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hopuk-my.sharepoint.com/personal/tunnicliffer_parliament_uk/Documents/Social Background of Mp's/"/>
    </mc:Choice>
  </mc:AlternateContent>
  <xr:revisionPtr revIDLastSave="3" documentId="8_{E70E5824-54AB-4456-85A2-447A94281A50}" xr6:coauthVersionLast="46" xr6:coauthVersionMax="46" xr10:uidLastSave="{8794884E-7044-476F-A675-BBEA8321985C}"/>
  <bookViews>
    <workbookView xWindow="-110" yWindow="-110" windowWidth="19420" windowHeight="10420" firstSheet="5" activeTab="9" xr2:uid="{27722E78-B42A-4FC7-9144-C1EEAA3E7968}"/>
  </bookViews>
  <sheets>
    <sheet name="Men and Women" sheetId="1" r:id="rId1"/>
    <sheet name="Female MPs" sheetId="2" r:id="rId2"/>
    <sheet name="Age of MPs" sheetId="3" r:id="rId3"/>
    <sheet name="Age of newly elected MPs" sheetId="4" r:id="rId4"/>
    <sheet name="Ethnicity" sheetId="5" r:id="rId5"/>
    <sheet name="New MPs" sheetId="6" r:id="rId6"/>
    <sheet name="Length of Service" sheetId="7" r:id="rId7"/>
    <sheet name="Education" sheetId="8" r:id="rId8"/>
    <sheet name="Occupations 1997-2015" sheetId="9" r:id="rId9"/>
    <sheet name="Occupations 2017-19"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18" i="6" l="1"/>
  <c r="O18" i="6"/>
  <c r="M18" i="6"/>
  <c r="L18" i="6"/>
  <c r="K18" i="6"/>
  <c r="J18" i="6"/>
  <c r="G18" i="6"/>
  <c r="N18" i="6" s="1"/>
  <c r="U17" i="6"/>
  <c r="N17" i="6"/>
  <c r="M17" i="6"/>
  <c r="L17" i="6"/>
  <c r="K17" i="6"/>
  <c r="J17" i="6"/>
  <c r="G17" i="6"/>
  <c r="H17" i="6" s="1"/>
  <c r="O17" i="6" s="1"/>
  <c r="U16" i="6"/>
  <c r="M16" i="6"/>
  <c r="G16" i="6"/>
  <c r="U15" i="6"/>
  <c r="O15" i="6"/>
  <c r="N15" i="6"/>
  <c r="M15" i="6"/>
  <c r="L15" i="6"/>
  <c r="K15" i="6"/>
  <c r="J15" i="6"/>
  <c r="G15" i="6"/>
  <c r="U14" i="6"/>
  <c r="O14" i="6"/>
  <c r="M14" i="6"/>
  <c r="L14" i="6"/>
  <c r="K14" i="6"/>
  <c r="J14" i="6"/>
  <c r="G14" i="6"/>
  <c r="N14" i="6" s="1"/>
  <c r="U13" i="6"/>
  <c r="O13" i="6"/>
  <c r="M13" i="6"/>
  <c r="L13" i="6"/>
  <c r="K13" i="6"/>
  <c r="J13" i="6"/>
  <c r="G13" i="6"/>
  <c r="U12" i="6"/>
  <c r="O12" i="6"/>
  <c r="M12" i="6"/>
  <c r="L12" i="6"/>
  <c r="K12" i="6"/>
  <c r="J12" i="6"/>
  <c r="G12" i="6"/>
  <c r="N12" i="6" s="1"/>
  <c r="U11" i="6"/>
  <c r="N11" i="6" s="1"/>
  <c r="O11" i="6"/>
  <c r="M11" i="6"/>
  <c r="L11" i="6"/>
  <c r="K11" i="6"/>
  <c r="J11" i="6"/>
  <c r="U10" i="6"/>
  <c r="O10" i="6"/>
  <c r="M10" i="6"/>
  <c r="L10" i="6"/>
  <c r="K10" i="6"/>
  <c r="J10" i="6"/>
  <c r="G10" i="6"/>
  <c r="U9" i="6"/>
  <c r="N9" i="6" s="1"/>
  <c r="O9" i="6"/>
  <c r="M9" i="6"/>
  <c r="L9" i="6"/>
  <c r="K9" i="6"/>
  <c r="J9" i="6"/>
  <c r="U8" i="6"/>
  <c r="O8" i="6"/>
  <c r="N8" i="6"/>
  <c r="M8" i="6"/>
  <c r="L8" i="6"/>
  <c r="K8" i="6"/>
  <c r="J8" i="6"/>
  <c r="E22" i="3"/>
  <c r="C22" i="3"/>
  <c r="J20" i="3"/>
  <c r="I20" i="3"/>
  <c r="H20" i="3"/>
  <c r="G20" i="3"/>
  <c r="F20" i="3"/>
  <c r="E20" i="3"/>
  <c r="C20" i="3"/>
  <c r="J19" i="3"/>
  <c r="I19" i="3"/>
  <c r="H19" i="3"/>
  <c r="G19" i="3"/>
  <c r="F19" i="3"/>
  <c r="E19" i="3"/>
  <c r="C19" i="3"/>
  <c r="J18" i="3"/>
  <c r="I18" i="3"/>
  <c r="H18" i="3"/>
  <c r="G18" i="3"/>
  <c r="F18" i="3"/>
  <c r="E18" i="3"/>
  <c r="C18" i="3"/>
  <c r="J17" i="3"/>
  <c r="I17" i="3"/>
  <c r="H17" i="3"/>
  <c r="G17" i="3"/>
  <c r="F17" i="3"/>
  <c r="E17" i="3"/>
  <c r="C17" i="3"/>
  <c r="K16" i="3"/>
  <c r="J16" i="3"/>
  <c r="I16" i="3"/>
  <c r="H16" i="3"/>
  <c r="G16" i="3"/>
  <c r="F16" i="3"/>
  <c r="E16" i="3"/>
  <c r="C16" i="3"/>
  <c r="J13" i="3"/>
  <c r="J22" i="3" s="1"/>
  <c r="I13" i="3"/>
  <c r="I22" i="3" s="1"/>
  <c r="H13" i="3"/>
  <c r="H22" i="3" s="1"/>
  <c r="G13" i="3"/>
  <c r="G22" i="3" s="1"/>
  <c r="F13" i="3"/>
  <c r="F22" i="3" s="1"/>
  <c r="E13" i="3"/>
  <c r="N13" i="6" l="1"/>
  <c r="N10" i="6"/>
</calcChain>
</file>

<file path=xl/sharedStrings.xml><?xml version="1.0" encoding="utf-8"?>
<sst xmlns="http://schemas.openxmlformats.org/spreadsheetml/2006/main" count="341" uniqueCount="139">
  <si>
    <t>Men and women MPs 1979 to 2019</t>
  </si>
  <si>
    <t>Election</t>
  </si>
  <si>
    <t>Men</t>
  </si>
  <si>
    <t>Women</t>
  </si>
  <si>
    <t>Total</t>
  </si>
  <si>
    <t>% women</t>
  </si>
  <si>
    <t>Sources:</t>
  </si>
  <si>
    <t>Kavanagh and Cowley, The British General Election of 2019 &amp; previous editions</t>
  </si>
  <si>
    <t xml:space="preserve">House of Commons Library, Women in the House of Commons: Background Paper, 21 August 2018, and </t>
  </si>
  <si>
    <t>House of Commons Library, General Election 2019: full results and analysis, 28 January 2020</t>
  </si>
  <si>
    <t xml:space="preserve"> Female MPs by party</t>
  </si>
  <si>
    <t xml:space="preserve">LAB </t>
  </si>
  <si>
    <t>LD</t>
  </si>
  <si>
    <t>SNP</t>
  </si>
  <si>
    <t xml:space="preserve">Other </t>
  </si>
  <si>
    <t>Number</t>
  </si>
  <si>
    <t xml:space="preserve">Percentage </t>
  </si>
  <si>
    <t xml:space="preserve">CON  </t>
  </si>
  <si>
    <t xml:space="preserve">Age of MPs elected at the 2019 general Election by party </t>
  </si>
  <si>
    <t>Total MPs</t>
  </si>
  <si>
    <t>Age group</t>
  </si>
  <si>
    <t>18-29</t>
  </si>
  <si>
    <t>30-39</t>
  </si>
  <si>
    <t>40-49</t>
  </si>
  <si>
    <t>50-59</t>
  </si>
  <si>
    <t>60-69</t>
  </si>
  <si>
    <t>70+</t>
  </si>
  <si>
    <t>CON</t>
  </si>
  <si>
    <t>LAB</t>
  </si>
  <si>
    <t>Other</t>
  </si>
  <si>
    <t>Percentage</t>
  </si>
  <si>
    <t>Female</t>
  </si>
  <si>
    <t>Male</t>
  </si>
  <si>
    <t xml:space="preserve">Average age of Newy Elected MPs </t>
  </si>
  <si>
    <t>Source: House of Commons Library, Members’ Names Information Service; House of Commons Library research and estimates</t>
  </si>
  <si>
    <t>Note: Comparable data for 2019 is currently unavailable</t>
  </si>
  <si>
    <t>MPs from minority ethnic groups elected at general elections</t>
  </si>
  <si>
    <t>% of all MPs by party</t>
  </si>
  <si>
    <t xml:space="preserve">LD2 </t>
  </si>
  <si>
    <t xml:space="preserve">Sources: </t>
  </si>
  <si>
    <t>Colin Rallings and Michael Thrasher, British Electoral Facts 1832-2006</t>
  </si>
  <si>
    <t>House of Commons Library, CBP7186 General Election 2015</t>
  </si>
  <si>
    <t xml:space="preserve">British Future, ’52 minority MPs to sit in ‘most diverse UK Parliament ever’, 9 June 2017,  </t>
  </si>
  <si>
    <t xml:space="preserve"> </t>
  </si>
  <si>
    <t>British Future, ‘Diversity Milestone’ as one in ten now from an ethnic minority background, 13 December 2019</t>
  </si>
  <si>
    <t>MPs entering House of Commons for first time at general elections</t>
  </si>
  <si>
    <t>New MPs</t>
  </si>
  <si>
    <t>% of MPs who are new</t>
  </si>
  <si>
    <t>Total MPs elected</t>
  </si>
  <si>
    <r>
      <t xml:space="preserve">CON </t>
    </r>
    <r>
      <rPr>
        <vertAlign val="superscript"/>
        <sz val="9"/>
        <color theme="0"/>
        <rFont val="Open Sans"/>
        <family val="2"/>
      </rPr>
      <t xml:space="preserve"> </t>
    </r>
  </si>
  <si>
    <t xml:space="preserve">The 20 longest-serving MPs </t>
  </si>
  <si>
    <t>As at 2019 General Election</t>
  </si>
  <si>
    <t xml:space="preserve">Name of MP: </t>
  </si>
  <si>
    <t>First elected</t>
  </si>
  <si>
    <t>Party in 2017 GE</t>
  </si>
  <si>
    <t>Peter Bottomley</t>
  </si>
  <si>
    <t>Margaret Beckett</t>
  </si>
  <si>
    <t>Barry Sheerman</t>
  </si>
  <si>
    <t>Harriet Harman</t>
  </si>
  <si>
    <t>Nicholas Brown</t>
  </si>
  <si>
    <t>Jeremy Corbyn</t>
  </si>
  <si>
    <t>Roger Gale</t>
  </si>
  <si>
    <t>Edward Leigh</t>
  </si>
  <si>
    <t>William Cash</t>
  </si>
  <si>
    <t>George Howarth</t>
  </si>
  <si>
    <t>Diane Abbott</t>
  </si>
  <si>
    <t>John Redwood</t>
  </si>
  <si>
    <t>David Davis</t>
  </si>
  <si>
    <t>Greg Knight</t>
  </si>
  <si>
    <t>Tony Lloyd</t>
  </si>
  <si>
    <t>Christopher Chope</t>
  </si>
  <si>
    <t>David Evennett</t>
  </si>
  <si>
    <t>Andrew Mitchell</t>
  </si>
  <si>
    <t>John Spellar</t>
  </si>
  <si>
    <t>Paul Beresford</t>
  </si>
  <si>
    <t>Years in service</t>
  </si>
  <si>
    <t>Days in  service</t>
  </si>
  <si>
    <t xml:space="preserve">Note: a. ‘Years in service’ does not include the Parliament dissolution periods and is estimated as at the dissolution of the 2017-19 Parliament. Members who served the same number of days are ranked by their surnames. </t>
  </si>
  <si>
    <t>Source: House of Commons Library, Members Names Information Service</t>
  </si>
  <si>
    <r>
      <t xml:space="preserve">House of Commons Library, </t>
    </r>
    <r>
      <rPr>
        <i/>
        <sz val="8"/>
        <rFont val="Open Sans"/>
        <family val="2"/>
      </rPr>
      <t>Members Names Information Service</t>
    </r>
  </si>
  <si>
    <t>Education of MPs elected in General Elections 1979 to 2019</t>
  </si>
  <si>
    <t>Four main parties, % attending educational institution</t>
  </si>
  <si>
    <t>Fee-paying school</t>
  </si>
  <si>
    <t>University</t>
  </si>
  <si>
    <t>Oxford / Cambridge</t>
  </si>
  <si>
    <t>-</t>
  </si>
  <si>
    <t>MPs' occupations 1979 to 2015</t>
  </si>
  <si>
    <t>Number of MPs (Conservative/Labour/Liberal Democrat/Scottish National)</t>
  </si>
  <si>
    <t>Professions</t>
  </si>
  <si>
    <t xml:space="preserve">   Barrister</t>
  </si>
  <si>
    <t xml:space="preserve">   Solicitor</t>
  </si>
  <si>
    <t xml:space="preserve">   Doctor</t>
  </si>
  <si>
    <t xml:space="preserve">   Civil service/local govt</t>
  </si>
  <si>
    <t xml:space="preserve">   Teachers: University/college</t>
  </si>
  <si>
    <t xml:space="preserve">   Teacher: school</t>
  </si>
  <si>
    <t>Business</t>
  </si>
  <si>
    <t>Miscellaneous</t>
  </si>
  <si>
    <t xml:space="preserve">   White Collar</t>
  </si>
  <si>
    <t xml:space="preserve">   Politician/Political organiser</t>
  </si>
  <si>
    <t xml:space="preserve">   Publisher/Journalist</t>
  </si>
  <si>
    <t xml:space="preserve">   Farmer</t>
  </si>
  <si>
    <t>Manual Workers</t>
  </si>
  <si>
    <t xml:space="preserve">   Miner</t>
  </si>
  <si>
    <t xml:space="preserve">   White Collar </t>
  </si>
  <si>
    <t>Newly elected MPs' occupations immediately before the 2017 and 2019 General Election</t>
  </si>
  <si>
    <t>Brokerage</t>
  </si>
  <si>
    <t>Legal profession</t>
  </si>
  <si>
    <t>Education</t>
  </si>
  <si>
    <t>Physicians/dentists</t>
  </si>
  <si>
    <t>Architects/surveyors/engineers</t>
  </si>
  <si>
    <t>Instrumental</t>
  </si>
  <si>
    <t>Councillor/other elected office</t>
  </si>
  <si>
    <t>Political/social/policy research</t>
  </si>
  <si>
    <t>Party official</t>
  </si>
  <si>
    <t>Journalism/broadcast/media</t>
  </si>
  <si>
    <t>Trade union official</t>
  </si>
  <si>
    <t>Lobbyist</t>
  </si>
  <si>
    <t xml:space="preserve">Business/commerce </t>
  </si>
  <si>
    <t>Agriculture/farmers</t>
  </si>
  <si>
    <t>Armed forces</t>
  </si>
  <si>
    <t>Civil service/local authority</t>
  </si>
  <si>
    <t>Clergy</t>
  </si>
  <si>
    <t>NHS</t>
  </si>
  <si>
    <t>Other white collar</t>
  </si>
  <si>
    <t>Retired</t>
  </si>
  <si>
    <t>Social worker</t>
  </si>
  <si>
    <t>Voluntary sector</t>
  </si>
  <si>
    <t>Writer/literary/artist</t>
  </si>
  <si>
    <t>Manual</t>
  </si>
  <si>
    <r>
      <t xml:space="preserve">Source:  Kavanagh, Cowley et al </t>
    </r>
    <r>
      <rPr>
        <i/>
        <sz val="9"/>
        <rFont val="Open Sans"/>
        <family val="2"/>
      </rPr>
      <t>The British General Election of 2017 &amp; previous editions</t>
    </r>
  </si>
  <si>
    <t>Notes</t>
  </si>
  <si>
    <t>1. Excludes former MPs returning to the House of Commons after time away from Parliament.</t>
  </si>
  <si>
    <t>2. Liberal Democrat includes predecessor parties.</t>
  </si>
  <si>
    <t>Source: House of Commons Library MP database</t>
  </si>
  <si>
    <t>Notes:</t>
  </si>
  <si>
    <t>a. As of March 2020, verified information about age was not available for 101 MPs mostly those first elected at the 2019 General Election. Age data for 83 Members has been gathered from a variety of public sources.</t>
  </si>
  <si>
    <t>b. Includes the Speaker</t>
  </si>
  <si>
    <t>Source: House of Commons Library, Members’ Names Information Service; House of Commons Library research</t>
  </si>
  <si>
    <t>Kavanagh and Cowley, The British General Election of 2017 &amp; previous editions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</si>
</sst>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00%"/>
    <numFmt numFmtId="165" formatCode="0.0"/>
    <numFmt numFmtId="166" formatCode="_-* #,##0_-;\-* #,##0_-;_-* &quot;-&quot;??_-;_-@_-"/>
    <numFmt numFmtId="167" formatCode="yyyy"/>
    <numFmt numFmtId="168" formatCode="0.0%"/>
  </numFmts>
  <fonts count="43">
    <font>
      <sz val="11"/>
      <color theme="1"/>
      <name val="Calibri"/>
      <family val="2"/>
      <scheme val="minor"/>
    </font>
    <font>
      <sz val="11"/>
      <color theme="1"/>
      <name val="Calibri"/>
      <family val="2"/>
      <scheme val="minor"/>
    </font>
    <font>
      <sz val="9"/>
      <name val="Open Sans"/>
      <family val="2"/>
    </font>
    <font>
      <b/>
      <sz val="9"/>
      <name val="Open Sans"/>
      <family val="2"/>
    </font>
    <font>
      <sz val="14"/>
      <color theme="0"/>
      <name val="National-LFSN Semibd"/>
      <family val="2"/>
    </font>
    <font>
      <sz val="10"/>
      <name val="Arial"/>
      <family val="2"/>
    </font>
    <font>
      <sz val="14"/>
      <color rgb="FFFFFFFF"/>
      <name val="National-LFSN Semibd"/>
      <family val="2"/>
    </font>
    <font>
      <b/>
      <sz val="10"/>
      <color rgb="FFFFFFFF"/>
      <name val="Open Sans"/>
      <family val="2"/>
    </font>
    <font>
      <u/>
      <sz val="11"/>
      <color theme="10"/>
      <name val="Calibri"/>
      <family val="2"/>
      <scheme val="minor"/>
    </font>
    <font>
      <sz val="10"/>
      <name val="Open Sans"/>
      <family val="2"/>
    </font>
    <font>
      <sz val="8"/>
      <name val="Open Sans"/>
      <family val="2"/>
    </font>
    <font>
      <u/>
      <sz val="10"/>
      <color indexed="12"/>
      <name val="Open Sans"/>
      <family val="2"/>
    </font>
    <font>
      <sz val="10"/>
      <name val="Frutiger LT Std 45 Light"/>
      <family val="2"/>
    </font>
    <font>
      <sz val="10"/>
      <name val="Times New Roman"/>
      <family val="1"/>
    </font>
    <font>
      <b/>
      <sz val="9"/>
      <color theme="1"/>
      <name val="Open Sans"/>
      <family val="2"/>
    </font>
    <font>
      <sz val="9"/>
      <color theme="1"/>
      <name val="Open Sans"/>
      <family val="2"/>
    </font>
    <font>
      <b/>
      <sz val="11"/>
      <color rgb="FFFFFFFF"/>
      <name val="Open Sans"/>
      <family val="2"/>
    </font>
    <font>
      <b/>
      <sz val="9"/>
      <color rgb="FFFFFFFF"/>
      <name val="Open Sans"/>
      <family val="2"/>
    </font>
    <font>
      <b/>
      <sz val="9"/>
      <color rgb="FF000000"/>
      <name val="Open Sans"/>
      <family val="2"/>
    </font>
    <font>
      <sz val="9"/>
      <color rgb="FFFFFFFF"/>
      <name val="Open Sans"/>
      <family val="2"/>
    </font>
    <font>
      <sz val="9"/>
      <color rgb="FF000000"/>
      <name val="Open Sans"/>
      <family val="2"/>
    </font>
    <font>
      <b/>
      <sz val="12"/>
      <color theme="0"/>
      <name val="Open Sans"/>
      <family val="2"/>
    </font>
    <font>
      <sz val="10"/>
      <color theme="0"/>
      <name val="Open Sans"/>
      <family val="2"/>
    </font>
    <font>
      <b/>
      <sz val="10"/>
      <name val="Open Sans"/>
      <family val="2"/>
    </font>
    <font>
      <b/>
      <sz val="10"/>
      <color indexed="9"/>
      <name val="Open Sans"/>
      <family val="2"/>
    </font>
    <font>
      <b/>
      <sz val="10"/>
      <color theme="1"/>
      <name val="Open Sans"/>
      <family val="2"/>
    </font>
    <font>
      <sz val="10"/>
      <color indexed="9"/>
      <name val="Open Sans"/>
      <family val="2"/>
    </font>
    <font>
      <sz val="9"/>
      <color theme="0"/>
      <name val="Open Sans"/>
      <family val="2"/>
    </font>
    <font>
      <vertAlign val="superscript"/>
      <sz val="9"/>
      <color theme="0"/>
      <name val="Open Sans"/>
      <family val="2"/>
    </font>
    <font>
      <sz val="11"/>
      <name val="Open Sans"/>
      <family val="2"/>
    </font>
    <font>
      <b/>
      <sz val="12"/>
      <color rgb="FFFFFFFF"/>
      <name val="Open Sans"/>
      <family val="2"/>
    </font>
    <font>
      <sz val="11"/>
      <color rgb="FFFFFFFF"/>
      <name val="National-LFSN Book"/>
      <family val="2"/>
    </font>
    <font>
      <vertAlign val="superscript"/>
      <sz val="9"/>
      <color rgb="FF000000"/>
      <name val="Open Sans"/>
      <family val="2"/>
    </font>
    <font>
      <i/>
      <sz val="8"/>
      <name val="Open Sans"/>
      <family val="2"/>
    </font>
    <font>
      <b/>
      <sz val="8"/>
      <color theme="0"/>
      <name val="Open Sans"/>
      <family val="2"/>
    </font>
    <font>
      <i/>
      <sz val="9"/>
      <name val="Open Sans"/>
      <family val="2"/>
    </font>
    <font>
      <sz val="10"/>
      <color rgb="FFFFFFFF"/>
      <name val="Open Sans"/>
      <family val="2"/>
    </font>
    <font>
      <i/>
      <sz val="9"/>
      <color rgb="FFFFFFFF"/>
      <name val="Open Sans"/>
      <family val="2"/>
    </font>
    <font>
      <sz val="12"/>
      <color rgb="FFFFFFFF"/>
      <name val="Open Sans"/>
      <family val="2"/>
    </font>
    <font>
      <sz val="11"/>
      <color theme="1"/>
      <name val="Open Sans"/>
      <family val="2"/>
    </font>
    <font>
      <u/>
      <sz val="11"/>
      <color theme="10"/>
      <name val="Open Sans"/>
      <family val="2"/>
    </font>
    <font>
      <sz val="10"/>
      <color rgb="FF000000"/>
      <name val="Open Sans"/>
      <family val="2"/>
    </font>
    <font>
      <u/>
      <sz val="9"/>
      <color indexed="12"/>
      <name val="Open Sans"/>
      <family val="2"/>
    </font>
  </fonts>
  <fills count="2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006548"/>
        <bgColor rgb="FF000000"/>
      </patternFill>
    </fill>
    <fill>
      <patternFill patternType="solid">
        <fgColor rgb="FFF0EEED"/>
        <bgColor rgb="FF000000"/>
      </patternFill>
    </fill>
    <fill>
      <patternFill patternType="solid">
        <fgColor theme="0"/>
        <bgColor indexed="64"/>
      </patternFill>
    </fill>
    <fill>
      <patternFill patternType="solid">
        <fgColor rgb="FFD50000"/>
        <bgColor indexed="64"/>
      </patternFill>
    </fill>
    <fill>
      <patternFill patternType="solid">
        <fgColor rgb="FF00539F"/>
        <bgColor indexed="64"/>
      </patternFill>
    </fill>
    <fill>
      <patternFill patternType="solid">
        <fgColor rgb="FFFAA01A"/>
        <bgColor indexed="64"/>
      </patternFill>
    </fill>
    <fill>
      <patternFill patternType="solid">
        <fgColor rgb="FFFFF685"/>
        <bgColor indexed="64"/>
      </patternFill>
    </fill>
    <fill>
      <patternFill patternType="solid">
        <fgColor rgb="FF909090"/>
        <bgColor indexed="64"/>
      </patternFill>
    </fill>
    <fill>
      <patternFill patternType="solid">
        <fgColor rgb="FFD50000"/>
        <bgColor rgb="FF000000"/>
      </patternFill>
    </fill>
    <fill>
      <patternFill patternType="solid">
        <fgColor rgb="FF00539F"/>
        <bgColor rgb="FF000000"/>
      </patternFill>
    </fill>
    <fill>
      <patternFill patternType="solid">
        <fgColor rgb="FFFAA01A"/>
        <bgColor rgb="FF000000"/>
      </patternFill>
    </fill>
    <fill>
      <patternFill patternType="solid">
        <fgColor rgb="FFFFF685"/>
        <bgColor rgb="FF000000"/>
      </patternFill>
    </fill>
    <fill>
      <patternFill patternType="solid">
        <fgColor rgb="FF909090"/>
        <bgColor rgb="FF000000"/>
      </patternFill>
    </fill>
    <fill>
      <patternFill patternType="solid">
        <fgColor rgb="FFFF0000"/>
        <bgColor indexed="64"/>
      </patternFill>
    </fill>
    <fill>
      <patternFill patternType="solid">
        <fgColor indexed="22"/>
        <bgColor indexed="64"/>
      </patternFill>
    </fill>
    <fill>
      <patternFill patternType="solid">
        <fgColor rgb="FFF7DB15"/>
        <bgColor rgb="FF000000"/>
      </patternFill>
    </fill>
  </fills>
  <borders count="9">
    <border>
      <left/>
      <right/>
      <top/>
      <bottom/>
      <diagonal/>
    </border>
    <border>
      <left/>
      <right/>
      <top/>
      <bottom style="thin">
        <color indexed="64"/>
      </bottom>
      <diagonal/>
    </border>
    <border>
      <left/>
      <right/>
      <top/>
      <bottom style="medium">
        <color theme="4"/>
      </bottom>
      <diagonal/>
    </border>
    <border>
      <left/>
      <right/>
      <top/>
      <bottom style="medium">
        <color rgb="FF006548"/>
      </bottom>
      <diagonal/>
    </border>
    <border>
      <left style="medium">
        <color rgb="FFFFFFFF"/>
      </left>
      <right style="medium">
        <color rgb="FFFFFFFF"/>
      </right>
      <top style="medium">
        <color rgb="FFFFFFFF"/>
      </top>
      <bottom style="medium">
        <color rgb="FFFFFFFF"/>
      </bottom>
      <diagonal/>
    </border>
    <border>
      <left/>
      <right/>
      <top style="thin">
        <color rgb="FFD9D9D9"/>
      </top>
      <bottom style="thin">
        <color rgb="FFD9D9D9"/>
      </bottom>
      <diagonal/>
    </border>
    <border>
      <left/>
      <right/>
      <top/>
      <bottom style="thin">
        <color rgb="FFFFFFFF"/>
      </bottom>
      <diagonal/>
    </border>
    <border>
      <left/>
      <right/>
      <top style="thin">
        <color rgb="FFFFFFFF"/>
      </top>
      <bottom/>
      <diagonal/>
    </border>
    <border>
      <left style="thin">
        <color rgb="FFFFFFFF"/>
      </left>
      <right/>
      <top/>
      <bottom/>
      <diagonal/>
    </border>
  </borders>
  <cellStyleXfs count="12">
    <xf numFmtId="0" fontId="0" fillId="0" borderId="0"/>
    <xf numFmtId="9" fontId="1" fillId="0" borderId="0" applyFont="0" applyFill="0" applyBorder="0" applyAlignment="0" applyProtection="0"/>
    <xf numFmtId="0" fontId="8" fillId="0" borderId="0" applyNumberFormat="0" applyFill="0" applyBorder="0" applyAlignment="0" applyProtection="0"/>
    <xf numFmtId="37" fontId="13" fillId="0" borderId="0"/>
    <xf numFmtId="0" fontId="5" fillId="0" borderId="0"/>
    <xf numFmtId="37" fontId="13" fillId="0" borderId="0"/>
    <xf numFmtId="9" fontId="1" fillId="0" borderId="0" applyFont="0" applyFill="0" applyBorder="0" applyAlignment="0" applyProtection="0"/>
    <xf numFmtId="0" fontId="1" fillId="0" borderId="0"/>
    <xf numFmtId="9" fontId="13" fillId="0" borderId="0" applyFont="0" applyFill="0" applyBorder="0" applyAlignment="0" applyProtection="0"/>
    <xf numFmtId="0" fontId="5" fillId="0" borderId="0"/>
    <xf numFmtId="43" fontId="5" fillId="0" borderId="0" applyFont="0" applyFill="0" applyBorder="0" applyAlignment="0" applyProtection="0"/>
    <xf numFmtId="0" fontId="1" fillId="0" borderId="0"/>
  </cellStyleXfs>
  <cellXfs count="234">
    <xf numFmtId="0" fontId="0" fillId="0" borderId="0" xfId="0"/>
    <xf numFmtId="0" fontId="2" fillId="2" borderId="0" xfId="0" applyFont="1" applyFill="1"/>
    <xf numFmtId="0" fontId="3" fillId="2" borderId="0" xfId="0" applyFont="1" applyFill="1"/>
    <xf numFmtId="0" fontId="2" fillId="3" borderId="0" xfId="0" applyFont="1" applyFill="1"/>
    <xf numFmtId="0" fontId="2" fillId="3" borderId="1" xfId="0" applyFont="1" applyFill="1" applyBorder="1" applyAlignment="1">
      <alignment horizontal="left" vertical="top" wrapText="1"/>
    </xf>
    <xf numFmtId="0" fontId="2" fillId="3" borderId="1" xfId="0" applyFont="1" applyFill="1" applyBorder="1" applyAlignment="1">
      <alignment horizontal="right" vertical="top" wrapText="1"/>
    </xf>
    <xf numFmtId="0" fontId="2" fillId="3" borderId="0" xfId="0" applyFont="1" applyFill="1" applyAlignment="1">
      <alignment vertical="top" wrapText="1"/>
    </xf>
    <xf numFmtId="0" fontId="2" fillId="3" borderId="0" xfId="0" applyFont="1" applyFill="1" applyAlignment="1">
      <alignment horizontal="left"/>
    </xf>
    <xf numFmtId="9" fontId="2" fillId="3" borderId="0" xfId="0" applyNumberFormat="1" applyFont="1" applyFill="1"/>
    <xf numFmtId="164" fontId="2" fillId="3" borderId="0" xfId="1" applyNumberFormat="1" applyFont="1" applyFill="1" applyBorder="1"/>
    <xf numFmtId="0" fontId="2" fillId="4" borderId="0" xfId="0" applyFont="1" applyFill="1"/>
    <xf numFmtId="0" fontId="3" fillId="4" borderId="0" xfId="0" applyFont="1" applyFill="1"/>
    <xf numFmtId="0" fontId="6" fillId="4" borderId="0" xfId="0" applyFont="1" applyFill="1"/>
    <xf numFmtId="0" fontId="7" fillId="4" borderId="0" xfId="0" applyFont="1" applyFill="1"/>
    <xf numFmtId="0" fontId="2" fillId="5" borderId="0" xfId="0" applyFont="1" applyFill="1"/>
    <xf numFmtId="0" fontId="2" fillId="5" borderId="0" xfId="0" applyFont="1" applyFill="1" applyAlignment="1">
      <alignment horizontal="left"/>
    </xf>
    <xf numFmtId="0" fontId="2" fillId="0" borderId="0" xfId="0" applyFont="1"/>
    <xf numFmtId="0" fontId="0" fillId="6" borderId="0" xfId="0" applyFill="1"/>
    <xf numFmtId="0" fontId="9" fillId="6" borderId="0" xfId="0" applyFont="1" applyFill="1"/>
    <xf numFmtId="0" fontId="10" fillId="6" borderId="0" xfId="0" applyFont="1" applyFill="1" applyAlignment="1">
      <alignment vertical="center"/>
    </xf>
    <xf numFmtId="0" fontId="2" fillId="6" borderId="0" xfId="0" applyFont="1" applyFill="1"/>
    <xf numFmtId="0" fontId="9" fillId="6" borderId="0" xfId="0" applyFont="1" applyFill="1" applyAlignment="1">
      <alignment vertical="top"/>
    </xf>
    <xf numFmtId="0" fontId="11" fillId="6" borderId="0" xfId="2" applyFont="1" applyFill="1" applyAlignment="1" applyProtection="1">
      <alignment vertical="center"/>
    </xf>
    <xf numFmtId="0" fontId="11" fillId="6" borderId="0" xfId="2" applyFont="1" applyFill="1" applyAlignment="1" applyProtection="1">
      <alignment horizontal="left" vertical="top"/>
    </xf>
    <xf numFmtId="0" fontId="12" fillId="6" borderId="0" xfId="0" applyFont="1" applyFill="1" applyAlignment="1">
      <alignment vertical="center"/>
    </xf>
    <xf numFmtId="0" fontId="6" fillId="2" borderId="0" xfId="0" applyFont="1" applyFill="1"/>
    <xf numFmtId="0" fontId="7" fillId="2" borderId="0" xfId="0" applyFont="1" applyFill="1"/>
    <xf numFmtId="0" fontId="0" fillId="2" borderId="0" xfId="0" applyFill="1"/>
    <xf numFmtId="0" fontId="0" fillId="3" borderId="0" xfId="0" applyFill="1"/>
    <xf numFmtId="0" fontId="3" fillId="4" borderId="0" xfId="0" applyFont="1" applyFill="1" applyAlignment="1">
      <alignment horizontal="left"/>
    </xf>
    <xf numFmtId="0" fontId="16" fillId="4" borderId="0" xfId="0" applyFont="1" applyFill="1" applyAlignment="1">
      <alignment horizontal="left"/>
    </xf>
    <xf numFmtId="0" fontId="16" fillId="4" borderId="0" xfId="0" applyFont="1" applyFill="1"/>
    <xf numFmtId="0" fontId="16" fillId="5" borderId="0" xfId="0" applyFont="1" applyFill="1" applyAlignment="1">
      <alignment horizontal="left"/>
    </xf>
    <xf numFmtId="0" fontId="16" fillId="5" borderId="0" xfId="0" applyFont="1" applyFill="1"/>
    <xf numFmtId="37" fontId="17" fillId="12" borderId="0" xfId="3" applyFont="1" applyFill="1" applyAlignment="1">
      <alignment horizontal="right"/>
    </xf>
    <xf numFmtId="37" fontId="17" fillId="13" borderId="0" xfId="3" applyFont="1" applyFill="1" applyAlignment="1">
      <alignment horizontal="right"/>
    </xf>
    <xf numFmtId="37" fontId="18" fillId="14" borderId="0" xfId="3" applyFont="1" applyFill="1" applyAlignment="1">
      <alignment horizontal="right"/>
    </xf>
    <xf numFmtId="0" fontId="18" fillId="15" borderId="0" xfId="0" applyFont="1" applyFill="1" applyAlignment="1">
      <alignment horizontal="right"/>
    </xf>
    <xf numFmtId="37" fontId="17" fillId="16" borderId="0" xfId="3" applyFont="1" applyFill="1" applyAlignment="1">
      <alignment horizontal="right"/>
    </xf>
    <xf numFmtId="0" fontId="3" fillId="5" borderId="0" xfId="0" applyFont="1" applyFill="1" applyAlignment="1">
      <alignment horizontal="right"/>
    </xf>
    <xf numFmtId="0" fontId="19" fillId="5" borderId="0" xfId="0" applyFont="1" applyFill="1" applyAlignment="1">
      <alignment horizontal="right"/>
    </xf>
    <xf numFmtId="0" fontId="19" fillId="5" borderId="0" xfId="0" applyFont="1" applyFill="1" applyAlignment="1">
      <alignment horizontal="right" vertical="top" wrapText="1"/>
    </xf>
    <xf numFmtId="0" fontId="18" fillId="5" borderId="0" xfId="0" applyFont="1" applyFill="1" applyAlignment="1">
      <alignment horizontal="left"/>
    </xf>
    <xf numFmtId="0" fontId="20" fillId="5" borderId="0" xfId="0" applyFont="1" applyFill="1"/>
    <xf numFmtId="0" fontId="20" fillId="5" borderId="0" xfId="0" applyFont="1" applyFill="1" applyAlignment="1">
      <alignment horizontal="left"/>
    </xf>
    <xf numFmtId="0" fontId="3" fillId="5" borderId="0" xfId="0" applyFont="1" applyFill="1"/>
    <xf numFmtId="9" fontId="20" fillId="5" borderId="0" xfId="0" applyNumberFormat="1" applyFont="1" applyFill="1"/>
    <xf numFmtId="9" fontId="3" fillId="5" borderId="0" xfId="0" applyNumberFormat="1" applyFont="1" applyFill="1"/>
    <xf numFmtId="1" fontId="9" fillId="2" borderId="0" xfId="4" applyNumberFormat="1" applyFont="1" applyFill="1"/>
    <xf numFmtId="0" fontId="21" fillId="2" borderId="0" xfId="4" applyFont="1" applyFill="1" applyAlignment="1">
      <alignment horizontal="left" vertical="center"/>
    </xf>
    <xf numFmtId="0" fontId="22" fillId="2" borderId="0" xfId="4" applyFont="1" applyFill="1"/>
    <xf numFmtId="1" fontId="9" fillId="3" borderId="0" xfId="4" applyNumberFormat="1" applyFont="1" applyFill="1"/>
    <xf numFmtId="0" fontId="23" fillId="3" borderId="0" xfId="4" applyFont="1" applyFill="1" applyAlignment="1">
      <alignment horizontal="left"/>
    </xf>
    <xf numFmtId="0" fontId="15" fillId="3" borderId="0" xfId="4" applyFont="1" applyFill="1" applyAlignment="1">
      <alignment horizontal="right" wrapText="1"/>
    </xf>
    <xf numFmtId="0" fontId="15" fillId="3" borderId="0" xfId="4" applyFont="1" applyFill="1"/>
    <xf numFmtId="0" fontId="15" fillId="3" borderId="0" xfId="4" applyFont="1" applyFill="1" applyAlignment="1">
      <alignment horizontal="center"/>
    </xf>
    <xf numFmtId="0" fontId="15" fillId="3" borderId="1" xfId="4" applyFont="1" applyFill="1" applyBorder="1" applyAlignment="1">
      <alignment horizontal="right" wrapText="1"/>
    </xf>
    <xf numFmtId="0" fontId="15" fillId="3" borderId="1" xfId="4" applyFont="1" applyFill="1" applyBorder="1" applyAlignment="1">
      <alignment horizontal="right"/>
    </xf>
    <xf numFmtId="0" fontId="15" fillId="3" borderId="0" xfId="4" applyFont="1" applyFill="1" applyAlignment="1">
      <alignment horizontal="right" wrapText="1"/>
    </xf>
    <xf numFmtId="0" fontId="15" fillId="3" borderId="0" xfId="4" applyFont="1" applyFill="1" applyAlignment="1">
      <alignment horizontal="right"/>
    </xf>
    <xf numFmtId="0" fontId="24" fillId="3" borderId="0" xfId="4" applyFont="1" applyFill="1" applyAlignment="1">
      <alignment horizontal="left"/>
    </xf>
    <xf numFmtId="0" fontId="24" fillId="8" borderId="0" xfId="4" applyFont="1" applyFill="1" applyAlignment="1">
      <alignment horizontal="left"/>
    </xf>
    <xf numFmtId="165" fontId="15" fillId="3" borderId="0" xfId="4" applyNumberFormat="1" applyFont="1" applyFill="1" applyAlignment="1">
      <alignment horizontal="right"/>
    </xf>
    <xf numFmtId="0" fontId="15" fillId="3" borderId="0" xfId="0" applyFont="1" applyFill="1" applyAlignment="1">
      <alignment horizontal="right"/>
    </xf>
    <xf numFmtId="0" fontId="24" fillId="17" borderId="0" xfId="4" applyFont="1" applyFill="1" applyAlignment="1">
      <alignment horizontal="left"/>
    </xf>
    <xf numFmtId="0" fontId="25" fillId="3" borderId="0" xfId="4" applyFont="1" applyFill="1" applyAlignment="1">
      <alignment horizontal="left"/>
    </xf>
    <xf numFmtId="0" fontId="25" fillId="10" borderId="0" xfId="4" applyFont="1" applyFill="1" applyAlignment="1">
      <alignment horizontal="left"/>
    </xf>
    <xf numFmtId="0" fontId="24" fillId="9" borderId="0" xfId="4" applyFont="1" applyFill="1" applyAlignment="1">
      <alignment horizontal="left"/>
    </xf>
    <xf numFmtId="0" fontId="23" fillId="18" borderId="0" xfId="4" applyFont="1" applyFill="1" applyAlignment="1">
      <alignment horizontal="left"/>
    </xf>
    <xf numFmtId="0" fontId="9" fillId="3" borderId="0" xfId="4" applyFont="1" applyFill="1"/>
    <xf numFmtId="0" fontId="14" fillId="3" borderId="0" xfId="5" applyNumberFormat="1" applyFont="1" applyFill="1" applyAlignment="1">
      <alignment horizontal="right"/>
    </xf>
    <xf numFmtId="165" fontId="14" fillId="3" borderId="0" xfId="4" applyNumberFormat="1" applyFont="1" applyFill="1" applyAlignment="1">
      <alignment horizontal="right"/>
    </xf>
    <xf numFmtId="0" fontId="14" fillId="3" borderId="0" xfId="4" applyFont="1" applyFill="1" applyAlignment="1">
      <alignment horizontal="right"/>
    </xf>
    <xf numFmtId="1" fontId="23" fillId="3" borderId="0" xfId="4" applyNumberFormat="1" applyFont="1" applyFill="1"/>
    <xf numFmtId="0" fontId="15" fillId="3" borderId="0" xfId="5" applyNumberFormat="1" applyFont="1" applyFill="1" applyAlignment="1">
      <alignment horizontal="right"/>
    </xf>
    <xf numFmtId="9" fontId="15" fillId="3" borderId="0" xfId="6" applyFont="1" applyFill="1" applyAlignment="1">
      <alignment horizontal="right"/>
    </xf>
    <xf numFmtId="9" fontId="15" fillId="3" borderId="0" xfId="4" applyNumberFormat="1" applyFont="1" applyFill="1" applyAlignment="1">
      <alignment horizontal="right"/>
    </xf>
    <xf numFmtId="0" fontId="26" fillId="3" borderId="0" xfId="4" applyFont="1" applyFill="1" applyAlignment="1">
      <alignment horizontal="left"/>
    </xf>
    <xf numFmtId="0" fontId="9" fillId="3" borderId="0" xfId="4" applyFont="1" applyFill="1" applyAlignment="1">
      <alignment horizontal="left"/>
    </xf>
    <xf numFmtId="0" fontId="15" fillId="3" borderId="0" xfId="7" applyFont="1" applyFill="1" applyAlignment="1">
      <alignment horizontal="left"/>
    </xf>
    <xf numFmtId="0" fontId="15" fillId="3" borderId="0" xfId="7" applyFont="1" applyFill="1"/>
    <xf numFmtId="1" fontId="15" fillId="3" borderId="0" xfId="7" applyNumberFormat="1" applyFont="1" applyFill="1"/>
    <xf numFmtId="0" fontId="15" fillId="3" borderId="1" xfId="7" applyFont="1" applyFill="1" applyBorder="1" applyAlignment="1">
      <alignment horizontal="left"/>
    </xf>
    <xf numFmtId="0" fontId="4" fillId="2" borderId="0" xfId="0" applyFont="1" applyFill="1" applyAlignment="1">
      <alignment horizontal="center"/>
    </xf>
    <xf numFmtId="0" fontId="4" fillId="2" borderId="0" xfId="0" applyFont="1" applyFill="1" applyAlignment="1">
      <alignment horizontal="center"/>
    </xf>
    <xf numFmtId="0" fontId="15" fillId="3" borderId="1" xfId="7" applyFont="1" applyFill="1" applyBorder="1" applyAlignment="1">
      <alignment horizontal="right"/>
    </xf>
    <xf numFmtId="0" fontId="15" fillId="3" borderId="0" xfId="7" applyFont="1" applyFill="1" applyAlignment="1">
      <alignment horizontal="right"/>
    </xf>
    <xf numFmtId="1" fontId="15" fillId="3" borderId="0" xfId="7" applyNumberFormat="1" applyFont="1" applyFill="1" applyAlignment="1">
      <alignment horizontal="right"/>
    </xf>
    <xf numFmtId="0" fontId="2" fillId="0" borderId="0" xfId="0" applyFont="1" applyAlignment="1">
      <alignment vertical="center"/>
    </xf>
    <xf numFmtId="0" fontId="23" fillId="4" borderId="0" xfId="0" applyFont="1" applyFill="1"/>
    <xf numFmtId="0" fontId="9" fillId="4" borderId="0" xfId="0" applyFont="1" applyFill="1"/>
    <xf numFmtId="0" fontId="6" fillId="4" borderId="0" xfId="0" applyFont="1" applyFill="1" applyAlignment="1">
      <alignment vertical="center"/>
    </xf>
    <xf numFmtId="0" fontId="20" fillId="5" borderId="3" xfId="0" applyFont="1" applyFill="1" applyBorder="1" applyAlignment="1">
      <alignment horizontal="center"/>
    </xf>
    <xf numFmtId="0" fontId="20" fillId="5" borderId="0" xfId="0" applyFont="1" applyFill="1" applyAlignment="1">
      <alignment horizontal="right"/>
    </xf>
    <xf numFmtId="37" fontId="17" fillId="14" borderId="0" xfId="3" applyFont="1" applyFill="1" applyAlignment="1">
      <alignment horizontal="right"/>
    </xf>
    <xf numFmtId="37" fontId="3" fillId="16" borderId="0" xfId="3" applyFont="1" applyFill="1" applyAlignment="1">
      <alignment horizontal="right"/>
    </xf>
    <xf numFmtId="0" fontId="18" fillId="5" borderId="0" xfId="0" applyFont="1" applyFill="1" applyAlignment="1">
      <alignment horizontal="right"/>
    </xf>
    <xf numFmtId="37" fontId="3" fillId="16" borderId="0" xfId="3" applyFont="1" applyFill="1" applyAlignment="1">
      <alignment horizontal="left"/>
    </xf>
    <xf numFmtId="0" fontId="18" fillId="5" borderId="0" xfId="0" applyFont="1" applyFill="1"/>
    <xf numFmtId="9" fontId="20" fillId="5" borderId="0" xfId="1" applyFont="1" applyFill="1" applyBorder="1"/>
    <xf numFmtId="9" fontId="18" fillId="5" borderId="0" xfId="1" applyFont="1" applyFill="1" applyBorder="1"/>
    <xf numFmtId="37" fontId="9" fillId="2" borderId="0" xfId="3" applyFont="1" applyFill="1"/>
    <xf numFmtId="37" fontId="9" fillId="2" borderId="0" xfId="3" applyFont="1" applyFill="1" applyAlignment="1">
      <alignment horizontal="left"/>
    </xf>
    <xf numFmtId="37" fontId="4" fillId="2" borderId="0" xfId="3" applyFont="1" applyFill="1" applyAlignment="1">
      <alignment horizontal="left"/>
    </xf>
    <xf numFmtId="37" fontId="21" fillId="2" borderId="0" xfId="3" applyFont="1" applyFill="1" applyAlignment="1">
      <alignment horizontal="left"/>
    </xf>
    <xf numFmtId="37" fontId="15" fillId="3" borderId="0" xfId="3" applyFont="1" applyFill="1"/>
    <xf numFmtId="0" fontId="15" fillId="3" borderId="0" xfId="3" applyNumberFormat="1" applyFont="1" applyFill="1" applyAlignment="1">
      <alignment horizontal="right"/>
    </xf>
    <xf numFmtId="0" fontId="15" fillId="3" borderId="2" xfId="3" applyNumberFormat="1" applyFont="1" applyFill="1" applyBorder="1" applyAlignment="1">
      <alignment horizontal="center"/>
    </xf>
    <xf numFmtId="37" fontId="15" fillId="3" borderId="0" xfId="3" applyFont="1" applyFill="1" applyAlignment="1">
      <alignment horizontal="right"/>
    </xf>
    <xf numFmtId="37" fontId="15" fillId="3" borderId="2" xfId="3" applyFont="1" applyFill="1" applyBorder="1" applyAlignment="1">
      <alignment horizontal="center"/>
    </xf>
    <xf numFmtId="37" fontId="9" fillId="3" borderId="0" xfId="3" applyFont="1" applyFill="1"/>
    <xf numFmtId="37" fontId="27" fillId="8" borderId="0" xfId="3" applyFont="1" applyFill="1" applyAlignment="1">
      <alignment horizontal="right"/>
    </xf>
    <xf numFmtId="37" fontId="27" fillId="7" borderId="0" xfId="3" applyFont="1" applyFill="1" applyAlignment="1">
      <alignment horizontal="right"/>
    </xf>
    <xf numFmtId="37" fontId="15" fillId="9" borderId="0" xfId="3" applyFont="1" applyFill="1" applyAlignment="1">
      <alignment horizontal="right"/>
    </xf>
    <xf numFmtId="0" fontId="15" fillId="10" borderId="0" xfId="0" applyFont="1" applyFill="1" applyAlignment="1">
      <alignment horizontal="right"/>
    </xf>
    <xf numFmtId="37" fontId="27" fillId="11" borderId="0" xfId="3" applyFont="1" applyFill="1" applyAlignment="1">
      <alignment horizontal="right"/>
    </xf>
    <xf numFmtId="0" fontId="14" fillId="3" borderId="0" xfId="3" applyNumberFormat="1" applyFont="1" applyFill="1" applyAlignment="1">
      <alignment horizontal="right"/>
    </xf>
    <xf numFmtId="0" fontId="9" fillId="3" borderId="0" xfId="3" applyNumberFormat="1" applyFont="1" applyFill="1"/>
    <xf numFmtId="0" fontId="15" fillId="3" borderId="0" xfId="3" applyNumberFormat="1" applyFont="1" applyFill="1" applyAlignment="1">
      <alignment horizontal="left"/>
    </xf>
    <xf numFmtId="9" fontId="15" fillId="3" borderId="0" xfId="3" applyNumberFormat="1" applyFont="1" applyFill="1" applyAlignment="1">
      <alignment horizontal="right"/>
    </xf>
    <xf numFmtId="9" fontId="14" fillId="3" borderId="0" xfId="3" applyNumberFormat="1" applyFont="1" applyFill="1" applyAlignment="1">
      <alignment horizontal="right"/>
    </xf>
    <xf numFmtId="37" fontId="14" fillId="3" borderId="0" xfId="3" applyFont="1" applyFill="1" applyAlignment="1">
      <alignment horizontal="right"/>
    </xf>
    <xf numFmtId="9" fontId="15" fillId="3" borderId="0" xfId="8" applyFont="1" applyFill="1" applyAlignment="1">
      <alignment horizontal="right"/>
    </xf>
    <xf numFmtId="9" fontId="9" fillId="3" borderId="0" xfId="8" applyFont="1" applyFill="1" applyAlignment="1">
      <alignment horizontal="right"/>
    </xf>
    <xf numFmtId="0" fontId="9" fillId="3" borderId="0" xfId="3" applyNumberFormat="1" applyFont="1" applyFill="1" applyAlignment="1">
      <alignment horizontal="left"/>
    </xf>
    <xf numFmtId="0" fontId="23" fillId="4" borderId="0" xfId="9" applyFont="1" applyFill="1" applyAlignment="1">
      <alignment horizontal="left"/>
    </xf>
    <xf numFmtId="0" fontId="23" fillId="4" borderId="0" xfId="9" applyFont="1" applyFill="1"/>
    <xf numFmtId="166" fontId="9" fillId="4" borderId="0" xfId="10" applyNumberFormat="1" applyFont="1" applyFill="1" applyBorder="1"/>
    <xf numFmtId="0" fontId="9" fillId="4" borderId="0" xfId="9" applyFont="1" applyFill="1"/>
    <xf numFmtId="0" fontId="30" fillId="4" borderId="0" xfId="9" applyFont="1" applyFill="1" applyAlignment="1">
      <alignment horizontal="center"/>
    </xf>
    <xf numFmtId="0" fontId="30" fillId="4" borderId="0" xfId="9" applyFont="1" applyFill="1" applyAlignment="1">
      <alignment horizontal="left"/>
    </xf>
    <xf numFmtId="0" fontId="30" fillId="4" borderId="0" xfId="9" applyFont="1" applyFill="1"/>
    <xf numFmtId="166" fontId="30" fillId="4" borderId="0" xfId="10" applyNumberFormat="1" applyFont="1" applyFill="1" applyBorder="1"/>
    <xf numFmtId="0" fontId="31" fillId="4" borderId="0" xfId="0" applyFont="1" applyFill="1" applyAlignment="1">
      <alignment horizontal="left" vertical="center"/>
    </xf>
    <xf numFmtId="0" fontId="9" fillId="5" borderId="0" xfId="9" applyFont="1" applyFill="1" applyAlignment="1">
      <alignment horizontal="center"/>
    </xf>
    <xf numFmtId="0" fontId="20" fillId="5" borderId="1" xfId="9" applyFont="1" applyFill="1" applyBorder="1" applyAlignment="1">
      <alignment horizontal="left"/>
    </xf>
    <xf numFmtId="49" fontId="20" fillId="5" borderId="1" xfId="10" applyNumberFormat="1" applyFont="1" applyFill="1" applyBorder="1" applyAlignment="1">
      <alignment horizontal="right" wrapText="1"/>
    </xf>
    <xf numFmtId="0" fontId="20" fillId="5" borderId="1" xfId="9" applyFont="1" applyFill="1" applyBorder="1" applyAlignment="1">
      <alignment horizontal="right" wrapText="1"/>
    </xf>
    <xf numFmtId="49" fontId="20" fillId="5" borderId="1" xfId="9" applyNumberFormat="1" applyFont="1" applyFill="1" applyBorder="1" applyAlignment="1">
      <alignment horizontal="right" wrapText="1"/>
    </xf>
    <xf numFmtId="0" fontId="20" fillId="5" borderId="1" xfId="9" applyFont="1" applyFill="1" applyBorder="1" applyAlignment="1">
      <alignment horizontal="right"/>
    </xf>
    <xf numFmtId="0" fontId="9" fillId="5" borderId="0" xfId="9" applyFont="1" applyFill="1"/>
    <xf numFmtId="0" fontId="20" fillId="5" borderId="0" xfId="9" applyFont="1" applyFill="1"/>
    <xf numFmtId="166" fontId="20" fillId="5" borderId="0" xfId="10" applyNumberFormat="1" applyFont="1" applyFill="1" applyBorder="1"/>
    <xf numFmtId="46" fontId="9" fillId="5" borderId="0" xfId="9" applyNumberFormat="1" applyFont="1" applyFill="1" applyAlignment="1">
      <alignment horizontal="center"/>
    </xf>
    <xf numFmtId="0" fontId="20" fillId="5" borderId="0" xfId="11" applyFont="1" applyFill="1" applyAlignment="1">
      <alignment horizontal="left"/>
    </xf>
    <xf numFmtId="165" fontId="20" fillId="5" borderId="0" xfId="9" applyNumberFormat="1" applyFont="1" applyFill="1"/>
    <xf numFmtId="2" fontId="20" fillId="5" borderId="0" xfId="9" applyNumberFormat="1" applyFont="1" applyFill="1"/>
    <xf numFmtId="167" fontId="20" fillId="5" borderId="0" xfId="9" applyNumberFormat="1" applyFont="1" applyFill="1" applyAlignment="1">
      <alignment horizontal="right"/>
    </xf>
    <xf numFmtId="0" fontId="20" fillId="5" borderId="0" xfId="9" applyFont="1" applyFill="1" applyAlignment="1">
      <alignment vertical="center"/>
    </xf>
    <xf numFmtId="0" fontId="20" fillId="5" borderId="4" xfId="9" applyFont="1" applyFill="1" applyBorder="1" applyAlignment="1">
      <alignment horizontal="center" vertical="center"/>
    </xf>
    <xf numFmtId="0" fontId="19" fillId="5" borderId="4" xfId="9" applyFont="1" applyFill="1" applyBorder="1" applyAlignment="1">
      <alignment horizontal="center" vertical="center"/>
    </xf>
    <xf numFmtId="0" fontId="29" fillId="5" borderId="0" xfId="0" applyFont="1" applyFill="1"/>
    <xf numFmtId="0" fontId="29" fillId="5" borderId="0" xfId="9" applyFont="1" applyFill="1"/>
    <xf numFmtId="3" fontId="29" fillId="5" borderId="0" xfId="0" applyNumberFormat="1" applyFont="1" applyFill="1"/>
    <xf numFmtId="165" fontId="29" fillId="5" borderId="0" xfId="9" applyNumberFormat="1" applyFont="1" applyFill="1"/>
    <xf numFmtId="2" fontId="29" fillId="5" borderId="0" xfId="9" applyNumberFormat="1" applyFont="1" applyFill="1"/>
    <xf numFmtId="14" fontId="29" fillId="5" borderId="0" xfId="9" applyNumberFormat="1" applyFont="1" applyFill="1" applyAlignment="1">
      <alignment horizontal="right"/>
    </xf>
    <xf numFmtId="0" fontId="16" fillId="5" borderId="0" xfId="9" applyFont="1" applyFill="1" applyAlignment="1">
      <alignment vertical="center"/>
    </xf>
    <xf numFmtId="0" fontId="10" fillId="0" borderId="0" xfId="0" applyFont="1" applyBorder="1" applyAlignment="1">
      <alignment vertical="center" wrapText="1"/>
    </xf>
    <xf numFmtId="0" fontId="10" fillId="0" borderId="0" xfId="0" applyFont="1" applyBorder="1" applyAlignment="1">
      <alignment vertical="center"/>
    </xf>
    <xf numFmtId="3" fontId="9" fillId="0" borderId="0" xfId="0" applyNumberFormat="1" applyFont="1" applyBorder="1"/>
    <xf numFmtId="0" fontId="9" fillId="0" borderId="0" xfId="9" applyFont="1" applyBorder="1"/>
    <xf numFmtId="165" fontId="9" fillId="0" borderId="0" xfId="9" applyNumberFormat="1" applyFont="1" applyBorder="1"/>
    <xf numFmtId="2" fontId="9" fillId="0" borderId="0" xfId="9" applyNumberFormat="1" applyFont="1" applyBorder="1"/>
    <xf numFmtId="14" fontId="9" fillId="0" borderId="0" xfId="9" applyNumberFormat="1" applyFont="1" applyBorder="1"/>
    <xf numFmtId="0" fontId="34" fillId="0" borderId="0" xfId="9" applyFont="1" applyBorder="1" applyAlignment="1">
      <alignment vertical="center"/>
    </xf>
    <xf numFmtId="1" fontId="9" fillId="4" borderId="0" xfId="0" applyNumberFormat="1" applyFont="1" applyFill="1"/>
    <xf numFmtId="0" fontId="6" fillId="4" borderId="0" xfId="0" applyFont="1" applyFill="1" applyAlignment="1">
      <alignment horizontal="left"/>
    </xf>
    <xf numFmtId="0" fontId="30" fillId="4" borderId="0" xfId="0" applyFont="1" applyFill="1" applyAlignment="1">
      <alignment horizontal="left"/>
    </xf>
    <xf numFmtId="0" fontId="31" fillId="4" borderId="0" xfId="0" applyFont="1" applyFill="1" applyAlignment="1">
      <alignment horizontal="left"/>
    </xf>
    <xf numFmtId="0" fontId="36" fillId="4" borderId="0" xfId="0" applyFont="1" applyFill="1"/>
    <xf numFmtId="0" fontId="37" fillId="4" borderId="0" xfId="0" applyFont="1" applyFill="1" applyAlignment="1">
      <alignment horizontal="right"/>
    </xf>
    <xf numFmtId="1" fontId="35" fillId="4" borderId="0" xfId="0" applyNumberFormat="1" applyFont="1" applyFill="1" applyAlignment="1">
      <alignment horizontal="right"/>
    </xf>
    <xf numFmtId="0" fontId="36" fillId="4" borderId="0" xfId="0" applyFont="1" applyFill="1" applyAlignment="1">
      <alignment horizontal="left"/>
    </xf>
    <xf numFmtId="1" fontId="20" fillId="5" borderId="0" xfId="0" applyNumberFormat="1" applyFont="1" applyFill="1"/>
    <xf numFmtId="1" fontId="9" fillId="5" borderId="0" xfId="0" applyNumberFormat="1" applyFont="1" applyFill="1"/>
    <xf numFmtId="0" fontId="9" fillId="5" borderId="0" xfId="0" applyFont="1" applyFill="1"/>
    <xf numFmtId="0" fontId="20" fillId="5" borderId="5" xfId="0" applyFont="1" applyFill="1" applyBorder="1"/>
    <xf numFmtId="9" fontId="20" fillId="5" borderId="5" xfId="1" applyFont="1" applyFill="1" applyBorder="1"/>
    <xf numFmtId="1" fontId="9" fillId="5" borderId="0" xfId="1" applyNumberFormat="1" applyFont="1" applyFill="1" applyBorder="1"/>
    <xf numFmtId="0" fontId="19" fillId="5" borderId="0" xfId="0" applyFont="1" applyFill="1" applyAlignment="1">
      <alignment vertical="center"/>
    </xf>
    <xf numFmtId="0" fontId="19" fillId="5" borderId="6" xfId="0" applyFont="1" applyFill="1" applyBorder="1" applyAlignment="1">
      <alignment vertical="center"/>
    </xf>
    <xf numFmtId="0" fontId="20" fillId="5" borderId="7" xfId="0" applyFont="1" applyFill="1" applyBorder="1" applyAlignment="1">
      <alignment horizontal="center"/>
    </xf>
    <xf numFmtId="0" fontId="19" fillId="5" borderId="8" xfId="0" applyFont="1" applyFill="1" applyBorder="1" applyAlignment="1">
      <alignment vertical="center"/>
    </xf>
    <xf numFmtId="0" fontId="20" fillId="5" borderId="0" xfId="0" applyFont="1" applyFill="1" applyAlignment="1">
      <alignment horizontal="center"/>
    </xf>
    <xf numFmtId="0" fontId="20" fillId="5" borderId="0" xfId="0" applyFont="1" applyFill="1" applyAlignment="1">
      <alignment horizontal="center" vertical="center"/>
    </xf>
    <xf numFmtId="0" fontId="20" fillId="5" borderId="5" xfId="0" applyFont="1" applyFill="1" applyBorder="1" applyAlignment="1">
      <alignment horizontal="right"/>
    </xf>
    <xf numFmtId="0" fontId="20" fillId="5" borderId="0" xfId="0" applyFont="1" applyFill="1" applyAlignment="1">
      <alignment vertical="center"/>
    </xf>
    <xf numFmtId="0" fontId="20" fillId="19" borderId="0" xfId="0" applyFont="1" applyFill="1" applyAlignment="1">
      <alignment horizontal="left" vertical="center"/>
    </xf>
    <xf numFmtId="0" fontId="19" fillId="14" borderId="0" xfId="0" applyFont="1" applyFill="1" applyAlignment="1">
      <alignment horizontal="left" vertical="center"/>
    </xf>
    <xf numFmtId="0" fontId="19" fillId="12" borderId="0" xfId="0" applyFont="1" applyFill="1" applyAlignment="1">
      <alignment horizontal="left" vertical="center"/>
    </xf>
    <xf numFmtId="0" fontId="19" fillId="13" borderId="0" xfId="0" applyFont="1" applyFill="1" applyAlignment="1">
      <alignment horizontal="left" vertical="center"/>
    </xf>
    <xf numFmtId="0" fontId="19" fillId="13" borderId="6" xfId="0" applyFont="1" applyFill="1" applyBorder="1" applyAlignment="1">
      <alignment horizontal="left" vertical="center"/>
    </xf>
    <xf numFmtId="0" fontId="30" fillId="4" borderId="0" xfId="0" applyFont="1" applyFill="1"/>
    <xf numFmtId="0" fontId="38" fillId="4" borderId="0" xfId="0" applyFont="1" applyFill="1"/>
    <xf numFmtId="0" fontId="31" fillId="4" borderId="0" xfId="0" applyFont="1" applyFill="1"/>
    <xf numFmtId="0" fontId="20" fillId="5" borderId="1" xfId="0" applyFont="1" applyFill="1" applyBorder="1"/>
    <xf numFmtId="0" fontId="20" fillId="5" borderId="1" xfId="0" applyFont="1" applyFill="1" applyBorder="1" applyAlignment="1">
      <alignment horizontal="right"/>
    </xf>
    <xf numFmtId="0" fontId="32" fillId="5" borderId="0" xfId="0" applyFont="1" applyFill="1" applyAlignment="1">
      <alignment horizontal="right"/>
    </xf>
    <xf numFmtId="0" fontId="23" fillId="5" borderId="0" xfId="0" applyFont="1" applyFill="1"/>
    <xf numFmtId="0" fontId="18" fillId="5" borderId="1" xfId="0" applyFont="1" applyFill="1" applyBorder="1"/>
    <xf numFmtId="168" fontId="18" fillId="5" borderId="0" xfId="0" applyNumberFormat="1" applyFont="1" applyFill="1"/>
    <xf numFmtId="168" fontId="20" fillId="5" borderId="0" xfId="0" applyNumberFormat="1" applyFont="1" applyFill="1"/>
    <xf numFmtId="168" fontId="20" fillId="5" borderId="0" xfId="0" applyNumberFormat="1" applyFont="1" applyFill="1" applyAlignment="1">
      <alignment horizontal="right"/>
    </xf>
    <xf numFmtId="0" fontId="5" fillId="4" borderId="0" xfId="0" applyFont="1" applyFill="1"/>
    <xf numFmtId="0" fontId="5" fillId="5" borderId="0" xfId="0" applyFont="1" applyFill="1"/>
    <xf numFmtId="0" fontId="5" fillId="5" borderId="0" xfId="0" applyFont="1" applyFill="1" applyAlignment="1">
      <alignment horizontal="center"/>
    </xf>
    <xf numFmtId="0" fontId="17" fillId="13" borderId="0" xfId="0" applyFont="1" applyFill="1" applyAlignment="1">
      <alignment horizontal="center" vertical="top" wrapText="1"/>
    </xf>
    <xf numFmtId="0" fontId="17" fillId="12" borderId="0" xfId="0" applyFont="1" applyFill="1" applyAlignment="1">
      <alignment horizontal="center" vertical="top" wrapText="1"/>
    </xf>
    <xf numFmtId="0" fontId="18" fillId="15" borderId="0" xfId="0" applyFont="1" applyFill="1" applyAlignment="1">
      <alignment horizontal="center" vertical="top" wrapText="1"/>
    </xf>
    <xf numFmtId="0" fontId="17" fillId="14" borderId="0" xfId="0" applyFont="1" applyFill="1" applyAlignment="1">
      <alignment horizontal="center" vertical="top" wrapText="1"/>
    </xf>
    <xf numFmtId="0" fontId="20" fillId="5" borderId="0" xfId="0" applyFont="1" applyFill="1" applyAlignment="1">
      <alignment horizontal="right" vertical="top" wrapText="1"/>
    </xf>
    <xf numFmtId="168" fontId="18" fillId="5" borderId="0" xfId="1" applyNumberFormat="1" applyFont="1" applyFill="1" applyBorder="1" applyAlignment="1">
      <alignment horizontal="right"/>
    </xf>
    <xf numFmtId="168" fontId="18" fillId="5" borderId="0" xfId="0" applyNumberFormat="1" applyFont="1" applyFill="1" applyAlignment="1">
      <alignment horizontal="right"/>
    </xf>
    <xf numFmtId="168" fontId="20" fillId="5" borderId="0" xfId="1" applyNumberFormat="1" applyFont="1" applyFill="1" applyBorder="1" applyAlignment="1">
      <alignment horizontal="right"/>
    </xf>
    <xf numFmtId="0" fontId="20" fillId="5" borderId="0" xfId="0" quotePrefix="1" applyFont="1" applyFill="1" applyAlignment="1">
      <alignment horizontal="right"/>
    </xf>
    <xf numFmtId="0" fontId="18" fillId="5" borderId="0" xfId="0" quotePrefix="1" applyFont="1" applyFill="1" applyAlignment="1">
      <alignment horizontal="right"/>
    </xf>
    <xf numFmtId="9" fontId="20" fillId="5" borderId="0" xfId="1" applyFont="1" applyFill="1" applyBorder="1" applyAlignment="1">
      <alignment horizontal="right"/>
    </xf>
    <xf numFmtId="0" fontId="6" fillId="4" borderId="0" xfId="0" applyFont="1" applyFill="1" applyAlignment="1">
      <alignment horizontal="center" wrapText="1"/>
    </xf>
    <xf numFmtId="37" fontId="9" fillId="6" borderId="0" xfId="3" applyFont="1" applyFill="1"/>
    <xf numFmtId="37" fontId="9" fillId="6" borderId="0" xfId="3" applyFont="1" applyFill="1" applyAlignment="1">
      <alignment horizontal="left"/>
    </xf>
    <xf numFmtId="0" fontId="39" fillId="6" borderId="0" xfId="0" applyFont="1" applyFill="1"/>
    <xf numFmtId="0" fontId="40" fillId="6" borderId="0" xfId="2" applyFont="1" applyFill="1" applyAlignment="1" applyProtection="1">
      <alignment vertical="center"/>
    </xf>
    <xf numFmtId="0" fontId="10" fillId="6" borderId="0" xfId="0" applyFont="1" applyFill="1" applyAlignment="1">
      <alignment horizontal="left" vertical="center" indent="4"/>
    </xf>
    <xf numFmtId="1" fontId="9" fillId="6" borderId="0" xfId="0" applyNumberFormat="1" applyFont="1" applyFill="1"/>
    <xf numFmtId="0" fontId="9" fillId="6" borderId="0" xfId="0" applyFont="1" applyFill="1" applyAlignment="1">
      <alignment vertical="center"/>
    </xf>
    <xf numFmtId="0" fontId="9" fillId="6" borderId="0" xfId="0" applyFont="1" applyFill="1" applyAlignment="1">
      <alignment horizontal="left" vertical="top"/>
    </xf>
    <xf numFmtId="0" fontId="41" fillId="6" borderId="0" xfId="0" applyFont="1" applyFill="1" applyAlignment="1">
      <alignment horizontal="left" vertical="center" indent="4"/>
    </xf>
    <xf numFmtId="0" fontId="9" fillId="6" borderId="0" xfId="0" applyFont="1" applyFill="1" applyAlignment="1">
      <alignment vertical="top" wrapText="1"/>
    </xf>
    <xf numFmtId="0" fontId="9" fillId="6" borderId="0" xfId="0" applyFont="1" applyFill="1" applyAlignment="1">
      <alignment horizontal="left" vertical="top" wrapText="1"/>
    </xf>
    <xf numFmtId="0" fontId="10" fillId="3" borderId="0" xfId="0" applyFont="1" applyFill="1" applyAlignment="1">
      <alignment horizontal="left" vertical="top" wrapText="1"/>
    </xf>
    <xf numFmtId="0" fontId="2" fillId="3" borderId="0" xfId="0" applyFont="1" applyFill="1" applyAlignment="1">
      <alignment vertical="top"/>
    </xf>
    <xf numFmtId="0" fontId="42" fillId="3" borderId="0" xfId="2" applyFont="1" applyFill="1" applyAlignment="1" applyProtection="1">
      <alignment vertical="center"/>
    </xf>
    <xf numFmtId="0" fontId="42" fillId="3" borderId="0" xfId="2" applyFont="1" applyFill="1" applyAlignment="1" applyProtection="1">
      <alignment horizontal="left" vertical="top"/>
    </xf>
  </cellXfs>
  <cellStyles count="12">
    <cellStyle name="Comma 2" xfId="10" xr:uid="{0F26445F-56A8-40B8-A630-3D3EA236679C}"/>
    <cellStyle name="Hyperlink" xfId="2" builtinId="8"/>
    <cellStyle name="Normal" xfId="0" builtinId="0"/>
    <cellStyle name="Normal 2" xfId="3" xr:uid="{4B8EDE96-20A1-414F-B133-C22762F451D3}"/>
    <cellStyle name="Normal 2 2" xfId="4" xr:uid="{26EA4733-D168-4BF2-860F-2B66FDD1FF65}"/>
    <cellStyle name="Normal 2 2 2" xfId="5" xr:uid="{A0520C28-B313-4E5E-9219-0B7A6C62822F}"/>
    <cellStyle name="Normal 4" xfId="9" xr:uid="{38D5CC30-0B11-4DDD-9EF8-70FBFD768F7F}"/>
    <cellStyle name="Normal 6" xfId="7" xr:uid="{1300F0BC-FED1-4990-9475-0D80324B6FF6}"/>
    <cellStyle name="Normal 7" xfId="11" xr:uid="{29DE187A-CAA4-4842-B61F-58329ACB4379}"/>
    <cellStyle name="Percent" xfId="1" builtinId="5"/>
    <cellStyle name="Percent 4" xfId="8" xr:uid="{FCC60783-0161-4F11-A1C6-A72A54D17F7C}"/>
    <cellStyle name="Percent 5" xfId="6" xr:uid="{F31E3942-6CAE-4257-97D8-6708AD9D6DE8}"/>
  </cellStyles>
  <dxfs count="8">
    <dxf>
      <font>
        <color rgb="FFFFFFFF"/>
      </font>
      <fill>
        <patternFill>
          <bgColor rgb="FF00539F"/>
        </patternFill>
      </fill>
    </dxf>
    <dxf>
      <fill>
        <patternFill>
          <bgColor rgb="FFD50000"/>
        </patternFill>
      </fill>
    </dxf>
    <dxf>
      <fill>
        <patternFill>
          <bgColor rgb="FFD50000"/>
        </patternFill>
      </fill>
    </dxf>
    <dxf>
      <font>
        <color theme="0"/>
      </font>
      <fill>
        <patternFill>
          <bgColor rgb="FF00539F"/>
        </patternFill>
      </fill>
    </dxf>
    <dxf>
      <fill>
        <patternFill>
          <bgColor rgb="FFD50000"/>
        </patternFill>
      </fill>
    </dxf>
    <dxf>
      <fill>
        <patternFill>
          <bgColor rgb="FFD50000"/>
        </patternFill>
      </fill>
    </dxf>
    <dxf>
      <font>
        <color rgb="FF808080"/>
      </font>
    </dxf>
    <dxf>
      <font>
        <color theme="1" tint="0.49998474074526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42</xdr:row>
      <xdr:rowOff>0</xdr:rowOff>
    </xdr:from>
    <xdr:to>
      <xdr:col>10</xdr:col>
      <xdr:colOff>460376</xdr:colOff>
      <xdr:row>48</xdr:row>
      <xdr:rowOff>161925</xdr:rowOff>
    </xdr:to>
    <xdr:sp macro="" textlink="">
      <xdr:nvSpPr>
        <xdr:cNvPr id="2" name="Text Box 2">
          <a:extLst>
            <a:ext uri="{FF2B5EF4-FFF2-40B4-BE49-F238E27FC236}">
              <a16:creationId xmlns:a16="http://schemas.microsoft.com/office/drawing/2014/main" id="{933F1977-E7AB-4B36-8367-A297225C9CDB}"/>
            </a:ext>
          </a:extLst>
        </xdr:cNvPr>
        <xdr:cNvSpPr txBox="1">
          <a:spLocks noChangeArrowheads="1"/>
        </xdr:cNvSpPr>
      </xdr:nvSpPr>
      <xdr:spPr bwMode="auto">
        <a:xfrm>
          <a:off x="95250" y="7473950"/>
          <a:ext cx="7464426" cy="1266825"/>
        </a:xfrm>
        <a:prstGeom prst="rect">
          <a:avLst/>
        </a:prstGeom>
        <a:noFill/>
        <a:ln w="9525">
          <a:noFill/>
          <a:miter lim="800000"/>
          <a:headEnd/>
          <a:tailEnd/>
        </a:ln>
      </xdr:spPr>
      <xdr:txBody>
        <a:bodyPr rot="0" vert="horz" wrap="square" lIns="91440" tIns="45720" rIns="91440" bIns="45720" anchor="t" anchorCtr="0">
          <a:noAutofit/>
        </a:bodyPr>
        <a:lstStyle/>
        <a:p>
          <a:pPr>
            <a:lnSpc>
              <a:spcPts val="1300"/>
            </a:lnSpc>
            <a:spcAft>
              <a:spcPts val="0"/>
            </a:spcAft>
          </a:pPr>
          <a:r>
            <a:rPr lang="en-GB" sz="800">
              <a:effectLst/>
              <a:latin typeface="Open Sans" panose="020B0606030504020204" pitchFamily="34" charset="0"/>
              <a:ea typeface="Open Sans" panose="020B0606030504020204" pitchFamily="34" charset="0"/>
              <a:cs typeface="Open Sans" panose="020B0606030504020204" pitchFamily="34" charset="0"/>
            </a:rPr>
            <a:t>Notes:</a:t>
          </a:r>
          <a:r>
            <a:rPr lang="en-GB" sz="800" baseline="0">
              <a:effectLst/>
              <a:latin typeface="Open Sans" panose="020B0606030504020204" pitchFamily="34" charset="0"/>
              <a:ea typeface="Open Sans" panose="020B0606030504020204" pitchFamily="34" charset="0"/>
              <a:cs typeface="Open Sans" panose="020B0606030504020204" pitchFamily="34" charset="0"/>
            </a:rPr>
            <a:t>      </a:t>
          </a:r>
          <a:r>
            <a:rPr lang="en-GB" sz="800">
              <a:effectLst/>
              <a:latin typeface="Open Sans" panose="020B0606030504020204" pitchFamily="34" charset="0"/>
              <a:ea typeface="Open Sans" panose="020B0606030504020204" pitchFamily="34" charset="0"/>
              <a:cs typeface="Open Sans" panose="020B0606030504020204" pitchFamily="34" charset="0"/>
            </a:rPr>
            <a:t>1. The Scottish National party data is only included from 2015;</a:t>
          </a:r>
          <a:endParaRPr lang="en-GB" sz="1100">
            <a:effectLst/>
            <a:latin typeface="Open Sans" panose="020B0606030504020204" pitchFamily="34" charset="0"/>
            <a:ea typeface="Open Sans" panose="020B0606030504020204" pitchFamily="34" charset="0"/>
            <a:cs typeface="Open Sans" panose="020B0606030504020204" pitchFamily="34" charset="0"/>
          </a:endParaRPr>
        </a:p>
        <a:p>
          <a:pPr marL="457200">
            <a:lnSpc>
              <a:spcPts val="1200"/>
            </a:lnSpc>
            <a:spcAft>
              <a:spcPts val="0"/>
            </a:spcAft>
          </a:pPr>
          <a:r>
            <a:rPr lang="en-GB" sz="800">
              <a:effectLst/>
              <a:latin typeface="Open Sans" panose="020B0606030504020204" pitchFamily="34" charset="0"/>
              <a:ea typeface="Open Sans" panose="020B0606030504020204" pitchFamily="34" charset="0"/>
              <a:cs typeface="Open Sans" panose="020B0606030504020204" pitchFamily="34" charset="0"/>
            </a:rPr>
            <a:t>2. The number of former miners is not recorded in the British General Election of 2010 and later editions. The estimates in is based on the House of Commons Library calculations and is not deducted from the total of “Other Manual” in 2015. The calculation is based on the fact that one out of seven former miners - Jimmy Hood was not re-elected in 2015. However a former miner Harry Harpham had become an MP after last General Election. </a:t>
          </a:r>
          <a:endParaRPr lang="en-GB" sz="1100">
            <a:effectLst/>
            <a:latin typeface="Open Sans" panose="020B0606030504020204" pitchFamily="34" charset="0"/>
            <a:ea typeface="Open Sans" panose="020B0606030504020204" pitchFamily="34" charset="0"/>
            <a:cs typeface="Open Sans" panose="020B0606030504020204" pitchFamily="34" charset="0"/>
          </a:endParaRPr>
        </a:p>
        <a:p>
          <a:pPr indent="457200">
            <a:lnSpc>
              <a:spcPts val="1300"/>
            </a:lnSpc>
            <a:spcAft>
              <a:spcPts val="0"/>
            </a:spcAft>
          </a:pPr>
          <a:r>
            <a:rPr lang="en-GB" sz="800">
              <a:effectLst/>
              <a:latin typeface="Open Sans" panose="020B0606030504020204" pitchFamily="34" charset="0"/>
              <a:ea typeface="Open Sans" panose="020B0606030504020204" pitchFamily="34" charset="0"/>
              <a:cs typeface="Open Sans" panose="020B0606030504020204" pitchFamily="34" charset="0"/>
            </a:rPr>
            <a:t>3. From 2010, 'White collar' includes: misc. white collar; union official; public relations; and charity/voluntary sector;</a:t>
          </a:r>
          <a:endParaRPr lang="en-GB" sz="1100">
            <a:effectLst/>
            <a:latin typeface="Open Sans" panose="020B0606030504020204" pitchFamily="34" charset="0"/>
            <a:ea typeface="Open Sans" panose="020B0606030504020204" pitchFamily="34" charset="0"/>
            <a:cs typeface="Open Sans" panose="020B0606030504020204" pitchFamily="34" charset="0"/>
          </a:endParaRPr>
        </a:p>
        <a:p>
          <a:pPr>
            <a:spcAft>
              <a:spcPts val="0"/>
            </a:spcAft>
          </a:pPr>
          <a:r>
            <a:rPr lang="en-GB" sz="800" i="1">
              <a:effectLst/>
              <a:latin typeface="Open Sans" panose="020B0606030504020204" pitchFamily="34" charset="0"/>
              <a:ea typeface="Open Sans" panose="020B0606030504020204" pitchFamily="34" charset="0"/>
              <a:cs typeface="Open Sans" panose="020B0606030504020204" pitchFamily="34" charset="0"/>
            </a:rPr>
            <a:t>Sources: </a:t>
          </a:r>
          <a:r>
            <a:rPr lang="en-GB" sz="800" i="1" baseline="0">
              <a:effectLst/>
              <a:latin typeface="Open Sans" panose="020B0606030504020204" pitchFamily="34" charset="0"/>
              <a:ea typeface="Open Sans" panose="020B0606030504020204" pitchFamily="34" charset="0"/>
              <a:cs typeface="Open Sans" panose="020B0606030504020204" pitchFamily="34" charset="0"/>
            </a:rPr>
            <a:t>   </a:t>
          </a:r>
          <a:r>
            <a:rPr lang="en-GB" sz="800" i="1">
              <a:effectLst/>
              <a:latin typeface="Open Sans" panose="020B0606030504020204" pitchFamily="34" charset="0"/>
              <a:ea typeface="Open Sans" panose="020B0606030504020204" pitchFamily="34" charset="0"/>
              <a:cs typeface="Open Sans" panose="020B0606030504020204" pitchFamily="34" charset="0"/>
            </a:rPr>
            <a:t>Butler, Kavanagh, Cowley et al The British General Election of 2015 &amp; previous editions</a:t>
          </a:r>
          <a:r>
            <a:rPr lang="en-GB" sz="900" i="1">
              <a:effectLst/>
              <a:latin typeface="Frutiger LT Std 45 Light" panose="020B0402020204020204" pitchFamily="34" charset="0"/>
              <a:ea typeface="Calibri" panose="020F0502020204030204" pitchFamily="34" charset="0"/>
              <a:cs typeface="Times New Roman" panose="02020603050405020304" pitchFamily="18" charset="0"/>
            </a:rPr>
            <a:t>	</a:t>
          </a:r>
          <a:endParaRPr lang="en-GB" sz="1100">
            <a:effectLst/>
            <a:latin typeface="Frutiger LT Std 45 Light" panose="020B040202020402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Stats-Proposal">
  <a:themeElements>
    <a:clrScheme name="Test 040220">
      <a:dk1>
        <a:sysClr val="windowText" lastClr="000000"/>
      </a:dk1>
      <a:lt1>
        <a:sysClr val="window" lastClr="FFFFFF"/>
      </a:lt1>
      <a:dk2>
        <a:srgbClr val="6E6E6E"/>
      </a:dk2>
      <a:lt2>
        <a:srgbClr val="F0EEED"/>
      </a:lt2>
      <a:accent1>
        <a:srgbClr val="006548"/>
      </a:accent1>
      <a:accent2>
        <a:srgbClr val="3F9D8A"/>
      </a:accent2>
      <a:accent3>
        <a:srgbClr val="682F7F"/>
      </a:accent3>
      <a:accent4>
        <a:srgbClr val="A37EC8"/>
      </a:accent4>
      <a:accent5>
        <a:srgbClr val="003F2B"/>
      </a:accent5>
      <a:accent6>
        <a:srgbClr val="E09F00"/>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ommonslibrary.parliament.uk/research-briefings/cbp-8749/" TargetMode="External"/><Relationship Id="rId1" Type="http://schemas.openxmlformats.org/officeDocument/2006/relationships/hyperlink" Target="https://researchbriefings.parliament.uk/ResearchBriefing/Summary/SN0665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ommonslibrary.parliament.uk/research-briefings/cbp-8749/" TargetMode="External"/><Relationship Id="rId1" Type="http://schemas.openxmlformats.org/officeDocument/2006/relationships/hyperlink" Target="https://researchbriefings.parliament.uk/ResearchBriefing/Summary/SN0665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CBP07529%20-%20UK%20Election%20Statistics/Version%20January%202020/britishfuture.org/articles/britain-elects-diverse-parliament-ever/" TargetMode="External"/><Relationship Id="rId1" Type="http://schemas.openxmlformats.org/officeDocument/2006/relationships/hyperlink" Target="http://www.britishfuture.org/articles/52-minority-mps-to-sit-in-most-diverse-uk-parliament-ever/"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F1D42-5BC4-4BF9-80C7-8C1E697A27F8}">
  <dimension ref="A1:J21"/>
  <sheetViews>
    <sheetView workbookViewId="0">
      <selection activeCell="K10" sqref="K10"/>
    </sheetView>
  </sheetViews>
  <sheetFormatPr defaultRowHeight="14.5"/>
  <cols>
    <col min="1" max="1" width="1.36328125" style="17" customWidth="1"/>
    <col min="2" max="6" width="8.7265625" style="17"/>
    <col min="7" max="7" width="1.36328125" style="17" customWidth="1"/>
    <col min="8" max="16384" width="8.7265625" style="17"/>
  </cols>
  <sheetData>
    <row r="1" spans="1:7" ht="6" customHeight="1">
      <c r="A1" s="1"/>
      <c r="B1" s="2"/>
      <c r="C1" s="2"/>
      <c r="D1" s="2"/>
      <c r="E1" s="2"/>
      <c r="F1" s="2"/>
      <c r="G1" s="2"/>
    </row>
    <row r="2" spans="1:7" ht="18.5">
      <c r="A2" s="1"/>
      <c r="B2" s="25" t="s">
        <v>0</v>
      </c>
      <c r="C2" s="26"/>
      <c r="D2" s="26"/>
      <c r="E2" s="26"/>
      <c r="F2" s="26"/>
      <c r="G2" s="2"/>
    </row>
    <row r="3" spans="1:7" ht="6" customHeight="1">
      <c r="A3" s="1"/>
      <c r="B3" s="25"/>
      <c r="C3" s="26"/>
      <c r="D3" s="26"/>
      <c r="E3" s="26"/>
      <c r="F3" s="26"/>
      <c r="G3" s="2"/>
    </row>
    <row r="4" spans="1:7">
      <c r="A4" s="3"/>
      <c r="B4" s="4" t="s">
        <v>1</v>
      </c>
      <c r="C4" s="5" t="s">
        <v>2</v>
      </c>
      <c r="D4" s="5" t="s">
        <v>3</v>
      </c>
      <c r="E4" s="5" t="s">
        <v>4</v>
      </c>
      <c r="F4" s="5" t="s">
        <v>5</v>
      </c>
      <c r="G4" s="6"/>
    </row>
    <row r="5" spans="1:7" ht="6" customHeight="1">
      <c r="A5" s="3"/>
      <c r="B5" s="7"/>
      <c r="C5" s="3"/>
      <c r="D5" s="3"/>
      <c r="E5" s="3"/>
      <c r="F5" s="3"/>
      <c r="G5" s="3"/>
    </row>
    <row r="6" spans="1:7">
      <c r="A6" s="3"/>
      <c r="B6" s="7">
        <v>1979</v>
      </c>
      <c r="C6" s="3">
        <v>616</v>
      </c>
      <c r="D6" s="3">
        <v>19</v>
      </c>
      <c r="E6" s="3">
        <v>635</v>
      </c>
      <c r="F6" s="8">
        <v>2.9921259842519685E-2</v>
      </c>
      <c r="G6" s="3"/>
    </row>
    <row r="7" spans="1:7">
      <c r="A7" s="3"/>
      <c r="B7" s="7">
        <v>1983</v>
      </c>
      <c r="C7" s="3">
        <v>627</v>
      </c>
      <c r="D7" s="3">
        <v>23</v>
      </c>
      <c r="E7" s="3">
        <v>650</v>
      </c>
      <c r="F7" s="8">
        <v>3.5384615384615382E-2</v>
      </c>
      <c r="G7" s="3"/>
    </row>
    <row r="8" spans="1:7">
      <c r="A8" s="3"/>
      <c r="B8" s="7">
        <v>1987</v>
      </c>
      <c r="C8" s="3">
        <v>609</v>
      </c>
      <c r="D8" s="3">
        <v>41</v>
      </c>
      <c r="E8" s="3">
        <v>650</v>
      </c>
      <c r="F8" s="8">
        <v>6.3076923076923072E-2</v>
      </c>
      <c r="G8" s="3"/>
    </row>
    <row r="9" spans="1:7">
      <c r="A9" s="3"/>
      <c r="B9" s="7">
        <v>1992</v>
      </c>
      <c r="C9" s="3">
        <v>591</v>
      </c>
      <c r="D9" s="3">
        <v>60</v>
      </c>
      <c r="E9" s="3">
        <v>651</v>
      </c>
      <c r="F9" s="8">
        <v>9.2165898617511524E-2</v>
      </c>
      <c r="G9" s="3"/>
    </row>
    <row r="10" spans="1:7">
      <c r="A10" s="3"/>
      <c r="B10" s="7">
        <v>1997</v>
      </c>
      <c r="C10" s="3">
        <v>539</v>
      </c>
      <c r="D10" s="3">
        <v>120</v>
      </c>
      <c r="E10" s="3">
        <v>659</v>
      </c>
      <c r="F10" s="8">
        <v>0.18209408194233687</v>
      </c>
      <c r="G10" s="3"/>
    </row>
    <row r="11" spans="1:7">
      <c r="A11" s="3"/>
      <c r="B11" s="7">
        <v>2001</v>
      </c>
      <c r="C11" s="3">
        <v>541</v>
      </c>
      <c r="D11" s="3">
        <v>118</v>
      </c>
      <c r="E11" s="3">
        <v>659</v>
      </c>
      <c r="F11" s="8">
        <v>0.17905918057663125</v>
      </c>
      <c r="G11" s="3"/>
    </row>
    <row r="12" spans="1:7">
      <c r="A12" s="3"/>
      <c r="B12" s="7">
        <v>2005</v>
      </c>
      <c r="C12" s="3">
        <v>518</v>
      </c>
      <c r="D12" s="3">
        <v>128</v>
      </c>
      <c r="E12" s="3">
        <v>646</v>
      </c>
      <c r="F12" s="8">
        <v>0.19814241486068113</v>
      </c>
      <c r="G12" s="9"/>
    </row>
    <row r="13" spans="1:7">
      <c r="A13" s="3"/>
      <c r="B13" s="7">
        <v>2010</v>
      </c>
      <c r="C13" s="3">
        <v>507</v>
      </c>
      <c r="D13" s="3">
        <v>143</v>
      </c>
      <c r="E13" s="3">
        <v>650</v>
      </c>
      <c r="F13" s="8">
        <v>0.22</v>
      </c>
      <c r="G13" s="9"/>
    </row>
    <row r="14" spans="1:7">
      <c r="A14" s="3"/>
      <c r="B14" s="7">
        <v>2015</v>
      </c>
      <c r="C14" s="3">
        <v>459</v>
      </c>
      <c r="D14" s="3">
        <v>191</v>
      </c>
      <c r="E14" s="3">
        <v>650</v>
      </c>
      <c r="F14" s="8">
        <v>0.29384615384615387</v>
      </c>
      <c r="G14" s="9"/>
    </row>
    <row r="15" spans="1:7">
      <c r="A15" s="3"/>
      <c r="B15" s="7">
        <v>2017</v>
      </c>
      <c r="C15" s="3">
        <v>442</v>
      </c>
      <c r="D15" s="3">
        <v>208</v>
      </c>
      <c r="E15" s="3">
        <v>650</v>
      </c>
      <c r="F15" s="8">
        <v>0.32</v>
      </c>
      <c r="G15" s="9"/>
    </row>
    <row r="16" spans="1:7">
      <c r="A16" s="3"/>
      <c r="B16" s="7">
        <v>2019</v>
      </c>
      <c r="C16" s="3">
        <v>430</v>
      </c>
      <c r="D16" s="3">
        <v>220</v>
      </c>
      <c r="E16" s="3">
        <v>650</v>
      </c>
      <c r="F16" s="8">
        <v>0.33846153846153848</v>
      </c>
      <c r="G16" s="9"/>
    </row>
    <row r="17" spans="1:10" ht="6" customHeight="1">
      <c r="A17" s="3"/>
      <c r="B17" s="3"/>
      <c r="C17" s="3"/>
      <c r="D17" s="3"/>
      <c r="E17" s="3"/>
      <c r="F17" s="3"/>
      <c r="G17" s="3"/>
    </row>
    <row r="19" spans="1:10" ht="15">
      <c r="B19" s="18" t="s">
        <v>6</v>
      </c>
      <c r="C19" s="18" t="s">
        <v>7</v>
      </c>
      <c r="D19" s="19"/>
      <c r="E19" s="19"/>
      <c r="F19" s="19"/>
      <c r="G19" s="20"/>
      <c r="H19" s="20"/>
      <c r="I19" s="20"/>
      <c r="J19" s="20"/>
    </row>
    <row r="20" spans="1:10">
      <c r="B20" s="21"/>
      <c r="C20" s="22" t="s">
        <v>8</v>
      </c>
      <c r="D20" s="19"/>
      <c r="E20" s="19"/>
      <c r="F20" s="19"/>
      <c r="G20" s="20"/>
      <c r="H20" s="20"/>
      <c r="I20" s="20"/>
      <c r="J20" s="20"/>
    </row>
    <row r="21" spans="1:10">
      <c r="B21" s="20"/>
      <c r="C21" s="23" t="s">
        <v>9</v>
      </c>
      <c r="D21" s="19"/>
      <c r="E21" s="19"/>
      <c r="F21" s="19"/>
      <c r="G21" s="20"/>
      <c r="H21" s="20"/>
      <c r="I21" s="20"/>
      <c r="J21" s="24"/>
    </row>
  </sheetData>
  <hyperlinks>
    <hyperlink ref="C20" r:id="rId1" display="https://researchbriefings.parliament.uk/ResearchBriefing/Summary/SN06651" xr:uid="{E3FB2744-78AF-4CCC-B415-DC91F4A93A3A}"/>
    <hyperlink ref="C21" r:id="rId2" display="https://commonslibrary.parliament.uk/research-briefings/cbp-8749/" xr:uid="{C3BC583F-24D8-4AB5-990D-D56D1BAA36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FD2FB-0364-4899-BDDD-F1F75DA273A8}">
  <dimension ref="A1:L35"/>
  <sheetViews>
    <sheetView workbookViewId="0">
      <selection activeCell="N28" sqref="N28"/>
    </sheetView>
  </sheetViews>
  <sheetFormatPr defaultRowHeight="14.25" customHeight="1"/>
  <cols>
    <col min="1" max="1" width="1.36328125" style="17" customWidth="1"/>
    <col min="2" max="8" width="8.7265625" style="17"/>
    <col min="9" max="9" width="1.36328125" style="17" customWidth="1"/>
    <col min="10" max="16384" width="8.7265625" style="17"/>
  </cols>
  <sheetData>
    <row r="1" spans="1:9" ht="6" customHeight="1">
      <c r="A1" s="10"/>
      <c r="B1" s="29"/>
      <c r="C1" s="11"/>
      <c r="D1" s="10"/>
      <c r="E1" s="10"/>
      <c r="F1" s="10"/>
      <c r="G1" s="10"/>
      <c r="H1" s="10"/>
      <c r="I1" s="204"/>
    </row>
    <row r="2" spans="1:9" ht="14.25" customHeight="1">
      <c r="A2" s="10"/>
      <c r="B2" s="30" t="s">
        <v>10</v>
      </c>
      <c r="C2" s="31"/>
      <c r="D2" s="31"/>
      <c r="E2" s="31"/>
      <c r="F2" s="31"/>
      <c r="G2" s="31"/>
      <c r="H2" s="31"/>
      <c r="I2" s="204"/>
    </row>
    <row r="3" spans="1:9" ht="6" customHeight="1">
      <c r="A3" s="10"/>
      <c r="B3" s="30"/>
      <c r="C3" s="31"/>
      <c r="D3" s="31"/>
      <c r="E3" s="31"/>
      <c r="F3" s="31"/>
      <c r="G3" s="31"/>
      <c r="H3" s="31"/>
      <c r="I3" s="204"/>
    </row>
    <row r="4" spans="1:9" ht="6" customHeight="1">
      <c r="A4" s="14"/>
      <c r="B4" s="32"/>
      <c r="C4" s="33"/>
      <c r="D4" s="33"/>
      <c r="E4" s="33"/>
      <c r="F4" s="33"/>
      <c r="G4" s="33"/>
      <c r="H4" s="33"/>
      <c r="I4" s="205"/>
    </row>
    <row r="5" spans="1:9" ht="14.25" customHeight="1">
      <c r="A5" s="14"/>
      <c r="B5" s="15"/>
      <c r="C5" s="34" t="s">
        <v>11</v>
      </c>
      <c r="D5" s="35" t="s">
        <v>17</v>
      </c>
      <c r="E5" s="36" t="s">
        <v>12</v>
      </c>
      <c r="F5" s="37" t="s">
        <v>13</v>
      </c>
      <c r="G5" s="38" t="s">
        <v>14</v>
      </c>
      <c r="H5" s="39" t="s">
        <v>4</v>
      </c>
      <c r="I5" s="205"/>
    </row>
    <row r="6" spans="1:9" ht="6" customHeight="1">
      <c r="A6" s="14"/>
      <c r="B6" s="15"/>
      <c r="C6" s="40"/>
      <c r="D6" s="40"/>
      <c r="E6" s="40"/>
      <c r="F6" s="40"/>
      <c r="G6" s="40"/>
      <c r="H6" s="41"/>
      <c r="I6" s="205"/>
    </row>
    <row r="7" spans="1:9" ht="14.25" customHeight="1">
      <c r="A7" s="14"/>
      <c r="B7" s="42" t="s">
        <v>15</v>
      </c>
      <c r="C7" s="14"/>
      <c r="D7" s="43"/>
      <c r="E7" s="43"/>
      <c r="F7" s="43"/>
      <c r="G7" s="43"/>
      <c r="H7" s="41"/>
      <c r="I7" s="205"/>
    </row>
    <row r="8" spans="1:9" ht="14.25" customHeight="1">
      <c r="A8" s="14"/>
      <c r="B8" s="44">
        <v>1979</v>
      </c>
      <c r="C8" s="43">
        <v>11</v>
      </c>
      <c r="D8" s="43">
        <v>8</v>
      </c>
      <c r="E8" s="43">
        <v>0</v>
      </c>
      <c r="F8" s="43">
        <v>0</v>
      </c>
      <c r="G8" s="43">
        <v>0</v>
      </c>
      <c r="H8" s="45">
        <v>19</v>
      </c>
      <c r="I8" s="205"/>
    </row>
    <row r="9" spans="1:9" ht="14.25" customHeight="1">
      <c r="A9" s="14"/>
      <c r="B9" s="44">
        <v>1983</v>
      </c>
      <c r="C9" s="43">
        <v>10</v>
      </c>
      <c r="D9" s="43">
        <v>13</v>
      </c>
      <c r="E9" s="43">
        <v>0</v>
      </c>
      <c r="F9" s="43">
        <v>0</v>
      </c>
      <c r="G9" s="43">
        <v>0</v>
      </c>
      <c r="H9" s="45">
        <v>23</v>
      </c>
      <c r="I9" s="205"/>
    </row>
    <row r="10" spans="1:9" ht="14.25" customHeight="1">
      <c r="A10" s="14"/>
      <c r="B10" s="44">
        <v>1987</v>
      </c>
      <c r="C10" s="43">
        <v>21</v>
      </c>
      <c r="D10" s="43">
        <v>17</v>
      </c>
      <c r="E10" s="43">
        <v>2</v>
      </c>
      <c r="F10" s="43">
        <v>1</v>
      </c>
      <c r="G10" s="43">
        <v>0</v>
      </c>
      <c r="H10" s="45">
        <v>41</v>
      </c>
      <c r="I10" s="205"/>
    </row>
    <row r="11" spans="1:9" ht="14.25" customHeight="1">
      <c r="A11" s="14"/>
      <c r="B11" s="44">
        <v>1992</v>
      </c>
      <c r="C11" s="43">
        <v>37</v>
      </c>
      <c r="D11" s="43">
        <v>20</v>
      </c>
      <c r="E11" s="43">
        <v>2</v>
      </c>
      <c r="F11" s="43">
        <v>1</v>
      </c>
      <c r="G11" s="43">
        <v>0</v>
      </c>
      <c r="H11" s="45">
        <v>60</v>
      </c>
      <c r="I11" s="205"/>
    </row>
    <row r="12" spans="1:9" ht="14.25" customHeight="1">
      <c r="A12" s="14"/>
      <c r="B12" s="44">
        <v>1997</v>
      </c>
      <c r="C12" s="43">
        <v>101</v>
      </c>
      <c r="D12" s="43">
        <v>13</v>
      </c>
      <c r="E12" s="43">
        <v>3</v>
      </c>
      <c r="F12" s="43">
        <v>2</v>
      </c>
      <c r="G12" s="43">
        <v>1</v>
      </c>
      <c r="H12" s="45">
        <v>120</v>
      </c>
      <c r="I12" s="205"/>
    </row>
    <row r="13" spans="1:9" ht="14.25" customHeight="1">
      <c r="A13" s="14"/>
      <c r="B13" s="44">
        <v>2001</v>
      </c>
      <c r="C13" s="43">
        <v>95</v>
      </c>
      <c r="D13" s="43">
        <v>14</v>
      </c>
      <c r="E13" s="43">
        <v>5</v>
      </c>
      <c r="F13" s="43">
        <v>1</v>
      </c>
      <c r="G13" s="43">
        <v>3</v>
      </c>
      <c r="H13" s="45">
        <v>118</v>
      </c>
      <c r="I13" s="205"/>
    </row>
    <row r="14" spans="1:9" ht="14.25" customHeight="1">
      <c r="A14" s="14"/>
      <c r="B14" s="44">
        <v>2005</v>
      </c>
      <c r="C14" s="43">
        <v>98</v>
      </c>
      <c r="D14" s="43">
        <v>17</v>
      </c>
      <c r="E14" s="43">
        <v>10</v>
      </c>
      <c r="F14" s="43">
        <v>0</v>
      </c>
      <c r="G14" s="43">
        <v>3</v>
      </c>
      <c r="H14" s="45">
        <v>128</v>
      </c>
      <c r="I14" s="205"/>
    </row>
    <row r="15" spans="1:9" ht="14.25" customHeight="1">
      <c r="A15" s="14"/>
      <c r="B15" s="44">
        <v>2010</v>
      </c>
      <c r="C15" s="43">
        <v>81</v>
      </c>
      <c r="D15" s="43">
        <v>49</v>
      </c>
      <c r="E15" s="43">
        <v>7</v>
      </c>
      <c r="F15" s="43">
        <v>1</v>
      </c>
      <c r="G15" s="43">
        <v>5</v>
      </c>
      <c r="H15" s="45">
        <v>143</v>
      </c>
      <c r="I15" s="205"/>
    </row>
    <row r="16" spans="1:9" ht="14.25" customHeight="1">
      <c r="A16" s="14"/>
      <c r="B16" s="44">
        <v>2015</v>
      </c>
      <c r="C16" s="43">
        <v>99</v>
      </c>
      <c r="D16" s="43">
        <v>68</v>
      </c>
      <c r="E16" s="43">
        <v>0</v>
      </c>
      <c r="F16" s="43">
        <v>20</v>
      </c>
      <c r="G16" s="43">
        <v>4</v>
      </c>
      <c r="H16" s="45">
        <v>191</v>
      </c>
      <c r="I16" s="205"/>
    </row>
    <row r="17" spans="1:9" ht="14.25" customHeight="1">
      <c r="A17" s="14"/>
      <c r="B17" s="44">
        <v>2017</v>
      </c>
      <c r="C17" s="43">
        <v>119</v>
      </c>
      <c r="D17" s="43">
        <v>67</v>
      </c>
      <c r="E17" s="43">
        <v>4</v>
      </c>
      <c r="F17" s="43">
        <v>12</v>
      </c>
      <c r="G17" s="43">
        <v>6</v>
      </c>
      <c r="H17" s="45">
        <v>208</v>
      </c>
      <c r="I17" s="205"/>
    </row>
    <row r="18" spans="1:9" ht="14.25" customHeight="1">
      <c r="A18" s="14"/>
      <c r="B18" s="44">
        <v>2019</v>
      </c>
      <c r="C18" s="43">
        <v>104</v>
      </c>
      <c r="D18" s="43">
        <v>87</v>
      </c>
      <c r="E18" s="43">
        <v>7</v>
      </c>
      <c r="F18" s="43">
        <v>16</v>
      </c>
      <c r="G18" s="43">
        <v>6</v>
      </c>
      <c r="H18" s="45">
        <v>220</v>
      </c>
      <c r="I18" s="205"/>
    </row>
    <row r="19" spans="1:9" ht="6" customHeight="1">
      <c r="A19" s="14"/>
      <c r="B19" s="44"/>
      <c r="C19" s="43"/>
      <c r="D19" s="43"/>
      <c r="E19" s="43"/>
      <c r="F19" s="43"/>
      <c r="G19" s="43"/>
      <c r="H19" s="14"/>
      <c r="I19" s="205"/>
    </row>
    <row r="20" spans="1:9" ht="14.25" customHeight="1">
      <c r="A20" s="14"/>
      <c r="B20" s="42" t="s">
        <v>16</v>
      </c>
      <c r="C20" s="14"/>
      <c r="D20" s="43"/>
      <c r="E20" s="43"/>
      <c r="F20" s="43"/>
      <c r="G20" s="43"/>
      <c r="H20" s="14"/>
      <c r="I20" s="205"/>
    </row>
    <row r="21" spans="1:9" ht="14.25" customHeight="1">
      <c r="A21" s="14"/>
      <c r="B21" s="44">
        <v>1979</v>
      </c>
      <c r="C21" s="46">
        <v>4.1044776119402986E-2</v>
      </c>
      <c r="D21" s="46">
        <v>2.359882005899705E-2</v>
      </c>
      <c r="E21" s="46">
        <v>0</v>
      </c>
      <c r="F21" s="46">
        <v>0</v>
      </c>
      <c r="G21" s="46">
        <v>0</v>
      </c>
      <c r="H21" s="47">
        <v>2.923076923076923E-2</v>
      </c>
      <c r="I21" s="205"/>
    </row>
    <row r="22" spans="1:9" ht="14.25" customHeight="1">
      <c r="A22" s="14"/>
      <c r="B22" s="44">
        <v>1983</v>
      </c>
      <c r="C22" s="46">
        <v>4.784688995215311E-2</v>
      </c>
      <c r="D22" s="46">
        <v>3.2745591939546598E-2</v>
      </c>
      <c r="E22" s="46">
        <v>0</v>
      </c>
      <c r="F22" s="46">
        <v>0</v>
      </c>
      <c r="G22" s="46">
        <v>0</v>
      </c>
      <c r="H22" s="47">
        <v>3.5384615384615382E-2</v>
      </c>
      <c r="I22" s="205"/>
    </row>
    <row r="23" spans="1:9" ht="14.25" customHeight="1">
      <c r="A23" s="14"/>
      <c r="B23" s="44">
        <v>1987</v>
      </c>
      <c r="C23" s="46">
        <v>9.1703056768558958E-2</v>
      </c>
      <c r="D23" s="46">
        <v>4.5333333333333337E-2</v>
      </c>
      <c r="E23" s="46">
        <v>9.0909090909090912E-2</v>
      </c>
      <c r="F23" s="46">
        <v>0.33333333333333331</v>
      </c>
      <c r="G23" s="46">
        <v>0</v>
      </c>
      <c r="H23" s="47">
        <v>6.3076923076923072E-2</v>
      </c>
      <c r="I23" s="205"/>
    </row>
    <row r="24" spans="1:9" ht="14.25" customHeight="1">
      <c r="A24" s="14"/>
      <c r="B24" s="44">
        <v>1992</v>
      </c>
      <c r="C24" s="46">
        <v>0.13653136531365315</v>
      </c>
      <c r="D24" s="46">
        <v>5.9523809523809521E-2</v>
      </c>
      <c r="E24" s="46">
        <v>0.1</v>
      </c>
      <c r="F24" s="46">
        <v>0.33333333333333331</v>
      </c>
      <c r="G24" s="46">
        <v>0</v>
      </c>
      <c r="H24" s="47">
        <v>9.2307692307692313E-2</v>
      </c>
      <c r="I24" s="205"/>
    </row>
    <row r="25" spans="1:9" ht="14.25" customHeight="1">
      <c r="A25" s="14"/>
      <c r="B25" s="44">
        <v>1997</v>
      </c>
      <c r="C25" s="46">
        <v>0.24162679425837322</v>
      </c>
      <c r="D25" s="46">
        <v>7.8787878787878782E-2</v>
      </c>
      <c r="E25" s="46">
        <v>6.5217391304347824E-2</v>
      </c>
      <c r="F25" s="46">
        <v>0.33333333333333331</v>
      </c>
      <c r="G25" s="46">
        <v>4.1666666666666664E-2</v>
      </c>
      <c r="H25" s="47">
        <v>0.18461538461538463</v>
      </c>
      <c r="I25" s="205"/>
    </row>
    <row r="26" spans="1:9" ht="14.25" customHeight="1">
      <c r="A26" s="14"/>
      <c r="B26" s="44">
        <v>2001</v>
      </c>
      <c r="C26" s="46">
        <v>0.23058252427184467</v>
      </c>
      <c r="D26" s="46">
        <v>8.4337349397590355E-2</v>
      </c>
      <c r="E26" s="46">
        <v>9.6153846153846159E-2</v>
      </c>
      <c r="F26" s="46">
        <v>0.2</v>
      </c>
      <c r="G26" s="46">
        <v>0.125</v>
      </c>
      <c r="H26" s="47">
        <v>0.18153846153846154</v>
      </c>
      <c r="I26" s="205"/>
    </row>
    <row r="27" spans="1:9" ht="14.25" customHeight="1">
      <c r="A27" s="14"/>
      <c r="B27" s="44">
        <v>2005</v>
      </c>
      <c r="C27" s="46">
        <v>0.27605633802816903</v>
      </c>
      <c r="D27" s="46">
        <v>8.5858585858585856E-2</v>
      </c>
      <c r="E27" s="46">
        <v>0.16129032258064516</v>
      </c>
      <c r="F27" s="46">
        <v>0</v>
      </c>
      <c r="G27" s="46">
        <v>0.12</v>
      </c>
      <c r="H27" s="47">
        <v>0.19692307692307692</v>
      </c>
      <c r="I27" s="205"/>
    </row>
    <row r="28" spans="1:9" ht="14.25" customHeight="1">
      <c r="A28" s="14"/>
      <c r="B28" s="44">
        <v>2010</v>
      </c>
      <c r="C28" s="46">
        <v>0.31395348837209303</v>
      </c>
      <c r="D28" s="46">
        <v>0.16013071895424835</v>
      </c>
      <c r="E28" s="46">
        <v>0.12280701754385964</v>
      </c>
      <c r="F28" s="46">
        <v>0.16666666666666666</v>
      </c>
      <c r="G28" s="46">
        <v>0.21739130434782608</v>
      </c>
      <c r="H28" s="47">
        <v>0.22</v>
      </c>
      <c r="I28" s="205"/>
    </row>
    <row r="29" spans="1:9" ht="14.25" customHeight="1">
      <c r="A29" s="14"/>
      <c r="B29" s="44">
        <v>2015</v>
      </c>
      <c r="C29" s="46">
        <v>0.42672413793103448</v>
      </c>
      <c r="D29" s="46">
        <v>0.20606060606060606</v>
      </c>
      <c r="E29" s="46">
        <v>0</v>
      </c>
      <c r="F29" s="46">
        <v>0.35714285714285715</v>
      </c>
      <c r="G29" s="46">
        <v>0.16666666666666666</v>
      </c>
      <c r="H29" s="47">
        <v>0.29384615384615387</v>
      </c>
      <c r="I29" s="205"/>
    </row>
    <row r="30" spans="1:9" ht="14.25" customHeight="1">
      <c r="A30" s="14"/>
      <c r="B30" s="44">
        <v>2017</v>
      </c>
      <c r="C30" s="46">
        <v>0.45419847328244273</v>
      </c>
      <c r="D30" s="46">
        <v>0.2113564668769716</v>
      </c>
      <c r="E30" s="46">
        <v>0.33333333333333331</v>
      </c>
      <c r="F30" s="46">
        <v>0.34285714285714286</v>
      </c>
      <c r="G30" s="46">
        <v>0.25</v>
      </c>
      <c r="H30" s="47">
        <v>0.32</v>
      </c>
      <c r="I30" s="205"/>
    </row>
    <row r="31" spans="1:9" ht="14.25" customHeight="1">
      <c r="A31" s="14"/>
      <c r="B31" s="44">
        <v>2019</v>
      </c>
      <c r="C31" s="46">
        <v>0.51485148514851486</v>
      </c>
      <c r="D31" s="46">
        <v>0.23835616438356164</v>
      </c>
      <c r="E31" s="46">
        <v>0.63636363636363635</v>
      </c>
      <c r="F31" s="46">
        <v>0.33333333333333331</v>
      </c>
      <c r="G31" s="46">
        <v>0.25</v>
      </c>
      <c r="H31" s="47">
        <v>0.33846153846153848</v>
      </c>
      <c r="I31" s="205"/>
    </row>
    <row r="32" spans="1:9" ht="6" customHeight="1">
      <c r="A32" s="14"/>
      <c r="B32" s="15"/>
      <c r="C32" s="14"/>
      <c r="D32" s="14"/>
      <c r="E32" s="14"/>
      <c r="F32" s="14"/>
      <c r="G32" s="14"/>
      <c r="H32" s="14"/>
      <c r="I32" s="205"/>
    </row>
    <row r="33" spans="2:12" ht="14.25" customHeight="1">
      <c r="B33" s="3" t="s">
        <v>6</v>
      </c>
      <c r="C33" s="3" t="s">
        <v>138</v>
      </c>
      <c r="D33" s="230"/>
      <c r="E33" s="230"/>
      <c r="F33" s="230"/>
      <c r="G33" s="230"/>
      <c r="H33" s="3"/>
      <c r="I33" s="3"/>
      <c r="J33" s="3"/>
      <c r="K33" s="3"/>
      <c r="L33" s="3"/>
    </row>
    <row r="34" spans="2:12" ht="14.25" customHeight="1">
      <c r="B34" s="231"/>
      <c r="C34" s="232" t="s">
        <v>8</v>
      </c>
      <c r="D34" s="230"/>
      <c r="E34" s="230"/>
      <c r="F34" s="230"/>
      <c r="G34" s="230"/>
      <c r="H34" s="3"/>
      <c r="I34" s="3"/>
      <c r="J34" s="3"/>
      <c r="K34" s="3"/>
      <c r="L34" s="3"/>
    </row>
    <row r="35" spans="2:12" ht="14.25" customHeight="1">
      <c r="B35" s="3"/>
      <c r="C35" s="233" t="s">
        <v>9</v>
      </c>
      <c r="D35" s="230"/>
      <c r="E35" s="230"/>
      <c r="F35" s="230"/>
      <c r="G35" s="230"/>
      <c r="H35" s="3"/>
      <c r="I35" s="3"/>
      <c r="J35" s="3"/>
      <c r="K35" s="3"/>
      <c r="L35" s="3"/>
    </row>
  </sheetData>
  <hyperlinks>
    <hyperlink ref="C34" r:id="rId1" display="https://researchbriefings.parliament.uk/ResearchBriefing/Summary/SN06651" xr:uid="{A69C5B92-3E95-4050-B535-AC807BC98D59}"/>
    <hyperlink ref="C35" r:id="rId2" display="https://commonslibrary.parliament.uk/research-briefings/cbp-8749/" xr:uid="{B4A8ABA5-ABC1-46D7-90A5-FE3A9871900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74576-9BCC-4F03-B28A-16CFF3A39352}">
  <dimension ref="A1:K27"/>
  <sheetViews>
    <sheetView workbookViewId="0">
      <selection activeCell="E4" sqref="E4:J4"/>
    </sheetView>
  </sheetViews>
  <sheetFormatPr defaultRowHeight="14.5"/>
  <cols>
    <col min="1" max="1" width="1.36328125" style="17" customWidth="1"/>
    <col min="2" max="10" width="8.7265625" style="17"/>
    <col min="11" max="11" width="1.36328125" style="17" customWidth="1"/>
    <col min="12" max="16384" width="8.7265625" style="17"/>
  </cols>
  <sheetData>
    <row r="1" spans="1:11" ht="6" customHeight="1">
      <c r="A1" s="27"/>
      <c r="B1" s="27"/>
      <c r="C1" s="27"/>
      <c r="D1" s="27"/>
      <c r="E1" s="27"/>
      <c r="F1" s="27"/>
      <c r="G1" s="27"/>
      <c r="H1" s="27"/>
      <c r="I1" s="27"/>
      <c r="J1" s="27"/>
      <c r="K1" s="27"/>
    </row>
    <row r="2" spans="1:11" ht="18">
      <c r="A2" s="48"/>
      <c r="B2" s="49" t="s">
        <v>18</v>
      </c>
      <c r="C2" s="50"/>
      <c r="D2" s="50"/>
      <c r="E2" s="50"/>
      <c r="F2" s="50"/>
      <c r="G2" s="50"/>
      <c r="H2" s="50"/>
      <c r="I2" s="50"/>
      <c r="J2" s="50"/>
      <c r="K2" s="27"/>
    </row>
    <row r="3" spans="1:11" ht="6" customHeight="1">
      <c r="A3" s="48"/>
      <c r="B3" s="49"/>
      <c r="C3" s="50"/>
      <c r="D3" s="50"/>
      <c r="E3" s="50"/>
      <c r="F3" s="50"/>
      <c r="G3" s="50"/>
      <c r="H3" s="50"/>
      <c r="I3" s="50"/>
      <c r="J3" s="50"/>
      <c r="K3" s="27"/>
    </row>
    <row r="4" spans="1:11" ht="15">
      <c r="A4" s="51"/>
      <c r="B4" s="52"/>
      <c r="C4" s="53" t="s">
        <v>19</v>
      </c>
      <c r="D4" s="54"/>
      <c r="E4" s="55" t="s">
        <v>20</v>
      </c>
      <c r="F4" s="55"/>
      <c r="G4" s="55"/>
      <c r="H4" s="55"/>
      <c r="I4" s="55"/>
      <c r="J4" s="55"/>
      <c r="K4" s="28"/>
    </row>
    <row r="5" spans="1:11" ht="15">
      <c r="A5" s="51"/>
      <c r="B5" s="52"/>
      <c r="C5" s="56"/>
      <c r="D5" s="57"/>
      <c r="E5" s="57" t="s">
        <v>21</v>
      </c>
      <c r="F5" s="57" t="s">
        <v>22</v>
      </c>
      <c r="G5" s="57" t="s">
        <v>23</v>
      </c>
      <c r="H5" s="57" t="s">
        <v>24</v>
      </c>
      <c r="I5" s="57" t="s">
        <v>25</v>
      </c>
      <c r="J5" s="57" t="s">
        <v>26</v>
      </c>
      <c r="K5" s="28"/>
    </row>
    <row r="6" spans="1:11" ht="15">
      <c r="A6" s="51"/>
      <c r="B6" s="52" t="s">
        <v>15</v>
      </c>
      <c r="C6" s="58"/>
      <c r="D6" s="59"/>
      <c r="E6" s="59"/>
      <c r="F6" s="59"/>
      <c r="G6" s="59"/>
      <c r="H6" s="59"/>
      <c r="I6" s="59"/>
      <c r="J6" s="59"/>
      <c r="K6" s="28"/>
    </row>
    <row r="7" spans="1:11" ht="15">
      <c r="A7" s="60"/>
      <c r="B7" s="61" t="s">
        <v>27</v>
      </c>
      <c r="C7" s="59">
        <v>365</v>
      </c>
      <c r="D7" s="62"/>
      <c r="E7" s="63">
        <v>10</v>
      </c>
      <c r="F7" s="63">
        <v>64</v>
      </c>
      <c r="G7" s="63">
        <v>115</v>
      </c>
      <c r="H7" s="63">
        <v>118</v>
      </c>
      <c r="I7" s="63">
        <v>47</v>
      </c>
      <c r="J7" s="63">
        <v>11</v>
      </c>
      <c r="K7" s="28"/>
    </row>
    <row r="8" spans="1:11" ht="15">
      <c r="A8" s="60"/>
      <c r="B8" s="64" t="s">
        <v>28</v>
      </c>
      <c r="C8" s="59">
        <v>202</v>
      </c>
      <c r="D8" s="62"/>
      <c r="E8" s="63">
        <v>6</v>
      </c>
      <c r="F8" s="63">
        <v>34</v>
      </c>
      <c r="G8" s="63">
        <v>51</v>
      </c>
      <c r="H8" s="63">
        <v>59</v>
      </c>
      <c r="I8" s="63">
        <v>43</v>
      </c>
      <c r="J8" s="63">
        <v>9</v>
      </c>
      <c r="K8" s="28"/>
    </row>
    <row r="9" spans="1:11" ht="15">
      <c r="A9" s="65"/>
      <c r="B9" s="66" t="s">
        <v>13</v>
      </c>
      <c r="C9" s="59">
        <v>47</v>
      </c>
      <c r="D9" s="62"/>
      <c r="E9" s="63">
        <v>3</v>
      </c>
      <c r="F9" s="63">
        <v>10</v>
      </c>
      <c r="G9" s="63">
        <v>13</v>
      </c>
      <c r="H9" s="63">
        <v>13</v>
      </c>
      <c r="I9" s="63">
        <v>7</v>
      </c>
      <c r="J9" s="63">
        <v>1</v>
      </c>
      <c r="K9" s="28"/>
    </row>
    <row r="10" spans="1:11" ht="15">
      <c r="A10" s="60"/>
      <c r="B10" s="67" t="s">
        <v>12</v>
      </c>
      <c r="C10" s="59">
        <v>11</v>
      </c>
      <c r="D10" s="62"/>
      <c r="E10" s="63">
        <v>0</v>
      </c>
      <c r="F10" s="63">
        <v>2</v>
      </c>
      <c r="G10" s="63">
        <v>4</v>
      </c>
      <c r="H10" s="63">
        <v>4</v>
      </c>
      <c r="I10" s="63">
        <v>1</v>
      </c>
      <c r="J10" s="63">
        <v>0</v>
      </c>
      <c r="K10" s="28"/>
    </row>
    <row r="11" spans="1:11" ht="15">
      <c r="A11" s="60"/>
      <c r="B11" s="68" t="s">
        <v>29</v>
      </c>
      <c r="C11" s="59">
        <v>25</v>
      </c>
      <c r="D11" s="62"/>
      <c r="E11" s="63">
        <v>2</v>
      </c>
      <c r="F11" s="63">
        <v>5</v>
      </c>
      <c r="G11" s="63">
        <v>5</v>
      </c>
      <c r="H11" s="63">
        <v>6</v>
      </c>
      <c r="I11" s="63">
        <v>7</v>
      </c>
      <c r="J11" s="63">
        <v>0</v>
      </c>
      <c r="K11" s="28"/>
    </row>
    <row r="12" spans="1:11" ht="6" customHeight="1">
      <c r="A12" s="60"/>
      <c r="B12" s="52"/>
      <c r="C12" s="59"/>
      <c r="D12" s="62"/>
      <c r="E12" s="63"/>
      <c r="F12" s="63"/>
      <c r="G12" s="63"/>
      <c r="H12" s="63"/>
      <c r="I12" s="63"/>
      <c r="J12" s="63"/>
      <c r="K12" s="28"/>
    </row>
    <row r="13" spans="1:11" ht="15">
      <c r="A13" s="69"/>
      <c r="B13" s="52" t="s">
        <v>4</v>
      </c>
      <c r="C13" s="70">
        <v>650</v>
      </c>
      <c r="D13" s="71"/>
      <c r="E13" s="72">
        <f t="shared" ref="E13:J13" si="0">SUM(E7:E11)</f>
        <v>21</v>
      </c>
      <c r="F13" s="72">
        <f t="shared" si="0"/>
        <v>115</v>
      </c>
      <c r="G13" s="72">
        <f t="shared" si="0"/>
        <v>188</v>
      </c>
      <c r="H13" s="72">
        <f t="shared" si="0"/>
        <v>200</v>
      </c>
      <c r="I13" s="72">
        <f t="shared" si="0"/>
        <v>105</v>
      </c>
      <c r="J13" s="72">
        <f t="shared" si="0"/>
        <v>21</v>
      </c>
      <c r="K13" s="28"/>
    </row>
    <row r="14" spans="1:11" ht="6" customHeight="1">
      <c r="A14" s="69"/>
      <c r="B14" s="52"/>
      <c r="C14" s="70"/>
      <c r="D14" s="71"/>
      <c r="E14" s="72"/>
      <c r="F14" s="72"/>
      <c r="G14" s="72"/>
      <c r="H14" s="72"/>
      <c r="I14" s="72"/>
      <c r="J14" s="72"/>
      <c r="K14" s="28"/>
    </row>
    <row r="15" spans="1:11" ht="15">
      <c r="A15" s="73"/>
      <c r="B15" s="52" t="s">
        <v>30</v>
      </c>
      <c r="C15" s="74"/>
      <c r="D15" s="62"/>
      <c r="E15" s="59"/>
      <c r="F15" s="59"/>
      <c r="G15" s="59"/>
      <c r="H15" s="59"/>
      <c r="I15" s="59"/>
      <c r="J15" s="59"/>
      <c r="K15" s="28"/>
    </row>
    <row r="16" spans="1:11" ht="15">
      <c r="A16" s="73"/>
      <c r="B16" s="61" t="s">
        <v>27</v>
      </c>
      <c r="C16" s="75">
        <f>C7/C$13</f>
        <v>0.56153846153846154</v>
      </c>
      <c r="D16" s="62"/>
      <c r="E16" s="76">
        <f>E7/$C7</f>
        <v>2.7397260273972601E-2</v>
      </c>
      <c r="F16" s="76">
        <f t="shared" ref="F16:K20" si="1">F7/$C7</f>
        <v>0.17534246575342466</v>
      </c>
      <c r="G16" s="76">
        <f t="shared" si="1"/>
        <v>0.31506849315068491</v>
      </c>
      <c r="H16" s="76">
        <f t="shared" si="1"/>
        <v>0.32328767123287672</v>
      </c>
      <c r="I16" s="76">
        <f t="shared" si="1"/>
        <v>0.12876712328767123</v>
      </c>
      <c r="J16" s="76">
        <f t="shared" si="1"/>
        <v>3.0136986301369864E-2</v>
      </c>
      <c r="K16" s="76">
        <f t="shared" si="1"/>
        <v>0</v>
      </c>
    </row>
    <row r="17" spans="1:11" ht="15">
      <c r="A17" s="60"/>
      <c r="B17" s="64" t="s">
        <v>28</v>
      </c>
      <c r="C17" s="75">
        <f>C8/C$13</f>
        <v>0.31076923076923074</v>
      </c>
      <c r="D17" s="62"/>
      <c r="E17" s="76">
        <f>E8/$C8</f>
        <v>2.9702970297029702E-2</v>
      </c>
      <c r="F17" s="76">
        <f t="shared" si="1"/>
        <v>0.16831683168316833</v>
      </c>
      <c r="G17" s="76">
        <f t="shared" si="1"/>
        <v>0.25247524752475248</v>
      </c>
      <c r="H17" s="76">
        <f t="shared" si="1"/>
        <v>0.29207920792079206</v>
      </c>
      <c r="I17" s="76">
        <f t="shared" si="1"/>
        <v>0.21287128712871287</v>
      </c>
      <c r="J17" s="76">
        <f t="shared" si="1"/>
        <v>4.4554455445544552E-2</v>
      </c>
      <c r="K17" s="28"/>
    </row>
    <row r="18" spans="1:11" ht="15">
      <c r="A18" s="60"/>
      <c r="B18" s="66" t="s">
        <v>13</v>
      </c>
      <c r="C18" s="75">
        <f>C9/C$13</f>
        <v>7.2307692307692309E-2</v>
      </c>
      <c r="D18" s="62"/>
      <c r="E18" s="76">
        <f>E9/$C9</f>
        <v>6.3829787234042548E-2</v>
      </c>
      <c r="F18" s="76">
        <f t="shared" si="1"/>
        <v>0.21276595744680851</v>
      </c>
      <c r="G18" s="76">
        <f t="shared" si="1"/>
        <v>0.27659574468085107</v>
      </c>
      <c r="H18" s="76">
        <f t="shared" si="1"/>
        <v>0.27659574468085107</v>
      </c>
      <c r="I18" s="76">
        <f t="shared" si="1"/>
        <v>0.14893617021276595</v>
      </c>
      <c r="J18" s="76">
        <f t="shared" si="1"/>
        <v>2.1276595744680851E-2</v>
      </c>
      <c r="K18" s="28"/>
    </row>
    <row r="19" spans="1:11" ht="15">
      <c r="A19" s="65"/>
      <c r="B19" s="67" t="s">
        <v>12</v>
      </c>
      <c r="C19" s="75">
        <f>C10/C$13</f>
        <v>1.6923076923076923E-2</v>
      </c>
      <c r="D19" s="62"/>
      <c r="E19" s="76">
        <f>E10/$C10</f>
        <v>0</v>
      </c>
      <c r="F19" s="76">
        <f t="shared" si="1"/>
        <v>0.18181818181818182</v>
      </c>
      <c r="G19" s="76">
        <f t="shared" si="1"/>
        <v>0.36363636363636365</v>
      </c>
      <c r="H19" s="76">
        <f t="shared" si="1"/>
        <v>0.36363636363636365</v>
      </c>
      <c r="I19" s="76">
        <f t="shared" si="1"/>
        <v>9.0909090909090912E-2</v>
      </c>
      <c r="J19" s="76">
        <f t="shared" si="1"/>
        <v>0</v>
      </c>
      <c r="K19" s="28"/>
    </row>
    <row r="20" spans="1:11" ht="15">
      <c r="A20" s="60"/>
      <c r="B20" s="68" t="s">
        <v>29</v>
      </c>
      <c r="C20" s="75">
        <f>C11/C$13</f>
        <v>3.8461538461538464E-2</v>
      </c>
      <c r="D20" s="62"/>
      <c r="E20" s="76">
        <f>E11/$C11</f>
        <v>0.08</v>
      </c>
      <c r="F20" s="76">
        <f t="shared" si="1"/>
        <v>0.2</v>
      </c>
      <c r="G20" s="76">
        <f t="shared" si="1"/>
        <v>0.2</v>
      </c>
      <c r="H20" s="76">
        <f t="shared" si="1"/>
        <v>0.24</v>
      </c>
      <c r="I20" s="76">
        <f t="shared" si="1"/>
        <v>0.28000000000000003</v>
      </c>
      <c r="J20" s="76">
        <f t="shared" si="1"/>
        <v>0</v>
      </c>
      <c r="K20" s="28"/>
    </row>
    <row r="21" spans="1:11" ht="6" customHeight="1">
      <c r="A21" s="60"/>
      <c r="B21" s="77"/>
      <c r="C21" s="75"/>
      <c r="D21" s="62"/>
      <c r="E21" s="76"/>
      <c r="F21" s="76"/>
      <c r="G21" s="76"/>
      <c r="H21" s="76"/>
      <c r="I21" s="76"/>
      <c r="J21" s="76"/>
      <c r="K21" s="28"/>
    </row>
    <row r="22" spans="1:11" ht="15">
      <c r="A22" s="51"/>
      <c r="B22" s="52" t="s">
        <v>4</v>
      </c>
      <c r="C22" s="75">
        <f>C13/C$13</f>
        <v>1</v>
      </c>
      <c r="D22" s="62"/>
      <c r="E22" s="76">
        <f>E13/$C$13</f>
        <v>3.2307692307692308E-2</v>
      </c>
      <c r="F22" s="76">
        <f t="shared" ref="F22:J22" si="2">F13/$C$13</f>
        <v>0.17692307692307693</v>
      </c>
      <c r="G22" s="76">
        <f t="shared" si="2"/>
        <v>0.28923076923076924</v>
      </c>
      <c r="H22" s="76">
        <f t="shared" si="2"/>
        <v>0.30769230769230771</v>
      </c>
      <c r="I22" s="76">
        <f t="shared" si="2"/>
        <v>0.16153846153846155</v>
      </c>
      <c r="J22" s="76">
        <f t="shared" si="2"/>
        <v>3.2307692307692308E-2</v>
      </c>
      <c r="K22" s="28"/>
    </row>
    <row r="23" spans="1:11" ht="6" customHeight="1">
      <c r="A23" s="73"/>
      <c r="B23" s="78"/>
      <c r="C23" s="69"/>
      <c r="D23" s="69"/>
      <c r="E23" s="69"/>
      <c r="F23" s="69"/>
      <c r="G23" s="69"/>
      <c r="H23" s="69"/>
      <c r="I23" s="69"/>
      <c r="J23" s="69"/>
      <c r="K23" s="28"/>
    </row>
    <row r="24" spans="1:11" ht="15">
      <c r="B24" s="225" t="s">
        <v>134</v>
      </c>
      <c r="C24" s="226"/>
      <c r="D24" s="18"/>
      <c r="E24" s="18"/>
      <c r="F24" s="18"/>
      <c r="G24" s="18"/>
      <c r="H24" s="18"/>
      <c r="I24" s="224"/>
      <c r="J24" s="224"/>
      <c r="K24" s="224"/>
    </row>
    <row r="25" spans="1:11" ht="15">
      <c r="B25" s="227" t="s">
        <v>135</v>
      </c>
      <c r="C25" s="226"/>
      <c r="D25" s="18"/>
      <c r="E25" s="18"/>
      <c r="F25" s="18"/>
      <c r="G25" s="18"/>
      <c r="H25" s="18"/>
      <c r="I25" s="224"/>
      <c r="J25" s="224"/>
      <c r="K25" s="224"/>
    </row>
    <row r="26" spans="1:11" ht="15">
      <c r="B26" s="227" t="s">
        <v>136</v>
      </c>
      <c r="C26" s="226"/>
      <c r="D26" s="18"/>
      <c r="E26" s="18"/>
      <c r="F26" s="18"/>
      <c r="G26" s="18"/>
      <c r="H26" s="18"/>
      <c r="I26" s="224"/>
      <c r="J26" s="224"/>
      <c r="K26" s="224"/>
    </row>
    <row r="27" spans="1:11">
      <c r="B27" s="225" t="s">
        <v>137</v>
      </c>
      <c r="C27" s="226"/>
      <c r="D27" s="228"/>
      <c r="E27" s="228"/>
      <c r="F27" s="228"/>
      <c r="G27" s="21"/>
      <c r="H27" s="229"/>
      <c r="I27" s="229"/>
      <c r="J27" s="229"/>
      <c r="K27" s="229"/>
    </row>
  </sheetData>
  <mergeCells count="2">
    <mergeCell ref="C4:C5"/>
    <mergeCell ref="E4:J4"/>
  </mergeCells>
  <conditionalFormatting sqref="A1:K23">
    <cfRule type="cellIs" dxfId="7" priority="1" operator="equal">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8439E-3C10-45EB-9556-B784301B4E69}">
  <dimension ref="A1:E18"/>
  <sheetViews>
    <sheetView workbookViewId="0">
      <selection activeCell="C21" sqref="C21"/>
    </sheetView>
  </sheetViews>
  <sheetFormatPr defaultRowHeight="14.5"/>
  <cols>
    <col min="1" max="1" width="1.36328125" style="17" customWidth="1"/>
    <col min="2" max="2" width="9.08984375" style="17" customWidth="1"/>
    <col min="3" max="3" width="11.453125" style="17" customWidth="1"/>
    <col min="4" max="4" width="17.26953125" style="17" customWidth="1"/>
    <col min="5" max="5" width="1.36328125" style="17" customWidth="1"/>
    <col min="6" max="16384" width="8.7265625" style="17"/>
  </cols>
  <sheetData>
    <row r="1" spans="1:5" ht="19.5" customHeight="1">
      <c r="A1" s="27"/>
      <c r="B1" s="84" t="s">
        <v>33</v>
      </c>
      <c r="C1" s="84"/>
      <c r="D1" s="84"/>
      <c r="E1" s="27"/>
    </row>
    <row r="2" spans="1:5" ht="6" customHeight="1">
      <c r="A2" s="27"/>
      <c r="B2" s="83"/>
      <c r="C2" s="83"/>
      <c r="D2" s="83"/>
      <c r="E2" s="27"/>
    </row>
    <row r="3" spans="1:5">
      <c r="A3" s="28"/>
      <c r="B3" s="82" t="s">
        <v>1</v>
      </c>
      <c r="C3" s="85" t="s">
        <v>31</v>
      </c>
      <c r="D3" s="85" t="s">
        <v>32</v>
      </c>
      <c r="E3" s="28"/>
    </row>
    <row r="4" spans="1:5" ht="6" customHeight="1">
      <c r="A4" s="28"/>
      <c r="B4" s="79"/>
      <c r="C4" s="80"/>
      <c r="D4" s="86"/>
      <c r="E4" s="28"/>
    </row>
    <row r="5" spans="1:5">
      <c r="A5" s="28"/>
      <c r="B5" s="79">
        <v>1979</v>
      </c>
      <c r="C5" s="81">
        <v>52</v>
      </c>
      <c r="D5" s="87">
        <v>40.421052631578945</v>
      </c>
      <c r="E5" s="28"/>
    </row>
    <row r="6" spans="1:5">
      <c r="A6" s="28"/>
      <c r="B6" s="79">
        <v>1983</v>
      </c>
      <c r="C6" s="81">
        <v>41</v>
      </c>
      <c r="D6" s="87">
        <v>39.208333333333336</v>
      </c>
      <c r="E6" s="28"/>
    </row>
    <row r="7" spans="1:5">
      <c r="A7" s="28"/>
      <c r="B7" s="79">
        <v>1987</v>
      </c>
      <c r="C7" s="81">
        <v>44.0625</v>
      </c>
      <c r="D7" s="87">
        <v>40.314285714285717</v>
      </c>
      <c r="E7" s="28"/>
    </row>
    <row r="8" spans="1:5">
      <c r="A8" s="28"/>
      <c r="B8" s="79">
        <v>1992</v>
      </c>
      <c r="C8" s="81">
        <v>43.19047619047619</v>
      </c>
      <c r="D8" s="87">
        <v>41.70754716981132</v>
      </c>
      <c r="E8" s="28"/>
    </row>
    <row r="9" spans="1:5">
      <c r="A9" s="28"/>
      <c r="B9" s="79">
        <v>1997</v>
      </c>
      <c r="C9" s="81">
        <v>42.929577464788736</v>
      </c>
      <c r="D9" s="87">
        <v>42.732558139534881</v>
      </c>
      <c r="E9" s="28"/>
    </row>
    <row r="10" spans="1:5">
      <c r="A10" s="28"/>
      <c r="B10" s="79">
        <v>2001</v>
      </c>
      <c r="C10" s="81">
        <v>46.666666666666664</v>
      </c>
      <c r="D10" s="87">
        <v>41.174999999999997</v>
      </c>
      <c r="E10" s="28"/>
    </row>
    <row r="11" spans="1:5">
      <c r="A11" s="28"/>
      <c r="B11" s="79">
        <v>2005</v>
      </c>
      <c r="C11" s="81">
        <v>43.10526315789474</v>
      </c>
      <c r="D11" s="87">
        <v>40.666666666666664</v>
      </c>
      <c r="E11" s="28"/>
    </row>
    <row r="12" spans="1:5">
      <c r="A12" s="28"/>
      <c r="B12" s="79">
        <v>2010</v>
      </c>
      <c r="C12" s="81">
        <v>42.767123287671232</v>
      </c>
      <c r="D12" s="87">
        <v>41.863636363636367</v>
      </c>
      <c r="E12" s="28"/>
    </row>
    <row r="13" spans="1:5">
      <c r="A13" s="28"/>
      <c r="B13" s="79">
        <v>2015</v>
      </c>
      <c r="C13" s="81">
        <v>44.278481012658226</v>
      </c>
      <c r="D13" s="87">
        <v>42.489795918367349</v>
      </c>
      <c r="E13" s="28"/>
    </row>
    <row r="14" spans="1:5">
      <c r="A14" s="28"/>
      <c r="B14" s="79">
        <v>2017</v>
      </c>
      <c r="C14" s="81">
        <v>43.545454545454547</v>
      </c>
      <c r="D14" s="87">
        <v>41.611111111111114</v>
      </c>
      <c r="E14" s="28"/>
    </row>
    <row r="15" spans="1:5">
      <c r="A15" s="28"/>
      <c r="B15" s="79">
        <v>2019</v>
      </c>
      <c r="C15" s="80">
        <v>42</v>
      </c>
      <c r="D15" s="86">
        <v>41</v>
      </c>
      <c r="E15" s="28"/>
    </row>
    <row r="16" spans="1:5" ht="6" customHeight="1">
      <c r="A16" s="28"/>
      <c r="B16" s="28"/>
      <c r="C16" s="28"/>
      <c r="D16" s="28"/>
      <c r="E16" s="28"/>
    </row>
    <row r="17" spans="2:2" ht="15">
      <c r="B17" s="18" t="s">
        <v>35</v>
      </c>
    </row>
    <row r="18" spans="2:2">
      <c r="B18" s="88" t="s">
        <v>34</v>
      </c>
    </row>
  </sheetData>
  <mergeCells count="1">
    <mergeCell ref="B1:D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7397-3D2C-4892-AE35-624382353985}">
  <dimension ref="A1:T22"/>
  <sheetViews>
    <sheetView workbookViewId="0">
      <selection activeCell="O20" sqref="O20"/>
    </sheetView>
  </sheetViews>
  <sheetFormatPr defaultRowHeight="14.5"/>
  <cols>
    <col min="1" max="1" width="1.36328125" style="17" customWidth="1"/>
    <col min="2" max="15" width="8.7265625" style="17"/>
    <col min="16" max="16" width="1.36328125" style="17" customWidth="1"/>
    <col min="17" max="17" width="8.7265625" style="17"/>
    <col min="18" max="18" width="1.36328125" style="17" customWidth="1"/>
    <col min="19" max="16384" width="8.7265625" style="17"/>
  </cols>
  <sheetData>
    <row r="1" spans="1:18" ht="6" customHeight="1">
      <c r="A1" s="89"/>
      <c r="B1" s="90"/>
      <c r="C1" s="90"/>
      <c r="D1" s="90"/>
      <c r="E1" s="90"/>
      <c r="F1" s="90"/>
      <c r="G1" s="90"/>
      <c r="H1" s="90"/>
      <c r="I1" s="90"/>
      <c r="J1" s="90"/>
      <c r="K1" s="90"/>
      <c r="L1" s="90"/>
      <c r="M1" s="90"/>
      <c r="N1" s="90"/>
      <c r="O1" s="90"/>
      <c r="P1" s="90"/>
      <c r="Q1" s="90"/>
      <c r="R1" s="90"/>
    </row>
    <row r="2" spans="1:18" ht="18.5">
      <c r="A2" s="10"/>
      <c r="B2" s="91" t="s">
        <v>36</v>
      </c>
      <c r="C2" s="31"/>
      <c r="D2" s="31"/>
      <c r="E2" s="31"/>
      <c r="F2" s="31"/>
      <c r="G2" s="31"/>
      <c r="H2" s="31"/>
      <c r="I2" s="31"/>
      <c r="J2" s="31"/>
      <c r="K2" s="31"/>
      <c r="L2" s="31"/>
      <c r="M2" s="31"/>
      <c r="N2" s="31"/>
      <c r="O2" s="31"/>
      <c r="P2" s="31"/>
      <c r="Q2" s="31"/>
      <c r="R2" s="31"/>
    </row>
    <row r="3" spans="1:18" ht="6" customHeight="1">
      <c r="A3" s="10"/>
      <c r="B3" s="91"/>
      <c r="C3" s="31"/>
      <c r="D3" s="31"/>
      <c r="E3" s="31"/>
      <c r="F3" s="31"/>
      <c r="G3" s="31"/>
      <c r="H3" s="31"/>
      <c r="I3" s="31"/>
      <c r="J3" s="31"/>
      <c r="K3" s="31"/>
      <c r="L3" s="31"/>
      <c r="M3" s="31"/>
      <c r="N3" s="31"/>
      <c r="O3" s="31"/>
      <c r="P3" s="31"/>
      <c r="Q3" s="31"/>
      <c r="R3" s="31"/>
    </row>
    <row r="4" spans="1:18" ht="15" thickBot="1">
      <c r="A4" s="43"/>
      <c r="B4" s="43"/>
      <c r="C4" s="92" t="s">
        <v>15</v>
      </c>
      <c r="D4" s="92"/>
      <c r="E4" s="92"/>
      <c r="F4" s="92"/>
      <c r="G4" s="92"/>
      <c r="H4" s="92"/>
      <c r="I4" s="92"/>
      <c r="J4" s="93"/>
      <c r="K4" s="92" t="s">
        <v>37</v>
      </c>
      <c r="L4" s="92"/>
      <c r="M4" s="92"/>
      <c r="N4" s="92"/>
      <c r="O4" s="92"/>
      <c r="P4" s="92"/>
      <c r="Q4" s="92"/>
      <c r="R4" s="93"/>
    </row>
    <row r="5" spans="1:18">
      <c r="A5" s="43"/>
      <c r="B5" s="43"/>
      <c r="C5" s="43"/>
      <c r="D5" s="43"/>
      <c r="E5" s="43"/>
      <c r="F5" s="43"/>
      <c r="G5" s="43"/>
      <c r="H5" s="43"/>
      <c r="I5" s="43"/>
      <c r="J5" s="93"/>
      <c r="K5" s="43"/>
      <c r="L5" s="43"/>
      <c r="M5" s="43"/>
      <c r="N5" s="43"/>
      <c r="O5" s="43"/>
      <c r="P5" s="43"/>
      <c r="Q5" s="43"/>
      <c r="R5" s="93"/>
    </row>
    <row r="6" spans="1:18">
      <c r="A6" s="44"/>
      <c r="B6" s="43"/>
      <c r="C6" s="35" t="s">
        <v>17</v>
      </c>
      <c r="D6" s="34" t="s">
        <v>11</v>
      </c>
      <c r="E6" s="94" t="s">
        <v>38</v>
      </c>
      <c r="F6" s="37" t="s">
        <v>13</v>
      </c>
      <c r="G6" s="95" t="s">
        <v>14</v>
      </c>
      <c r="H6" s="43"/>
      <c r="I6" s="96" t="s">
        <v>4</v>
      </c>
      <c r="J6" s="93"/>
      <c r="K6" s="35" t="s">
        <v>17</v>
      </c>
      <c r="L6" s="34" t="s">
        <v>11</v>
      </c>
      <c r="M6" s="94" t="s">
        <v>38</v>
      </c>
      <c r="N6" s="37" t="s">
        <v>13</v>
      </c>
      <c r="O6" s="97" t="s">
        <v>14</v>
      </c>
      <c r="P6" s="43"/>
      <c r="Q6" s="96" t="s">
        <v>4</v>
      </c>
      <c r="R6" s="93"/>
    </row>
    <row r="7" spans="1:18" ht="6" customHeight="1">
      <c r="A7" s="44"/>
      <c r="B7" s="43"/>
      <c r="C7" s="43"/>
      <c r="D7" s="43"/>
      <c r="E7" s="43"/>
      <c r="F7" s="43"/>
      <c r="G7" s="43"/>
      <c r="H7" s="43"/>
      <c r="I7" s="98"/>
      <c r="J7" s="93"/>
      <c r="K7" s="43"/>
      <c r="L7" s="43"/>
      <c r="M7" s="43"/>
      <c r="N7" s="43"/>
      <c r="O7" s="43"/>
      <c r="P7" s="43"/>
      <c r="Q7" s="98"/>
      <c r="R7" s="93"/>
    </row>
    <row r="8" spans="1:18">
      <c r="A8" s="44"/>
      <c r="B8" s="44">
        <v>1987</v>
      </c>
      <c r="C8" s="93">
        <v>4</v>
      </c>
      <c r="D8" s="93">
        <v>0</v>
      </c>
      <c r="E8" s="93">
        <v>0</v>
      </c>
      <c r="F8" s="93">
        <v>0</v>
      </c>
      <c r="G8" s="93">
        <v>0</v>
      </c>
      <c r="H8" s="44"/>
      <c r="I8" s="96">
        <v>4</v>
      </c>
      <c r="J8" s="43"/>
      <c r="K8" s="99">
        <v>1.7467248908296942E-2</v>
      </c>
      <c r="L8" s="99">
        <v>0</v>
      </c>
      <c r="M8" s="99">
        <v>0</v>
      </c>
      <c r="N8" s="99">
        <v>0</v>
      </c>
      <c r="O8" s="99">
        <v>0</v>
      </c>
      <c r="P8" s="99"/>
      <c r="Q8" s="100">
        <v>6.1538461538461538E-3</v>
      </c>
      <c r="R8" s="99"/>
    </row>
    <row r="9" spans="1:18">
      <c r="A9" s="44"/>
      <c r="B9" s="44">
        <v>1992</v>
      </c>
      <c r="C9" s="93">
        <v>5</v>
      </c>
      <c r="D9" s="93">
        <v>1</v>
      </c>
      <c r="E9" s="93">
        <v>0</v>
      </c>
      <c r="F9" s="93">
        <v>0</v>
      </c>
      <c r="G9" s="93">
        <v>0</v>
      </c>
      <c r="H9" s="44"/>
      <c r="I9" s="96">
        <v>6</v>
      </c>
      <c r="J9" s="43"/>
      <c r="K9" s="99">
        <v>1.8450184501845018E-2</v>
      </c>
      <c r="L9" s="99">
        <v>2.976190476190476E-3</v>
      </c>
      <c r="M9" s="99">
        <v>0</v>
      </c>
      <c r="N9" s="99">
        <v>0</v>
      </c>
      <c r="O9" s="99">
        <v>0</v>
      </c>
      <c r="P9" s="99"/>
      <c r="Q9" s="100">
        <v>9.2165898617511521E-3</v>
      </c>
      <c r="R9" s="99"/>
    </row>
    <row r="10" spans="1:18">
      <c r="A10" s="44"/>
      <c r="B10" s="44">
        <v>1997</v>
      </c>
      <c r="C10" s="93">
        <v>9</v>
      </c>
      <c r="D10" s="93">
        <v>0</v>
      </c>
      <c r="E10" s="93">
        <v>0</v>
      </c>
      <c r="F10" s="93">
        <v>0</v>
      </c>
      <c r="G10" s="93">
        <v>0</v>
      </c>
      <c r="H10" s="44"/>
      <c r="I10" s="96">
        <v>9</v>
      </c>
      <c r="J10" s="43"/>
      <c r="K10" s="99">
        <v>2.1531100478468901E-2</v>
      </c>
      <c r="L10" s="99">
        <v>0</v>
      </c>
      <c r="M10" s="99">
        <v>0</v>
      </c>
      <c r="N10" s="99">
        <v>0</v>
      </c>
      <c r="O10" s="99">
        <v>0</v>
      </c>
      <c r="P10" s="99"/>
      <c r="Q10" s="100">
        <v>1.3657056145675266E-2</v>
      </c>
      <c r="R10" s="99"/>
    </row>
    <row r="11" spans="1:18">
      <c r="A11" s="44"/>
      <c r="B11" s="44">
        <v>2001</v>
      </c>
      <c r="C11" s="93">
        <v>12</v>
      </c>
      <c r="D11" s="93">
        <v>0</v>
      </c>
      <c r="E11" s="93">
        <v>0</v>
      </c>
      <c r="F11" s="93">
        <v>0</v>
      </c>
      <c r="G11" s="93">
        <v>0</v>
      </c>
      <c r="H11" s="44"/>
      <c r="I11" s="96">
        <v>12</v>
      </c>
      <c r="J11" s="43"/>
      <c r="K11" s="99">
        <v>2.9126213592233011E-2</v>
      </c>
      <c r="L11" s="99">
        <v>0</v>
      </c>
      <c r="M11" s="99">
        <v>0</v>
      </c>
      <c r="N11" s="99">
        <v>0</v>
      </c>
      <c r="O11" s="99">
        <v>0</v>
      </c>
      <c r="P11" s="99"/>
      <c r="Q11" s="100">
        <v>1.8209408194233688E-2</v>
      </c>
      <c r="R11" s="99"/>
    </row>
    <row r="12" spans="1:18">
      <c r="A12" s="44"/>
      <c r="B12" s="44">
        <v>2005</v>
      </c>
      <c r="C12" s="93">
        <v>13</v>
      </c>
      <c r="D12" s="93">
        <v>2</v>
      </c>
      <c r="E12" s="93">
        <v>0</v>
      </c>
      <c r="F12" s="93">
        <v>0</v>
      </c>
      <c r="G12" s="93">
        <v>0</v>
      </c>
      <c r="H12" s="44"/>
      <c r="I12" s="96">
        <v>15</v>
      </c>
      <c r="J12" s="43"/>
      <c r="K12" s="99">
        <v>3.6619718309859155E-2</v>
      </c>
      <c r="L12" s="99">
        <v>1.0101010101010102E-2</v>
      </c>
      <c r="M12" s="99">
        <v>0</v>
      </c>
      <c r="N12" s="99">
        <v>0</v>
      </c>
      <c r="O12" s="99">
        <v>0</v>
      </c>
      <c r="P12" s="99"/>
      <c r="Q12" s="100">
        <v>2.3219814241486069E-2</v>
      </c>
      <c r="R12" s="99"/>
    </row>
    <row r="13" spans="1:18">
      <c r="A13" s="44"/>
      <c r="B13" s="44">
        <v>2010</v>
      </c>
      <c r="C13" s="93">
        <v>16</v>
      </c>
      <c r="D13" s="93">
        <v>11</v>
      </c>
      <c r="E13" s="93">
        <v>0</v>
      </c>
      <c r="F13" s="93">
        <v>0</v>
      </c>
      <c r="G13" s="93">
        <v>0</v>
      </c>
      <c r="H13" s="44"/>
      <c r="I13" s="96">
        <v>27</v>
      </c>
      <c r="J13" s="43"/>
      <c r="K13" s="99">
        <v>6.2015503875968991E-2</v>
      </c>
      <c r="L13" s="99">
        <v>3.5947712418300651E-2</v>
      </c>
      <c r="M13" s="99">
        <v>0</v>
      </c>
      <c r="N13" s="99">
        <v>0</v>
      </c>
      <c r="O13" s="99">
        <v>0</v>
      </c>
      <c r="P13" s="99"/>
      <c r="Q13" s="100">
        <v>4.1538461538461538E-2</v>
      </c>
      <c r="R13" s="99"/>
    </row>
    <row r="14" spans="1:18">
      <c r="A14" s="44"/>
      <c r="B14" s="44">
        <v>2015</v>
      </c>
      <c r="C14" s="93">
        <v>23</v>
      </c>
      <c r="D14" s="93">
        <v>17</v>
      </c>
      <c r="E14" s="93">
        <v>0</v>
      </c>
      <c r="F14" s="93">
        <v>1</v>
      </c>
      <c r="G14" s="93">
        <v>0</v>
      </c>
      <c r="H14" s="44"/>
      <c r="I14" s="96">
        <v>41</v>
      </c>
      <c r="J14" s="43"/>
      <c r="K14" s="99">
        <v>9.9137931034482762E-2</v>
      </c>
      <c r="L14" s="99">
        <v>5.1515151515151514E-2</v>
      </c>
      <c r="M14" s="99">
        <v>0</v>
      </c>
      <c r="N14" s="99">
        <v>1.7857142857142856E-2</v>
      </c>
      <c r="O14" s="99">
        <v>0</v>
      </c>
      <c r="P14" s="99"/>
      <c r="Q14" s="100">
        <v>6.3076923076923072E-2</v>
      </c>
      <c r="R14" s="99"/>
    </row>
    <row r="15" spans="1:18">
      <c r="A15" s="44"/>
      <c r="B15" s="44">
        <v>2017</v>
      </c>
      <c r="C15" s="93">
        <v>32</v>
      </c>
      <c r="D15" s="93">
        <v>19</v>
      </c>
      <c r="E15" s="93">
        <v>1</v>
      </c>
      <c r="F15" s="93">
        <v>0</v>
      </c>
      <c r="G15" s="43">
        <v>0</v>
      </c>
      <c r="H15" s="44"/>
      <c r="I15" s="96">
        <v>52</v>
      </c>
      <c r="J15" s="43"/>
      <c r="K15" s="99">
        <v>0.12213740458015267</v>
      </c>
      <c r="L15" s="99">
        <v>5.993690851735016E-2</v>
      </c>
      <c r="M15" s="99">
        <v>8.3333333333333329E-2</v>
      </c>
      <c r="N15" s="99">
        <v>0</v>
      </c>
      <c r="O15" s="99">
        <v>0</v>
      </c>
      <c r="P15" s="99"/>
      <c r="Q15" s="100">
        <v>0.08</v>
      </c>
      <c r="R15" s="99"/>
    </row>
    <row r="16" spans="1:18">
      <c r="A16" s="44"/>
      <c r="B16" s="44">
        <v>2019</v>
      </c>
      <c r="C16" s="93">
        <v>41</v>
      </c>
      <c r="D16" s="93">
        <v>22</v>
      </c>
      <c r="E16" s="93">
        <v>2</v>
      </c>
      <c r="F16" s="93">
        <v>0</v>
      </c>
      <c r="G16" s="93">
        <v>0</v>
      </c>
      <c r="H16" s="43"/>
      <c r="I16" s="96">
        <v>65</v>
      </c>
      <c r="J16" s="43"/>
      <c r="K16" s="99">
        <v>0.20297029702970298</v>
      </c>
      <c r="L16" s="99">
        <v>6.0273972602739728E-2</v>
      </c>
      <c r="M16" s="99">
        <v>0.18181818181818182</v>
      </c>
      <c r="N16" s="99">
        <v>0</v>
      </c>
      <c r="O16" s="99">
        <v>0</v>
      </c>
      <c r="P16" s="99"/>
      <c r="Q16" s="100">
        <v>0.1</v>
      </c>
      <c r="R16" s="99"/>
    </row>
    <row r="17" spans="1:20" ht="6" customHeight="1">
      <c r="A17" s="43"/>
      <c r="B17" s="43"/>
      <c r="C17" s="43"/>
      <c r="D17" s="43"/>
      <c r="E17" s="43"/>
      <c r="F17" s="43"/>
      <c r="G17" s="43"/>
      <c r="H17" s="43"/>
      <c r="I17" s="43"/>
      <c r="J17" s="43"/>
      <c r="K17" s="43"/>
      <c r="L17" s="43"/>
      <c r="M17" s="43"/>
      <c r="N17" s="43"/>
      <c r="O17" s="43"/>
      <c r="P17" s="43"/>
      <c r="Q17" s="43"/>
      <c r="R17" s="43"/>
    </row>
    <row r="19" spans="1:20" ht="16.5">
      <c r="B19" s="19" t="s">
        <v>39</v>
      </c>
      <c r="C19" s="19" t="s">
        <v>40</v>
      </c>
      <c r="D19" s="221"/>
      <c r="E19" s="20"/>
      <c r="F19" s="20"/>
      <c r="G19" s="20"/>
      <c r="H19" s="20"/>
      <c r="I19" s="20"/>
      <c r="J19" s="20"/>
      <c r="K19" s="20"/>
      <c r="L19" s="20"/>
      <c r="M19" s="20"/>
      <c r="N19" s="20"/>
      <c r="O19" s="20"/>
      <c r="P19" s="20"/>
      <c r="Q19" s="20"/>
      <c r="R19" s="20"/>
      <c r="S19" s="20"/>
      <c r="T19" s="20"/>
    </row>
    <row r="20" spans="1:20" ht="16.5">
      <c r="B20" s="221"/>
      <c r="C20" s="19" t="s">
        <v>41</v>
      </c>
      <c r="D20" s="20"/>
      <c r="E20" s="20"/>
      <c r="F20" s="20"/>
      <c r="G20" s="20"/>
      <c r="H20" s="20"/>
      <c r="I20" s="20"/>
      <c r="J20" s="20"/>
      <c r="K20" s="20"/>
      <c r="L20" s="20"/>
      <c r="M20" s="20"/>
      <c r="N20" s="20"/>
      <c r="O20" s="20"/>
      <c r="P20" s="20"/>
      <c r="Q20" s="20"/>
      <c r="R20" s="20"/>
      <c r="S20" s="20"/>
      <c r="T20" s="20"/>
    </row>
    <row r="21" spans="1:20" ht="16.5">
      <c r="B21" s="221"/>
      <c r="C21" s="222" t="s">
        <v>42</v>
      </c>
      <c r="D21" s="221"/>
      <c r="E21" s="20"/>
      <c r="F21" s="20"/>
      <c r="G21" s="20"/>
      <c r="H21" s="20"/>
      <c r="I21" s="20"/>
      <c r="J21" s="20"/>
      <c r="K21" s="20"/>
      <c r="L21" s="20"/>
      <c r="M21" s="20"/>
      <c r="N21" s="20"/>
      <c r="O21" s="20"/>
      <c r="P21" s="20"/>
      <c r="Q21" s="20"/>
      <c r="R21" s="20"/>
      <c r="S21" s="20"/>
      <c r="T21" s="20"/>
    </row>
    <row r="22" spans="1:20" ht="16.5">
      <c r="B22" s="223" t="s">
        <v>43</v>
      </c>
      <c r="C22" s="222" t="s">
        <v>44</v>
      </c>
      <c r="D22" s="221"/>
      <c r="E22" s="18"/>
      <c r="F22" s="18"/>
      <c r="G22" s="18"/>
      <c r="H22" s="18"/>
      <c r="I22" s="18"/>
      <c r="J22" s="18"/>
      <c r="K22" s="18"/>
      <c r="L22" s="18"/>
      <c r="M22" s="18"/>
      <c r="N22" s="18"/>
      <c r="O22" s="18"/>
      <c r="P22" s="18"/>
      <c r="Q22" s="18"/>
      <c r="R22" s="18"/>
      <c r="S22" s="18"/>
      <c r="T22" s="18"/>
    </row>
  </sheetData>
  <mergeCells count="2">
    <mergeCell ref="C4:I4"/>
    <mergeCell ref="K4:Q4"/>
  </mergeCells>
  <conditionalFormatting sqref="C8:O16">
    <cfRule type="cellIs" dxfId="6" priority="1" operator="equal">
      <formula>0</formula>
    </cfRule>
  </conditionalFormatting>
  <hyperlinks>
    <hyperlink ref="C21" r:id="rId1" display="http://www.britishfuture.org/articles/52-minority-mps-to-sit-in-most-diverse-uk-parliament-ever/" xr:uid="{1FF0094D-E23D-49B7-9B64-6A07DB7C27F0}"/>
    <hyperlink ref="C22" r:id="rId2" display="../../CBP07529 - UK Election Statistics/Version January 2020/britishfuture.org/articles/britain-elects-diverse-parliament-ever/" xr:uid="{7E2716C1-D329-4A92-AC14-16E32786B4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21238-F3E7-4953-A638-F387DD291DD1}">
  <dimension ref="A1:W24"/>
  <sheetViews>
    <sheetView workbookViewId="0">
      <selection activeCell="G22" sqref="G22"/>
    </sheetView>
  </sheetViews>
  <sheetFormatPr defaultRowHeight="14.5"/>
  <cols>
    <col min="1" max="1" width="1.36328125" style="17" customWidth="1"/>
    <col min="2" max="8" width="8.7265625" style="17"/>
    <col min="9" max="9" width="1.36328125" style="17" customWidth="1"/>
    <col min="10" max="15" width="8.7265625" style="17"/>
    <col min="16" max="16" width="1.36328125" style="17" customWidth="1"/>
    <col min="17" max="22" width="8.7265625" style="17"/>
    <col min="23" max="23" width="1.36328125" style="17" customWidth="1"/>
    <col min="24" max="16384" width="8.7265625" style="17"/>
  </cols>
  <sheetData>
    <row r="1" spans="1:23" ht="6" customHeight="1">
      <c r="A1" s="101"/>
      <c r="B1" s="102"/>
      <c r="C1" s="101"/>
      <c r="D1" s="101"/>
      <c r="E1" s="101"/>
      <c r="F1" s="101"/>
      <c r="G1" s="101"/>
      <c r="H1" s="101"/>
      <c r="I1" s="101"/>
      <c r="J1" s="101"/>
      <c r="K1" s="101"/>
      <c r="L1" s="101"/>
      <c r="M1" s="101"/>
      <c r="N1" s="101"/>
      <c r="O1" s="101"/>
      <c r="P1" s="101"/>
      <c r="Q1" s="101"/>
      <c r="R1" s="101"/>
      <c r="S1" s="101"/>
      <c r="T1" s="101"/>
      <c r="U1" s="101"/>
      <c r="V1" s="101"/>
      <c r="W1" s="101"/>
    </row>
    <row r="2" spans="1:23" ht="18.5">
      <c r="A2" s="101"/>
      <c r="B2" s="103" t="s">
        <v>45</v>
      </c>
      <c r="C2" s="101"/>
      <c r="D2" s="101"/>
      <c r="E2" s="101"/>
      <c r="F2" s="101"/>
      <c r="G2" s="101"/>
      <c r="H2" s="101"/>
      <c r="I2" s="101"/>
      <c r="J2" s="101"/>
      <c r="K2" s="101"/>
      <c r="L2" s="101"/>
      <c r="M2" s="101"/>
      <c r="N2" s="101"/>
      <c r="O2" s="101"/>
      <c r="P2" s="101"/>
      <c r="Q2" s="101"/>
      <c r="R2" s="101"/>
      <c r="S2" s="101"/>
      <c r="T2" s="101"/>
      <c r="U2" s="101"/>
      <c r="V2" s="101"/>
      <c r="W2" s="101"/>
    </row>
    <row r="3" spans="1:23" ht="6" customHeight="1">
      <c r="A3" s="101"/>
      <c r="B3" s="104"/>
      <c r="C3" s="101"/>
      <c r="D3" s="101"/>
      <c r="E3" s="101"/>
      <c r="F3" s="101"/>
      <c r="G3" s="101"/>
      <c r="H3" s="101"/>
      <c r="I3" s="101"/>
      <c r="J3" s="101"/>
      <c r="K3" s="101"/>
      <c r="L3" s="101"/>
      <c r="M3" s="101"/>
      <c r="N3" s="101"/>
      <c r="O3" s="101"/>
      <c r="P3" s="101"/>
      <c r="Q3" s="101"/>
      <c r="R3" s="101"/>
      <c r="S3" s="101"/>
      <c r="T3" s="101"/>
      <c r="U3" s="101"/>
      <c r="V3" s="101"/>
      <c r="W3" s="101"/>
    </row>
    <row r="4" spans="1:23" ht="15.5" thickBot="1">
      <c r="A4" s="105"/>
      <c r="B4" s="106"/>
      <c r="C4" s="107" t="s">
        <v>46</v>
      </c>
      <c r="D4" s="107"/>
      <c r="E4" s="107"/>
      <c r="F4" s="107"/>
      <c r="G4" s="107"/>
      <c r="H4" s="107"/>
      <c r="I4" s="106"/>
      <c r="J4" s="107" t="s">
        <v>47</v>
      </c>
      <c r="K4" s="107"/>
      <c r="L4" s="107"/>
      <c r="M4" s="107"/>
      <c r="N4" s="107"/>
      <c r="O4" s="107"/>
      <c r="P4" s="108"/>
      <c r="Q4" s="109" t="s">
        <v>48</v>
      </c>
      <c r="R4" s="109"/>
      <c r="S4" s="109"/>
      <c r="T4" s="109"/>
      <c r="U4" s="109"/>
      <c r="V4" s="109"/>
      <c r="W4" s="110"/>
    </row>
    <row r="5" spans="1:23" ht="6" customHeight="1">
      <c r="A5" s="105"/>
      <c r="B5" s="106"/>
      <c r="C5" s="106"/>
      <c r="D5" s="106"/>
      <c r="E5" s="106"/>
      <c r="F5" s="106"/>
      <c r="G5" s="106"/>
      <c r="H5" s="106"/>
      <c r="I5" s="106"/>
      <c r="J5" s="106"/>
      <c r="K5" s="106"/>
      <c r="L5" s="106"/>
      <c r="M5" s="106"/>
      <c r="N5" s="106"/>
      <c r="O5" s="106"/>
      <c r="P5" s="108"/>
      <c r="Q5" s="108"/>
      <c r="R5" s="108"/>
      <c r="S5" s="108"/>
      <c r="T5" s="108"/>
      <c r="U5" s="108"/>
      <c r="V5" s="108"/>
      <c r="W5" s="110"/>
    </row>
    <row r="6" spans="1:23" ht="15">
      <c r="A6" s="105"/>
      <c r="B6" s="106"/>
      <c r="C6" s="111" t="s">
        <v>49</v>
      </c>
      <c r="D6" s="112" t="s">
        <v>11</v>
      </c>
      <c r="E6" s="113" t="s">
        <v>12</v>
      </c>
      <c r="F6" s="114" t="s">
        <v>13</v>
      </c>
      <c r="G6" s="115" t="s">
        <v>14</v>
      </c>
      <c r="H6" s="116" t="s">
        <v>4</v>
      </c>
      <c r="I6" s="116"/>
      <c r="J6" s="111" t="s">
        <v>49</v>
      </c>
      <c r="K6" s="112" t="s">
        <v>11</v>
      </c>
      <c r="L6" s="113" t="s">
        <v>12</v>
      </c>
      <c r="M6" s="114" t="s">
        <v>13</v>
      </c>
      <c r="N6" s="115" t="s">
        <v>14</v>
      </c>
      <c r="O6" s="116" t="s">
        <v>4</v>
      </c>
      <c r="P6" s="108"/>
      <c r="Q6" s="111" t="s">
        <v>49</v>
      </c>
      <c r="R6" s="112" t="s">
        <v>11</v>
      </c>
      <c r="S6" s="113" t="s">
        <v>12</v>
      </c>
      <c r="T6" s="114" t="s">
        <v>13</v>
      </c>
      <c r="U6" s="115" t="s">
        <v>14</v>
      </c>
      <c r="V6" s="116" t="s">
        <v>4</v>
      </c>
      <c r="W6" s="117"/>
    </row>
    <row r="7" spans="1:23" ht="15">
      <c r="A7" s="105"/>
      <c r="B7" s="106"/>
      <c r="C7" s="106"/>
      <c r="D7" s="106"/>
      <c r="E7" s="106"/>
      <c r="F7" s="106"/>
      <c r="G7" s="106"/>
      <c r="H7" s="116"/>
      <c r="I7" s="116"/>
      <c r="J7" s="106"/>
      <c r="K7" s="106"/>
      <c r="L7" s="106"/>
      <c r="M7" s="106"/>
      <c r="N7" s="106"/>
      <c r="O7" s="116"/>
      <c r="P7" s="108"/>
      <c r="Q7" s="106"/>
      <c r="R7" s="106"/>
      <c r="S7" s="106"/>
      <c r="T7" s="106"/>
      <c r="U7" s="106"/>
      <c r="V7" s="116"/>
      <c r="W7" s="110"/>
    </row>
    <row r="8" spans="1:23" ht="15">
      <c r="A8" s="105"/>
      <c r="B8" s="118">
        <v>1979</v>
      </c>
      <c r="C8" s="106">
        <v>77</v>
      </c>
      <c r="D8" s="106">
        <v>37</v>
      </c>
      <c r="E8" s="106">
        <v>0</v>
      </c>
      <c r="F8" s="108">
        <v>0</v>
      </c>
      <c r="G8" s="106">
        <v>2</v>
      </c>
      <c r="H8" s="116">
        <v>116</v>
      </c>
      <c r="I8" s="116"/>
      <c r="J8" s="119">
        <f t="shared" ref="J8:O18" si="0">C8/Q8</f>
        <v>0.22713864306784662</v>
      </c>
      <c r="K8" s="119">
        <f t="shared" si="0"/>
        <v>0.13805970149253732</v>
      </c>
      <c r="L8" s="119">
        <f t="shared" si="0"/>
        <v>0</v>
      </c>
      <c r="M8" s="119">
        <f t="shared" si="0"/>
        <v>0</v>
      </c>
      <c r="N8" s="119">
        <f t="shared" si="0"/>
        <v>0.13333333333333333</v>
      </c>
      <c r="O8" s="120">
        <f t="shared" si="0"/>
        <v>0.18267716535433071</v>
      </c>
      <c r="P8" s="108"/>
      <c r="Q8" s="108">
        <v>339</v>
      </c>
      <c r="R8" s="108">
        <v>268</v>
      </c>
      <c r="S8" s="108">
        <v>11</v>
      </c>
      <c r="T8" s="108">
        <v>2</v>
      </c>
      <c r="U8" s="108">
        <f>17-T8</f>
        <v>15</v>
      </c>
      <c r="V8" s="121">
        <v>635</v>
      </c>
      <c r="W8" s="110"/>
    </row>
    <row r="9" spans="1:23" ht="15">
      <c r="A9" s="105"/>
      <c r="B9" s="118">
        <v>1983</v>
      </c>
      <c r="C9" s="106">
        <v>100</v>
      </c>
      <c r="D9" s="106">
        <v>34</v>
      </c>
      <c r="E9" s="106">
        <v>7</v>
      </c>
      <c r="F9" s="108">
        <v>0</v>
      </c>
      <c r="G9" s="106">
        <v>9</v>
      </c>
      <c r="H9" s="116">
        <v>150</v>
      </c>
      <c r="I9" s="116"/>
      <c r="J9" s="119">
        <f t="shared" si="0"/>
        <v>0.25188916876574308</v>
      </c>
      <c r="K9" s="119">
        <f t="shared" si="0"/>
        <v>0.16267942583732056</v>
      </c>
      <c r="L9" s="119">
        <f t="shared" si="0"/>
        <v>0.30434782608695654</v>
      </c>
      <c r="M9" s="119">
        <f t="shared" si="0"/>
        <v>0</v>
      </c>
      <c r="N9" s="119">
        <f t="shared" si="0"/>
        <v>0.47368421052631576</v>
      </c>
      <c r="O9" s="120">
        <f t="shared" si="0"/>
        <v>0.23076923076923078</v>
      </c>
      <c r="P9" s="108"/>
      <c r="Q9" s="108">
        <v>397</v>
      </c>
      <c r="R9" s="108">
        <v>209</v>
      </c>
      <c r="S9" s="108">
        <v>23</v>
      </c>
      <c r="T9" s="108">
        <v>2</v>
      </c>
      <c r="U9" s="108">
        <f>21-T9</f>
        <v>19</v>
      </c>
      <c r="V9" s="121">
        <v>650</v>
      </c>
      <c r="W9" s="110"/>
    </row>
    <row r="10" spans="1:23" ht="15">
      <c r="A10" s="105"/>
      <c r="B10" s="118">
        <v>1987</v>
      </c>
      <c r="C10" s="106">
        <v>53</v>
      </c>
      <c r="D10" s="106">
        <v>62</v>
      </c>
      <c r="E10" s="106">
        <v>3</v>
      </c>
      <c r="F10" s="108">
        <v>1</v>
      </c>
      <c r="G10" s="108">
        <f>3-F10</f>
        <v>2</v>
      </c>
      <c r="H10" s="116">
        <v>121</v>
      </c>
      <c r="I10" s="116"/>
      <c r="J10" s="119">
        <f t="shared" si="0"/>
        <v>0.14133333333333334</v>
      </c>
      <c r="K10" s="119">
        <f t="shared" si="0"/>
        <v>0.27074235807860264</v>
      </c>
      <c r="L10" s="119">
        <f t="shared" si="0"/>
        <v>0.13636363636363635</v>
      </c>
      <c r="M10" s="119">
        <f t="shared" si="0"/>
        <v>0.33333333333333331</v>
      </c>
      <c r="N10" s="119">
        <f t="shared" si="0"/>
        <v>9.5238095238095233E-2</v>
      </c>
      <c r="O10" s="120">
        <f t="shared" si="0"/>
        <v>0.18615384615384614</v>
      </c>
      <c r="P10" s="108"/>
      <c r="Q10" s="108">
        <v>375</v>
      </c>
      <c r="R10" s="108">
        <v>229</v>
      </c>
      <c r="S10" s="108">
        <v>22</v>
      </c>
      <c r="T10" s="63">
        <v>3</v>
      </c>
      <c r="U10" s="108">
        <f>24-T10</f>
        <v>21</v>
      </c>
      <c r="V10" s="121">
        <v>650</v>
      </c>
      <c r="W10" s="110"/>
    </row>
    <row r="11" spans="1:23" ht="15">
      <c r="A11" s="105"/>
      <c r="B11" s="118">
        <v>1992</v>
      </c>
      <c r="C11" s="106">
        <v>54</v>
      </c>
      <c r="D11" s="106">
        <v>66</v>
      </c>
      <c r="E11" s="106">
        <v>4</v>
      </c>
      <c r="F11" s="108">
        <v>0</v>
      </c>
      <c r="G11" s="106">
        <v>3</v>
      </c>
      <c r="H11" s="116">
        <v>127</v>
      </c>
      <c r="I11" s="116"/>
      <c r="J11" s="119">
        <f t="shared" si="0"/>
        <v>0.16071428571428573</v>
      </c>
      <c r="K11" s="119">
        <f t="shared" si="0"/>
        <v>0.24354243542435425</v>
      </c>
      <c r="L11" s="119">
        <f t="shared" si="0"/>
        <v>0.2</v>
      </c>
      <c r="M11" s="119">
        <f t="shared" si="0"/>
        <v>0</v>
      </c>
      <c r="N11" s="119">
        <f t="shared" si="0"/>
        <v>0.14285714285714285</v>
      </c>
      <c r="O11" s="120">
        <f t="shared" si="0"/>
        <v>0.19508448540706605</v>
      </c>
      <c r="P11" s="108"/>
      <c r="Q11" s="108">
        <v>336</v>
      </c>
      <c r="R11" s="108">
        <v>271</v>
      </c>
      <c r="S11" s="108">
        <v>20</v>
      </c>
      <c r="T11" s="63">
        <v>3</v>
      </c>
      <c r="U11" s="108">
        <f>24-T11</f>
        <v>21</v>
      </c>
      <c r="V11" s="121">
        <v>651</v>
      </c>
      <c r="W11" s="110"/>
    </row>
    <row r="12" spans="1:23" ht="15">
      <c r="A12" s="105"/>
      <c r="B12" s="118">
        <v>1997</v>
      </c>
      <c r="C12" s="106">
        <v>33</v>
      </c>
      <c r="D12" s="106">
        <v>178</v>
      </c>
      <c r="E12" s="106">
        <v>26</v>
      </c>
      <c r="F12" s="108">
        <v>2</v>
      </c>
      <c r="G12" s="108">
        <f>6-F12</f>
        <v>4</v>
      </c>
      <c r="H12" s="116">
        <v>243</v>
      </c>
      <c r="I12" s="116"/>
      <c r="J12" s="119">
        <f t="shared" si="0"/>
        <v>0.2</v>
      </c>
      <c r="K12" s="119">
        <f t="shared" si="0"/>
        <v>0.42583732057416268</v>
      </c>
      <c r="L12" s="119">
        <f t="shared" si="0"/>
        <v>0.56521739130434778</v>
      </c>
      <c r="M12" s="119">
        <f t="shared" si="0"/>
        <v>0.33333333333333331</v>
      </c>
      <c r="N12" s="119">
        <f t="shared" si="0"/>
        <v>0.16666666666666666</v>
      </c>
      <c r="O12" s="120">
        <f t="shared" si="0"/>
        <v>0.36874051593323215</v>
      </c>
      <c r="P12" s="108"/>
      <c r="Q12" s="108">
        <v>165</v>
      </c>
      <c r="R12" s="108">
        <v>418</v>
      </c>
      <c r="S12" s="108">
        <v>46</v>
      </c>
      <c r="T12" s="63">
        <v>6</v>
      </c>
      <c r="U12" s="108">
        <f>30-T12</f>
        <v>24</v>
      </c>
      <c r="V12" s="121">
        <v>659</v>
      </c>
      <c r="W12" s="110"/>
    </row>
    <row r="13" spans="1:23" ht="15">
      <c r="A13" s="105"/>
      <c r="B13" s="118">
        <v>2001</v>
      </c>
      <c r="C13" s="106">
        <v>26</v>
      </c>
      <c r="D13" s="106">
        <v>38</v>
      </c>
      <c r="E13" s="106">
        <v>14</v>
      </c>
      <c r="F13" s="108">
        <v>4</v>
      </c>
      <c r="G13" s="108">
        <f>14-F13</f>
        <v>10</v>
      </c>
      <c r="H13" s="116">
        <v>92</v>
      </c>
      <c r="I13" s="116"/>
      <c r="J13" s="119">
        <f t="shared" si="0"/>
        <v>0.15662650602409639</v>
      </c>
      <c r="K13" s="119">
        <f t="shared" si="0"/>
        <v>9.2233009708737865E-2</v>
      </c>
      <c r="L13" s="119">
        <f t="shared" si="0"/>
        <v>0.26923076923076922</v>
      </c>
      <c r="M13" s="119">
        <f t="shared" si="0"/>
        <v>0.8</v>
      </c>
      <c r="N13" s="119">
        <f t="shared" si="0"/>
        <v>0.41666666666666669</v>
      </c>
      <c r="O13" s="120">
        <f t="shared" si="0"/>
        <v>0.13960546282245828</v>
      </c>
      <c r="P13" s="108"/>
      <c r="Q13" s="108">
        <v>166</v>
      </c>
      <c r="R13" s="108">
        <v>412</v>
      </c>
      <c r="S13" s="108">
        <v>52</v>
      </c>
      <c r="T13" s="63">
        <v>5</v>
      </c>
      <c r="U13" s="108">
        <f>29-T13</f>
        <v>24</v>
      </c>
      <c r="V13" s="121">
        <v>659</v>
      </c>
      <c r="W13" s="110"/>
    </row>
    <row r="14" spans="1:23" ht="15">
      <c r="A14" s="105"/>
      <c r="B14" s="118">
        <v>2005</v>
      </c>
      <c r="C14" s="106">
        <v>51</v>
      </c>
      <c r="D14" s="106">
        <v>41</v>
      </c>
      <c r="E14" s="106">
        <v>20</v>
      </c>
      <c r="F14" s="108">
        <v>2</v>
      </c>
      <c r="G14" s="108">
        <f>7-F14</f>
        <v>5</v>
      </c>
      <c r="H14" s="116">
        <v>119</v>
      </c>
      <c r="I14" s="116"/>
      <c r="J14" s="119">
        <f t="shared" si="0"/>
        <v>0.25757575757575757</v>
      </c>
      <c r="K14" s="119">
        <f t="shared" si="0"/>
        <v>0.11549295774647887</v>
      </c>
      <c r="L14" s="119">
        <f t="shared" si="0"/>
        <v>0.32258064516129031</v>
      </c>
      <c r="M14" s="119">
        <f t="shared" si="0"/>
        <v>0.33333333333333331</v>
      </c>
      <c r="N14" s="119">
        <f t="shared" si="0"/>
        <v>0.2</v>
      </c>
      <c r="O14" s="120">
        <f t="shared" si="0"/>
        <v>0.18421052631578946</v>
      </c>
      <c r="P14" s="108"/>
      <c r="Q14" s="108">
        <v>198</v>
      </c>
      <c r="R14" s="108">
        <v>355</v>
      </c>
      <c r="S14" s="108">
        <v>62</v>
      </c>
      <c r="T14" s="63">
        <v>6</v>
      </c>
      <c r="U14" s="108">
        <f>31-T14</f>
        <v>25</v>
      </c>
      <c r="V14" s="121">
        <v>646</v>
      </c>
      <c r="W14" s="110"/>
    </row>
    <row r="15" spans="1:23" ht="15">
      <c r="A15" s="105"/>
      <c r="B15" s="118">
        <v>2010</v>
      </c>
      <c r="C15" s="106">
        <v>147</v>
      </c>
      <c r="D15" s="106">
        <v>63</v>
      </c>
      <c r="E15" s="106">
        <v>10</v>
      </c>
      <c r="F15" s="108">
        <v>1</v>
      </c>
      <c r="G15" s="108">
        <f>7-F15</f>
        <v>6</v>
      </c>
      <c r="H15" s="116">
        <v>227</v>
      </c>
      <c r="I15" s="116"/>
      <c r="J15" s="119">
        <f t="shared" si="0"/>
        <v>0.48039215686274511</v>
      </c>
      <c r="K15" s="119">
        <f t="shared" si="0"/>
        <v>0.2441860465116279</v>
      </c>
      <c r="L15" s="119">
        <f t="shared" si="0"/>
        <v>0.17543859649122806</v>
      </c>
      <c r="M15" s="119">
        <f t="shared" si="0"/>
        <v>0.16666666666666666</v>
      </c>
      <c r="N15" s="119">
        <f t="shared" si="0"/>
        <v>0.2608695652173913</v>
      </c>
      <c r="O15" s="120">
        <f t="shared" si="0"/>
        <v>0.34923076923076923</v>
      </c>
      <c r="P15" s="108"/>
      <c r="Q15" s="108">
        <v>306</v>
      </c>
      <c r="R15" s="108">
        <v>258</v>
      </c>
      <c r="S15" s="108">
        <v>57</v>
      </c>
      <c r="T15" s="63">
        <v>6</v>
      </c>
      <c r="U15" s="108">
        <f>29-T15</f>
        <v>23</v>
      </c>
      <c r="V15" s="121">
        <v>650</v>
      </c>
      <c r="W15" s="110"/>
    </row>
    <row r="16" spans="1:23" ht="15">
      <c r="A16" s="105"/>
      <c r="B16" s="118">
        <v>2015</v>
      </c>
      <c r="C16" s="106">
        <v>73</v>
      </c>
      <c r="D16" s="106">
        <v>50</v>
      </c>
      <c r="E16" s="106">
        <v>0</v>
      </c>
      <c r="F16" s="63">
        <v>49</v>
      </c>
      <c r="G16" s="106">
        <f>54-F16</f>
        <v>5</v>
      </c>
      <c r="H16" s="116">
        <v>177</v>
      </c>
      <c r="I16" s="120">
        <v>1.3214285714285714</v>
      </c>
      <c r="J16" s="119">
        <v>0.221212121212121</v>
      </c>
      <c r="K16" s="119">
        <v>0.21551724137931033</v>
      </c>
      <c r="L16" s="119">
        <v>0</v>
      </c>
      <c r="M16" s="119">
        <f t="shared" si="0"/>
        <v>0.875</v>
      </c>
      <c r="N16" s="122">
        <v>0.67500000000000004</v>
      </c>
      <c r="O16" s="120">
        <v>0.27230769230769231</v>
      </c>
      <c r="P16" s="108"/>
      <c r="Q16" s="108">
        <v>330</v>
      </c>
      <c r="R16" s="108">
        <v>232</v>
      </c>
      <c r="S16" s="108">
        <v>8</v>
      </c>
      <c r="T16" s="63">
        <v>56</v>
      </c>
      <c r="U16" s="108">
        <f>80-T16</f>
        <v>24</v>
      </c>
      <c r="V16" s="121">
        <v>650</v>
      </c>
      <c r="W16" s="123"/>
    </row>
    <row r="17" spans="1:23" ht="15">
      <c r="A17" s="105"/>
      <c r="B17" s="118">
        <v>2017</v>
      </c>
      <c r="C17" s="106">
        <v>30</v>
      </c>
      <c r="D17" s="106">
        <v>46</v>
      </c>
      <c r="E17" s="106">
        <v>4</v>
      </c>
      <c r="F17" s="106">
        <v>1</v>
      </c>
      <c r="G17" s="106">
        <f>7-F17</f>
        <v>6</v>
      </c>
      <c r="H17" s="116">
        <f>SUM(C17:G17)</f>
        <v>87</v>
      </c>
      <c r="I17" s="120"/>
      <c r="J17" s="119">
        <f t="shared" ref="J17:L18" si="1">C17/Q17</f>
        <v>9.4637223974763401E-2</v>
      </c>
      <c r="K17" s="119">
        <f t="shared" si="1"/>
        <v>0.17557251908396945</v>
      </c>
      <c r="L17" s="119">
        <f t="shared" si="1"/>
        <v>0.33333333333333331</v>
      </c>
      <c r="M17" s="119">
        <f t="shared" si="0"/>
        <v>2.8571428571428571E-2</v>
      </c>
      <c r="N17" s="119">
        <f>G17/U17</f>
        <v>0.25</v>
      </c>
      <c r="O17" s="120">
        <f>H17/V17</f>
        <v>0.13384615384615384</v>
      </c>
      <c r="P17" s="108"/>
      <c r="Q17" s="108">
        <v>317</v>
      </c>
      <c r="R17" s="108">
        <v>262</v>
      </c>
      <c r="S17" s="108">
        <v>12</v>
      </c>
      <c r="T17" s="63">
        <v>35</v>
      </c>
      <c r="U17" s="108">
        <f>59-T17</f>
        <v>24</v>
      </c>
      <c r="V17" s="121">
        <v>650</v>
      </c>
      <c r="W17" s="123"/>
    </row>
    <row r="18" spans="1:23" ht="15">
      <c r="A18" s="105"/>
      <c r="B18" s="118">
        <v>2019</v>
      </c>
      <c r="C18" s="106">
        <v>97</v>
      </c>
      <c r="D18" s="106">
        <v>24</v>
      </c>
      <c r="E18" s="106">
        <v>3</v>
      </c>
      <c r="F18" s="63">
        <v>9</v>
      </c>
      <c r="G18" s="106">
        <f>H18-(SUM(C18:F18))</f>
        <v>7</v>
      </c>
      <c r="H18" s="116">
        <v>140</v>
      </c>
      <c r="I18" s="120"/>
      <c r="J18" s="119">
        <f t="shared" si="1"/>
        <v>0.26575342465753427</v>
      </c>
      <c r="K18" s="119">
        <f t="shared" si="1"/>
        <v>0.13636363636363635</v>
      </c>
      <c r="L18" s="119">
        <f t="shared" si="1"/>
        <v>0.27272727272727271</v>
      </c>
      <c r="M18" s="119">
        <f t="shared" si="0"/>
        <v>0.19148936170212766</v>
      </c>
      <c r="N18" s="119">
        <f>G18/U18</f>
        <v>0.13725490196078433</v>
      </c>
      <c r="O18" s="120">
        <f>H18/V18</f>
        <v>0.2153846153846154</v>
      </c>
      <c r="P18" s="108"/>
      <c r="Q18" s="108">
        <v>365</v>
      </c>
      <c r="R18" s="108">
        <v>176</v>
      </c>
      <c r="S18" s="108">
        <v>11</v>
      </c>
      <c r="T18" s="63">
        <v>47</v>
      </c>
      <c r="U18" s="108">
        <f>V18-Q18-R18-S18-T18</f>
        <v>51</v>
      </c>
      <c r="V18" s="121">
        <v>650</v>
      </c>
      <c r="W18" s="123"/>
    </row>
    <row r="19" spans="1:23" ht="6" customHeight="1">
      <c r="A19" s="110"/>
      <c r="B19" s="124"/>
      <c r="C19" s="117"/>
      <c r="D19" s="117"/>
      <c r="E19" s="117"/>
      <c r="F19" s="117"/>
      <c r="G19" s="117"/>
      <c r="H19" s="117"/>
      <c r="I19" s="117"/>
      <c r="J19" s="117"/>
      <c r="K19" s="117"/>
      <c r="L19" s="117"/>
      <c r="M19" s="117"/>
      <c r="N19" s="117"/>
      <c r="O19" s="117"/>
      <c r="P19" s="110"/>
      <c r="Q19" s="110"/>
      <c r="R19" s="110"/>
      <c r="S19" s="110"/>
      <c r="T19" s="110"/>
      <c r="U19" s="110"/>
      <c r="V19" s="110"/>
      <c r="W19" s="110"/>
    </row>
    <row r="20" spans="1:23" ht="15">
      <c r="B20" s="219" t="s">
        <v>130</v>
      </c>
      <c r="C20" s="219"/>
    </row>
    <row r="21" spans="1:23" ht="15">
      <c r="B21" s="220" t="s">
        <v>131</v>
      </c>
      <c r="C21" s="219"/>
    </row>
    <row r="22" spans="1:23" ht="15">
      <c r="B22" s="220" t="s">
        <v>132</v>
      </c>
      <c r="C22" s="219"/>
    </row>
    <row r="23" spans="1:23" ht="15">
      <c r="B23" s="219"/>
      <c r="C23" s="219"/>
    </row>
    <row r="24" spans="1:23" ht="15">
      <c r="B24" s="220" t="s">
        <v>133</v>
      </c>
      <c r="C24" s="219"/>
    </row>
  </sheetData>
  <mergeCells count="3">
    <mergeCell ref="C4:H4"/>
    <mergeCell ref="J4:O4"/>
    <mergeCell ref="Q4:V4"/>
  </mergeCells>
  <pageMargins left="0.7" right="0.7" top="0.75" bottom="0.75" header="0.3" footer="0.3"/>
  <ignoredErrors>
    <ignoredError sqref="G16:G18"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B4DF-115B-4BD1-A5AA-1D2EE8F9034D}">
  <dimension ref="A1:K29"/>
  <sheetViews>
    <sheetView workbookViewId="0">
      <selection activeCell="L31" sqref="L31"/>
    </sheetView>
  </sheetViews>
  <sheetFormatPr defaultRowHeight="14.5"/>
  <cols>
    <col min="1" max="1" width="1.36328125" style="17" customWidth="1"/>
    <col min="2" max="4" width="8.7265625" style="17"/>
    <col min="5" max="5" width="1.36328125" style="17" customWidth="1"/>
    <col min="6" max="6" width="8.7265625" style="17"/>
    <col min="7" max="7" width="1.36328125" style="17" customWidth="1"/>
    <col min="8" max="8" width="8.7265625" style="17"/>
    <col min="9" max="9" width="1.36328125" style="17" customWidth="1"/>
    <col min="10" max="10" width="8.7265625" style="17"/>
    <col min="11" max="11" width="1.36328125" style="17" customWidth="1"/>
    <col min="12" max="16384" width="8.7265625" style="17"/>
  </cols>
  <sheetData>
    <row r="1" spans="1:11" ht="6" customHeight="1">
      <c r="A1" s="125"/>
      <c r="B1" s="126"/>
      <c r="C1" s="126"/>
      <c r="D1" s="127"/>
      <c r="E1" s="128"/>
      <c r="F1" s="128"/>
      <c r="G1" s="128"/>
      <c r="H1" s="128"/>
      <c r="I1" s="128"/>
      <c r="J1" s="128"/>
      <c r="K1" s="128"/>
    </row>
    <row r="2" spans="1:11" ht="18">
      <c r="A2" s="129"/>
      <c r="B2" s="130" t="s">
        <v>50</v>
      </c>
      <c r="C2" s="131"/>
      <c r="D2" s="132"/>
      <c r="E2" s="131"/>
      <c r="F2" s="131"/>
      <c r="G2" s="131"/>
      <c r="H2" s="131"/>
      <c r="I2" s="131"/>
      <c r="J2" s="131"/>
      <c r="K2" s="128"/>
    </row>
    <row r="3" spans="1:11" ht="18">
      <c r="A3" s="129"/>
      <c r="B3" s="133" t="s">
        <v>51</v>
      </c>
      <c r="C3" s="131"/>
      <c r="D3" s="132"/>
      <c r="E3" s="131"/>
      <c r="F3" s="131"/>
      <c r="G3" s="131"/>
      <c r="H3" s="131"/>
      <c r="I3" s="131"/>
      <c r="J3" s="131"/>
      <c r="K3" s="128"/>
    </row>
    <row r="4" spans="1:11" ht="6" customHeight="1">
      <c r="A4" s="129"/>
      <c r="B4" s="133"/>
      <c r="C4" s="131"/>
      <c r="D4" s="132"/>
      <c r="E4" s="131"/>
      <c r="F4" s="131"/>
      <c r="G4" s="131"/>
      <c r="H4" s="131"/>
      <c r="I4" s="131"/>
      <c r="J4" s="131"/>
      <c r="K4" s="128"/>
    </row>
    <row r="5" spans="1:11" ht="26.5">
      <c r="A5" s="134"/>
      <c r="B5" s="135" t="s">
        <v>52</v>
      </c>
      <c r="C5" s="135"/>
      <c r="D5" s="136" t="s">
        <v>76</v>
      </c>
      <c r="E5" s="137"/>
      <c r="F5" s="138" t="s">
        <v>75</v>
      </c>
      <c r="G5" s="137"/>
      <c r="H5" s="137" t="s">
        <v>53</v>
      </c>
      <c r="I5" s="139"/>
      <c r="J5" s="137" t="s">
        <v>54</v>
      </c>
      <c r="K5" s="140"/>
    </row>
    <row r="6" spans="1:11" ht="15.5" thickBot="1">
      <c r="A6" s="134"/>
      <c r="B6" s="141"/>
      <c r="C6" s="141"/>
      <c r="D6" s="142"/>
      <c r="E6" s="141"/>
      <c r="F6" s="141"/>
      <c r="G6" s="141"/>
      <c r="H6" s="141"/>
      <c r="I6" s="141"/>
      <c r="J6" s="141"/>
      <c r="K6" s="140"/>
    </row>
    <row r="7" spans="1:11" ht="15.5" thickBot="1">
      <c r="A7" s="143">
        <v>1.2551967592592592</v>
      </c>
      <c r="B7" s="144" t="s">
        <v>55</v>
      </c>
      <c r="C7" s="144"/>
      <c r="D7" s="142">
        <v>16240</v>
      </c>
      <c r="E7" s="141"/>
      <c r="F7" s="145">
        <v>44.462696783025322</v>
      </c>
      <c r="G7" s="146"/>
      <c r="H7" s="147">
        <v>27571</v>
      </c>
      <c r="I7" s="148"/>
      <c r="J7" s="149" t="s">
        <v>27</v>
      </c>
      <c r="K7" s="140"/>
    </row>
    <row r="8" spans="1:11" ht="15.5" thickBot="1">
      <c r="A8" s="134"/>
      <c r="B8" s="144" t="s">
        <v>56</v>
      </c>
      <c r="C8" s="144"/>
      <c r="D8" s="142">
        <v>15001</v>
      </c>
      <c r="E8" s="141"/>
      <c r="F8" s="145">
        <v>41.07049965776865</v>
      </c>
      <c r="G8" s="146"/>
      <c r="H8" s="147">
        <v>27312</v>
      </c>
      <c r="I8" s="148"/>
      <c r="J8" s="150" t="s">
        <v>28</v>
      </c>
      <c r="K8" s="140"/>
    </row>
    <row r="9" spans="1:11" ht="15.5" thickBot="1">
      <c r="A9" s="134"/>
      <c r="B9" s="144" t="s">
        <v>57</v>
      </c>
      <c r="C9" s="144"/>
      <c r="D9" s="142">
        <v>14833</v>
      </c>
      <c r="E9" s="141"/>
      <c r="F9" s="145">
        <v>40.610540725530456</v>
      </c>
      <c r="G9" s="146"/>
      <c r="H9" s="147">
        <v>28978</v>
      </c>
      <c r="I9" s="148"/>
      <c r="J9" s="150" t="s">
        <v>28</v>
      </c>
      <c r="K9" s="140"/>
    </row>
    <row r="10" spans="1:11" ht="15.5" thickBot="1">
      <c r="A10" s="134"/>
      <c r="B10" s="144" t="s">
        <v>58</v>
      </c>
      <c r="C10" s="144"/>
      <c r="D10" s="142">
        <v>13559</v>
      </c>
      <c r="E10" s="141"/>
      <c r="F10" s="145">
        <v>37.12251882272416</v>
      </c>
      <c r="G10" s="146"/>
      <c r="H10" s="147">
        <v>30252</v>
      </c>
      <c r="I10" s="148"/>
      <c r="J10" s="150" t="s">
        <v>28</v>
      </c>
      <c r="K10" s="140"/>
    </row>
    <row r="11" spans="1:11" ht="15.5" thickBot="1">
      <c r="A11" s="134"/>
      <c r="B11" s="144" t="s">
        <v>59</v>
      </c>
      <c r="C11" s="144"/>
      <c r="D11" s="142">
        <v>13335</v>
      </c>
      <c r="E11" s="141"/>
      <c r="F11" s="145">
        <v>36.50924024640657</v>
      </c>
      <c r="G11" s="146"/>
      <c r="H11" s="147">
        <v>30476</v>
      </c>
      <c r="I11" s="148"/>
      <c r="J11" s="150" t="s">
        <v>28</v>
      </c>
      <c r="K11" s="140"/>
    </row>
    <row r="12" spans="1:11" ht="15.5" thickBot="1">
      <c r="A12" s="134"/>
      <c r="B12" s="144" t="s">
        <v>60</v>
      </c>
      <c r="C12" s="144"/>
      <c r="D12" s="142">
        <v>13335</v>
      </c>
      <c r="E12" s="141"/>
      <c r="F12" s="145">
        <v>36.50924024640657</v>
      </c>
      <c r="G12" s="146"/>
      <c r="H12" s="147">
        <v>30476</v>
      </c>
      <c r="I12" s="148"/>
      <c r="J12" s="150" t="s">
        <v>28</v>
      </c>
      <c r="K12" s="140"/>
    </row>
    <row r="13" spans="1:11" ht="15.5" thickBot="1">
      <c r="A13" s="134"/>
      <c r="B13" s="144" t="s">
        <v>61</v>
      </c>
      <c r="C13" s="144"/>
      <c r="D13" s="142">
        <v>13335</v>
      </c>
      <c r="E13" s="141"/>
      <c r="F13" s="145">
        <v>36.50924024640657</v>
      </c>
      <c r="G13" s="146"/>
      <c r="H13" s="147">
        <v>30476</v>
      </c>
      <c r="I13" s="148"/>
      <c r="J13" s="149" t="s">
        <v>27</v>
      </c>
      <c r="K13" s="140"/>
    </row>
    <row r="14" spans="1:11" ht="15.5" thickBot="1">
      <c r="A14" s="134"/>
      <c r="B14" s="144" t="s">
        <v>62</v>
      </c>
      <c r="C14" s="144"/>
      <c r="D14" s="142">
        <v>13335</v>
      </c>
      <c r="E14" s="141"/>
      <c r="F14" s="145">
        <v>36.50924024640657</v>
      </c>
      <c r="G14" s="146"/>
      <c r="H14" s="147">
        <v>30476</v>
      </c>
      <c r="I14" s="148"/>
      <c r="J14" s="149" t="s">
        <v>27</v>
      </c>
      <c r="K14" s="140"/>
    </row>
    <row r="15" spans="1:11" ht="15.5" thickBot="1">
      <c r="A15" s="134"/>
      <c r="B15" s="144" t="s">
        <v>63</v>
      </c>
      <c r="C15" s="144"/>
      <c r="D15" s="142">
        <v>13006</v>
      </c>
      <c r="E15" s="141"/>
      <c r="F15" s="145">
        <v>35.60848733744011</v>
      </c>
      <c r="G15" s="146"/>
      <c r="H15" s="147">
        <v>30805</v>
      </c>
      <c r="I15" s="148"/>
      <c r="J15" s="149" t="s">
        <v>27</v>
      </c>
      <c r="K15" s="140"/>
    </row>
    <row r="16" spans="1:11" ht="15.5" thickBot="1">
      <c r="A16" s="134"/>
      <c r="B16" s="144" t="s">
        <v>64</v>
      </c>
      <c r="C16" s="144"/>
      <c r="D16" s="142">
        <v>12082</v>
      </c>
      <c r="E16" s="141"/>
      <c r="F16" s="145">
        <v>33.078713210130047</v>
      </c>
      <c r="G16" s="146"/>
      <c r="H16" s="147">
        <v>31729</v>
      </c>
      <c r="I16" s="148"/>
      <c r="J16" s="150" t="s">
        <v>28</v>
      </c>
      <c r="K16" s="140"/>
    </row>
    <row r="17" spans="1:11" ht="15.5" thickBot="1">
      <c r="A17" s="134"/>
      <c r="B17" s="144" t="s">
        <v>65</v>
      </c>
      <c r="C17" s="144"/>
      <c r="D17" s="142">
        <v>11872</v>
      </c>
      <c r="E17" s="141"/>
      <c r="F17" s="145">
        <v>32.503764544832308</v>
      </c>
      <c r="G17" s="146"/>
      <c r="H17" s="147">
        <v>31939</v>
      </c>
      <c r="I17" s="148"/>
      <c r="J17" s="150" t="s">
        <v>28</v>
      </c>
      <c r="K17" s="140"/>
    </row>
    <row r="18" spans="1:11" ht="15.5" thickBot="1">
      <c r="A18" s="134"/>
      <c r="B18" s="144" t="s">
        <v>66</v>
      </c>
      <c r="C18" s="144"/>
      <c r="D18" s="142">
        <v>11872</v>
      </c>
      <c r="E18" s="141"/>
      <c r="F18" s="145">
        <v>32.503764544832308</v>
      </c>
      <c r="G18" s="146"/>
      <c r="H18" s="147">
        <v>31939</v>
      </c>
      <c r="I18" s="148"/>
      <c r="J18" s="149" t="s">
        <v>27</v>
      </c>
      <c r="K18" s="140"/>
    </row>
    <row r="19" spans="1:11" ht="15.5" thickBot="1">
      <c r="A19" s="134"/>
      <c r="B19" s="144" t="s">
        <v>67</v>
      </c>
      <c r="C19" s="144"/>
      <c r="D19" s="142">
        <v>11850</v>
      </c>
      <c r="E19" s="141"/>
      <c r="F19" s="145">
        <v>32.4435318275154</v>
      </c>
      <c r="G19" s="146"/>
      <c r="H19" s="147">
        <v>31939</v>
      </c>
      <c r="I19" s="148"/>
      <c r="J19" s="149" t="s">
        <v>27</v>
      </c>
      <c r="K19" s="140"/>
    </row>
    <row r="20" spans="1:11" ht="15.5" thickBot="1">
      <c r="A20" s="134"/>
      <c r="B20" s="144" t="s">
        <v>68</v>
      </c>
      <c r="C20" s="144"/>
      <c r="D20" s="142">
        <v>11837</v>
      </c>
      <c r="E20" s="141"/>
      <c r="F20" s="145">
        <v>32.407939767282684</v>
      </c>
      <c r="G20" s="146"/>
      <c r="H20" s="147">
        <v>30476</v>
      </c>
      <c r="I20" s="148"/>
      <c r="J20" s="149" t="s">
        <v>27</v>
      </c>
      <c r="K20" s="140"/>
    </row>
    <row r="21" spans="1:11" ht="15.5" thickBot="1">
      <c r="A21" s="134"/>
      <c r="B21" s="144" t="s">
        <v>69</v>
      </c>
      <c r="C21" s="144"/>
      <c r="D21" s="142">
        <v>11645</v>
      </c>
      <c r="E21" s="141"/>
      <c r="F21" s="145">
        <v>31.88227241615332</v>
      </c>
      <c r="G21" s="146"/>
      <c r="H21" s="147">
        <v>30476</v>
      </c>
      <c r="I21" s="148"/>
      <c r="J21" s="150" t="s">
        <v>28</v>
      </c>
      <c r="K21" s="140"/>
    </row>
    <row r="22" spans="1:11" ht="15.5" thickBot="1">
      <c r="A22" s="134"/>
      <c r="B22" s="144" t="s">
        <v>70</v>
      </c>
      <c r="C22" s="144"/>
      <c r="D22" s="142">
        <v>11487</v>
      </c>
      <c r="E22" s="141"/>
      <c r="F22" s="145">
        <v>31.449691991786448</v>
      </c>
      <c r="G22" s="146"/>
      <c r="H22" s="147">
        <v>30476</v>
      </c>
      <c r="I22" s="148"/>
      <c r="J22" s="149" t="s">
        <v>27</v>
      </c>
      <c r="K22" s="140"/>
    </row>
    <row r="23" spans="1:11" ht="15.5" thickBot="1">
      <c r="A23" s="134"/>
      <c r="B23" s="144" t="s">
        <v>71</v>
      </c>
      <c r="C23" s="144"/>
      <c r="D23" s="142">
        <v>10409</v>
      </c>
      <c r="E23" s="141"/>
      <c r="F23" s="145">
        <v>28.498288843258042</v>
      </c>
      <c r="G23" s="146"/>
      <c r="H23" s="147">
        <v>30476</v>
      </c>
      <c r="I23" s="148"/>
      <c r="J23" s="149" t="s">
        <v>27</v>
      </c>
      <c r="K23" s="140"/>
    </row>
    <row r="24" spans="1:11" ht="15.5" thickBot="1">
      <c r="A24" s="134"/>
      <c r="B24" s="144" t="s">
        <v>72</v>
      </c>
      <c r="C24" s="144"/>
      <c r="D24" s="142">
        <v>10374</v>
      </c>
      <c r="E24" s="141"/>
      <c r="F24" s="145">
        <v>28.402464065708418</v>
      </c>
      <c r="G24" s="146"/>
      <c r="H24" s="147">
        <v>31939</v>
      </c>
      <c r="I24" s="148"/>
      <c r="J24" s="149" t="s">
        <v>27</v>
      </c>
      <c r="K24" s="140"/>
    </row>
    <row r="25" spans="1:11" ht="15.5" thickBot="1">
      <c r="A25" s="134"/>
      <c r="B25" s="144" t="s">
        <v>73</v>
      </c>
      <c r="C25" s="144"/>
      <c r="D25" s="142">
        <v>10332</v>
      </c>
      <c r="E25" s="141"/>
      <c r="F25" s="145">
        <v>28.28747433264887</v>
      </c>
      <c r="G25" s="146"/>
      <c r="H25" s="147">
        <v>30252</v>
      </c>
      <c r="I25" s="148"/>
      <c r="J25" s="150" t="s">
        <v>28</v>
      </c>
      <c r="K25" s="140"/>
    </row>
    <row r="26" spans="1:11" ht="15.5" thickBot="1">
      <c r="A26" s="134"/>
      <c r="B26" s="144" t="s">
        <v>74</v>
      </c>
      <c r="C26" s="144"/>
      <c r="D26" s="142">
        <v>10135</v>
      </c>
      <c r="E26" s="141"/>
      <c r="F26" s="145">
        <v>27.748117727583846</v>
      </c>
      <c r="G26" s="146"/>
      <c r="H26" s="147">
        <v>33703</v>
      </c>
      <c r="I26" s="148"/>
      <c r="J26" s="150" t="s">
        <v>28</v>
      </c>
      <c r="K26" s="140"/>
    </row>
    <row r="27" spans="1:11" ht="6" customHeight="1">
      <c r="A27" s="134"/>
      <c r="B27" s="151"/>
      <c r="C27" s="152"/>
      <c r="D27" s="153"/>
      <c r="E27" s="152"/>
      <c r="F27" s="154"/>
      <c r="G27" s="155"/>
      <c r="H27" s="156"/>
      <c r="I27" s="157"/>
      <c r="J27" s="157"/>
      <c r="K27" s="140"/>
    </row>
    <row r="28" spans="1:11" ht="23.5" customHeight="1">
      <c r="B28" s="158" t="s">
        <v>77</v>
      </c>
      <c r="C28" s="158"/>
      <c r="D28" s="158"/>
      <c r="E28" s="158"/>
      <c r="F28" s="158"/>
      <c r="G28" s="158"/>
      <c r="H28" s="158"/>
      <c r="I28" s="158"/>
      <c r="J28" s="158"/>
    </row>
    <row r="29" spans="1:11" ht="15">
      <c r="B29" s="159" t="s">
        <v>78</v>
      </c>
      <c r="C29" s="159" t="s">
        <v>79</v>
      </c>
      <c r="D29" s="160"/>
      <c r="E29" s="161"/>
      <c r="F29" s="162"/>
      <c r="G29" s="163"/>
      <c r="H29" s="164"/>
      <c r="I29" s="165"/>
      <c r="J29" s="165"/>
    </row>
  </sheetData>
  <mergeCells count="1">
    <mergeCell ref="B28:J28"/>
  </mergeCells>
  <conditionalFormatting sqref="I29:J29">
    <cfRule type="expression" dxfId="5" priority="1" stopIfTrue="1">
      <formula>I29="LAB (Co-op)"</formula>
    </cfRule>
    <cfRule type="expression" dxfId="4" priority="2" stopIfTrue="1">
      <formula>I29="LAB"</formula>
    </cfRule>
    <cfRule type="expression" dxfId="3" priority="3" stopIfTrue="1">
      <formula>I29="CON"</formula>
    </cfRule>
  </conditionalFormatting>
  <conditionalFormatting sqref="I7:J27">
    <cfRule type="expression" dxfId="2" priority="4" stopIfTrue="1">
      <formula>I7="LAB (Co-op)"</formula>
    </cfRule>
    <cfRule type="expression" dxfId="1" priority="5" stopIfTrue="1">
      <formula>I7="LAB"</formula>
    </cfRule>
    <cfRule type="expression" dxfId="0" priority="6" stopIfTrue="1">
      <formula>I7="CON"</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A90A2-7519-4F93-ABFE-936557BB9A24}">
  <dimension ref="A1:O23"/>
  <sheetViews>
    <sheetView workbookViewId="0">
      <selection activeCell="B23" sqref="B23"/>
    </sheetView>
  </sheetViews>
  <sheetFormatPr defaultRowHeight="14.5"/>
  <cols>
    <col min="1" max="1" width="1.36328125" style="17" customWidth="1"/>
    <col min="2" max="2" width="8.7265625" style="17"/>
    <col min="3" max="3" width="16.08984375" style="17" bestFit="1" customWidth="1"/>
    <col min="4" max="14" width="8.7265625" style="17"/>
    <col min="15" max="15" width="1.36328125" style="17" customWidth="1"/>
    <col min="16" max="16384" width="8.7265625" style="17"/>
  </cols>
  <sheetData>
    <row r="1" spans="1:15" ht="6" customHeight="1">
      <c r="A1" s="90"/>
      <c r="B1" s="89"/>
      <c r="C1" s="89"/>
      <c r="D1" s="90"/>
      <c r="E1" s="90"/>
      <c r="F1" s="90"/>
      <c r="G1" s="90"/>
      <c r="H1" s="90"/>
      <c r="I1" s="90"/>
      <c r="J1" s="90"/>
      <c r="K1" s="90"/>
      <c r="L1" s="90"/>
      <c r="M1" s="90"/>
      <c r="N1" s="166"/>
      <c r="O1" s="166"/>
    </row>
    <row r="2" spans="1:15" ht="19">
      <c r="A2" s="90"/>
      <c r="B2" s="167" t="s">
        <v>80</v>
      </c>
      <c r="C2" s="168"/>
      <c r="D2" s="168"/>
      <c r="E2" s="168"/>
      <c r="F2" s="168"/>
      <c r="G2" s="168"/>
      <c r="H2" s="168"/>
      <c r="I2" s="168"/>
      <c r="J2" s="168"/>
      <c r="K2" s="168"/>
      <c r="L2" s="168"/>
      <c r="M2" s="168"/>
      <c r="N2" s="166"/>
      <c r="O2" s="166"/>
    </row>
    <row r="3" spans="1:15" ht="15">
      <c r="A3" s="90"/>
      <c r="B3" s="169" t="s">
        <v>81</v>
      </c>
      <c r="C3" s="13"/>
      <c r="D3" s="170"/>
      <c r="E3" s="170"/>
      <c r="F3" s="170"/>
      <c r="G3" s="170"/>
      <c r="H3" s="170"/>
      <c r="I3" s="170"/>
      <c r="J3" s="170"/>
      <c r="K3" s="170"/>
      <c r="L3" s="170"/>
      <c r="M3" s="171"/>
      <c r="N3" s="172"/>
      <c r="O3" s="172"/>
    </row>
    <row r="4" spans="1:15" ht="6" customHeight="1">
      <c r="A4" s="90"/>
      <c r="B4" s="173"/>
      <c r="C4" s="13"/>
      <c r="D4" s="170"/>
      <c r="E4" s="170"/>
      <c r="F4" s="170"/>
      <c r="G4" s="170"/>
      <c r="H4" s="170"/>
      <c r="I4" s="170"/>
      <c r="J4" s="170"/>
      <c r="K4" s="170"/>
      <c r="L4" s="170"/>
      <c r="M4" s="171"/>
      <c r="N4" s="172"/>
      <c r="O4" s="172"/>
    </row>
    <row r="5" spans="1:15" ht="15">
      <c r="A5" s="43"/>
      <c r="B5" s="43"/>
      <c r="C5" s="43"/>
      <c r="D5" s="43">
        <v>1979</v>
      </c>
      <c r="E5" s="43">
        <v>1983</v>
      </c>
      <c r="F5" s="43">
        <v>1987</v>
      </c>
      <c r="G5" s="43">
        <v>1992</v>
      </c>
      <c r="H5" s="43">
        <v>1997</v>
      </c>
      <c r="I5" s="43">
        <v>2001</v>
      </c>
      <c r="J5" s="43">
        <v>2005</v>
      </c>
      <c r="K5" s="43">
        <v>2010</v>
      </c>
      <c r="L5" s="43">
        <v>2015</v>
      </c>
      <c r="M5" s="43">
        <v>2017</v>
      </c>
      <c r="N5" s="174">
        <v>2019</v>
      </c>
      <c r="O5" s="175"/>
    </row>
    <row r="6" spans="1:15" ht="6" customHeight="1">
      <c r="A6" s="43"/>
      <c r="B6" s="43"/>
      <c r="C6" s="43"/>
      <c r="D6" s="43"/>
      <c r="E6" s="43"/>
      <c r="F6" s="43"/>
      <c r="G6" s="43"/>
      <c r="H6" s="43"/>
      <c r="I6" s="43"/>
      <c r="J6" s="43"/>
      <c r="K6" s="43"/>
      <c r="L6" s="43"/>
      <c r="M6" s="43"/>
      <c r="N6" s="174"/>
      <c r="O6" s="175"/>
    </row>
    <row r="7" spans="1:15" ht="15">
      <c r="A7" s="176"/>
      <c r="B7" s="191" t="s">
        <v>27</v>
      </c>
      <c r="C7" s="177" t="s">
        <v>82</v>
      </c>
      <c r="D7" s="178">
        <v>0.73</v>
      </c>
      <c r="E7" s="178">
        <v>0.7</v>
      </c>
      <c r="F7" s="178">
        <v>0.68</v>
      </c>
      <c r="G7" s="178">
        <v>0.62</v>
      </c>
      <c r="H7" s="178">
        <v>0.66</v>
      </c>
      <c r="I7" s="178">
        <v>0.64</v>
      </c>
      <c r="J7" s="178">
        <v>0.6</v>
      </c>
      <c r="K7" s="178">
        <v>0.54248366013071903</v>
      </c>
      <c r="L7" s="178">
        <v>0.5</v>
      </c>
      <c r="M7" s="178">
        <v>0.44</v>
      </c>
      <c r="N7" s="178">
        <v>0.44</v>
      </c>
      <c r="O7" s="179"/>
    </row>
    <row r="8" spans="1:15" ht="15">
      <c r="A8" s="180"/>
      <c r="B8" s="191"/>
      <c r="C8" s="177" t="s">
        <v>83</v>
      </c>
      <c r="D8" s="178">
        <v>0.68</v>
      </c>
      <c r="E8" s="178">
        <v>0.71</v>
      </c>
      <c r="F8" s="178">
        <v>0.7</v>
      </c>
      <c r="G8" s="178">
        <v>0.73</v>
      </c>
      <c r="H8" s="178">
        <v>0.81</v>
      </c>
      <c r="I8" s="178">
        <v>0.83</v>
      </c>
      <c r="J8" s="178">
        <v>0.81</v>
      </c>
      <c r="K8" s="178">
        <v>0.80065359477124187</v>
      </c>
      <c r="L8" s="178">
        <v>0.80606060606060603</v>
      </c>
      <c r="M8" s="178">
        <v>0.83000000000000007</v>
      </c>
      <c r="N8" s="178">
        <v>0.86</v>
      </c>
      <c r="O8" s="179"/>
    </row>
    <row r="9" spans="1:15" ht="15">
      <c r="A9" s="181"/>
      <c r="B9" s="192"/>
      <c r="C9" s="177" t="s">
        <v>84</v>
      </c>
      <c r="D9" s="178">
        <v>0.49</v>
      </c>
      <c r="E9" s="178">
        <v>0.48</v>
      </c>
      <c r="F9" s="178">
        <v>0.44</v>
      </c>
      <c r="G9" s="178">
        <v>0.45</v>
      </c>
      <c r="H9" s="178">
        <v>0.51</v>
      </c>
      <c r="I9" s="178">
        <v>0.48</v>
      </c>
      <c r="J9" s="178">
        <v>0.43</v>
      </c>
      <c r="K9" s="178">
        <v>0.33986928104575165</v>
      </c>
      <c r="L9" s="178">
        <v>0.30303030303030304</v>
      </c>
      <c r="M9" s="178">
        <v>0.34</v>
      </c>
      <c r="N9" s="178">
        <v>0.28999999999999998</v>
      </c>
      <c r="O9" s="179"/>
    </row>
    <row r="10" spans="1:15" ht="15">
      <c r="A10" s="43"/>
      <c r="B10" s="182"/>
      <c r="C10" s="93"/>
      <c r="D10" s="99"/>
      <c r="E10" s="99"/>
      <c r="F10" s="99"/>
      <c r="G10" s="99"/>
      <c r="H10" s="99"/>
      <c r="I10" s="99"/>
      <c r="J10" s="99"/>
      <c r="K10" s="99"/>
      <c r="L10" s="99"/>
      <c r="M10" s="99"/>
      <c r="N10" s="99"/>
      <c r="O10" s="179"/>
    </row>
    <row r="11" spans="1:15" ht="15">
      <c r="A11" s="176"/>
      <c r="B11" s="190" t="s">
        <v>28</v>
      </c>
      <c r="C11" s="177" t="s">
        <v>82</v>
      </c>
      <c r="D11" s="178">
        <v>0.18</v>
      </c>
      <c r="E11" s="178">
        <v>0.14000000000000001</v>
      </c>
      <c r="F11" s="178">
        <v>0.14000000000000001</v>
      </c>
      <c r="G11" s="178">
        <v>0.15</v>
      </c>
      <c r="H11" s="178">
        <v>0.16</v>
      </c>
      <c r="I11" s="178">
        <v>0.17</v>
      </c>
      <c r="J11" s="178">
        <v>0.18</v>
      </c>
      <c r="K11" s="178">
        <v>0.13953488372093023</v>
      </c>
      <c r="L11" s="178">
        <v>0.15517241379310345</v>
      </c>
      <c r="M11" s="178">
        <v>0.13</v>
      </c>
      <c r="N11" s="178">
        <v>0.19</v>
      </c>
      <c r="O11" s="179"/>
    </row>
    <row r="12" spans="1:15" ht="15">
      <c r="A12" s="183"/>
      <c r="B12" s="190"/>
      <c r="C12" s="177" t="s">
        <v>83</v>
      </c>
      <c r="D12" s="178">
        <v>0.59</v>
      </c>
      <c r="E12" s="178">
        <v>0.53</v>
      </c>
      <c r="F12" s="178">
        <v>0.56000000000000005</v>
      </c>
      <c r="G12" s="178">
        <v>0.61</v>
      </c>
      <c r="H12" s="178">
        <v>0.66</v>
      </c>
      <c r="I12" s="178">
        <v>0.67</v>
      </c>
      <c r="J12" s="178">
        <v>0.64</v>
      </c>
      <c r="K12" s="178">
        <v>0.72480620155038755</v>
      </c>
      <c r="L12" s="178">
        <v>0.76724137931034486</v>
      </c>
      <c r="M12" s="178">
        <v>0.84000000000000008</v>
      </c>
      <c r="N12" s="178">
        <v>0.9</v>
      </c>
      <c r="O12" s="179"/>
    </row>
    <row r="13" spans="1:15" ht="15">
      <c r="A13" s="183"/>
      <c r="B13" s="190"/>
      <c r="C13" s="177" t="s">
        <v>84</v>
      </c>
      <c r="D13" s="178">
        <v>0.21</v>
      </c>
      <c r="E13" s="178">
        <v>0.15</v>
      </c>
      <c r="F13" s="178">
        <v>0.15</v>
      </c>
      <c r="G13" s="178">
        <v>0.16</v>
      </c>
      <c r="H13" s="178">
        <v>0.15</v>
      </c>
      <c r="I13" s="178">
        <v>0.16</v>
      </c>
      <c r="J13" s="178">
        <v>0.16</v>
      </c>
      <c r="K13" s="178">
        <v>0.17441860465116277</v>
      </c>
      <c r="L13" s="178">
        <v>0.21120689655172414</v>
      </c>
      <c r="M13" s="178">
        <v>0.2</v>
      </c>
      <c r="N13" s="178">
        <v>0.21</v>
      </c>
      <c r="O13" s="179"/>
    </row>
    <row r="14" spans="1:15" ht="15">
      <c r="A14" s="43"/>
      <c r="B14" s="184"/>
      <c r="C14" s="93"/>
      <c r="D14" s="99"/>
      <c r="E14" s="99"/>
      <c r="F14" s="99"/>
      <c r="G14" s="99"/>
      <c r="H14" s="99"/>
      <c r="I14" s="99"/>
      <c r="J14" s="99"/>
      <c r="K14" s="99"/>
      <c r="L14" s="99"/>
      <c r="M14" s="99"/>
      <c r="N14" s="99"/>
      <c r="O14" s="179"/>
    </row>
    <row r="15" spans="1:15" ht="15">
      <c r="A15" s="176"/>
      <c r="B15" s="189" t="s">
        <v>12</v>
      </c>
      <c r="C15" s="177" t="s">
        <v>82</v>
      </c>
      <c r="D15" s="178">
        <v>0.55000000000000004</v>
      </c>
      <c r="E15" s="178">
        <v>0.52</v>
      </c>
      <c r="F15" s="178">
        <v>0.45</v>
      </c>
      <c r="G15" s="178">
        <v>0.5</v>
      </c>
      <c r="H15" s="178">
        <v>0.41</v>
      </c>
      <c r="I15" s="178">
        <v>0.35</v>
      </c>
      <c r="J15" s="178">
        <v>0.39</v>
      </c>
      <c r="K15" s="178">
        <v>0.38596491228070173</v>
      </c>
      <c r="L15" s="178">
        <v>0.125</v>
      </c>
      <c r="M15" s="178">
        <v>0.3</v>
      </c>
      <c r="N15" s="178">
        <v>0.38</v>
      </c>
      <c r="O15" s="179"/>
    </row>
    <row r="16" spans="1:15" ht="15">
      <c r="A16" s="180"/>
      <c r="B16" s="189"/>
      <c r="C16" s="177" t="s">
        <v>83</v>
      </c>
      <c r="D16" s="178">
        <v>0.45</v>
      </c>
      <c r="E16" s="178">
        <v>0.65</v>
      </c>
      <c r="F16" s="178">
        <v>0.73</v>
      </c>
      <c r="G16" s="178">
        <v>0.75</v>
      </c>
      <c r="H16" s="178">
        <v>0.7</v>
      </c>
      <c r="I16" s="178">
        <v>0.69</v>
      </c>
      <c r="J16" s="178">
        <v>0.79</v>
      </c>
      <c r="K16" s="178">
        <v>0.80701754385964908</v>
      </c>
      <c r="L16" s="178">
        <v>1</v>
      </c>
      <c r="M16" s="178">
        <v>0.91999999999999993</v>
      </c>
      <c r="N16" s="178">
        <v>1</v>
      </c>
      <c r="O16" s="179"/>
    </row>
    <row r="17" spans="1:15" ht="15">
      <c r="A17" s="180"/>
      <c r="B17" s="189"/>
      <c r="C17" s="177" t="s">
        <v>84</v>
      </c>
      <c r="D17" s="178">
        <v>0.27</v>
      </c>
      <c r="E17" s="178">
        <v>0.3</v>
      </c>
      <c r="F17" s="178">
        <v>0.27</v>
      </c>
      <c r="G17" s="178">
        <v>0.3</v>
      </c>
      <c r="H17" s="178">
        <v>0.33</v>
      </c>
      <c r="I17" s="178">
        <v>0.27</v>
      </c>
      <c r="J17" s="178">
        <v>0.31</v>
      </c>
      <c r="K17" s="178">
        <v>0.2807017543859649</v>
      </c>
      <c r="L17" s="178">
        <v>0.125</v>
      </c>
      <c r="M17" s="178">
        <v>0.17</v>
      </c>
      <c r="N17" s="178">
        <v>0.28000000000000003</v>
      </c>
      <c r="O17" s="179"/>
    </row>
    <row r="18" spans="1:15" ht="15">
      <c r="A18" s="43"/>
      <c r="B18" s="185"/>
      <c r="C18" s="43"/>
      <c r="D18" s="43"/>
      <c r="E18" s="43"/>
      <c r="F18" s="43"/>
      <c r="G18" s="43"/>
      <c r="H18" s="43"/>
      <c r="I18" s="43"/>
      <c r="J18" s="43"/>
      <c r="K18" s="174"/>
      <c r="L18" s="99"/>
      <c r="M18" s="99"/>
      <c r="N18" s="99"/>
      <c r="O18" s="179"/>
    </row>
    <row r="19" spans="1:15" ht="15">
      <c r="A19" s="176"/>
      <c r="B19" s="188" t="s">
        <v>13</v>
      </c>
      <c r="C19" s="177" t="s">
        <v>82</v>
      </c>
      <c r="D19" s="186" t="s">
        <v>85</v>
      </c>
      <c r="E19" s="186" t="s">
        <v>85</v>
      </c>
      <c r="F19" s="186" t="s">
        <v>85</v>
      </c>
      <c r="G19" s="186" t="s">
        <v>85</v>
      </c>
      <c r="H19" s="186" t="s">
        <v>85</v>
      </c>
      <c r="I19" s="186" t="s">
        <v>85</v>
      </c>
      <c r="J19" s="186" t="s">
        <v>85</v>
      </c>
      <c r="K19" s="186" t="s">
        <v>85</v>
      </c>
      <c r="L19" s="178">
        <v>7.1428571428571425E-2</v>
      </c>
      <c r="M19" s="178">
        <v>0.06</v>
      </c>
      <c r="N19" s="178">
        <v>0.08</v>
      </c>
      <c r="O19" s="179"/>
    </row>
    <row r="20" spans="1:15" ht="15">
      <c r="A20" s="187"/>
      <c r="B20" s="188"/>
      <c r="C20" s="177" t="s">
        <v>83</v>
      </c>
      <c r="D20" s="186" t="s">
        <v>85</v>
      </c>
      <c r="E20" s="186" t="s">
        <v>85</v>
      </c>
      <c r="F20" s="186" t="s">
        <v>85</v>
      </c>
      <c r="G20" s="186" t="s">
        <v>85</v>
      </c>
      <c r="H20" s="186" t="s">
        <v>85</v>
      </c>
      <c r="I20" s="186" t="s">
        <v>85</v>
      </c>
      <c r="J20" s="186" t="s">
        <v>85</v>
      </c>
      <c r="K20" s="186" t="s">
        <v>85</v>
      </c>
      <c r="L20" s="178">
        <v>0.75</v>
      </c>
      <c r="M20" s="178">
        <v>0.62</v>
      </c>
      <c r="N20" s="178">
        <v>0.76</v>
      </c>
      <c r="O20" s="179"/>
    </row>
    <row r="21" spans="1:15" ht="15">
      <c r="A21" s="187"/>
      <c r="B21" s="188"/>
      <c r="C21" s="177" t="s">
        <v>84</v>
      </c>
      <c r="D21" s="186" t="s">
        <v>85</v>
      </c>
      <c r="E21" s="186" t="s">
        <v>85</v>
      </c>
      <c r="F21" s="186" t="s">
        <v>85</v>
      </c>
      <c r="G21" s="186" t="s">
        <v>85</v>
      </c>
      <c r="H21" s="186" t="s">
        <v>85</v>
      </c>
      <c r="I21" s="186" t="s">
        <v>85</v>
      </c>
      <c r="J21" s="186" t="s">
        <v>85</v>
      </c>
      <c r="K21" s="186" t="s">
        <v>85</v>
      </c>
      <c r="L21" s="178">
        <v>0</v>
      </c>
      <c r="M21" s="178">
        <v>0</v>
      </c>
      <c r="N21" s="178">
        <v>0</v>
      </c>
      <c r="O21" s="179"/>
    </row>
    <row r="22" spans="1:15" ht="15">
      <c r="A22" s="43"/>
      <c r="B22" s="43"/>
      <c r="C22" s="43"/>
      <c r="D22" s="43"/>
      <c r="E22" s="43"/>
      <c r="F22" s="43"/>
      <c r="G22" s="43"/>
      <c r="H22" s="43"/>
      <c r="I22" s="43"/>
      <c r="J22" s="43"/>
      <c r="K22" s="43"/>
      <c r="L22" s="43"/>
      <c r="M22" s="43"/>
      <c r="N22" s="174"/>
      <c r="O22" s="175"/>
    </row>
    <row r="23" spans="1:15">
      <c r="B23" s="16" t="s">
        <v>129</v>
      </c>
    </row>
  </sheetData>
  <mergeCells count="4">
    <mergeCell ref="B7:B9"/>
    <mergeCell ref="B11:B13"/>
    <mergeCell ref="B15:B17"/>
    <mergeCell ref="B19:B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5215-C280-4612-A14F-3AC16CCD2039}">
  <dimension ref="A1:L41"/>
  <sheetViews>
    <sheetView topLeftCell="A13" workbookViewId="0">
      <selection activeCell="P29" sqref="P29"/>
    </sheetView>
  </sheetViews>
  <sheetFormatPr defaultRowHeight="14.5"/>
  <cols>
    <col min="1" max="1" width="1.36328125" style="17" customWidth="1"/>
    <col min="2" max="2" width="30.453125" style="17" customWidth="1"/>
    <col min="3" max="11" width="8.7265625" style="17"/>
    <col min="12" max="12" width="1.36328125" style="17" customWidth="1"/>
    <col min="13" max="16384" width="8.7265625" style="17"/>
  </cols>
  <sheetData>
    <row r="1" spans="1:12" ht="6" customHeight="1">
      <c r="A1" s="90"/>
      <c r="B1" s="89"/>
      <c r="C1" s="89"/>
      <c r="D1" s="89"/>
      <c r="E1" s="89"/>
      <c r="F1" s="90"/>
      <c r="G1" s="90"/>
      <c r="H1" s="90"/>
      <c r="I1" s="90"/>
      <c r="J1" s="90"/>
      <c r="K1" s="90"/>
      <c r="L1" s="90"/>
    </row>
    <row r="2" spans="1:12" ht="19">
      <c r="A2" s="90"/>
      <c r="B2" s="12" t="s">
        <v>86</v>
      </c>
      <c r="C2" s="193"/>
      <c r="D2" s="193"/>
      <c r="E2" s="193"/>
      <c r="F2" s="194"/>
      <c r="G2" s="194"/>
      <c r="H2" s="194"/>
      <c r="I2" s="194"/>
      <c r="J2" s="194"/>
      <c r="K2" s="194"/>
      <c r="L2" s="194"/>
    </row>
    <row r="3" spans="1:12" ht="15">
      <c r="A3" s="90"/>
      <c r="B3" s="195" t="s">
        <v>87</v>
      </c>
      <c r="C3" s="170"/>
      <c r="D3" s="170"/>
      <c r="E3" s="170"/>
      <c r="F3" s="170"/>
      <c r="G3" s="170"/>
      <c r="H3" s="170"/>
      <c r="I3" s="170"/>
      <c r="J3" s="170"/>
      <c r="K3" s="170"/>
      <c r="L3" s="170"/>
    </row>
    <row r="4" spans="1:12" ht="6" customHeight="1">
      <c r="A4" s="90"/>
      <c r="B4" s="195"/>
      <c r="C4" s="170"/>
      <c r="D4" s="170"/>
      <c r="E4" s="170"/>
      <c r="F4" s="170"/>
      <c r="G4" s="170"/>
      <c r="H4" s="170"/>
      <c r="I4" s="170"/>
      <c r="J4" s="170"/>
      <c r="K4" s="170"/>
      <c r="L4" s="170"/>
    </row>
    <row r="5" spans="1:12" ht="15">
      <c r="A5" s="176"/>
      <c r="B5" s="43"/>
      <c r="C5" s="196">
        <v>1979</v>
      </c>
      <c r="D5" s="196">
        <v>1983</v>
      </c>
      <c r="E5" s="196">
        <v>1987</v>
      </c>
      <c r="F5" s="196">
        <v>1992</v>
      </c>
      <c r="G5" s="196">
        <v>1997</v>
      </c>
      <c r="H5" s="196">
        <v>2001</v>
      </c>
      <c r="I5" s="196">
        <v>2005</v>
      </c>
      <c r="J5" s="196">
        <v>2010</v>
      </c>
      <c r="K5" s="197">
        <v>2015</v>
      </c>
      <c r="L5" s="198"/>
    </row>
    <row r="6" spans="1:12" ht="15">
      <c r="A6" s="176"/>
      <c r="B6" s="43"/>
      <c r="C6" s="43"/>
      <c r="D6" s="43"/>
      <c r="E6" s="43"/>
      <c r="F6" s="43"/>
      <c r="G6" s="43"/>
      <c r="H6" s="43"/>
      <c r="I6" s="43"/>
      <c r="J6" s="43"/>
      <c r="K6" s="43"/>
      <c r="L6" s="43"/>
    </row>
    <row r="7" spans="1:12" ht="15">
      <c r="A7" s="199"/>
      <c r="B7" s="98" t="s">
        <v>88</v>
      </c>
      <c r="C7" s="98">
        <v>278</v>
      </c>
      <c r="D7" s="98">
        <v>278</v>
      </c>
      <c r="E7" s="98">
        <v>262</v>
      </c>
      <c r="F7" s="98">
        <v>258</v>
      </c>
      <c r="G7" s="98">
        <v>272</v>
      </c>
      <c r="H7" s="96">
        <v>270</v>
      </c>
      <c r="I7" s="96">
        <v>242</v>
      </c>
      <c r="J7" s="96">
        <v>218</v>
      </c>
      <c r="K7" s="98">
        <v>194</v>
      </c>
      <c r="L7" s="43"/>
    </row>
    <row r="8" spans="1:12" ht="15">
      <c r="A8" s="176"/>
      <c r="B8" s="43" t="s">
        <v>89</v>
      </c>
      <c r="C8" s="43">
        <v>67</v>
      </c>
      <c r="D8" s="43">
        <v>69</v>
      </c>
      <c r="E8" s="43">
        <v>57</v>
      </c>
      <c r="F8" s="43">
        <v>53</v>
      </c>
      <c r="G8" s="43">
        <v>36</v>
      </c>
      <c r="H8" s="93">
        <v>33</v>
      </c>
      <c r="I8" s="93">
        <v>34</v>
      </c>
      <c r="J8" s="93">
        <v>38</v>
      </c>
      <c r="K8" s="93">
        <v>38</v>
      </c>
      <c r="L8" s="43"/>
    </row>
    <row r="9" spans="1:12" ht="15">
      <c r="A9" s="176"/>
      <c r="B9" s="43" t="s">
        <v>90</v>
      </c>
      <c r="C9" s="43">
        <v>29</v>
      </c>
      <c r="D9" s="43">
        <v>35</v>
      </c>
      <c r="E9" s="43">
        <v>31</v>
      </c>
      <c r="F9" s="43">
        <v>30</v>
      </c>
      <c r="G9" s="43">
        <v>28</v>
      </c>
      <c r="H9" s="93">
        <v>35</v>
      </c>
      <c r="I9" s="93">
        <v>38</v>
      </c>
      <c r="J9" s="93">
        <v>48</v>
      </c>
      <c r="K9" s="93">
        <v>51</v>
      </c>
      <c r="L9" s="43"/>
    </row>
    <row r="10" spans="1:12" ht="15">
      <c r="A10" s="176"/>
      <c r="B10" s="43" t="s">
        <v>91</v>
      </c>
      <c r="C10" s="43">
        <v>8</v>
      </c>
      <c r="D10" s="43">
        <v>5</v>
      </c>
      <c r="E10" s="43">
        <v>5</v>
      </c>
      <c r="F10" s="43">
        <v>6</v>
      </c>
      <c r="G10" s="43">
        <v>9</v>
      </c>
      <c r="H10" s="93">
        <v>8</v>
      </c>
      <c r="I10" s="93">
        <v>6</v>
      </c>
      <c r="J10" s="93">
        <v>9</v>
      </c>
      <c r="K10" s="93">
        <v>10</v>
      </c>
      <c r="L10" s="43"/>
    </row>
    <row r="11" spans="1:12" ht="15">
      <c r="A11" s="176"/>
      <c r="B11" s="43" t="s">
        <v>92</v>
      </c>
      <c r="C11" s="43">
        <v>30</v>
      </c>
      <c r="D11" s="43">
        <v>27</v>
      </c>
      <c r="E11" s="43">
        <v>22</v>
      </c>
      <c r="F11" s="43">
        <v>26</v>
      </c>
      <c r="G11" s="43">
        <v>37</v>
      </c>
      <c r="H11" s="93">
        <v>35</v>
      </c>
      <c r="I11" s="93">
        <v>28</v>
      </c>
      <c r="J11" s="93">
        <v>18</v>
      </c>
      <c r="K11" s="93">
        <v>16</v>
      </c>
      <c r="L11" s="43"/>
    </row>
    <row r="12" spans="1:12" ht="15">
      <c r="A12" s="176"/>
      <c r="B12" s="43" t="s">
        <v>93</v>
      </c>
      <c r="C12" s="43">
        <v>28</v>
      </c>
      <c r="D12" s="43">
        <v>32</v>
      </c>
      <c r="E12" s="43">
        <v>36</v>
      </c>
      <c r="F12" s="43">
        <v>45</v>
      </c>
      <c r="G12" s="43">
        <v>61</v>
      </c>
      <c r="H12" s="93">
        <v>53</v>
      </c>
      <c r="I12" s="93">
        <v>44</v>
      </c>
      <c r="J12" s="93">
        <v>25</v>
      </c>
      <c r="K12" s="93">
        <v>16</v>
      </c>
      <c r="L12" s="43"/>
    </row>
    <row r="13" spans="1:12" ht="15">
      <c r="A13" s="176"/>
      <c r="B13" s="43" t="s">
        <v>94</v>
      </c>
      <c r="C13" s="43">
        <v>49</v>
      </c>
      <c r="D13" s="43">
        <v>43</v>
      </c>
      <c r="E13" s="43">
        <v>48</v>
      </c>
      <c r="F13" s="43">
        <v>57</v>
      </c>
      <c r="G13" s="43">
        <v>65</v>
      </c>
      <c r="H13" s="43">
        <v>64</v>
      </c>
      <c r="I13" s="43">
        <v>47</v>
      </c>
      <c r="J13" s="43">
        <v>24</v>
      </c>
      <c r="K13" s="93">
        <v>16</v>
      </c>
      <c r="L13" s="43"/>
    </row>
    <row r="14" spans="1:12" ht="15">
      <c r="A14" s="199"/>
      <c r="B14" s="98" t="s">
        <v>95</v>
      </c>
      <c r="C14" s="98">
        <v>138</v>
      </c>
      <c r="D14" s="98">
        <v>162</v>
      </c>
      <c r="E14" s="98">
        <v>161</v>
      </c>
      <c r="F14" s="98">
        <v>152</v>
      </c>
      <c r="G14" s="98">
        <v>113</v>
      </c>
      <c r="H14" s="98">
        <v>107</v>
      </c>
      <c r="I14" s="98">
        <v>118</v>
      </c>
      <c r="J14" s="98">
        <v>156</v>
      </c>
      <c r="K14" s="98">
        <v>192</v>
      </c>
      <c r="L14" s="43"/>
    </row>
    <row r="15" spans="1:12" ht="15">
      <c r="A15" s="199"/>
      <c r="B15" s="98" t="s">
        <v>96</v>
      </c>
      <c r="C15" s="98">
        <v>106</v>
      </c>
      <c r="D15" s="98">
        <v>115</v>
      </c>
      <c r="E15" s="98">
        <v>133</v>
      </c>
      <c r="F15" s="98">
        <v>154</v>
      </c>
      <c r="G15" s="98">
        <v>188</v>
      </c>
      <c r="H15" s="98">
        <v>200</v>
      </c>
      <c r="I15" s="98">
        <v>217</v>
      </c>
      <c r="J15" s="98">
        <v>222</v>
      </c>
      <c r="K15" s="98">
        <v>221</v>
      </c>
      <c r="L15" s="43"/>
    </row>
    <row r="16" spans="1:12" ht="15">
      <c r="A16" s="176"/>
      <c r="B16" s="43" t="s">
        <v>97</v>
      </c>
      <c r="C16" s="43">
        <v>9</v>
      </c>
      <c r="D16" s="43">
        <v>21</v>
      </c>
      <c r="E16" s="43">
        <v>27</v>
      </c>
      <c r="F16" s="43">
        <v>46</v>
      </c>
      <c r="G16" s="43">
        <v>72</v>
      </c>
      <c r="H16" s="43">
        <v>76</v>
      </c>
      <c r="I16" s="43">
        <v>78</v>
      </c>
      <c r="J16" s="43">
        <v>84</v>
      </c>
      <c r="K16" s="43">
        <v>71</v>
      </c>
      <c r="L16" s="43"/>
    </row>
    <row r="17" spans="1:12" ht="15">
      <c r="A17" s="176"/>
      <c r="B17" s="43" t="s">
        <v>98</v>
      </c>
      <c r="C17" s="43">
        <v>21</v>
      </c>
      <c r="D17" s="43">
        <v>20</v>
      </c>
      <c r="E17" s="43">
        <v>34</v>
      </c>
      <c r="F17" s="43">
        <v>46</v>
      </c>
      <c r="G17" s="43">
        <v>60</v>
      </c>
      <c r="H17" s="43">
        <v>66</v>
      </c>
      <c r="I17" s="43">
        <v>87</v>
      </c>
      <c r="J17" s="43">
        <v>90</v>
      </c>
      <c r="K17" s="43">
        <v>107</v>
      </c>
      <c r="L17" s="43"/>
    </row>
    <row r="18" spans="1:12" ht="15">
      <c r="A18" s="176"/>
      <c r="B18" s="43" t="s">
        <v>99</v>
      </c>
      <c r="C18" s="43">
        <v>46</v>
      </c>
      <c r="D18" s="43">
        <v>45</v>
      </c>
      <c r="E18" s="43">
        <v>42</v>
      </c>
      <c r="F18" s="43">
        <v>44</v>
      </c>
      <c r="G18" s="43">
        <v>47</v>
      </c>
      <c r="H18" s="43">
        <v>50</v>
      </c>
      <c r="I18" s="43">
        <v>43</v>
      </c>
      <c r="J18" s="43">
        <v>38</v>
      </c>
      <c r="K18" s="43">
        <v>34</v>
      </c>
      <c r="L18" s="43"/>
    </row>
    <row r="19" spans="1:12" ht="15">
      <c r="A19" s="176"/>
      <c r="B19" s="43" t="s">
        <v>100</v>
      </c>
      <c r="C19" s="43">
        <v>23</v>
      </c>
      <c r="D19" s="43">
        <v>21</v>
      </c>
      <c r="E19" s="43">
        <v>19</v>
      </c>
      <c r="F19" s="43">
        <v>12</v>
      </c>
      <c r="G19" s="43">
        <v>7</v>
      </c>
      <c r="H19" s="43">
        <v>6</v>
      </c>
      <c r="I19" s="43">
        <v>8</v>
      </c>
      <c r="J19" s="43">
        <v>10</v>
      </c>
      <c r="K19" s="43">
        <v>7</v>
      </c>
      <c r="L19" s="43"/>
    </row>
    <row r="20" spans="1:12" ht="15">
      <c r="A20" s="176"/>
      <c r="B20" s="98" t="s">
        <v>101</v>
      </c>
      <c r="C20" s="98">
        <v>98</v>
      </c>
      <c r="D20" s="98">
        <v>74</v>
      </c>
      <c r="E20" s="98">
        <v>73</v>
      </c>
      <c r="F20" s="98">
        <v>63</v>
      </c>
      <c r="G20" s="98">
        <v>56</v>
      </c>
      <c r="H20" s="98">
        <v>53</v>
      </c>
      <c r="I20" s="98">
        <v>38</v>
      </c>
      <c r="J20" s="98">
        <v>25</v>
      </c>
      <c r="K20" s="98">
        <v>19</v>
      </c>
      <c r="L20" s="43"/>
    </row>
    <row r="21" spans="1:12" ht="15">
      <c r="A21" s="176"/>
      <c r="B21" s="43" t="s">
        <v>102</v>
      </c>
      <c r="C21" s="43">
        <v>21</v>
      </c>
      <c r="D21" s="43">
        <v>20</v>
      </c>
      <c r="E21" s="43">
        <v>17</v>
      </c>
      <c r="F21" s="43">
        <v>13</v>
      </c>
      <c r="G21" s="43">
        <v>13</v>
      </c>
      <c r="H21" s="43">
        <v>12</v>
      </c>
      <c r="I21" s="43">
        <v>11</v>
      </c>
      <c r="J21" s="93">
        <v>7</v>
      </c>
      <c r="K21" s="93">
        <v>7</v>
      </c>
      <c r="L21" s="93"/>
    </row>
    <row r="22" spans="1:12" ht="15">
      <c r="A22" s="176"/>
      <c r="B22" s="98" t="s">
        <v>4</v>
      </c>
      <c r="C22" s="98">
        <v>619</v>
      </c>
      <c r="D22" s="98">
        <v>629</v>
      </c>
      <c r="E22" s="98">
        <v>629</v>
      </c>
      <c r="F22" s="98">
        <v>627</v>
      </c>
      <c r="G22" s="98">
        <v>629</v>
      </c>
      <c r="H22" s="98">
        <v>630</v>
      </c>
      <c r="I22" s="98">
        <v>615</v>
      </c>
      <c r="J22" s="98">
        <v>621</v>
      </c>
      <c r="K22" s="98">
        <v>626</v>
      </c>
      <c r="L22" s="43"/>
    </row>
    <row r="23" spans="1:12" ht="6" customHeight="1">
      <c r="A23" s="176"/>
      <c r="B23" s="43"/>
      <c r="C23" s="43"/>
      <c r="D23" s="43"/>
      <c r="E23" s="43"/>
      <c r="F23" s="43"/>
      <c r="G23" s="43"/>
      <c r="H23" s="43"/>
      <c r="I23" s="43"/>
      <c r="J23" s="43"/>
      <c r="K23" s="43"/>
      <c r="L23" s="43"/>
    </row>
    <row r="24" spans="1:12" ht="15">
      <c r="A24" s="176"/>
      <c r="B24" s="200" t="s">
        <v>30</v>
      </c>
      <c r="C24" s="196"/>
      <c r="D24" s="196"/>
      <c r="E24" s="196"/>
      <c r="F24" s="196"/>
      <c r="G24" s="196"/>
      <c r="H24" s="196"/>
      <c r="I24" s="196"/>
      <c r="J24" s="196"/>
      <c r="K24" s="196"/>
      <c r="L24" s="43"/>
    </row>
    <row r="25" spans="1:12" ht="6" customHeight="1">
      <c r="A25" s="176"/>
      <c r="B25" s="43"/>
      <c r="C25" s="43"/>
      <c r="D25" s="43"/>
      <c r="E25" s="43"/>
      <c r="F25" s="43"/>
      <c r="G25" s="43"/>
      <c r="H25" s="43"/>
      <c r="I25" s="43"/>
      <c r="J25" s="43"/>
      <c r="K25" s="43"/>
      <c r="L25" s="43"/>
    </row>
    <row r="26" spans="1:12" ht="15">
      <c r="A26" s="176"/>
      <c r="B26" s="98" t="s">
        <v>88</v>
      </c>
      <c r="C26" s="201">
        <v>0.44911147011308561</v>
      </c>
      <c r="D26" s="201">
        <v>0.44197138314785372</v>
      </c>
      <c r="E26" s="201">
        <v>0.41653418124006358</v>
      </c>
      <c r="F26" s="201">
        <v>0.41148325358851673</v>
      </c>
      <c r="G26" s="201">
        <v>0.43243243243243246</v>
      </c>
      <c r="H26" s="201">
        <v>0.42857142857142855</v>
      </c>
      <c r="I26" s="201">
        <v>0.39349593495934959</v>
      </c>
      <c r="J26" s="201">
        <v>0.35104669887278583</v>
      </c>
      <c r="K26" s="201">
        <v>0.30990415335463256</v>
      </c>
      <c r="L26" s="202"/>
    </row>
    <row r="27" spans="1:12" ht="15">
      <c r="A27" s="176"/>
      <c r="B27" s="43" t="s">
        <v>89</v>
      </c>
      <c r="C27" s="202">
        <v>0.10823909531502424</v>
      </c>
      <c r="D27" s="202">
        <v>0.10969793322734499</v>
      </c>
      <c r="E27" s="202">
        <v>9.0620031796502382E-2</v>
      </c>
      <c r="F27" s="202">
        <v>8.4529505582137163E-2</v>
      </c>
      <c r="G27" s="202">
        <v>5.7233704292527825E-2</v>
      </c>
      <c r="H27" s="202">
        <v>5.2380952380952382E-2</v>
      </c>
      <c r="I27" s="202">
        <v>5.5284552845528454E-2</v>
      </c>
      <c r="J27" s="202">
        <v>6.1191626409017714E-2</v>
      </c>
      <c r="K27" s="202">
        <v>6.070287539936102E-2</v>
      </c>
      <c r="L27" s="202"/>
    </row>
    <row r="28" spans="1:12" ht="15">
      <c r="A28" s="176"/>
      <c r="B28" s="43" t="s">
        <v>90</v>
      </c>
      <c r="C28" s="202">
        <v>4.6849757673667204E-2</v>
      </c>
      <c r="D28" s="202">
        <v>5.5643879173290937E-2</v>
      </c>
      <c r="E28" s="202">
        <v>4.9284578696343402E-2</v>
      </c>
      <c r="F28" s="202">
        <v>4.784688995215311E-2</v>
      </c>
      <c r="G28" s="202">
        <v>4.4515103338632747E-2</v>
      </c>
      <c r="H28" s="202">
        <v>5.5555555555555552E-2</v>
      </c>
      <c r="I28" s="202">
        <v>6.1788617886178863E-2</v>
      </c>
      <c r="J28" s="202">
        <v>7.7294685990338161E-2</v>
      </c>
      <c r="K28" s="202">
        <v>8.1469648562300323E-2</v>
      </c>
      <c r="L28" s="202"/>
    </row>
    <row r="29" spans="1:12" ht="15">
      <c r="A29" s="176"/>
      <c r="B29" s="43" t="s">
        <v>91</v>
      </c>
      <c r="C29" s="202">
        <v>1.2924071082390954E-2</v>
      </c>
      <c r="D29" s="202">
        <v>7.9491255961844191E-3</v>
      </c>
      <c r="E29" s="202">
        <v>7.9491255961844191E-3</v>
      </c>
      <c r="F29" s="202">
        <v>9.5693779904306216E-3</v>
      </c>
      <c r="G29" s="202">
        <v>1.4308426073131956E-2</v>
      </c>
      <c r="H29" s="202">
        <v>1.2698412698412698E-2</v>
      </c>
      <c r="I29" s="202">
        <v>9.7560975609756097E-3</v>
      </c>
      <c r="J29" s="202">
        <v>1.4492753623188406E-2</v>
      </c>
      <c r="K29" s="202">
        <v>1.5974440894568689E-2</v>
      </c>
      <c r="L29" s="202"/>
    </row>
    <row r="30" spans="1:12" ht="15">
      <c r="A30" s="176"/>
      <c r="B30" s="43" t="s">
        <v>92</v>
      </c>
      <c r="C30" s="202">
        <v>4.8465266558966075E-2</v>
      </c>
      <c r="D30" s="202">
        <v>4.2925278219395867E-2</v>
      </c>
      <c r="E30" s="202">
        <v>3.4976152623211444E-2</v>
      </c>
      <c r="F30" s="202">
        <v>4.1467304625199361E-2</v>
      </c>
      <c r="G30" s="202">
        <v>5.8823529411764705E-2</v>
      </c>
      <c r="H30" s="202">
        <v>5.5555555555555552E-2</v>
      </c>
      <c r="I30" s="202">
        <v>4.5528455284552849E-2</v>
      </c>
      <c r="J30" s="202">
        <v>2.8985507246376812E-2</v>
      </c>
      <c r="K30" s="202">
        <v>2.5559105431309903E-2</v>
      </c>
      <c r="L30" s="202"/>
    </row>
    <row r="31" spans="1:12" ht="15">
      <c r="A31" s="176"/>
      <c r="B31" s="43" t="s">
        <v>93</v>
      </c>
      <c r="C31" s="202">
        <v>4.5234248788368334E-2</v>
      </c>
      <c r="D31" s="202">
        <v>5.0874403815580289E-2</v>
      </c>
      <c r="E31" s="202">
        <v>5.7233704292527825E-2</v>
      </c>
      <c r="F31" s="202">
        <v>7.1770334928229665E-2</v>
      </c>
      <c r="G31" s="202">
        <v>9.6979332273449917E-2</v>
      </c>
      <c r="H31" s="202">
        <v>8.4126984126984133E-2</v>
      </c>
      <c r="I31" s="202">
        <v>7.1544715447154475E-2</v>
      </c>
      <c r="J31" s="202">
        <v>4.0257648953301126E-2</v>
      </c>
      <c r="K31" s="202">
        <v>2.5559105431309903E-2</v>
      </c>
      <c r="L31" s="202"/>
    </row>
    <row r="32" spans="1:12" ht="15">
      <c r="A32" s="176"/>
      <c r="B32" s="43" t="s">
        <v>94</v>
      </c>
      <c r="C32" s="202">
        <v>7.9159935379644594E-2</v>
      </c>
      <c r="D32" s="202">
        <v>6.8362480127186015E-2</v>
      </c>
      <c r="E32" s="202">
        <v>7.6311605723370424E-2</v>
      </c>
      <c r="F32" s="202">
        <v>9.0909090909090912E-2</v>
      </c>
      <c r="G32" s="202">
        <v>0.10333863275039745</v>
      </c>
      <c r="H32" s="202">
        <v>0.10158730158730159</v>
      </c>
      <c r="I32" s="202">
        <v>7.642276422764227E-2</v>
      </c>
      <c r="J32" s="202">
        <v>3.864734299516908E-2</v>
      </c>
      <c r="K32" s="202">
        <v>2.5559105431309903E-2</v>
      </c>
      <c r="L32" s="202"/>
    </row>
    <row r="33" spans="1:12" ht="15">
      <c r="A33" s="176"/>
      <c r="B33" s="98" t="s">
        <v>95</v>
      </c>
      <c r="C33" s="201">
        <v>0.22294022617124395</v>
      </c>
      <c r="D33" s="201">
        <v>0.25755166931637519</v>
      </c>
      <c r="E33" s="201">
        <v>0.2559618441971383</v>
      </c>
      <c r="F33" s="201">
        <v>0.24242424242424243</v>
      </c>
      <c r="G33" s="201">
        <v>0.17965023847376788</v>
      </c>
      <c r="H33" s="201">
        <v>0.16984126984126985</v>
      </c>
      <c r="I33" s="201">
        <v>0.19186991869918699</v>
      </c>
      <c r="J33" s="201">
        <v>0.25120772946859904</v>
      </c>
      <c r="K33" s="201">
        <v>0.30670926517571884</v>
      </c>
      <c r="L33" s="202"/>
    </row>
    <row r="34" spans="1:12" ht="15">
      <c r="A34" s="176"/>
      <c r="B34" s="98" t="s">
        <v>96</v>
      </c>
      <c r="C34" s="201">
        <v>0.17124394184168013</v>
      </c>
      <c r="D34" s="201">
        <v>0.18282988871224165</v>
      </c>
      <c r="E34" s="201">
        <v>0.21144674085850557</v>
      </c>
      <c r="F34" s="201">
        <v>0.24561403508771928</v>
      </c>
      <c r="G34" s="201">
        <v>0.2988871224165342</v>
      </c>
      <c r="H34" s="201">
        <v>0.31746031746031744</v>
      </c>
      <c r="I34" s="201">
        <v>0.35284552845528455</v>
      </c>
      <c r="J34" s="201">
        <v>0.35748792270531399</v>
      </c>
      <c r="K34" s="201">
        <v>0.35303514376996803</v>
      </c>
      <c r="L34" s="202"/>
    </row>
    <row r="35" spans="1:12" ht="15">
      <c r="A35" s="176"/>
      <c r="B35" s="43" t="s">
        <v>103</v>
      </c>
      <c r="C35" s="202">
        <v>1.4539579967689823E-2</v>
      </c>
      <c r="D35" s="202">
        <v>3.3386327503974564E-2</v>
      </c>
      <c r="E35" s="202">
        <v>4.2925278219395867E-2</v>
      </c>
      <c r="F35" s="202">
        <v>7.3365231259968106E-2</v>
      </c>
      <c r="G35" s="202">
        <v>0.11446740858505565</v>
      </c>
      <c r="H35" s="202">
        <v>0.12063492063492064</v>
      </c>
      <c r="I35" s="202">
        <v>0.12682926829268293</v>
      </c>
      <c r="J35" s="202">
        <v>0.13526570048309178</v>
      </c>
      <c r="K35" s="202">
        <v>0.1134185303514377</v>
      </c>
      <c r="L35" s="202"/>
    </row>
    <row r="36" spans="1:12" ht="15">
      <c r="A36" s="176"/>
      <c r="B36" s="43" t="s">
        <v>98</v>
      </c>
      <c r="C36" s="202">
        <v>3.3925686591276254E-2</v>
      </c>
      <c r="D36" s="202">
        <v>3.1796502384737677E-2</v>
      </c>
      <c r="E36" s="202">
        <v>5.4054054054054057E-2</v>
      </c>
      <c r="F36" s="202">
        <v>7.3365231259968106E-2</v>
      </c>
      <c r="G36" s="202">
        <v>9.5389507154213043E-2</v>
      </c>
      <c r="H36" s="202">
        <v>0.10476190476190476</v>
      </c>
      <c r="I36" s="202">
        <v>0.14146341463414633</v>
      </c>
      <c r="J36" s="202">
        <v>0.14492753623188406</v>
      </c>
      <c r="K36" s="202">
        <v>0.17092651757188498</v>
      </c>
      <c r="L36" s="202"/>
    </row>
    <row r="37" spans="1:12" ht="15">
      <c r="A37" s="176"/>
      <c r="B37" s="43" t="s">
        <v>99</v>
      </c>
      <c r="C37" s="202">
        <v>7.4313408723747976E-2</v>
      </c>
      <c r="D37" s="202">
        <v>7.1542130365659776E-2</v>
      </c>
      <c r="E37" s="202">
        <v>6.6772655007949128E-2</v>
      </c>
      <c r="F37" s="202">
        <v>7.0175438596491224E-2</v>
      </c>
      <c r="G37" s="202">
        <v>7.472178060413355E-2</v>
      </c>
      <c r="H37" s="202">
        <v>7.9365079365079361E-2</v>
      </c>
      <c r="I37" s="202">
        <v>6.9918699186991867E-2</v>
      </c>
      <c r="J37" s="202">
        <v>6.1191626409017714E-2</v>
      </c>
      <c r="K37" s="202">
        <v>5.4313099041533544E-2</v>
      </c>
      <c r="L37" s="202"/>
    </row>
    <row r="38" spans="1:12" ht="15">
      <c r="A38" s="176"/>
      <c r="B38" s="43" t="s">
        <v>100</v>
      </c>
      <c r="C38" s="202">
        <v>3.7156704361873988E-2</v>
      </c>
      <c r="D38" s="202">
        <v>3.3386327503974564E-2</v>
      </c>
      <c r="E38" s="202">
        <v>3.0206677265500796E-2</v>
      </c>
      <c r="F38" s="202">
        <v>1.9138755980861243E-2</v>
      </c>
      <c r="G38" s="202">
        <v>1.1128775834658187E-2</v>
      </c>
      <c r="H38" s="202">
        <v>9.5238095238095247E-3</v>
      </c>
      <c r="I38" s="202">
        <v>1.3008130081300813E-2</v>
      </c>
      <c r="J38" s="202">
        <v>1.610305958132045E-2</v>
      </c>
      <c r="K38" s="202">
        <v>1.1182108626198083E-2</v>
      </c>
      <c r="L38" s="202"/>
    </row>
    <row r="39" spans="1:12" ht="15">
      <c r="A39" s="176"/>
      <c r="B39" s="98" t="s">
        <v>101</v>
      </c>
      <c r="C39" s="201">
        <v>0.15831987075928919</v>
      </c>
      <c r="D39" s="201">
        <v>0.11764705882352941</v>
      </c>
      <c r="E39" s="201">
        <v>0.11605723370429252</v>
      </c>
      <c r="F39" s="201">
        <v>0.10047846889952153</v>
      </c>
      <c r="G39" s="201">
        <v>8.9030206677265494E-2</v>
      </c>
      <c r="H39" s="201">
        <v>8.4126984126984133E-2</v>
      </c>
      <c r="I39" s="201">
        <v>6.1788617886178863E-2</v>
      </c>
      <c r="J39" s="201">
        <v>4.0257648953301126E-2</v>
      </c>
      <c r="K39" s="201">
        <v>3.035143769968051E-2</v>
      </c>
      <c r="L39" s="202"/>
    </row>
    <row r="40" spans="1:12" ht="15">
      <c r="A40" s="176"/>
      <c r="B40" s="43" t="s">
        <v>102</v>
      </c>
      <c r="C40" s="202">
        <v>3.3925686591276254E-2</v>
      </c>
      <c r="D40" s="202">
        <v>3.1796502384737677E-2</v>
      </c>
      <c r="E40" s="202">
        <v>2.7027027027027029E-2</v>
      </c>
      <c r="F40" s="202">
        <v>2.0733652312599681E-2</v>
      </c>
      <c r="G40" s="202">
        <v>2.066772655007949E-2</v>
      </c>
      <c r="H40" s="202">
        <v>1.9047619047619049E-2</v>
      </c>
      <c r="I40" s="202">
        <v>1.7886178861788619E-2</v>
      </c>
      <c r="J40" s="202">
        <v>1.1272141706924315E-2</v>
      </c>
      <c r="K40" s="203">
        <v>1.0999999999999999E-2</v>
      </c>
      <c r="L40" s="203"/>
    </row>
    <row r="41" spans="1:12" ht="6" customHeight="1">
      <c r="A41" s="176"/>
      <c r="B41" s="43"/>
      <c r="C41" s="43"/>
      <c r="D41" s="43"/>
      <c r="E41" s="43"/>
      <c r="F41" s="43"/>
      <c r="G41" s="43"/>
      <c r="H41" s="43"/>
      <c r="I41" s="43"/>
      <c r="J41" s="43"/>
      <c r="K41" s="43"/>
      <c r="L41" s="43"/>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8E2E-F487-4FB5-A72B-B9CE67614A94}">
  <dimension ref="A1:M40"/>
  <sheetViews>
    <sheetView tabSelected="1" workbookViewId="0">
      <selection activeCell="P10" sqref="P10"/>
    </sheetView>
  </sheetViews>
  <sheetFormatPr defaultRowHeight="14.5"/>
  <cols>
    <col min="1" max="1" width="1.36328125" style="17" customWidth="1"/>
    <col min="2" max="2" width="24.90625" style="17" bestFit="1" customWidth="1"/>
    <col min="3" max="3" width="4.453125" style="17" bestFit="1" customWidth="1"/>
    <col min="4" max="7" width="8.7265625" style="17"/>
    <col min="8" max="8" width="1.36328125" style="17" customWidth="1"/>
    <col min="9" max="12" width="8.7265625" style="17"/>
    <col min="13" max="13" width="1.36328125" style="17" customWidth="1"/>
    <col min="14" max="16384" width="8.7265625" style="17"/>
  </cols>
  <sheetData>
    <row r="1" spans="1:13" ht="6" customHeight="1">
      <c r="A1" s="204"/>
      <c r="B1" s="204"/>
      <c r="C1" s="204"/>
      <c r="D1" s="204"/>
      <c r="E1" s="204"/>
      <c r="F1" s="204"/>
      <c r="G1" s="204"/>
      <c r="H1" s="204"/>
      <c r="I1" s="204"/>
      <c r="J1" s="204"/>
      <c r="K1" s="204"/>
      <c r="L1" s="204"/>
      <c r="M1" s="204"/>
    </row>
    <row r="2" spans="1:13" ht="14.25" customHeight="1">
      <c r="A2" s="204"/>
      <c r="B2" s="218" t="s">
        <v>104</v>
      </c>
      <c r="C2" s="218"/>
      <c r="D2" s="218"/>
      <c r="E2" s="218"/>
      <c r="F2" s="218"/>
      <c r="G2" s="218"/>
      <c r="H2" s="218"/>
      <c r="I2" s="218"/>
      <c r="J2" s="218"/>
      <c r="K2" s="218"/>
      <c r="L2" s="218"/>
      <c r="M2" s="218"/>
    </row>
    <row r="3" spans="1:13" ht="6" customHeight="1">
      <c r="A3" s="204"/>
      <c r="B3" s="204"/>
      <c r="C3" s="204"/>
      <c r="D3" s="204"/>
      <c r="E3" s="204"/>
      <c r="F3" s="204"/>
      <c r="G3" s="204"/>
      <c r="H3" s="204"/>
      <c r="I3" s="204"/>
      <c r="J3" s="204"/>
      <c r="K3" s="204"/>
      <c r="L3" s="204"/>
      <c r="M3" s="204"/>
    </row>
    <row r="4" spans="1:13">
      <c r="A4" s="205"/>
      <c r="B4" s="43"/>
      <c r="C4" s="196">
        <v>2017</v>
      </c>
      <c r="D4" s="196"/>
      <c r="E4" s="196"/>
      <c r="F4" s="196"/>
      <c r="G4" s="196"/>
      <c r="H4" s="43"/>
      <c r="I4" s="196">
        <v>2019</v>
      </c>
      <c r="J4" s="196"/>
      <c r="K4" s="196"/>
      <c r="L4" s="196"/>
      <c r="M4" s="205"/>
    </row>
    <row r="5" spans="1:13" ht="6" customHeight="1">
      <c r="A5" s="205"/>
      <c r="B5" s="43"/>
      <c r="C5" s="43"/>
      <c r="D5" s="43"/>
      <c r="E5" s="43"/>
      <c r="F5" s="43"/>
      <c r="G5" s="43"/>
      <c r="H5" s="43"/>
      <c r="I5" s="43"/>
      <c r="J5" s="43"/>
      <c r="K5" s="43"/>
      <c r="L5" s="184"/>
      <c r="M5" s="206"/>
    </row>
    <row r="6" spans="1:13">
      <c r="A6" s="205"/>
      <c r="B6" s="43"/>
      <c r="C6" s="43"/>
      <c r="D6" s="207" t="s">
        <v>27</v>
      </c>
      <c r="E6" s="208" t="s">
        <v>28</v>
      </c>
      <c r="F6" s="209" t="s">
        <v>13</v>
      </c>
      <c r="G6" s="210" t="s">
        <v>12</v>
      </c>
      <c r="H6" s="43"/>
      <c r="I6" s="207" t="s">
        <v>27</v>
      </c>
      <c r="J6" s="208" t="s">
        <v>28</v>
      </c>
      <c r="K6" s="209" t="s">
        <v>13</v>
      </c>
      <c r="L6" s="210" t="s">
        <v>12</v>
      </c>
      <c r="M6" s="205"/>
    </row>
    <row r="7" spans="1:13">
      <c r="A7" s="205"/>
      <c r="B7" s="43"/>
      <c r="C7" s="43"/>
      <c r="D7" s="211"/>
      <c r="E7" s="211"/>
      <c r="F7" s="211"/>
      <c r="G7" s="211"/>
      <c r="H7" s="43"/>
      <c r="I7" s="43"/>
      <c r="J7" s="43"/>
      <c r="K7" s="43"/>
      <c r="L7" s="43"/>
      <c r="M7" s="205"/>
    </row>
    <row r="8" spans="1:13">
      <c r="A8" s="205"/>
      <c r="B8" s="98" t="s">
        <v>105</v>
      </c>
      <c r="C8" s="98"/>
      <c r="D8" s="212">
        <v>0.173501577287066</v>
      </c>
      <c r="E8" s="212">
        <v>0.19083969465648901</v>
      </c>
      <c r="F8" s="212">
        <v>0.2</v>
      </c>
      <c r="G8" s="212">
        <v>0.33333333333333331</v>
      </c>
      <c r="H8" s="96"/>
      <c r="I8" s="213">
        <v>9.0410958904109592E-2</v>
      </c>
      <c r="J8" s="213">
        <v>0.11557788944723618</v>
      </c>
      <c r="K8" s="213">
        <v>8.3333333333333329E-2</v>
      </c>
      <c r="L8" s="213">
        <v>0.18181818181818182</v>
      </c>
      <c r="M8" s="205"/>
    </row>
    <row r="9" spans="1:13">
      <c r="A9" s="205"/>
      <c r="B9" s="43" t="s">
        <v>106</v>
      </c>
      <c r="C9" s="43"/>
      <c r="D9" s="214">
        <v>0.1198738170347</v>
      </c>
      <c r="E9" s="214">
        <v>9.5419847328244281E-2</v>
      </c>
      <c r="F9" s="214">
        <v>2.8571428571428571E-2</v>
      </c>
      <c r="G9" s="214">
        <v>0.16666666666666666</v>
      </c>
      <c r="H9" s="93"/>
      <c r="I9" s="203">
        <v>7.9452054794520555E-2</v>
      </c>
      <c r="J9" s="203">
        <v>7.5376884422110546E-2</v>
      </c>
      <c r="K9" s="203">
        <v>4.1666666666666664E-2</v>
      </c>
      <c r="L9" s="203">
        <v>9.0909090909090912E-2</v>
      </c>
      <c r="M9" s="205"/>
    </row>
    <row r="10" spans="1:13">
      <c r="A10" s="205"/>
      <c r="B10" s="43" t="s">
        <v>107</v>
      </c>
      <c r="C10" s="43"/>
      <c r="D10" s="214">
        <v>1.8927444794952682E-2</v>
      </c>
      <c r="E10" s="214">
        <v>7.6335877862595422E-2</v>
      </c>
      <c r="F10" s="214">
        <v>8.5714285714285715E-2</v>
      </c>
      <c r="G10" s="214">
        <v>0.16666666666666666</v>
      </c>
      <c r="H10" s="93"/>
      <c r="I10" s="203">
        <v>1.0958904109589041E-2</v>
      </c>
      <c r="J10" s="203">
        <v>4.0201005025125629E-2</v>
      </c>
      <c r="K10" s="203">
        <v>4.1666666666666664E-2</v>
      </c>
      <c r="L10" s="203">
        <v>9.0909090909090912E-2</v>
      </c>
      <c r="M10" s="205"/>
    </row>
    <row r="11" spans="1:13">
      <c r="A11" s="205"/>
      <c r="B11" s="43" t="s">
        <v>108</v>
      </c>
      <c r="C11" s="43"/>
      <c r="D11" s="214">
        <v>2.2082018927444796E-2</v>
      </c>
      <c r="E11" s="214">
        <v>1.1450381679389313E-2</v>
      </c>
      <c r="F11" s="214">
        <v>5.7142857142857141E-2</v>
      </c>
      <c r="G11" s="215" t="s">
        <v>85</v>
      </c>
      <c r="H11" s="93"/>
      <c r="I11" s="203">
        <v>1.0958904109589041E-2</v>
      </c>
      <c r="J11" s="203" t="s">
        <v>85</v>
      </c>
      <c r="K11" s="203">
        <v>2.0833333333333332E-2</v>
      </c>
      <c r="L11" s="203" t="s">
        <v>85</v>
      </c>
      <c r="M11" s="205"/>
    </row>
    <row r="12" spans="1:13">
      <c r="A12" s="205"/>
      <c r="B12" s="43" t="s">
        <v>109</v>
      </c>
      <c r="C12" s="43"/>
      <c r="D12" s="214">
        <v>1.2618296529968454E-2</v>
      </c>
      <c r="E12" s="214">
        <v>7.6335877862595417E-3</v>
      </c>
      <c r="F12" s="214">
        <v>2.8571428571428571E-2</v>
      </c>
      <c r="G12" s="215" t="s">
        <v>85</v>
      </c>
      <c r="H12" s="93"/>
      <c r="I12" s="203">
        <v>2.1917808219178082E-2</v>
      </c>
      <c r="J12" s="203" t="s">
        <v>85</v>
      </c>
      <c r="K12" s="203" t="s">
        <v>85</v>
      </c>
      <c r="L12" s="203" t="s">
        <v>85</v>
      </c>
      <c r="M12" s="205"/>
    </row>
    <row r="13" spans="1:13" ht="6" customHeight="1">
      <c r="A13" s="205"/>
      <c r="B13" s="43"/>
      <c r="C13" s="43"/>
      <c r="D13" s="214"/>
      <c r="E13" s="214"/>
      <c r="F13" s="214"/>
      <c r="G13" s="214"/>
      <c r="H13" s="93"/>
      <c r="I13" s="203"/>
      <c r="J13" s="203"/>
      <c r="K13" s="203"/>
      <c r="L13" s="203"/>
      <c r="M13" s="205"/>
    </row>
    <row r="14" spans="1:13">
      <c r="A14" s="205"/>
      <c r="B14" s="98" t="s">
        <v>110</v>
      </c>
      <c r="C14" s="98"/>
      <c r="D14" s="212">
        <v>0.31861198738170349</v>
      </c>
      <c r="E14" s="212">
        <v>0.49236641221374045</v>
      </c>
      <c r="F14" s="212">
        <v>0.37142857142857144</v>
      </c>
      <c r="G14" s="212">
        <v>0.25</v>
      </c>
      <c r="H14" s="96"/>
      <c r="I14" s="213">
        <v>0.55068493150684927</v>
      </c>
      <c r="J14" s="213">
        <v>0.74371859296482412</v>
      </c>
      <c r="K14" s="213">
        <v>0.64583333333333337</v>
      </c>
      <c r="L14" s="213">
        <v>0.63636363636363635</v>
      </c>
      <c r="M14" s="205"/>
    </row>
    <row r="15" spans="1:13">
      <c r="A15" s="205"/>
      <c r="B15" s="43" t="s">
        <v>111</v>
      </c>
      <c r="C15" s="43"/>
      <c r="D15" s="214">
        <v>8.8328075709779186E-2</v>
      </c>
      <c r="E15" s="214">
        <v>0.17938931297709923</v>
      </c>
      <c r="F15" s="214">
        <v>0.14285714285714285</v>
      </c>
      <c r="G15" s="214">
        <v>0.16666666666666666</v>
      </c>
      <c r="H15" s="93"/>
      <c r="I15" s="203">
        <v>0.43013698630136987</v>
      </c>
      <c r="J15" s="203">
        <v>0.51758793969849248</v>
      </c>
      <c r="K15" s="203">
        <v>0.52083333333333337</v>
      </c>
      <c r="L15" s="203">
        <v>0.36363636363636365</v>
      </c>
      <c r="M15" s="205"/>
    </row>
    <row r="16" spans="1:13">
      <c r="A16" s="205"/>
      <c r="B16" s="43" t="s">
        <v>112</v>
      </c>
      <c r="C16" s="43"/>
      <c r="D16" s="214">
        <v>9.4637223974763401E-2</v>
      </c>
      <c r="E16" s="214">
        <v>0.10305343511450382</v>
      </c>
      <c r="F16" s="214">
        <v>0.14285714285714285</v>
      </c>
      <c r="G16" s="215" t="s">
        <v>85</v>
      </c>
      <c r="H16" s="93"/>
      <c r="I16" s="203">
        <v>9.3150684931506855E-2</v>
      </c>
      <c r="J16" s="203">
        <v>9.5477386934673364E-2</v>
      </c>
      <c r="K16" s="203">
        <v>0.625</v>
      </c>
      <c r="L16" s="203">
        <v>0.18181818181818182</v>
      </c>
      <c r="M16" s="205"/>
    </row>
    <row r="17" spans="1:13">
      <c r="A17" s="205"/>
      <c r="B17" s="43" t="s">
        <v>113</v>
      </c>
      <c r="C17" s="43"/>
      <c r="D17" s="214">
        <v>4.4164037854889593E-2</v>
      </c>
      <c r="E17" s="214">
        <v>5.3435114503816793E-2</v>
      </c>
      <c r="F17" s="214">
        <v>5.7142857142857141E-2</v>
      </c>
      <c r="G17" s="215" t="s">
        <v>85</v>
      </c>
      <c r="H17" s="93"/>
      <c r="I17" s="203">
        <v>2.7397260273972601E-2</v>
      </c>
      <c r="J17" s="203">
        <v>5.0251256281407036E-3</v>
      </c>
      <c r="K17" s="203">
        <v>6.25E-2</v>
      </c>
      <c r="L17" s="203" t="s">
        <v>85</v>
      </c>
      <c r="M17" s="205"/>
    </row>
    <row r="18" spans="1:13">
      <c r="A18" s="205"/>
      <c r="B18" s="43" t="s">
        <v>114</v>
      </c>
      <c r="C18" s="43"/>
      <c r="D18" s="214">
        <v>3.1545741324921134E-2</v>
      </c>
      <c r="E18" s="214">
        <v>2.2900763358778626E-2</v>
      </c>
      <c r="F18" s="214">
        <v>2.8571428571428571E-2</v>
      </c>
      <c r="G18" s="214">
        <v>8.3333333333333329E-2</v>
      </c>
      <c r="H18" s="93"/>
      <c r="I18" s="203">
        <v>2.7397260273972601E-2</v>
      </c>
      <c r="J18" s="203">
        <v>1.0050251256281407E-2</v>
      </c>
      <c r="K18" s="203" t="s">
        <v>85</v>
      </c>
      <c r="L18" s="203" t="s">
        <v>85</v>
      </c>
      <c r="M18" s="205"/>
    </row>
    <row r="19" spans="1:13">
      <c r="A19" s="205"/>
      <c r="B19" s="43" t="s">
        <v>115</v>
      </c>
      <c r="C19" s="43"/>
      <c r="D19" s="215" t="s">
        <v>85</v>
      </c>
      <c r="E19" s="214">
        <v>0.11450381679389313</v>
      </c>
      <c r="F19" s="215" t="s">
        <v>85</v>
      </c>
      <c r="G19" s="215" t="s">
        <v>85</v>
      </c>
      <c r="H19" s="93"/>
      <c r="I19" s="203" t="s">
        <v>85</v>
      </c>
      <c r="J19" s="203">
        <v>0.11557788944723618</v>
      </c>
      <c r="K19" s="203" t="s">
        <v>85</v>
      </c>
      <c r="L19" s="203" t="s">
        <v>85</v>
      </c>
      <c r="M19" s="205"/>
    </row>
    <row r="20" spans="1:13">
      <c r="A20" s="205"/>
      <c r="B20" s="43" t="s">
        <v>116</v>
      </c>
      <c r="C20" s="43"/>
      <c r="D20" s="214">
        <v>5.993690851735016E-2</v>
      </c>
      <c r="E20" s="214">
        <v>1.9083969465648856E-2</v>
      </c>
      <c r="F20" s="215" t="s">
        <v>85</v>
      </c>
      <c r="G20" s="215" t="s">
        <v>85</v>
      </c>
      <c r="H20" s="93"/>
      <c r="I20" s="203" t="s">
        <v>85</v>
      </c>
      <c r="J20" s="203" t="s">
        <v>85</v>
      </c>
      <c r="K20" s="203" t="s">
        <v>85</v>
      </c>
      <c r="L20" s="203">
        <v>9.0909090909090912E-2</v>
      </c>
      <c r="M20" s="205"/>
    </row>
    <row r="21" spans="1:13" ht="6" customHeight="1">
      <c r="A21" s="205"/>
      <c r="B21" s="43"/>
      <c r="C21" s="43"/>
      <c r="D21" s="214"/>
      <c r="E21" s="214"/>
      <c r="F21" s="214"/>
      <c r="G21" s="214"/>
      <c r="H21" s="93"/>
      <c r="I21" s="203"/>
      <c r="J21" s="203"/>
      <c r="K21" s="203"/>
      <c r="L21" s="203"/>
      <c r="M21" s="205"/>
    </row>
    <row r="22" spans="1:13">
      <c r="A22" s="205"/>
      <c r="B22" s="98" t="s">
        <v>117</v>
      </c>
      <c r="C22" s="98"/>
      <c r="D22" s="212">
        <v>0.41009463722397477</v>
      </c>
      <c r="E22" s="212">
        <v>5.7251908396946563E-2</v>
      </c>
      <c r="F22" s="212">
        <v>0.17142857142857143</v>
      </c>
      <c r="G22" s="212">
        <v>0.33333333333333331</v>
      </c>
      <c r="H22" s="96"/>
      <c r="I22" s="213">
        <v>0.25205479452054796</v>
      </c>
      <c r="J22" s="213">
        <v>5.0251256281407038E-2</v>
      </c>
      <c r="K22" s="213">
        <v>0.16666666666666666</v>
      </c>
      <c r="L22" s="213">
        <v>0.18181818181818182</v>
      </c>
      <c r="M22" s="205"/>
    </row>
    <row r="23" spans="1:13" ht="6" customHeight="1">
      <c r="A23" s="205"/>
      <c r="B23" s="43"/>
      <c r="C23" s="43"/>
      <c r="D23" s="214"/>
      <c r="E23" s="214"/>
      <c r="F23" s="214"/>
      <c r="G23" s="214"/>
      <c r="H23" s="93"/>
      <c r="I23" s="203"/>
      <c r="J23" s="203"/>
      <c r="K23" s="203"/>
      <c r="L23" s="203"/>
      <c r="M23" s="205"/>
    </row>
    <row r="24" spans="1:13">
      <c r="A24" s="205"/>
      <c r="B24" s="98" t="s">
        <v>14</v>
      </c>
      <c r="C24" s="98"/>
      <c r="D24" s="212">
        <v>9.1482649842271294E-2</v>
      </c>
      <c r="E24" s="212">
        <v>0.24427480916030533</v>
      </c>
      <c r="F24" s="212">
        <v>0.22857142857142856</v>
      </c>
      <c r="G24" s="212">
        <v>8.3333333333333329E-2</v>
      </c>
      <c r="H24" s="96"/>
      <c r="I24" s="213">
        <v>0.10684931506849316</v>
      </c>
      <c r="J24" s="213">
        <v>9.0452261306532666E-2</v>
      </c>
      <c r="K24" s="213">
        <v>0.10416666666666667</v>
      </c>
      <c r="L24" s="203" t="s">
        <v>85</v>
      </c>
      <c r="M24" s="205"/>
    </row>
    <row r="25" spans="1:13">
      <c r="A25" s="205"/>
      <c r="B25" s="43" t="s">
        <v>118</v>
      </c>
      <c r="C25" s="43"/>
      <c r="D25" s="214">
        <v>1.8927444794952682E-2</v>
      </c>
      <c r="E25" s="215" t="s">
        <v>85</v>
      </c>
      <c r="F25" s="215" t="s">
        <v>85</v>
      </c>
      <c r="G25" s="215" t="s">
        <v>85</v>
      </c>
      <c r="H25" s="93"/>
      <c r="I25" s="203">
        <v>2.7397260273972603E-3</v>
      </c>
      <c r="J25" s="203" t="s">
        <v>85</v>
      </c>
      <c r="K25" s="203" t="s">
        <v>85</v>
      </c>
      <c r="L25" s="203" t="s">
        <v>85</v>
      </c>
      <c r="M25" s="205"/>
    </row>
    <row r="26" spans="1:13">
      <c r="A26" s="205"/>
      <c r="B26" s="43" t="s">
        <v>119</v>
      </c>
      <c r="C26" s="43"/>
      <c r="D26" s="214">
        <v>6.3091482649842269E-3</v>
      </c>
      <c r="E26" s="214">
        <v>7.6335877862595417E-3</v>
      </c>
      <c r="F26" s="215" t="s">
        <v>85</v>
      </c>
      <c r="G26" s="215" t="s">
        <v>85</v>
      </c>
      <c r="H26" s="93"/>
      <c r="I26" s="203">
        <v>1.9178082191780823E-2</v>
      </c>
      <c r="J26" s="203">
        <v>1.507537688442211E-2</v>
      </c>
      <c r="K26" s="203" t="s">
        <v>85</v>
      </c>
      <c r="L26" s="203" t="s">
        <v>85</v>
      </c>
      <c r="M26" s="205"/>
    </row>
    <row r="27" spans="1:13">
      <c r="A27" s="205"/>
      <c r="B27" s="43" t="s">
        <v>120</v>
      </c>
      <c r="C27" s="43"/>
      <c r="D27" s="214">
        <v>1.5772870662460567E-2</v>
      </c>
      <c r="E27" s="214">
        <v>1.1450381679389313E-2</v>
      </c>
      <c r="F27" s="214">
        <v>2.8571428571428571E-2</v>
      </c>
      <c r="G27" s="215" t="s">
        <v>85</v>
      </c>
      <c r="H27" s="93"/>
      <c r="I27" s="203">
        <v>1.0958904109589041E-2</v>
      </c>
      <c r="J27" s="203">
        <v>1.0050251256281407E-2</v>
      </c>
      <c r="K27" s="203" t="s">
        <v>85</v>
      </c>
      <c r="L27" s="203" t="s">
        <v>85</v>
      </c>
      <c r="M27" s="205"/>
    </row>
    <row r="28" spans="1:13">
      <c r="A28" s="205"/>
      <c r="B28" s="43" t="s">
        <v>121</v>
      </c>
      <c r="C28" s="43"/>
      <c r="D28" s="215"/>
      <c r="E28" s="214">
        <v>3.8167938931297708E-3</v>
      </c>
      <c r="F28" s="215"/>
      <c r="G28" s="215" t="s">
        <v>85</v>
      </c>
      <c r="H28" s="93"/>
      <c r="I28" s="203" t="s">
        <v>85</v>
      </c>
      <c r="J28" s="203" t="s">
        <v>85</v>
      </c>
      <c r="K28" s="203" t="s">
        <v>85</v>
      </c>
      <c r="L28" s="203" t="s">
        <v>85</v>
      </c>
      <c r="M28" s="205"/>
    </row>
    <row r="29" spans="1:13">
      <c r="A29" s="205"/>
      <c r="B29" s="43" t="s">
        <v>122</v>
      </c>
      <c r="C29" s="43"/>
      <c r="D29" s="214" t="s">
        <v>85</v>
      </c>
      <c r="E29" s="214">
        <v>2.6717557251908396E-2</v>
      </c>
      <c r="F29" s="215" t="s">
        <v>85</v>
      </c>
      <c r="G29" s="215" t="s">
        <v>85</v>
      </c>
      <c r="H29" s="93"/>
      <c r="I29" s="203">
        <v>8.21917808219178E-3</v>
      </c>
      <c r="J29" s="203">
        <v>3.015075376884422E-2</v>
      </c>
      <c r="K29" s="203">
        <v>2.0833333333333332E-2</v>
      </c>
      <c r="L29" s="203" t="s">
        <v>85</v>
      </c>
      <c r="M29" s="205"/>
    </row>
    <row r="30" spans="1:13">
      <c r="A30" s="205"/>
      <c r="B30" s="43" t="s">
        <v>29</v>
      </c>
      <c r="C30" s="43"/>
      <c r="D30" s="215" t="s">
        <v>85</v>
      </c>
      <c r="E30" s="214">
        <v>1.5267175572519083E-2</v>
      </c>
      <c r="F30" s="214">
        <v>5.7142857142857141E-2</v>
      </c>
      <c r="G30" s="214">
        <v>8.3333333333333329E-2</v>
      </c>
      <c r="H30" s="93"/>
      <c r="I30" s="203">
        <v>1.0958904109589041E-2</v>
      </c>
      <c r="J30" s="203">
        <v>2.0100502512562814E-2</v>
      </c>
      <c r="K30" s="203" t="s">
        <v>85</v>
      </c>
      <c r="L30" s="203" t="s">
        <v>85</v>
      </c>
      <c r="M30" s="205"/>
    </row>
    <row r="31" spans="1:13">
      <c r="A31" s="205"/>
      <c r="B31" s="43" t="s">
        <v>123</v>
      </c>
      <c r="C31" s="43"/>
      <c r="D31" s="214">
        <v>1.8927444794952682E-2</v>
      </c>
      <c r="E31" s="214">
        <v>3.0534351145038167E-2</v>
      </c>
      <c r="F31" s="214">
        <v>5.7142857142857141E-2</v>
      </c>
      <c r="G31" s="215" t="s">
        <v>85</v>
      </c>
      <c r="H31" s="93"/>
      <c r="I31" s="203">
        <v>2.7397260273972603E-3</v>
      </c>
      <c r="J31" s="203">
        <v>5.0251256281407036E-3</v>
      </c>
      <c r="K31" s="203" t="s">
        <v>85</v>
      </c>
      <c r="L31" s="203" t="s">
        <v>85</v>
      </c>
      <c r="M31" s="205"/>
    </row>
    <row r="32" spans="1:13">
      <c r="A32" s="205"/>
      <c r="B32" s="43" t="s">
        <v>124</v>
      </c>
      <c r="C32" s="43"/>
      <c r="D32" s="214">
        <v>6.3091482649842269E-3</v>
      </c>
      <c r="E32" s="215" t="s">
        <v>85</v>
      </c>
      <c r="F32" s="214">
        <v>2.8571428571428571E-2</v>
      </c>
      <c r="G32" s="215" t="s">
        <v>85</v>
      </c>
      <c r="H32" s="93"/>
      <c r="I32" s="203" t="s">
        <v>85</v>
      </c>
      <c r="J32" s="203">
        <v>1.0050251256281407E-2</v>
      </c>
      <c r="K32" s="203" t="s">
        <v>85</v>
      </c>
      <c r="L32" s="203" t="s">
        <v>85</v>
      </c>
      <c r="M32" s="205"/>
    </row>
    <row r="33" spans="1:13">
      <c r="A33" s="205"/>
      <c r="B33" s="43" t="s">
        <v>125</v>
      </c>
      <c r="C33" s="43"/>
      <c r="D33" s="215" t="s">
        <v>85</v>
      </c>
      <c r="E33" s="214">
        <v>1.9083969465648856E-2</v>
      </c>
      <c r="F33" s="215" t="s">
        <v>85</v>
      </c>
      <c r="G33" s="215" t="s">
        <v>85</v>
      </c>
      <c r="H33" s="93"/>
      <c r="I33" s="203" t="s">
        <v>85</v>
      </c>
      <c r="J33" s="203" t="s">
        <v>85</v>
      </c>
      <c r="K33" s="203" t="s">
        <v>85</v>
      </c>
      <c r="L33" s="203" t="s">
        <v>85</v>
      </c>
      <c r="M33" s="205"/>
    </row>
    <row r="34" spans="1:13">
      <c r="A34" s="205"/>
      <c r="B34" s="43" t="s">
        <v>126</v>
      </c>
      <c r="C34" s="43"/>
      <c r="D34" s="214">
        <v>1.5772870662460567E-2</v>
      </c>
      <c r="E34" s="214">
        <v>0.12213740458015267</v>
      </c>
      <c r="F34" s="214">
        <v>5.7142857142857141E-2</v>
      </c>
      <c r="G34" s="215" t="s">
        <v>85</v>
      </c>
      <c r="H34" s="93"/>
      <c r="I34" s="203">
        <v>1.3698630136986301E-2</v>
      </c>
      <c r="J34" s="203">
        <v>2.0100502512562814E-2</v>
      </c>
      <c r="K34" s="203">
        <v>4.1666666666666664E-2</v>
      </c>
      <c r="L34" s="203" t="s">
        <v>85</v>
      </c>
      <c r="M34" s="205"/>
    </row>
    <row r="35" spans="1:13">
      <c r="A35" s="205"/>
      <c r="B35" s="43" t="s">
        <v>127</v>
      </c>
      <c r="C35" s="43"/>
      <c r="D35" s="214">
        <v>3.1545741324921135E-3</v>
      </c>
      <c r="E35" s="214">
        <v>7.6335877862595417E-3</v>
      </c>
      <c r="F35" s="215" t="s">
        <v>85</v>
      </c>
      <c r="G35" s="215" t="s">
        <v>85</v>
      </c>
      <c r="H35" s="93"/>
      <c r="I35" s="203">
        <v>2.7397260273972603E-3</v>
      </c>
      <c r="J35" s="203">
        <v>1.0050251256281407E-2</v>
      </c>
      <c r="K35" s="203">
        <v>2.0833333333333332E-2</v>
      </c>
      <c r="L35" s="203" t="s">
        <v>85</v>
      </c>
      <c r="M35" s="205"/>
    </row>
    <row r="36" spans="1:13" ht="6" customHeight="1">
      <c r="A36" s="205"/>
      <c r="B36" s="43"/>
      <c r="C36" s="43"/>
      <c r="D36" s="214"/>
      <c r="E36" s="214"/>
      <c r="F36" s="214"/>
      <c r="G36" s="215" t="s">
        <v>85</v>
      </c>
      <c r="H36" s="93"/>
      <c r="I36" s="203"/>
      <c r="J36" s="203"/>
      <c r="K36" s="203"/>
      <c r="L36" s="203"/>
      <c r="M36" s="205"/>
    </row>
    <row r="37" spans="1:13">
      <c r="A37" s="205"/>
      <c r="B37" s="98" t="s">
        <v>128</v>
      </c>
      <c r="C37" s="98"/>
      <c r="D37" s="212">
        <v>6.3091482649842269E-3</v>
      </c>
      <c r="E37" s="212">
        <v>1.5267175572519083E-2</v>
      </c>
      <c r="F37" s="212">
        <v>2.8571428571428571E-2</v>
      </c>
      <c r="G37" s="216" t="s">
        <v>85</v>
      </c>
      <c r="H37" s="96"/>
      <c r="I37" s="213" t="s">
        <v>85</v>
      </c>
      <c r="J37" s="213" t="s">
        <v>85</v>
      </c>
      <c r="K37" s="213" t="s">
        <v>85</v>
      </c>
      <c r="L37" s="213" t="s">
        <v>85</v>
      </c>
      <c r="M37" s="205"/>
    </row>
    <row r="38" spans="1:13" ht="6" customHeight="1">
      <c r="A38" s="205"/>
      <c r="B38" s="43"/>
      <c r="C38" s="43"/>
      <c r="D38" s="217"/>
      <c r="E38" s="217"/>
      <c r="F38" s="217"/>
      <c r="G38" s="217"/>
      <c r="H38" s="93"/>
      <c r="I38" s="203"/>
      <c r="J38" s="203"/>
      <c r="K38" s="203"/>
      <c r="L38" s="203"/>
      <c r="M38" s="205"/>
    </row>
    <row r="39" spans="1:13">
      <c r="A39" s="205"/>
      <c r="B39" s="43" t="s">
        <v>4</v>
      </c>
      <c r="C39" s="43"/>
      <c r="D39" s="217">
        <v>1</v>
      </c>
      <c r="E39" s="217">
        <v>1</v>
      </c>
      <c r="F39" s="217">
        <v>1</v>
      </c>
      <c r="G39" s="217">
        <v>1</v>
      </c>
      <c r="H39" s="93"/>
      <c r="I39" s="203">
        <v>1</v>
      </c>
      <c r="J39" s="203">
        <v>1</v>
      </c>
      <c r="K39" s="203">
        <v>1</v>
      </c>
      <c r="L39" s="203">
        <v>1</v>
      </c>
      <c r="M39" s="205"/>
    </row>
    <row r="40" spans="1:13" ht="6" customHeight="1">
      <c r="A40" s="205"/>
      <c r="B40" s="205"/>
      <c r="C40" s="205"/>
      <c r="D40" s="205"/>
      <c r="E40" s="205"/>
      <c r="F40" s="205"/>
      <c r="G40" s="205"/>
      <c r="H40" s="205"/>
      <c r="I40" s="205"/>
      <c r="J40" s="205"/>
      <c r="K40" s="205"/>
      <c r="L40" s="205"/>
      <c r="M40" s="205"/>
    </row>
  </sheetData>
  <mergeCells count="1">
    <mergeCell ref="B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Men and Women</vt:lpstr>
      <vt:lpstr>Female MPs</vt:lpstr>
      <vt:lpstr>Age of MPs</vt:lpstr>
      <vt:lpstr>Age of newly elected MPs</vt:lpstr>
      <vt:lpstr>Ethnicity</vt:lpstr>
      <vt:lpstr>New MPs</vt:lpstr>
      <vt:lpstr>Length of Service</vt:lpstr>
      <vt:lpstr>Education</vt:lpstr>
      <vt:lpstr>Occupations 1997-2015</vt:lpstr>
      <vt:lpstr>Occupations 2017-19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TUNNICLIFFE, Richard</dc:creator>
  <cp:lastModifiedBy>TUNNICLIFFE, Richard</cp:lastModifiedBy>
  <dcterms:created xsi:type="dcterms:W3CDTF">2022-02-15T14:14:25Z</dcterms:created>
  <dcterms:modified xsi:type="dcterms:W3CDTF">2022-02-15T15:17:42Z</dcterms:modified>
</cp:coreProperties>
</file>