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LENOVO\Documents\Supply chain and logistics\"/>
    </mc:Choice>
  </mc:AlternateContent>
  <xr:revisionPtr revIDLastSave="0" documentId="13_ncr:1_{FD30832F-0F10-4736-895F-BD20E29F0BD0}" xr6:coauthVersionLast="47" xr6:coauthVersionMax="47" xr10:uidLastSave="{00000000-0000-0000-0000-000000000000}"/>
  <bookViews>
    <workbookView xWindow="-108" yWindow="-108" windowWidth="23256" windowHeight="12456" activeTab="3" xr2:uid="{D61879CD-7CAC-4BCB-A721-D16B51A3D71C}"/>
  </bookViews>
  <sheets>
    <sheet name="supply_chain_data" sheetId="2" r:id="rId1"/>
    <sheet name="Pivot Table" sheetId="1" r:id="rId2"/>
    <sheet name="KPI Sheet" sheetId="3" r:id="rId3"/>
    <sheet name="Dashboard" sheetId="4" r:id="rId4"/>
  </sheets>
  <definedNames>
    <definedName name="ExternalData_1" localSheetId="0" hidden="1">supply_chain_data!$A$1:$X$101</definedName>
    <definedName name="Slicer_Location">#N/A</definedName>
    <definedName name="Slicer_Product_type">#N/A</definedName>
    <definedName name="Slicer_Transportation_modes">#N/A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2" l="1"/>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B5" i="3"/>
  <c r="B4" i="3"/>
  <c r="B3" i="3"/>
  <c r="B2" i="3"/>
  <c r="B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752812-5C6D-4CA6-BA1B-694DBAB7837C}" keepAlive="1" name="Query - supply_chain_data" description="Connection to the 'supply_chain_data' query in the workbook." type="5" refreshedVersion="8" background="1" saveData="1">
    <dbPr connection="Provider=Microsoft.Mashup.OleDb.1;Data Source=$Workbook$;Location=supply_chain_data;Extended Properties=&quot;&quot;" command="SELECT * FROM [supply_chain_data]"/>
  </connection>
</connections>
</file>

<file path=xl/sharedStrings.xml><?xml version="1.0" encoding="utf-8"?>
<sst xmlns="http://schemas.openxmlformats.org/spreadsheetml/2006/main" count="1002" uniqueCount="180">
  <si>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</si>
  <si>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</si>
  <si>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</si>
  <si>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</si>
  <si>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</si>
  <si>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</si>
  <si>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</si>
  <si>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</si>
  <si>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</si>
  <si>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</si>
  <si>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</si>
  <si>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</si>
  <si>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</si>
  <si>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</si>
  <si>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</si>
  <si>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</si>
  <si>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</si>
  <si>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</si>
  <si>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</si>
  <si>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</si>
  <si>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</si>
  <si>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</si>
  <si>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</si>
  <si>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</si>
  <si>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</si>
  <si>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</si>
  <si>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</si>
  <si>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</si>
  <si>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</si>
  <si>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</si>
  <si>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</si>
  <si>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</si>
  <si>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</si>
  <si>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</si>
  <si>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</si>
  <si>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</si>
  <si>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</si>
  <si>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</si>
  <si>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</si>
  <si>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</si>
  <si>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</si>
  <si>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</si>
  <si>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</si>
  <si>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</si>
  <si>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</si>
  <si>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</si>
  <si>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</si>
  <si>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</si>
  <si>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</si>
  <si>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</si>
  <si>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</si>
  <si>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</si>
  <si>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</si>
  <si>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</si>
  <si>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</si>
  <si>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</si>
  <si>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</si>
  <si>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</si>
  <si>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</si>
  <si>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</si>
  <si>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</si>
  <si>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</si>
  <si>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</si>
  <si>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</si>
  <si>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</si>
  <si>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</si>
  <si>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</si>
  <si>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</si>
  <si>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</si>
  <si>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</si>
  <si>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</si>
  <si>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</si>
  <si>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</si>
  <si>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</si>
  <si>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</si>
  <si>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</si>
  <si>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</si>
  <si>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</si>
  <si>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</si>
  <si>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</si>
  <si>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</si>
  <si>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</si>
  <si>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</si>
  <si>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</si>
  <si>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</si>
  <si>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</si>
  <si>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</si>
  <si>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</si>
  <si>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</si>
  <si>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</si>
  <si>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</si>
  <si>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</si>
  <si>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</si>
  <si>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</si>
  <si>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</si>
  <si>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</si>
  <si>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</si>
  <si>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</si>
  <si>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</si>
  <si>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</si>
  <si>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</si>
  <si>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</si>
  <si>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</si>
  <si>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</si>
  <si>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</si>
  <si>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</si>
  <si>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</si>
  <si>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</si>
  <si>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</si>
  <si>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</si>
  <si>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</si>
  <si>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</si>
  <si>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</si>
  <si>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</si>
  <si>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</si>
  <si>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</si>
  <si>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</si>
  <si>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</si>
  <si>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</si>
  <si>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</si>
  <si>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</si>
  <si>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</si>
  <si>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</si>
  <si>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</si>
  <si>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</si>
  <si>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</si>
  <si>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</si>
  <si>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</si>
  <si>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</si>
  <si>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</si>
  <si>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</si>
  <si>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</si>
  <si>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</si>
  <si>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</si>
  <si>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</si>
  <si>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</si>
  <si>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</si>
  <si>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</si>
  <si>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</si>
  <si>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</si>
  <si>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</si>
  <si>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</si>
  <si>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</si>
  <si>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</si>
  <si>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</si>
  <si>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</si>
  <si>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</si>
  <si>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</si>
  <si>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</si>
  <si>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</si>
  <si>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</si>
  <si>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</si>
  <si>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</si>
  <si>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</si>
  <si>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</si>
  <si>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Grand Total</t>
  </si>
  <si>
    <t>Sum of Stock levels</t>
  </si>
  <si>
    <t>Average of Lead time</t>
  </si>
  <si>
    <t>Average of Defect rates</t>
  </si>
  <si>
    <t>Sum of Revenue generated</t>
  </si>
  <si>
    <t>Sum of Manufacturing costs</t>
  </si>
  <si>
    <t>Sum of Shipping costs</t>
  </si>
  <si>
    <t>Sales Metrics:</t>
  </si>
  <si>
    <t>Av Lead time by supplier</t>
  </si>
  <si>
    <t>Stock levels by product type</t>
  </si>
  <si>
    <t>manufacturing cost by product type</t>
  </si>
  <si>
    <t>Total Revenue</t>
  </si>
  <si>
    <t>Avg. Lead Time</t>
  </si>
  <si>
    <t>Total Units Sold</t>
  </si>
  <si>
    <t>Avg. Defect Rate</t>
  </si>
  <si>
    <t>Total manufacturing Cost</t>
  </si>
  <si>
    <t>Average of Shipping costs</t>
  </si>
  <si>
    <t>Quantities Range</t>
  </si>
  <si>
    <t>1 - 20</t>
  </si>
  <si>
    <t>21 - 40</t>
  </si>
  <si>
    <t>41 - 60</t>
  </si>
  <si>
    <t>61 - 80</t>
  </si>
  <si>
    <t>81 - 100</t>
  </si>
  <si>
    <t>Manufacturing Cost Range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</si>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</sst>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16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cellXfs>
  <cellStyles count="1">
    <cellStyle name="Normal" xfId="0" builtinId="0"/>
  </cellStyles>
  <dxfs count="25">
    <dxf>
      <numFmt numFmtId="0" formatCode="General"/>
    </dxf>
    <dxf>
      <numFmt numFmtId="0" formatCode="General"/>
    </dxf>
    <dxf>
      <numFmt numFmtId="2" formatCode="0.00"/>
    </dxf>
    <dxf>
      <numFmt numFmtId="2" formatCode="0.00"/>
    </dxf>
    <dxf>
      <numFmt numFmtId="164" formatCode="&quot;₹&quot;\ #,##0.00"/>
    </dxf>
    <dxf>
      <numFmt numFmtId="1" formatCode="0"/>
    </dxf>
    <dxf>
      <numFmt numFmtId="1" formatCode="0"/>
    </dxf>
    <dxf>
      <numFmt numFmtId="1" formatCode="0"/>
    </dxf>
    <dxf>
      <numFmt numFmtId="164" formatCode="&quot;₹&quot;\ #,##0.00"/>
    </dxf>
    <dxf>
      <numFmt numFmtId="1" formatCode="0"/>
    </dxf>
    <dxf>
      <numFmt numFmtId="1" formatCode="0"/>
    </dxf>
    <dxf>
      <numFmt numFmtId="1" formatCode="0"/>
    </dxf>
    <dxf>
      <numFmt numFmtId="1" formatCode="0"/>
    </dxf>
    <dxf>
      <numFmt numFmtId="164" formatCode="&quot;₹&quot;\ #,##0.00"/>
    </dxf>
    <dxf>
      <numFmt numFmtId="1" formatCode="0"/>
    </dxf>
    <dxf>
      <numFmt numFmtId="164"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c:f>
              <c:strCache>
                <c:ptCount val="1"/>
                <c:pt idx="0">
                  <c:v>Average of Lead time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Supplier 1</c:v>
                </c:pt>
                <c:pt idx="1">
                  <c:v>Supplier 2</c:v>
                </c:pt>
                <c:pt idx="2">
                  <c:v>Supplier 3</c:v>
                </c:pt>
                <c:pt idx="3">
                  <c:v>Supplier 4</c:v>
                </c:pt>
                <c:pt idx="4">
                  <c:v>Supplier 5</c:v>
                </c:pt>
              </c:strCache>
            </c:strRef>
          </c:cat>
          <c:val>
            <c:numRef>
              <c:f>'Pivot Table'!$B$23:$B$28</c:f>
              <c:numCache>
                <c:formatCode>0</c:formatCode>
                <c:ptCount val="5"/>
                <c:pt idx="0">
                  <c:v>14.777777777777779</c:v>
                </c:pt>
                <c:pt idx="1">
                  <c:v>18.545454545454547</c:v>
                </c:pt>
                <c:pt idx="2">
                  <c:v>20.133333333333333</c:v>
                </c:pt>
                <c:pt idx="3">
                  <c:v>15.222222222222221</c:v>
                </c:pt>
                <c:pt idx="4">
                  <c:v>18.055555555555557</c:v>
                </c:pt>
              </c:numCache>
            </c:numRef>
          </c:val>
          <c:smooth val="0"/>
          <c:extLst>
            <c:ext xmlns:c16="http://schemas.microsoft.com/office/drawing/2014/chart" uri="{C3380CC4-5D6E-409C-BE32-E72D297353CC}">
              <c16:uniqueId val="{00000000-C2C5-46E3-9521-34E626A12764}"/>
            </c:ext>
          </c:extLst>
        </c:ser>
        <c:ser>
          <c:idx val="1"/>
          <c:order val="1"/>
          <c:tx>
            <c:strRef>
              <c:f>'Pivot Table'!$C$22</c:f>
              <c:strCache>
                <c:ptCount val="1"/>
                <c:pt idx="0">
                  <c:v>Average of Defect rates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Supplier 1</c:v>
                </c:pt>
                <c:pt idx="1">
                  <c:v>Supplier 2</c:v>
                </c:pt>
                <c:pt idx="2">
                  <c:v>Supplier 3</c:v>
                </c:pt>
                <c:pt idx="3">
                  <c:v>Supplier 4</c:v>
                </c:pt>
                <c:pt idx="4">
                  <c:v>Supplier 5</c:v>
                </c:pt>
              </c:strCache>
            </c:strRef>
          </c:cat>
          <c:val>
            <c:numRef>
              <c:f>'Pivot Table'!$C$23:$C$28</c:f>
              <c:numCache>
                <c:formatCode>0.00</c:formatCode>
                <c:ptCount val="5"/>
                <c:pt idx="0">
                  <c:v>1.8036297116882525</c:v>
                </c:pt>
                <c:pt idx="1">
                  <c:v>2.3627501450718813</c:v>
                </c:pt>
                <c:pt idx="2">
                  <c:v>2.4657860307644701</c:v>
                </c:pt>
                <c:pt idx="3">
                  <c:v>2.3373974005913398</c:v>
                </c:pt>
                <c:pt idx="4">
                  <c:v>2.6654083441492014</c:v>
                </c:pt>
              </c:numCache>
            </c:numRef>
          </c:val>
          <c:smooth val="0"/>
          <c:extLst>
            <c:ext xmlns:c16="http://schemas.microsoft.com/office/drawing/2014/chart" uri="{C3380CC4-5D6E-409C-BE32-E72D297353CC}">
              <c16:uniqueId val="{00000001-C2C5-46E3-9521-34E626A12764}"/>
            </c:ext>
          </c:extLst>
        </c:ser>
        <c:dLbls>
          <c:showLegendKey val="0"/>
          <c:showVal val="0"/>
          <c:showCatName val="0"/>
          <c:showSerName val="0"/>
          <c:showPercent val="0"/>
          <c:showBubbleSize val="0"/>
        </c:dLbls>
        <c:marker val="1"/>
        <c:smooth val="0"/>
        <c:axId val="14640927"/>
        <c:axId val="14639487"/>
      </c:lineChart>
      <c:catAx>
        <c:axId val="1464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9487"/>
        <c:crosses val="autoZero"/>
        <c:auto val="1"/>
        <c:lblAlgn val="ctr"/>
        <c:lblOffset val="100"/>
        <c:noMultiLvlLbl val="0"/>
      </c:catAx>
      <c:valAx>
        <c:axId val="14639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Table!PivotTable4</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Revenue by Location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Table'!$B$51</c:f>
              <c:strCache>
                <c:ptCount val="1"/>
                <c:pt idx="0">
                  <c:v>Sum of Revenue generated</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F43-48E3-9705-87E802BF092B}"/>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F43-48E3-9705-87E802BF092B}"/>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F43-48E3-9705-87E802BF092B}"/>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F43-48E3-9705-87E802BF092B}"/>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F43-48E3-9705-87E802BF09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Table'!$A$52:$A$57</c:f>
              <c:strCache>
                <c:ptCount val="5"/>
                <c:pt idx="0">
                  <c:v>Bangalore</c:v>
                </c:pt>
                <c:pt idx="1">
                  <c:v>Chennai</c:v>
                </c:pt>
                <c:pt idx="2">
                  <c:v>Delhi</c:v>
                </c:pt>
                <c:pt idx="3">
                  <c:v>Kolkata</c:v>
                </c:pt>
                <c:pt idx="4">
                  <c:v>Mumbai</c:v>
                </c:pt>
              </c:strCache>
            </c:strRef>
          </c:cat>
          <c:val>
            <c:numRef>
              <c:f>'Pivot Table'!$B$52:$B$57</c:f>
              <c:numCache>
                <c:formatCode>"₹"\ #,##0.00</c:formatCode>
                <c:ptCount val="5"/>
                <c:pt idx="0">
                  <c:v>102601.72388223576</c:v>
                </c:pt>
                <c:pt idx="1">
                  <c:v>119142.81574806941</c:v>
                </c:pt>
                <c:pt idx="2">
                  <c:v>81027.701224853008</c:v>
                </c:pt>
                <c:pt idx="3">
                  <c:v>137077.5510053811</c:v>
                </c:pt>
                <c:pt idx="4">
                  <c:v>137755.02687746938</c:v>
                </c:pt>
              </c:numCache>
            </c:numRef>
          </c:val>
          <c:extLst>
            <c:ext xmlns:c16="http://schemas.microsoft.com/office/drawing/2014/chart" uri="{C3380CC4-5D6E-409C-BE32-E72D297353CC}">
              <c16:uniqueId val="{0000000A-BF43-48E3-9705-87E802BF092B}"/>
            </c:ext>
          </c:extLst>
        </c:ser>
        <c:ser>
          <c:idx val="1"/>
          <c:order val="1"/>
          <c:tx>
            <c:strRef>
              <c:f>'Pivot Table'!$C$51</c:f>
              <c:strCache>
                <c:ptCount val="1"/>
                <c:pt idx="0">
                  <c:v>Sum of Shipping costs</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BF43-48E3-9705-87E802BF092B}"/>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BF43-48E3-9705-87E802BF092B}"/>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BF43-48E3-9705-87E802BF092B}"/>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BF43-48E3-9705-87E802BF092B}"/>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BF43-48E3-9705-87E802BF09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Table'!$A$52:$A$57</c:f>
              <c:strCache>
                <c:ptCount val="5"/>
                <c:pt idx="0">
                  <c:v>Bangalore</c:v>
                </c:pt>
                <c:pt idx="1">
                  <c:v>Chennai</c:v>
                </c:pt>
                <c:pt idx="2">
                  <c:v>Delhi</c:v>
                </c:pt>
                <c:pt idx="3">
                  <c:v>Kolkata</c:v>
                </c:pt>
                <c:pt idx="4">
                  <c:v>Mumbai</c:v>
                </c:pt>
              </c:strCache>
            </c:strRef>
          </c:cat>
          <c:val>
            <c:numRef>
              <c:f>'Pivot Table'!$C$52:$C$57</c:f>
              <c:numCache>
                <c:formatCode>"₹"\ #,##0.00</c:formatCode>
                <c:ptCount val="5"/>
                <c:pt idx="0">
                  <c:v>103.47170000000001</c:v>
                </c:pt>
                <c:pt idx="1">
                  <c:v>93.781599999999997</c:v>
                </c:pt>
                <c:pt idx="2">
                  <c:v>76.048300000000012</c:v>
                </c:pt>
                <c:pt idx="3">
                  <c:v>144.03529999999998</c:v>
                </c:pt>
                <c:pt idx="4">
                  <c:v>137.4777</c:v>
                </c:pt>
              </c:numCache>
            </c:numRef>
          </c:val>
          <c:extLst>
            <c:ext xmlns:c16="http://schemas.microsoft.com/office/drawing/2014/chart" uri="{C3380CC4-5D6E-409C-BE32-E72D297353CC}">
              <c16:uniqueId val="{00000015-BF43-48E3-9705-87E802BF092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Lead and Defect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357216815787935E-2"/>
          <c:y val="0.18996710526315788"/>
          <c:w val="0.88688577337897001"/>
          <c:h val="0.68284940944881889"/>
        </c:manualLayout>
      </c:layout>
      <c:lineChart>
        <c:grouping val="standard"/>
        <c:varyColors val="0"/>
        <c:ser>
          <c:idx val="0"/>
          <c:order val="0"/>
          <c:tx>
            <c:strRef>
              <c:f>'Pivot Table'!$B$22</c:f>
              <c:strCache>
                <c:ptCount val="1"/>
                <c:pt idx="0">
                  <c:v>Average of Lead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Supplier 1</c:v>
                </c:pt>
                <c:pt idx="1">
                  <c:v>Supplier 2</c:v>
                </c:pt>
                <c:pt idx="2">
                  <c:v>Supplier 3</c:v>
                </c:pt>
                <c:pt idx="3">
                  <c:v>Supplier 4</c:v>
                </c:pt>
                <c:pt idx="4">
                  <c:v>Supplier 5</c:v>
                </c:pt>
              </c:strCache>
            </c:strRef>
          </c:cat>
          <c:val>
            <c:numRef>
              <c:f>'Pivot Table'!$B$23:$B$28</c:f>
              <c:numCache>
                <c:formatCode>0</c:formatCode>
                <c:ptCount val="5"/>
                <c:pt idx="0">
                  <c:v>14.777777777777779</c:v>
                </c:pt>
                <c:pt idx="1">
                  <c:v>18.545454545454547</c:v>
                </c:pt>
                <c:pt idx="2">
                  <c:v>20.133333333333333</c:v>
                </c:pt>
                <c:pt idx="3">
                  <c:v>15.222222222222221</c:v>
                </c:pt>
                <c:pt idx="4">
                  <c:v>18.055555555555557</c:v>
                </c:pt>
              </c:numCache>
            </c:numRef>
          </c:val>
          <c:smooth val="0"/>
          <c:extLst>
            <c:ext xmlns:c16="http://schemas.microsoft.com/office/drawing/2014/chart" uri="{C3380CC4-5D6E-409C-BE32-E72D297353CC}">
              <c16:uniqueId val="{00000000-BCAE-4662-8025-D4F3AF305097}"/>
            </c:ext>
          </c:extLst>
        </c:ser>
        <c:ser>
          <c:idx val="1"/>
          <c:order val="1"/>
          <c:tx>
            <c:strRef>
              <c:f>'Pivot Table'!$C$22</c:f>
              <c:strCache>
                <c:ptCount val="1"/>
                <c:pt idx="0">
                  <c:v>Average of Defect rates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Supplier 1</c:v>
                </c:pt>
                <c:pt idx="1">
                  <c:v>Supplier 2</c:v>
                </c:pt>
                <c:pt idx="2">
                  <c:v>Supplier 3</c:v>
                </c:pt>
                <c:pt idx="3">
                  <c:v>Supplier 4</c:v>
                </c:pt>
                <c:pt idx="4">
                  <c:v>Supplier 5</c:v>
                </c:pt>
              </c:strCache>
            </c:strRef>
          </c:cat>
          <c:val>
            <c:numRef>
              <c:f>'Pivot Table'!$C$23:$C$28</c:f>
              <c:numCache>
                <c:formatCode>0.00</c:formatCode>
                <c:ptCount val="5"/>
                <c:pt idx="0">
                  <c:v>1.8036297116882525</c:v>
                </c:pt>
                <c:pt idx="1">
                  <c:v>2.3627501450718813</c:v>
                </c:pt>
                <c:pt idx="2">
                  <c:v>2.4657860307644701</c:v>
                </c:pt>
                <c:pt idx="3">
                  <c:v>2.3373974005913398</c:v>
                </c:pt>
                <c:pt idx="4">
                  <c:v>2.6654083441492014</c:v>
                </c:pt>
              </c:numCache>
            </c:numRef>
          </c:val>
          <c:smooth val="0"/>
          <c:extLst>
            <c:ext xmlns:c16="http://schemas.microsoft.com/office/drawing/2014/chart" uri="{C3380CC4-5D6E-409C-BE32-E72D297353CC}">
              <c16:uniqueId val="{00000001-BCAE-4662-8025-D4F3AF305097}"/>
            </c:ext>
          </c:extLst>
        </c:ser>
        <c:dLbls>
          <c:dLblPos val="t"/>
          <c:showLegendKey val="0"/>
          <c:showVal val="1"/>
          <c:showCatName val="0"/>
          <c:showSerName val="0"/>
          <c:showPercent val="0"/>
          <c:showBubbleSize val="0"/>
        </c:dLbls>
        <c:marker val="1"/>
        <c:smooth val="0"/>
        <c:axId val="14640927"/>
        <c:axId val="14639487"/>
      </c:lineChart>
      <c:catAx>
        <c:axId val="1464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9487"/>
        <c:crosses val="autoZero"/>
        <c:auto val="1"/>
        <c:lblAlgn val="ctr"/>
        <c:lblOffset val="100"/>
        <c:noMultiLvlLbl val="0"/>
      </c:catAx>
      <c:valAx>
        <c:axId val="14639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927"/>
        <c:crosses val="autoZero"/>
        <c:crossBetween val="between"/>
      </c:valAx>
      <c:spPr>
        <a:noFill/>
        <a:ln>
          <a:noFill/>
        </a:ln>
        <a:effectLst/>
      </c:spPr>
    </c:plotArea>
    <c:legend>
      <c:legendPos val="r"/>
      <c:layout>
        <c:manualLayout>
          <c:xMode val="edge"/>
          <c:yMode val="edge"/>
          <c:x val="0.70642285881288391"/>
          <c:y val="2.1125502803273851E-2"/>
          <c:w val="0.27217125382262991"/>
          <c:h val="0.18228562301422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Chain.xlsx]Pivot Table!PivotTable5</c:name>
    <c:fmtId val="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a:t>Revenue by Product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86607660394807"/>
          <c:y val="0.25903410598956028"/>
          <c:w val="0.68872721389278391"/>
          <c:h val="0.5564097028194056"/>
        </c:manualLayout>
      </c:layout>
      <c:barChart>
        <c:barDir val="bar"/>
        <c:grouping val="clustered"/>
        <c:varyColors val="0"/>
        <c:ser>
          <c:idx val="0"/>
          <c:order val="0"/>
          <c:tx>
            <c:strRef>
              <c:f>'Pivot Table'!$B$71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Table'!$A$72:$A$75</c:f>
              <c:strCache>
                <c:ptCount val="3"/>
                <c:pt idx="0">
                  <c:v>cosmetics</c:v>
                </c:pt>
                <c:pt idx="1">
                  <c:v>haircare</c:v>
                </c:pt>
                <c:pt idx="2">
                  <c:v>skincare</c:v>
                </c:pt>
              </c:strCache>
            </c:strRef>
          </c:cat>
          <c:val>
            <c:numRef>
              <c:f>'Pivot Table'!$B$72:$B$75</c:f>
              <c:numCache>
                <c:formatCode>"₹"\ #,##0.00</c:formatCode>
                <c:ptCount val="3"/>
                <c:pt idx="0">
                  <c:v>161521.26599948312</c:v>
                </c:pt>
                <c:pt idx="1">
                  <c:v>174455.39060546231</c:v>
                </c:pt>
                <c:pt idx="2">
                  <c:v>241628.16213306325</c:v>
                </c:pt>
              </c:numCache>
            </c:numRef>
          </c:val>
          <c:extLst>
            <c:ext xmlns:c16="http://schemas.microsoft.com/office/drawing/2014/chart" uri="{C3380CC4-5D6E-409C-BE32-E72D297353CC}">
              <c16:uniqueId val="{00000000-C2CF-474B-9B8C-8C849D2C5A92}"/>
            </c:ext>
          </c:extLst>
        </c:ser>
        <c:dLbls>
          <c:dLblPos val="ctr"/>
          <c:showLegendKey val="0"/>
          <c:showVal val="1"/>
          <c:showCatName val="0"/>
          <c:showSerName val="0"/>
          <c:showPercent val="0"/>
          <c:showBubbleSize val="0"/>
        </c:dLbls>
        <c:gapWidth val="100"/>
        <c:axId val="144659775"/>
        <c:axId val="144649695"/>
      </c:barChart>
      <c:catAx>
        <c:axId val="1446597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9695"/>
        <c:crosses val="autoZero"/>
        <c:auto val="1"/>
        <c:lblAlgn val="ctr"/>
        <c:lblOffset val="100"/>
        <c:noMultiLvlLbl val="0"/>
      </c:catAx>
      <c:valAx>
        <c:axId val="144649695"/>
        <c:scaling>
          <c:orientation val="minMax"/>
        </c:scaling>
        <c:delete val="1"/>
        <c:axPos val="b"/>
        <c:numFmt formatCode="&quot;₹&quot;\ #,##0.00" sourceLinked="1"/>
        <c:majorTickMark val="none"/>
        <c:minorTickMark val="none"/>
        <c:tickLblPos val="nextTo"/>
        <c:crossAx val="1446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Chain.xlsx]Pivot Table!PivotTable7</c:name>
    <c:fmtId val="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Stock level by Product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55546543806489"/>
          <c:y val="0.17337709302801621"/>
          <c:w val="0.84464716751843649"/>
          <c:h val="0.72487601878712526"/>
        </c:manualLayout>
      </c:layout>
      <c:barChart>
        <c:barDir val="col"/>
        <c:grouping val="clustered"/>
        <c:varyColors val="0"/>
        <c:ser>
          <c:idx val="0"/>
          <c:order val="0"/>
          <c:tx>
            <c:strRef>
              <c:f>'Pivot Table'!$B$100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Table'!$A$101:$A$104</c:f>
              <c:strCache>
                <c:ptCount val="3"/>
                <c:pt idx="0">
                  <c:v>cosmetics</c:v>
                </c:pt>
                <c:pt idx="1">
                  <c:v>haircare</c:v>
                </c:pt>
                <c:pt idx="2">
                  <c:v>skincare</c:v>
                </c:pt>
              </c:strCache>
            </c:strRef>
          </c:cat>
          <c:val>
            <c:numRef>
              <c:f>'Pivot Table'!$B$101:$B$104</c:f>
              <c:numCache>
                <c:formatCode>0</c:formatCode>
                <c:ptCount val="3"/>
                <c:pt idx="0">
                  <c:v>1525</c:v>
                </c:pt>
                <c:pt idx="1">
                  <c:v>1644</c:v>
                </c:pt>
                <c:pt idx="2">
                  <c:v>1608</c:v>
                </c:pt>
              </c:numCache>
            </c:numRef>
          </c:val>
          <c:extLst>
            <c:ext xmlns:c16="http://schemas.microsoft.com/office/drawing/2014/chart" uri="{C3380CC4-5D6E-409C-BE32-E72D297353CC}">
              <c16:uniqueId val="{00000000-244C-4A69-884B-57ACFC306437}"/>
            </c:ext>
          </c:extLst>
        </c:ser>
        <c:dLbls>
          <c:dLblPos val="ctr"/>
          <c:showLegendKey val="0"/>
          <c:showVal val="1"/>
          <c:showCatName val="0"/>
          <c:showSerName val="0"/>
          <c:showPercent val="0"/>
          <c:showBubbleSize val="0"/>
        </c:dLbls>
        <c:gapWidth val="150"/>
        <c:axId val="9132527"/>
        <c:axId val="9131087"/>
      </c:barChart>
      <c:catAx>
        <c:axId val="9132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1087"/>
        <c:crosses val="autoZero"/>
        <c:auto val="1"/>
        <c:lblAlgn val="ctr"/>
        <c:lblOffset val="100"/>
        <c:noMultiLvlLbl val="0"/>
      </c:catAx>
      <c:valAx>
        <c:axId val="913108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Chain.xlsx]Pivot Table!PivotTable8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Cost</a:t>
            </a:r>
            <a:r>
              <a:rPr lang="en-US" sz="1200" baseline="0"/>
              <a:t> of Manufacturing per product</a:t>
            </a:r>
            <a:endParaRPr lang="en-US"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Table'!$A$121:$A$124</c:f>
              <c:strCache>
                <c:ptCount val="3"/>
                <c:pt idx="0">
                  <c:v>cosmetics</c:v>
                </c:pt>
                <c:pt idx="1">
                  <c:v>haircare</c:v>
                </c:pt>
                <c:pt idx="2">
                  <c:v>skincare</c:v>
                </c:pt>
              </c:strCache>
            </c:strRef>
          </c:cat>
          <c:val>
            <c:numRef>
              <c:f>'Pivot Table'!$B$121:$B$124</c:f>
              <c:numCache>
                <c:formatCode>"₹"\ #,##0.00</c:formatCode>
                <c:ptCount val="3"/>
                <c:pt idx="0">
                  <c:v>1119.3712529088289</c:v>
                </c:pt>
                <c:pt idx="1">
                  <c:v>1647.5717763013267</c:v>
                </c:pt>
                <c:pt idx="2">
                  <c:v>1959.7262949368367</c:v>
                </c:pt>
              </c:numCache>
            </c:numRef>
          </c:val>
          <c:extLst>
            <c:ext xmlns:c16="http://schemas.microsoft.com/office/drawing/2014/chart" uri="{C3380CC4-5D6E-409C-BE32-E72D297353CC}">
              <c16:uniqueId val="{00000000-3E47-4EB3-B46F-1042B7E3837B}"/>
            </c:ext>
          </c:extLst>
        </c:ser>
        <c:dLbls>
          <c:dLblPos val="outEnd"/>
          <c:showLegendKey val="0"/>
          <c:showVal val="1"/>
          <c:showCatName val="0"/>
          <c:showSerName val="0"/>
          <c:showPercent val="0"/>
          <c:showBubbleSize val="0"/>
        </c:dLbls>
        <c:gapWidth val="100"/>
        <c:overlap val="-24"/>
        <c:axId val="4038815"/>
        <c:axId val="4037855"/>
      </c:barChart>
      <c:catAx>
        <c:axId val="40388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855"/>
        <c:crosses val="autoZero"/>
        <c:auto val="1"/>
        <c:lblAlgn val="ctr"/>
        <c:lblOffset val="100"/>
        <c:noMultiLvlLbl val="0"/>
      </c:catAx>
      <c:valAx>
        <c:axId val="4037855"/>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Chain.xlsx]Pivot Table!PivotTable10</c:name>
    <c:fmtId val="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Shipping Cost per Carrier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Table'!$A$169:$A$172</c:f>
              <c:strCache>
                <c:ptCount val="3"/>
                <c:pt idx="0">
                  <c:v>Carrier A</c:v>
                </c:pt>
                <c:pt idx="1">
                  <c:v>Carrier B</c:v>
                </c:pt>
                <c:pt idx="2">
                  <c:v>Carrier C</c:v>
                </c:pt>
              </c:strCache>
            </c:strRef>
          </c:cat>
          <c:val>
            <c:numRef>
              <c:f>'Pivot Table'!$B$169:$B$172</c:f>
              <c:numCache>
                <c:formatCode>"₹"\ #,##0.00</c:formatCode>
                <c:ptCount val="3"/>
                <c:pt idx="0">
                  <c:v>155.53769999999997</c:v>
                </c:pt>
                <c:pt idx="1">
                  <c:v>236.89750000000001</c:v>
                </c:pt>
                <c:pt idx="2">
                  <c:v>162.3794</c:v>
                </c:pt>
              </c:numCache>
            </c:numRef>
          </c:val>
          <c:extLst>
            <c:ext xmlns:c16="http://schemas.microsoft.com/office/drawing/2014/chart" uri="{C3380CC4-5D6E-409C-BE32-E72D297353CC}">
              <c16:uniqueId val="{00000000-6981-4228-8DC7-15D36A126E22}"/>
            </c:ext>
          </c:extLst>
        </c:ser>
        <c:dLbls>
          <c:dLblPos val="outEnd"/>
          <c:showLegendKey val="0"/>
          <c:showVal val="1"/>
          <c:showCatName val="0"/>
          <c:showSerName val="0"/>
          <c:showPercent val="0"/>
          <c:showBubbleSize val="0"/>
        </c:dLbls>
        <c:gapWidth val="100"/>
        <c:overlap val="-24"/>
        <c:axId val="724853983"/>
        <c:axId val="724854463"/>
      </c:barChart>
      <c:catAx>
        <c:axId val="7248539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54463"/>
        <c:crosses val="autoZero"/>
        <c:auto val="1"/>
        <c:lblAlgn val="ctr"/>
        <c:lblOffset val="100"/>
        <c:noMultiLvlLbl val="0"/>
      </c:catAx>
      <c:valAx>
        <c:axId val="724854463"/>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5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Table'!$B$51</c:f>
              <c:strCache>
                <c:ptCount val="1"/>
                <c:pt idx="0">
                  <c:v>Sum of Revenue generated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8B-4A57-AAF4-0800FD3528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8B-4A57-AAF4-0800FD3528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8B-4A57-AAF4-0800FD3528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8B-4A57-AAF4-0800FD3528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8B-4A57-AAF4-0800FD3528C1}"/>
              </c:ext>
            </c:extLst>
          </c:dPt>
          <c:cat>
            <c:strRef>
              <c:f>'Pivot Table'!$A$52:$A$57</c:f>
              <c:strCache>
                <c:ptCount val="5"/>
                <c:pt idx="0">
                  <c:v>Bangalore</c:v>
                </c:pt>
                <c:pt idx="1">
                  <c:v>Chennai</c:v>
                </c:pt>
                <c:pt idx="2">
                  <c:v>Delhi</c:v>
                </c:pt>
                <c:pt idx="3">
                  <c:v>Kolkata</c:v>
                </c:pt>
                <c:pt idx="4">
                  <c:v>Mumbai</c:v>
                </c:pt>
              </c:strCache>
            </c:strRef>
          </c:cat>
          <c:val>
            <c:numRef>
              <c:f>'Pivot Table'!$B$52:$B$57</c:f>
              <c:numCache>
                <c:formatCode>"₹"\ #,##0.00</c:formatCode>
                <c:ptCount val="5"/>
                <c:pt idx="0">
                  <c:v>102601.72388223576</c:v>
                </c:pt>
                <c:pt idx="1">
                  <c:v>119142.81574806941</c:v>
                </c:pt>
                <c:pt idx="2">
                  <c:v>81027.701224853008</c:v>
                </c:pt>
                <c:pt idx="3">
                  <c:v>137077.5510053811</c:v>
                </c:pt>
                <c:pt idx="4">
                  <c:v>137755.02687746938</c:v>
                </c:pt>
              </c:numCache>
            </c:numRef>
          </c:val>
          <c:extLst>
            <c:ext xmlns:c16="http://schemas.microsoft.com/office/drawing/2014/chart" uri="{C3380CC4-5D6E-409C-BE32-E72D297353CC}">
              <c16:uniqueId val="{00000000-0D00-4792-BE61-C4148E65EF7E}"/>
            </c:ext>
          </c:extLst>
        </c:ser>
        <c:ser>
          <c:idx val="1"/>
          <c:order val="1"/>
          <c:tx>
            <c:strRef>
              <c:f>'Pivot Table'!$C$51</c:f>
              <c:strCache>
                <c:ptCount val="1"/>
                <c:pt idx="0">
                  <c:v>Sum of Shipping costs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98B-4A57-AAF4-0800FD3528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98B-4A57-AAF4-0800FD3528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98B-4A57-AAF4-0800FD3528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98B-4A57-AAF4-0800FD3528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98B-4A57-AAF4-0800FD3528C1}"/>
              </c:ext>
            </c:extLst>
          </c:dPt>
          <c:cat>
            <c:strRef>
              <c:f>'Pivot Table'!$A$52:$A$57</c:f>
              <c:strCache>
                <c:ptCount val="5"/>
                <c:pt idx="0">
                  <c:v>Bangalore</c:v>
                </c:pt>
                <c:pt idx="1">
                  <c:v>Chennai</c:v>
                </c:pt>
                <c:pt idx="2">
                  <c:v>Delhi</c:v>
                </c:pt>
                <c:pt idx="3">
                  <c:v>Kolkata</c:v>
                </c:pt>
                <c:pt idx="4">
                  <c:v>Mumbai</c:v>
                </c:pt>
              </c:strCache>
            </c:strRef>
          </c:cat>
          <c:val>
            <c:numRef>
              <c:f>'Pivot Table'!$C$52:$C$57</c:f>
              <c:numCache>
                <c:formatCode>"₹"\ #,##0.00</c:formatCode>
                <c:ptCount val="5"/>
                <c:pt idx="0">
                  <c:v>103.47170000000001</c:v>
                </c:pt>
                <c:pt idx="1">
                  <c:v>93.781599999999997</c:v>
                </c:pt>
                <c:pt idx="2">
                  <c:v>76.048300000000012</c:v>
                </c:pt>
                <c:pt idx="3">
                  <c:v>144.03529999999998</c:v>
                </c:pt>
                <c:pt idx="4">
                  <c:v>137.4777</c:v>
                </c:pt>
              </c:numCache>
            </c:numRef>
          </c:val>
          <c:extLst>
            <c:ext xmlns:c16="http://schemas.microsoft.com/office/drawing/2014/chart" uri="{C3380CC4-5D6E-409C-BE32-E72D297353CC}">
              <c16:uniqueId val="{00000001-0D00-4792-BE61-C4148E65EF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Table'!$B$71</c:f>
              <c:strCache>
                <c:ptCount val="1"/>
                <c:pt idx="0">
                  <c:v>Total</c:v>
                </c:pt>
              </c:strCache>
            </c:strRef>
          </c:tx>
          <c:spPr>
            <a:solidFill>
              <a:schemeClr val="accent1"/>
            </a:solidFill>
            <a:ln>
              <a:noFill/>
            </a:ln>
            <a:effectLst/>
          </c:spPr>
          <c:invertIfNegative val="0"/>
          <c:cat>
            <c:strRef>
              <c:f>'Pivot Table'!$A$72:$A$75</c:f>
              <c:strCache>
                <c:ptCount val="3"/>
                <c:pt idx="0">
                  <c:v>cosmetics</c:v>
                </c:pt>
                <c:pt idx="1">
                  <c:v>haircare</c:v>
                </c:pt>
                <c:pt idx="2">
                  <c:v>skincare</c:v>
                </c:pt>
              </c:strCache>
            </c:strRef>
          </c:cat>
          <c:val>
            <c:numRef>
              <c:f>'Pivot Table'!$B$72:$B$75</c:f>
              <c:numCache>
                <c:formatCode>"₹"\ #,##0.00</c:formatCode>
                <c:ptCount val="3"/>
                <c:pt idx="0">
                  <c:v>161521.26599948312</c:v>
                </c:pt>
                <c:pt idx="1">
                  <c:v>174455.39060546231</c:v>
                </c:pt>
                <c:pt idx="2">
                  <c:v>241628.16213306325</c:v>
                </c:pt>
              </c:numCache>
            </c:numRef>
          </c:val>
          <c:extLst>
            <c:ext xmlns:c16="http://schemas.microsoft.com/office/drawing/2014/chart" uri="{C3380CC4-5D6E-409C-BE32-E72D297353CC}">
              <c16:uniqueId val="{00000000-C75A-4F46-9295-D9B4B9314597}"/>
            </c:ext>
          </c:extLst>
        </c:ser>
        <c:dLbls>
          <c:showLegendKey val="0"/>
          <c:showVal val="0"/>
          <c:showCatName val="0"/>
          <c:showSerName val="0"/>
          <c:showPercent val="0"/>
          <c:showBubbleSize val="0"/>
        </c:dLbls>
        <c:gapWidth val="219"/>
        <c:overlap val="-27"/>
        <c:axId val="144659775"/>
        <c:axId val="144649695"/>
      </c:barChart>
      <c:catAx>
        <c:axId val="14465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9695"/>
        <c:crosses val="autoZero"/>
        <c:auto val="1"/>
        <c:lblAlgn val="ctr"/>
        <c:lblOffset val="100"/>
        <c:noMultiLvlLbl val="0"/>
      </c:catAx>
      <c:valAx>
        <c:axId val="144649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5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Table'!$B$83</c:f>
              <c:strCache>
                <c:ptCount val="1"/>
                <c:pt idx="0">
                  <c:v>Average of Lead time</c:v>
                </c:pt>
              </c:strCache>
            </c:strRef>
          </c:tx>
          <c:spPr>
            <a:ln w="28575" cap="rnd">
              <a:solidFill>
                <a:schemeClr val="accent1"/>
              </a:solidFill>
              <a:round/>
            </a:ln>
            <a:effectLst/>
          </c:spPr>
          <c:marker>
            <c:symbol val="none"/>
          </c:marker>
          <c:cat>
            <c:strRef>
              <c:f>'Pivot Table'!$A$84:$A$89</c:f>
              <c:strCache>
                <c:ptCount val="5"/>
                <c:pt idx="0">
                  <c:v>Supplier 1</c:v>
                </c:pt>
                <c:pt idx="1">
                  <c:v>Supplier 2</c:v>
                </c:pt>
                <c:pt idx="2">
                  <c:v>Supplier 3</c:v>
                </c:pt>
                <c:pt idx="3">
                  <c:v>Supplier 4</c:v>
                </c:pt>
                <c:pt idx="4">
                  <c:v>Supplier 5</c:v>
                </c:pt>
              </c:strCache>
            </c:strRef>
          </c:cat>
          <c:val>
            <c:numRef>
              <c:f>'Pivot Table'!$B$84:$B$89</c:f>
              <c:numCache>
                <c:formatCode>0</c:formatCode>
                <c:ptCount val="5"/>
                <c:pt idx="0">
                  <c:v>14.777777777777779</c:v>
                </c:pt>
                <c:pt idx="1">
                  <c:v>18.545454545454547</c:v>
                </c:pt>
                <c:pt idx="2">
                  <c:v>20.133333333333333</c:v>
                </c:pt>
                <c:pt idx="3">
                  <c:v>15.222222222222221</c:v>
                </c:pt>
                <c:pt idx="4">
                  <c:v>18.055555555555557</c:v>
                </c:pt>
              </c:numCache>
            </c:numRef>
          </c:val>
          <c:smooth val="0"/>
          <c:extLst>
            <c:ext xmlns:c16="http://schemas.microsoft.com/office/drawing/2014/chart" uri="{C3380CC4-5D6E-409C-BE32-E72D297353CC}">
              <c16:uniqueId val="{00000000-401D-4710-99FE-7A18FF528B84}"/>
            </c:ext>
          </c:extLst>
        </c:ser>
        <c:ser>
          <c:idx val="1"/>
          <c:order val="1"/>
          <c:tx>
            <c:strRef>
              <c:f>'Pivot Table'!$C$83</c:f>
              <c:strCache>
                <c:ptCount val="1"/>
                <c:pt idx="0">
                  <c:v>Average of Defect rates</c:v>
                </c:pt>
              </c:strCache>
            </c:strRef>
          </c:tx>
          <c:spPr>
            <a:ln w="28575" cap="rnd">
              <a:solidFill>
                <a:schemeClr val="accent2"/>
              </a:solidFill>
              <a:round/>
            </a:ln>
            <a:effectLst/>
          </c:spPr>
          <c:marker>
            <c:symbol val="none"/>
          </c:marker>
          <c:cat>
            <c:strRef>
              <c:f>'Pivot Table'!$A$84:$A$89</c:f>
              <c:strCache>
                <c:ptCount val="5"/>
                <c:pt idx="0">
                  <c:v>Supplier 1</c:v>
                </c:pt>
                <c:pt idx="1">
                  <c:v>Supplier 2</c:v>
                </c:pt>
                <c:pt idx="2">
                  <c:v>Supplier 3</c:v>
                </c:pt>
                <c:pt idx="3">
                  <c:v>Supplier 4</c:v>
                </c:pt>
                <c:pt idx="4">
                  <c:v>Supplier 5</c:v>
                </c:pt>
              </c:strCache>
            </c:strRef>
          </c:cat>
          <c:val>
            <c:numRef>
              <c:f>'Pivot Table'!$C$84:$C$89</c:f>
              <c:numCache>
                <c:formatCode>0.00</c:formatCode>
                <c:ptCount val="5"/>
                <c:pt idx="0">
                  <c:v>1.8036297116882525</c:v>
                </c:pt>
                <c:pt idx="1">
                  <c:v>2.3627501450718813</c:v>
                </c:pt>
                <c:pt idx="2">
                  <c:v>2.4657860307644701</c:v>
                </c:pt>
                <c:pt idx="3">
                  <c:v>2.3373974005913398</c:v>
                </c:pt>
                <c:pt idx="4">
                  <c:v>2.6654083441492014</c:v>
                </c:pt>
              </c:numCache>
            </c:numRef>
          </c:val>
          <c:smooth val="0"/>
          <c:extLst>
            <c:ext xmlns:c16="http://schemas.microsoft.com/office/drawing/2014/chart" uri="{C3380CC4-5D6E-409C-BE32-E72D297353CC}">
              <c16:uniqueId val="{00000000-A644-4692-845D-F43FA2EA1C13}"/>
            </c:ext>
          </c:extLst>
        </c:ser>
        <c:dLbls>
          <c:showLegendKey val="0"/>
          <c:showVal val="0"/>
          <c:showCatName val="0"/>
          <c:showSerName val="0"/>
          <c:showPercent val="0"/>
          <c:showBubbleSize val="0"/>
        </c:dLbls>
        <c:smooth val="0"/>
        <c:axId val="53730847"/>
        <c:axId val="53736127"/>
      </c:lineChart>
      <c:catAx>
        <c:axId val="5373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6127"/>
        <c:crosses val="autoZero"/>
        <c:auto val="1"/>
        <c:lblAlgn val="ctr"/>
        <c:lblOffset val="100"/>
        <c:noMultiLvlLbl val="0"/>
      </c:catAx>
      <c:valAx>
        <c:axId val="53736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Table'!$B$100</c:f>
              <c:strCache>
                <c:ptCount val="1"/>
                <c:pt idx="0">
                  <c:v>Total</c:v>
                </c:pt>
              </c:strCache>
            </c:strRef>
          </c:tx>
          <c:spPr>
            <a:solidFill>
              <a:schemeClr val="accent1"/>
            </a:solidFill>
            <a:ln>
              <a:noFill/>
            </a:ln>
            <a:effectLst/>
          </c:spPr>
          <c:invertIfNegative val="0"/>
          <c:cat>
            <c:strRef>
              <c:f>'Pivot Table'!$A$101:$A$104</c:f>
              <c:strCache>
                <c:ptCount val="3"/>
                <c:pt idx="0">
                  <c:v>cosmetics</c:v>
                </c:pt>
                <c:pt idx="1">
                  <c:v>haircare</c:v>
                </c:pt>
                <c:pt idx="2">
                  <c:v>skincare</c:v>
                </c:pt>
              </c:strCache>
            </c:strRef>
          </c:cat>
          <c:val>
            <c:numRef>
              <c:f>'Pivot Table'!$B$101:$B$104</c:f>
              <c:numCache>
                <c:formatCode>0</c:formatCode>
                <c:ptCount val="3"/>
                <c:pt idx="0">
                  <c:v>1525</c:v>
                </c:pt>
                <c:pt idx="1">
                  <c:v>1644</c:v>
                </c:pt>
                <c:pt idx="2">
                  <c:v>1608</c:v>
                </c:pt>
              </c:numCache>
            </c:numRef>
          </c:val>
          <c:extLst>
            <c:ext xmlns:c16="http://schemas.microsoft.com/office/drawing/2014/chart" uri="{C3380CC4-5D6E-409C-BE32-E72D297353CC}">
              <c16:uniqueId val="{00000000-68B5-40C0-8265-0224AAD6CBEB}"/>
            </c:ext>
          </c:extLst>
        </c:ser>
        <c:dLbls>
          <c:showLegendKey val="0"/>
          <c:showVal val="0"/>
          <c:showCatName val="0"/>
          <c:showSerName val="0"/>
          <c:showPercent val="0"/>
          <c:showBubbleSize val="0"/>
        </c:dLbls>
        <c:gapWidth val="150"/>
        <c:overlap val="100"/>
        <c:axId val="9132527"/>
        <c:axId val="9131087"/>
      </c:barChart>
      <c:catAx>
        <c:axId val="913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1087"/>
        <c:crosses val="autoZero"/>
        <c:auto val="1"/>
        <c:lblAlgn val="ctr"/>
        <c:lblOffset val="100"/>
        <c:noMultiLvlLbl val="0"/>
      </c:catAx>
      <c:valAx>
        <c:axId val="9131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Table'!$B$120</c:f>
              <c:strCache>
                <c:ptCount val="1"/>
                <c:pt idx="0">
                  <c:v>Total</c:v>
                </c:pt>
              </c:strCache>
            </c:strRef>
          </c:tx>
          <c:spPr>
            <a:solidFill>
              <a:schemeClr val="accent1"/>
            </a:solidFill>
            <a:ln>
              <a:noFill/>
            </a:ln>
            <a:effectLst/>
          </c:spPr>
          <c:invertIfNegative val="0"/>
          <c:cat>
            <c:strRef>
              <c:f>'Pivot Table'!$A$121:$A$124</c:f>
              <c:strCache>
                <c:ptCount val="3"/>
                <c:pt idx="0">
                  <c:v>cosmetics</c:v>
                </c:pt>
                <c:pt idx="1">
                  <c:v>haircare</c:v>
                </c:pt>
                <c:pt idx="2">
                  <c:v>skincare</c:v>
                </c:pt>
              </c:strCache>
            </c:strRef>
          </c:cat>
          <c:val>
            <c:numRef>
              <c:f>'Pivot Table'!$B$121:$B$124</c:f>
              <c:numCache>
                <c:formatCode>"₹"\ #,##0.00</c:formatCode>
                <c:ptCount val="3"/>
                <c:pt idx="0">
                  <c:v>1119.3712529088289</c:v>
                </c:pt>
                <c:pt idx="1">
                  <c:v>1647.5717763013267</c:v>
                </c:pt>
                <c:pt idx="2">
                  <c:v>1959.7262949368367</c:v>
                </c:pt>
              </c:numCache>
            </c:numRef>
          </c:val>
          <c:extLst>
            <c:ext xmlns:c16="http://schemas.microsoft.com/office/drawing/2014/chart" uri="{C3380CC4-5D6E-409C-BE32-E72D297353CC}">
              <c16:uniqueId val="{00000000-C560-47F6-BF0A-5F28AA09E229}"/>
            </c:ext>
          </c:extLst>
        </c:ser>
        <c:dLbls>
          <c:showLegendKey val="0"/>
          <c:showVal val="0"/>
          <c:showCatName val="0"/>
          <c:showSerName val="0"/>
          <c:showPercent val="0"/>
          <c:showBubbleSize val="0"/>
        </c:dLbls>
        <c:gapWidth val="182"/>
        <c:axId val="4038815"/>
        <c:axId val="4037855"/>
      </c:barChart>
      <c:catAx>
        <c:axId val="403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855"/>
        <c:crosses val="autoZero"/>
        <c:auto val="1"/>
        <c:lblAlgn val="ctr"/>
        <c:lblOffset val="100"/>
        <c:noMultiLvlLbl val="0"/>
      </c:catAx>
      <c:valAx>
        <c:axId val="40378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Table'!$B$136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F8-4900-B417-74C0C10AEA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F8-4900-B417-74C0C10AEA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F8-4900-B417-74C0C10AEAB3}"/>
              </c:ext>
            </c:extLst>
          </c:dPt>
          <c:cat>
            <c:strRef>
              <c:f>'Pivot Table'!$A$137:$A$140</c:f>
              <c:strCache>
                <c:ptCount val="3"/>
                <c:pt idx="0">
                  <c:v>Carrier A</c:v>
                </c:pt>
                <c:pt idx="1">
                  <c:v>Carrier B</c:v>
                </c:pt>
                <c:pt idx="2">
                  <c:v>Carrier C</c:v>
                </c:pt>
              </c:strCache>
            </c:strRef>
          </c:cat>
          <c:val>
            <c:numRef>
              <c:f>'Pivot Table'!$B$137:$B$140</c:f>
              <c:numCache>
                <c:formatCode>"₹"\ #,##0.00</c:formatCode>
                <c:ptCount val="3"/>
                <c:pt idx="0">
                  <c:v>5.5549178571428559</c:v>
                </c:pt>
                <c:pt idx="1">
                  <c:v>5.5092441860465122</c:v>
                </c:pt>
                <c:pt idx="2">
                  <c:v>5.5992896551724138</c:v>
                </c:pt>
              </c:numCache>
            </c:numRef>
          </c:val>
          <c:extLst>
            <c:ext xmlns:c16="http://schemas.microsoft.com/office/drawing/2014/chart" uri="{C3380CC4-5D6E-409C-BE32-E72D297353CC}">
              <c16:uniqueId val="{00000000-6D99-459F-BC5F-D298C9E0C6D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43055555555556"/>
          <c:y val="0.53869130941965593"/>
          <c:w val="0.22909252669039148"/>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Table'!$B$152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Table'!$A$153:$A$158</c:f>
              <c:strCache>
                <c:ptCount val="5"/>
                <c:pt idx="0">
                  <c:v>1 - 20</c:v>
                </c:pt>
                <c:pt idx="1">
                  <c:v>21 - 40</c:v>
                </c:pt>
                <c:pt idx="2">
                  <c:v>41 - 60</c:v>
                </c:pt>
                <c:pt idx="3">
                  <c:v>61 - 80</c:v>
                </c:pt>
                <c:pt idx="4">
                  <c:v>81 - 100</c:v>
                </c:pt>
              </c:strCache>
            </c:strRef>
          </c:cat>
          <c:val>
            <c:numRef>
              <c:f>'Pivot Table'!$B$153:$B$158</c:f>
              <c:numCache>
                <c:formatCode>"₹"\ #,##0.00</c:formatCode>
                <c:ptCount val="5"/>
                <c:pt idx="0">
                  <c:v>94068.317353580496</c:v>
                </c:pt>
                <c:pt idx="1">
                  <c:v>126311.94632633176</c:v>
                </c:pt>
                <c:pt idx="2">
                  <c:v>127604.0353740016</c:v>
                </c:pt>
                <c:pt idx="3">
                  <c:v>135202.17830503767</c:v>
                </c:pt>
                <c:pt idx="4">
                  <c:v>94418.341379057136</c:v>
                </c:pt>
              </c:numCache>
            </c:numRef>
          </c:val>
          <c:extLst>
            <c:ext xmlns:c16="http://schemas.microsoft.com/office/drawing/2014/chart" uri="{C3380CC4-5D6E-409C-BE32-E72D297353CC}">
              <c16:uniqueId val="{00000000-BDDB-4500-BD92-5EE5DDE098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Table'!$B$168</c:f>
              <c:strCache>
                <c:ptCount val="1"/>
                <c:pt idx="0">
                  <c:v>Total</c:v>
                </c:pt>
              </c:strCache>
            </c:strRef>
          </c:tx>
          <c:spPr>
            <a:solidFill>
              <a:schemeClr val="accent1"/>
            </a:solidFill>
            <a:ln>
              <a:noFill/>
            </a:ln>
            <a:effectLst/>
          </c:spPr>
          <c:invertIfNegative val="0"/>
          <c:cat>
            <c:strRef>
              <c:f>'Pivot Table'!$A$169:$A$172</c:f>
              <c:strCache>
                <c:ptCount val="3"/>
                <c:pt idx="0">
                  <c:v>Carrier A</c:v>
                </c:pt>
                <c:pt idx="1">
                  <c:v>Carrier B</c:v>
                </c:pt>
                <c:pt idx="2">
                  <c:v>Carrier C</c:v>
                </c:pt>
              </c:strCache>
            </c:strRef>
          </c:cat>
          <c:val>
            <c:numRef>
              <c:f>'Pivot Table'!$B$169:$B$172</c:f>
              <c:numCache>
                <c:formatCode>"₹"\ #,##0.00</c:formatCode>
                <c:ptCount val="3"/>
                <c:pt idx="0">
                  <c:v>155.53769999999997</c:v>
                </c:pt>
                <c:pt idx="1">
                  <c:v>236.89750000000001</c:v>
                </c:pt>
                <c:pt idx="2">
                  <c:v>162.3794</c:v>
                </c:pt>
              </c:numCache>
            </c:numRef>
          </c:val>
          <c:extLst>
            <c:ext xmlns:c16="http://schemas.microsoft.com/office/drawing/2014/chart" uri="{C3380CC4-5D6E-409C-BE32-E72D297353CC}">
              <c16:uniqueId val="{00000000-9D9C-4859-BE8D-31CCB78FF9E5}"/>
            </c:ext>
          </c:extLst>
        </c:ser>
        <c:dLbls>
          <c:showLegendKey val="0"/>
          <c:showVal val="0"/>
          <c:showCatName val="0"/>
          <c:showSerName val="0"/>
          <c:showPercent val="0"/>
          <c:showBubbleSize val="0"/>
        </c:dLbls>
        <c:gapWidth val="219"/>
        <c:overlap val="-27"/>
        <c:axId val="724853983"/>
        <c:axId val="724854463"/>
      </c:barChart>
      <c:catAx>
        <c:axId val="72485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54463"/>
        <c:crosses val="autoZero"/>
        <c:auto val="1"/>
        <c:lblAlgn val="ctr"/>
        <c:lblOffset val="100"/>
        <c:noMultiLvlLbl val="0"/>
      </c:catAx>
      <c:valAx>
        <c:axId val="724854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5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160020</xdr:colOff>
      <xdr:row>16</xdr:row>
      <xdr:rowOff>64770</xdr:rowOff>
    </xdr:from>
    <xdr:to>
      <xdr:col>11</xdr:col>
      <xdr:colOff>144780</xdr:colOff>
      <xdr:row>31</xdr:row>
      <xdr:rowOff>64770</xdr:rowOff>
    </xdr:to>
    <xdr:graphicFrame macro="">
      <xdr:nvGraphicFramePr>
        <xdr:cNvPr id="3" name="Chart 2">
          <a:extLst>
            <a:ext uri="{FF2B5EF4-FFF2-40B4-BE49-F238E27FC236}">
              <a16:creationId xmlns:a16="http://schemas.microsoft.com/office/drawing/2014/main" id="{F57812B1-0292-EF55-7C99-14D9F7D46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1463040</xdr:colOff>
      <xdr:row>42</xdr:row>
      <xdr:rowOff>148590</xdr:rowOff>
    </xdr:from>
    <xdr:to>
      <xdr:col>10</xdr:col>
      <xdr:colOff>388620</xdr:colOff>
      <xdr:row>57</xdr:row>
      <xdr:rowOff>148590</xdr:rowOff>
    </xdr:to>
    <xdr:graphicFrame macro="">
      <xdr:nvGraphicFramePr>
        <xdr:cNvPr id="6" name="Chart 5">
          <a:extLst>
            <a:ext uri="{FF2B5EF4-FFF2-40B4-BE49-F238E27FC236}">
              <a16:creationId xmlns:a16="http://schemas.microsoft.com/office/drawing/2014/main" id="{DA8D845E-E259-3CA8-3BA7-1F17A7C40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617220</xdr:colOff>
      <xdr:row>63</xdr:row>
      <xdr:rowOff>41910</xdr:rowOff>
    </xdr:from>
    <xdr:to>
      <xdr:col>7</xdr:col>
      <xdr:colOff>160020</xdr:colOff>
      <xdr:row>78</xdr:row>
      <xdr:rowOff>41910</xdr:rowOff>
    </xdr:to>
    <xdr:graphicFrame macro="">
      <xdr:nvGraphicFramePr>
        <xdr:cNvPr id="7" name="Chart 6">
          <a:extLst>
            <a:ext uri="{FF2B5EF4-FFF2-40B4-BE49-F238E27FC236}">
              <a16:creationId xmlns:a16="http://schemas.microsoft.com/office/drawing/2014/main" id="{9B09D3E6-C163-D36A-DBED-ED658248E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251460</xdr:colOff>
      <xdr:row>81</xdr:row>
      <xdr:rowOff>80010</xdr:rowOff>
    </xdr:from>
    <xdr:to>
      <xdr:col>8</xdr:col>
      <xdr:colOff>487680</xdr:colOff>
      <xdr:row>96</xdr:row>
      <xdr:rowOff>80010</xdr:rowOff>
    </xdr:to>
    <xdr:graphicFrame macro="">
      <xdr:nvGraphicFramePr>
        <xdr:cNvPr id="8" name="Chart 7">
          <a:extLst>
            <a:ext uri="{FF2B5EF4-FFF2-40B4-BE49-F238E27FC236}">
              <a16:creationId xmlns:a16="http://schemas.microsoft.com/office/drawing/2014/main" id="{CF4EB9FA-5396-73A0-358D-A11CFC8A6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160020</xdr:colOff>
      <xdr:row>97</xdr:row>
      <xdr:rowOff>179070</xdr:rowOff>
    </xdr:from>
    <xdr:to>
      <xdr:col>8</xdr:col>
      <xdr:colOff>396240</xdr:colOff>
      <xdr:row>112</xdr:row>
      <xdr:rowOff>179070</xdr:rowOff>
    </xdr:to>
    <xdr:graphicFrame macro="">
      <xdr:nvGraphicFramePr>
        <xdr:cNvPr id="9" name="Chart 8">
          <a:extLst>
            <a:ext uri="{FF2B5EF4-FFF2-40B4-BE49-F238E27FC236}">
              <a16:creationId xmlns:a16="http://schemas.microsoft.com/office/drawing/2014/main" id="{8F2AA9CE-D41B-C517-9866-8F9D9A352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1394460</xdr:colOff>
      <xdr:row>115</xdr:row>
      <xdr:rowOff>125730</xdr:rowOff>
    </xdr:from>
    <xdr:to>
      <xdr:col>7</xdr:col>
      <xdr:colOff>571500</xdr:colOff>
      <xdr:row>130</xdr:row>
      <xdr:rowOff>125730</xdr:rowOff>
    </xdr:to>
    <xdr:graphicFrame macro="">
      <xdr:nvGraphicFramePr>
        <xdr:cNvPr id="10" name="Chart 9">
          <a:extLst>
            <a:ext uri="{FF2B5EF4-FFF2-40B4-BE49-F238E27FC236}">
              <a16:creationId xmlns:a16="http://schemas.microsoft.com/office/drawing/2014/main" id="{7A47FD6A-59E7-329C-F29B-D62436F08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1333500</xdr:colOff>
      <xdr:row>132</xdr:row>
      <xdr:rowOff>171450</xdr:rowOff>
    </xdr:from>
    <xdr:to>
      <xdr:col>7</xdr:col>
      <xdr:colOff>510540</xdr:colOff>
      <xdr:row>147</xdr:row>
      <xdr:rowOff>171450</xdr:rowOff>
    </xdr:to>
    <xdr:graphicFrame macro="">
      <xdr:nvGraphicFramePr>
        <xdr:cNvPr id="11" name="Chart 10">
          <a:extLst>
            <a:ext uri="{FF2B5EF4-FFF2-40B4-BE49-F238E27FC236}">
              <a16:creationId xmlns:a16="http://schemas.microsoft.com/office/drawing/2014/main" id="{4F0417AF-6979-33DE-E307-FF83AAC4A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144780</xdr:colOff>
      <xdr:row>148</xdr:row>
      <xdr:rowOff>41910</xdr:rowOff>
    </xdr:from>
    <xdr:to>
      <xdr:col>8</xdr:col>
      <xdr:colOff>381000</xdr:colOff>
      <xdr:row>163</xdr:row>
      <xdr:rowOff>41910</xdr:rowOff>
    </xdr:to>
    <xdr:graphicFrame macro="">
      <xdr:nvGraphicFramePr>
        <xdr:cNvPr id="2" name="Chart 1">
          <a:extLst>
            <a:ext uri="{FF2B5EF4-FFF2-40B4-BE49-F238E27FC236}">
              <a16:creationId xmlns:a16="http://schemas.microsoft.com/office/drawing/2014/main" id="{AF502FB8-B5B0-3AFE-3C5C-2C66DCD48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1051560</xdr:colOff>
      <xdr:row>165</xdr:row>
      <xdr:rowOff>95250</xdr:rowOff>
    </xdr:from>
    <xdr:to>
      <xdr:col>13</xdr:col>
      <xdr:colOff>160020</xdr:colOff>
      <xdr:row>180</xdr:row>
      <xdr:rowOff>95250</xdr:rowOff>
    </xdr:to>
    <xdr:graphicFrame macro="">
      <xdr:nvGraphicFramePr>
        <xdr:cNvPr id="4" name="Chart 3">
          <a:extLst>
            <a:ext uri="{FF2B5EF4-FFF2-40B4-BE49-F238E27FC236}">
              <a16:creationId xmlns:a16="http://schemas.microsoft.com/office/drawing/2014/main" id="{221949F4-792D-4DF1-FACF-75AC1D730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175260</xdr:colOff>
      <xdr:row>34</xdr:row>
      <xdr:rowOff>76201</xdr:rowOff>
    </xdr:from>
    <xdr:to>
      <xdr:col>15</xdr:col>
      <xdr:colOff>358140</xdr:colOff>
      <xdr:row>40</xdr:row>
      <xdr:rowOff>144780</xdr:rowOff>
    </xdr:to>
    <mc:AlternateContent xmlns:mc="http://schemas.openxmlformats.org/markup-compatibility/2006">
      <mc:Choice xmlns:a14="http://schemas.microsoft.com/office/drawing/2010/main" Requires="a14">
        <xdr:graphicFrame macro="">
          <xdr:nvGraphicFramePr>
            <xdr:cNvPr id="5" name="Product type">
              <a:extLst>
                <a:ext uri="{FF2B5EF4-FFF2-40B4-BE49-F238E27FC236}">
                  <a16:creationId xmlns:a16="http://schemas.microsoft.com/office/drawing/2014/main" id="{29F5AD73-3677-4F30-7686-39ACA93F5303}"/>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7322820" y="6294121"/>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220980</xdr:colOff>
      <xdr:row>41</xdr:row>
      <xdr:rowOff>1</xdr:rowOff>
    </xdr:from>
    <xdr:to>
      <xdr:col>15</xdr:col>
      <xdr:colOff>403860</xdr:colOff>
      <xdr:row>49</xdr:row>
      <xdr:rowOff>53341</xdr:rowOff>
    </xdr:to>
    <mc:AlternateContent xmlns:mc="http://schemas.openxmlformats.org/markup-compatibility/2006">
      <mc:Choice xmlns:a14="http://schemas.microsoft.com/office/drawing/2010/main" Requires="a14">
        <xdr:graphicFrame macro="">
          <xdr:nvGraphicFramePr>
            <xdr:cNvPr id="12" name="Transportation modes">
              <a:extLst>
                <a:ext uri="{FF2B5EF4-FFF2-40B4-BE49-F238E27FC236}">
                  <a16:creationId xmlns:a16="http://schemas.microsoft.com/office/drawing/2014/main" id="{8F1EA56C-E4E5-B6C1-07CB-D71F76504998}"/>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dr:sp macro="" textlink="">
          <xdr:nvSpPr>
            <xdr:cNvPr id="0" name=""/>
            <xdr:cNvSpPr>
              <a:spLocks noTextEdit="1"/>
            </xdr:cNvSpPr>
          </xdr:nvSpPr>
          <xdr:spPr>
            <a:xfrm>
              <a:off x="7368540" y="7498081"/>
              <a:ext cx="182880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220980</xdr:colOff>
      <xdr:row>48</xdr:row>
      <xdr:rowOff>152400</xdr:rowOff>
    </xdr:from>
    <xdr:to>
      <xdr:col>15</xdr:col>
      <xdr:colOff>403860</xdr:colOff>
      <xdr:row>62</xdr:row>
      <xdr:rowOff>59055</xdr:rowOff>
    </xdr:to>
    <mc:AlternateContent xmlns:mc="http://schemas.openxmlformats.org/markup-compatibility/2006">
      <mc:Choice xmlns:a14="http://schemas.microsoft.com/office/drawing/2010/main" Requires="a14">
        <xdr:graphicFrame macro="">
          <xdr:nvGraphicFramePr>
            <xdr:cNvPr id="13" name="Location">
              <a:extLst>
                <a:ext uri="{FF2B5EF4-FFF2-40B4-BE49-F238E27FC236}">
                  <a16:creationId xmlns:a16="http://schemas.microsoft.com/office/drawing/2014/main" id="{F8121403-EAF1-63F5-6562-2D440D6C9C5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368540" y="8930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2</xdr:row>
      <xdr:rowOff>3810</xdr:rowOff>
    </xdr:from>
    <xdr:to>
      <xdr:col>23</xdr:col>
      <xdr:colOff>0</xdr:colOff>
      <xdr:row>7</xdr:row>
      <xdr:rowOff>3810</xdr:rowOff>
    </xdr:to>
    <xdr:grpSp>
      <xdr:nvGrpSpPr>
        <xdr:cNvPr id="50" name="Group 49">
          <a:extLst>
            <a:ext uri="{FF2B5EF4-FFF2-40B4-BE49-F238E27FC236}">
              <a16:creationId xmlns:a16="http://schemas.microsoft.com/office/drawing/2014/main" id="{88A48FEF-80F5-E09B-8C95-B66BAE6A4C69}"/>
            </a:ext>
          </a:extLst>
        </xdr:cNvPr>
        <xdr:cNvGrpSpPr/>
      </xdr:nvGrpSpPr>
      <xdr:grpSpPr>
        <a:xfrm>
          <a:off x="1851660" y="369570"/>
          <a:ext cx="12169140" cy="914400"/>
          <a:chOff x="1851660" y="369570"/>
          <a:chExt cx="12169140" cy="914400"/>
        </a:xfrm>
      </xdr:grpSpPr>
      <xdr:grpSp>
        <xdr:nvGrpSpPr>
          <xdr:cNvPr id="23" name="Group 22">
            <a:extLst>
              <a:ext uri="{FF2B5EF4-FFF2-40B4-BE49-F238E27FC236}">
                <a16:creationId xmlns:a16="http://schemas.microsoft.com/office/drawing/2014/main" id="{5E28F762-6843-4AC4-5E6D-00007512FF53}"/>
              </a:ext>
            </a:extLst>
          </xdr:cNvPr>
          <xdr:cNvGrpSpPr/>
        </xdr:nvGrpSpPr>
        <xdr:grpSpPr>
          <a:xfrm>
            <a:off x="1851660" y="369570"/>
            <a:ext cx="1912620" cy="914400"/>
            <a:chOff x="1188720" y="381000"/>
            <a:chExt cx="1912620" cy="914400"/>
          </a:xfrm>
          <a:effectLst>
            <a:outerShdw blurRad="50800" dist="38100" dir="16200000"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3B4C5305-AB4C-C1F2-090A-D97BEEDC3437}"/>
                </a:ext>
              </a:extLst>
            </xdr:cNvPr>
            <xdr:cNvSpPr/>
          </xdr:nvSpPr>
          <xdr:spPr>
            <a:xfrm>
              <a:off x="1188720" y="381000"/>
              <a:ext cx="1912620" cy="914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a:t>Total Revenue </a:t>
              </a:r>
            </a:p>
            <a:p>
              <a:pPr algn="l"/>
              <a:endParaRPr lang="en-IN" sz="1800"/>
            </a:p>
          </xdr:txBody>
        </xdr:sp>
        <xdr:sp macro="" textlink="'KPI Sheet'!B1">
          <xdr:nvSpPr>
            <xdr:cNvPr id="4" name="Rectangle: Rounded Corners 3">
              <a:extLst>
                <a:ext uri="{FF2B5EF4-FFF2-40B4-BE49-F238E27FC236}">
                  <a16:creationId xmlns:a16="http://schemas.microsoft.com/office/drawing/2014/main" id="{9486045F-5465-D87E-9A59-A9056F57DFF0}"/>
                </a:ext>
              </a:extLst>
            </xdr:cNvPr>
            <xdr:cNvSpPr/>
          </xdr:nvSpPr>
          <xdr:spPr>
            <a:xfrm>
              <a:off x="1485900" y="762000"/>
              <a:ext cx="1318260" cy="3505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fld id="{AE8ED9F4-D038-4A85-93CA-98A7C950B769}" type="TxLink">
                <a:rPr lang="en-US" sz="1400" b="0" i="0" u="none" strike="noStrike">
                  <a:solidFill>
                    <a:srgbClr val="000000"/>
                  </a:solidFill>
                  <a:latin typeface="Calibri"/>
                  <a:ea typeface="Calibri"/>
                  <a:cs typeface="Calibri"/>
                </a:rPr>
                <a:pPr algn="ctr"/>
                <a:t>₹ 5,77,604.82</a:t>
              </a:fld>
              <a:endParaRPr lang="en-IN" sz="1400"/>
            </a:p>
          </xdr:txBody>
        </xdr:sp>
      </xdr:grpSp>
      <xdr:grpSp>
        <xdr:nvGrpSpPr>
          <xdr:cNvPr id="22" name="Group 21">
            <a:extLst>
              <a:ext uri="{FF2B5EF4-FFF2-40B4-BE49-F238E27FC236}">
                <a16:creationId xmlns:a16="http://schemas.microsoft.com/office/drawing/2014/main" id="{AE2816D9-C183-E281-C121-841550688CD0}"/>
              </a:ext>
            </a:extLst>
          </xdr:cNvPr>
          <xdr:cNvGrpSpPr/>
        </xdr:nvGrpSpPr>
        <xdr:grpSpPr>
          <a:xfrm>
            <a:off x="4425315" y="377190"/>
            <a:ext cx="1897380" cy="899160"/>
            <a:chOff x="3657600" y="381000"/>
            <a:chExt cx="1897380" cy="899160"/>
          </a:xfrm>
        </xdr:grpSpPr>
        <xdr:sp macro="" textlink="">
          <xdr:nvSpPr>
            <xdr:cNvPr id="5" name="Rectangle: Rounded Corners 4">
              <a:extLst>
                <a:ext uri="{FF2B5EF4-FFF2-40B4-BE49-F238E27FC236}">
                  <a16:creationId xmlns:a16="http://schemas.microsoft.com/office/drawing/2014/main" id="{6FE13CEA-69D8-4B85-89CE-15A660567F16}"/>
                </a:ext>
              </a:extLst>
            </xdr:cNvPr>
            <xdr:cNvSpPr/>
          </xdr:nvSpPr>
          <xdr:spPr>
            <a:xfrm>
              <a:off x="3657600" y="381000"/>
              <a:ext cx="1897380" cy="8991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800">
                  <a:solidFill>
                    <a:schemeClr val="dk1"/>
                  </a:solidFill>
                  <a:latin typeface="+mn-lt"/>
                  <a:ea typeface="+mn-ea"/>
                  <a:cs typeface="+mn-cs"/>
                </a:rPr>
                <a:t>Avg. Lead Time</a:t>
              </a:r>
            </a:p>
          </xdr:txBody>
        </xdr:sp>
        <xdr:sp macro="" textlink="'KPI Sheet'!B2">
          <xdr:nvSpPr>
            <xdr:cNvPr id="6" name="Rectangle: Rounded Corners 5">
              <a:extLst>
                <a:ext uri="{FF2B5EF4-FFF2-40B4-BE49-F238E27FC236}">
                  <a16:creationId xmlns:a16="http://schemas.microsoft.com/office/drawing/2014/main" id="{D56F6C74-EE36-451F-B5E2-2839226D145B}"/>
                </a:ext>
              </a:extLst>
            </xdr:cNvPr>
            <xdr:cNvSpPr/>
          </xdr:nvSpPr>
          <xdr:spPr>
            <a:xfrm>
              <a:off x="4221480" y="754380"/>
              <a:ext cx="769620" cy="3505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marL="0" indent="0" algn="ctr"/>
              <a:fld id="{ECA8DA6A-335E-4D17-BFED-651128F2DFA5}" type="TxLink">
                <a:rPr lang="en-US" sz="1400" b="0" i="0" u="none" strike="noStrike">
                  <a:solidFill>
                    <a:srgbClr val="000000"/>
                  </a:solidFill>
                  <a:latin typeface="Calibri"/>
                  <a:ea typeface="Calibri"/>
                  <a:cs typeface="Calibri"/>
                </a:rPr>
                <a:pPr marL="0" indent="0" algn="ctr"/>
                <a:t>16</a:t>
              </a:fld>
              <a:endParaRPr lang="en-IN" sz="1400" b="0" i="0" u="none" strike="noStrike">
                <a:solidFill>
                  <a:srgbClr val="000000"/>
                </a:solidFill>
                <a:latin typeface="Calibri"/>
                <a:ea typeface="Calibri"/>
                <a:cs typeface="Calibri"/>
              </a:endParaRPr>
            </a:p>
          </xdr:txBody>
        </xdr:sp>
      </xdr:grpSp>
      <xdr:grpSp>
        <xdr:nvGrpSpPr>
          <xdr:cNvPr id="21" name="Group 20">
            <a:extLst>
              <a:ext uri="{FF2B5EF4-FFF2-40B4-BE49-F238E27FC236}">
                <a16:creationId xmlns:a16="http://schemas.microsoft.com/office/drawing/2014/main" id="{5F81DCEB-AD5D-767B-CE82-F0E6A9E671ED}"/>
              </a:ext>
            </a:extLst>
          </xdr:cNvPr>
          <xdr:cNvGrpSpPr/>
        </xdr:nvGrpSpPr>
        <xdr:grpSpPr>
          <a:xfrm>
            <a:off x="6983730" y="369570"/>
            <a:ext cx="1889760" cy="914400"/>
            <a:chOff x="6103620" y="373380"/>
            <a:chExt cx="1889760" cy="914400"/>
          </a:xfrm>
        </xdr:grpSpPr>
        <xdr:sp macro="" textlink="">
          <xdr:nvSpPr>
            <xdr:cNvPr id="7" name="Rectangle: Rounded Corners 6">
              <a:extLst>
                <a:ext uri="{FF2B5EF4-FFF2-40B4-BE49-F238E27FC236}">
                  <a16:creationId xmlns:a16="http://schemas.microsoft.com/office/drawing/2014/main" id="{B4DD4ED8-D19C-481A-A8D2-B058DCB6CD9F}"/>
                </a:ext>
              </a:extLst>
            </xdr:cNvPr>
            <xdr:cNvSpPr/>
          </xdr:nvSpPr>
          <xdr:spPr>
            <a:xfrm>
              <a:off x="6103620" y="373380"/>
              <a:ext cx="1889760" cy="914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800">
                  <a:solidFill>
                    <a:schemeClr val="dk1"/>
                  </a:solidFill>
                  <a:latin typeface="+mn-lt"/>
                  <a:ea typeface="+mn-ea"/>
                  <a:cs typeface="+mn-cs"/>
                </a:rPr>
                <a:t>Total Units Sold</a:t>
              </a:r>
            </a:p>
          </xdr:txBody>
        </xdr:sp>
        <xdr:sp macro="" textlink="'KPI Sheet'!B3">
          <xdr:nvSpPr>
            <xdr:cNvPr id="8" name="Rectangle: Rounded Corners 7">
              <a:extLst>
                <a:ext uri="{FF2B5EF4-FFF2-40B4-BE49-F238E27FC236}">
                  <a16:creationId xmlns:a16="http://schemas.microsoft.com/office/drawing/2014/main" id="{1311A6CD-86F6-402C-9F31-C2085A94CF0B}"/>
                </a:ext>
              </a:extLst>
            </xdr:cNvPr>
            <xdr:cNvSpPr/>
          </xdr:nvSpPr>
          <xdr:spPr>
            <a:xfrm>
              <a:off x="6619875" y="754380"/>
              <a:ext cx="857250" cy="3505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marL="0" indent="0" algn="ctr"/>
              <a:fld id="{48A0F472-1C14-47CA-B011-84F91C2E9255}" type="TxLink">
                <a:rPr lang="en-US" sz="1400" b="0" i="0" u="none" strike="noStrike">
                  <a:solidFill>
                    <a:srgbClr val="000000"/>
                  </a:solidFill>
                  <a:latin typeface="Calibri"/>
                  <a:ea typeface="Calibri"/>
                  <a:cs typeface="Calibri"/>
                </a:rPr>
                <a:pPr marL="0" indent="0" algn="ctr"/>
                <a:t>12801</a:t>
              </a:fld>
              <a:endParaRPr lang="en-IN" sz="1400" b="0" i="0" u="none" strike="noStrike">
                <a:solidFill>
                  <a:srgbClr val="000000"/>
                </a:solidFill>
                <a:latin typeface="Calibri"/>
                <a:ea typeface="Calibri"/>
                <a:cs typeface="Calibri"/>
              </a:endParaRPr>
            </a:p>
          </xdr:txBody>
        </xdr:sp>
      </xdr:grpSp>
      <xdr:grpSp>
        <xdr:nvGrpSpPr>
          <xdr:cNvPr id="20" name="Group 19">
            <a:extLst>
              <a:ext uri="{FF2B5EF4-FFF2-40B4-BE49-F238E27FC236}">
                <a16:creationId xmlns:a16="http://schemas.microsoft.com/office/drawing/2014/main" id="{EBC3315D-6AA1-74CF-811D-38F138D55F98}"/>
              </a:ext>
            </a:extLst>
          </xdr:cNvPr>
          <xdr:cNvGrpSpPr/>
        </xdr:nvGrpSpPr>
        <xdr:grpSpPr>
          <a:xfrm>
            <a:off x="9534525" y="369570"/>
            <a:ext cx="1927860" cy="914400"/>
            <a:chOff x="8534400" y="373380"/>
            <a:chExt cx="1927860" cy="914400"/>
          </a:xfrm>
        </xdr:grpSpPr>
        <xdr:sp macro="" textlink="">
          <xdr:nvSpPr>
            <xdr:cNvPr id="9" name="Rectangle: Rounded Corners 8">
              <a:extLst>
                <a:ext uri="{FF2B5EF4-FFF2-40B4-BE49-F238E27FC236}">
                  <a16:creationId xmlns:a16="http://schemas.microsoft.com/office/drawing/2014/main" id="{B888DDBA-E2D6-43A1-80AA-D77B3CD3479B}"/>
                </a:ext>
              </a:extLst>
            </xdr:cNvPr>
            <xdr:cNvSpPr/>
          </xdr:nvSpPr>
          <xdr:spPr>
            <a:xfrm>
              <a:off x="8534400" y="373380"/>
              <a:ext cx="1927860" cy="914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600">
                  <a:solidFill>
                    <a:schemeClr val="dk1"/>
                  </a:solidFill>
                  <a:latin typeface="+mn-lt"/>
                  <a:ea typeface="+mn-ea"/>
                  <a:cs typeface="+mn-cs"/>
                </a:rPr>
                <a:t>Avg. Defecft Rate</a:t>
              </a:r>
            </a:p>
          </xdr:txBody>
        </xdr:sp>
        <xdr:sp macro="" textlink="'KPI Sheet'!B4">
          <xdr:nvSpPr>
            <xdr:cNvPr id="10" name="Rectangle: Rounded Corners 9">
              <a:extLst>
                <a:ext uri="{FF2B5EF4-FFF2-40B4-BE49-F238E27FC236}">
                  <a16:creationId xmlns:a16="http://schemas.microsoft.com/office/drawing/2014/main" id="{B6E1CF4E-5486-40FD-B1C8-494CBB6E651F}"/>
                </a:ext>
              </a:extLst>
            </xdr:cNvPr>
            <xdr:cNvSpPr/>
          </xdr:nvSpPr>
          <xdr:spPr>
            <a:xfrm>
              <a:off x="9174480" y="769620"/>
              <a:ext cx="647700" cy="3505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marL="0" indent="0" algn="ctr"/>
              <a:fld id="{06317D5A-AC96-4B28-B09E-0C2ADE8456E0}" type="TxLink">
                <a:rPr lang="en-US" sz="1400" b="0" i="0" u="none" strike="noStrike">
                  <a:solidFill>
                    <a:srgbClr val="000000"/>
                  </a:solidFill>
                  <a:latin typeface="Calibri"/>
                  <a:ea typeface="Calibri"/>
                  <a:cs typeface="Calibri"/>
                </a:rPr>
                <a:pPr marL="0" indent="0" algn="ctr"/>
                <a:t>2.26</a:t>
              </a:fld>
              <a:endParaRPr lang="en-IN" sz="1400" b="0" i="0" u="none" strike="noStrike">
                <a:solidFill>
                  <a:srgbClr val="000000"/>
                </a:solidFill>
                <a:latin typeface="Calibri"/>
                <a:ea typeface="Calibri"/>
                <a:cs typeface="Calibri"/>
              </a:endParaRPr>
            </a:p>
          </xdr:txBody>
        </xdr:sp>
      </xdr:grpSp>
      <xdr:grpSp>
        <xdr:nvGrpSpPr>
          <xdr:cNvPr id="19" name="Group 18">
            <a:extLst>
              <a:ext uri="{FF2B5EF4-FFF2-40B4-BE49-F238E27FC236}">
                <a16:creationId xmlns:a16="http://schemas.microsoft.com/office/drawing/2014/main" id="{E6C0951C-E090-800A-E6EF-1190753FF317}"/>
              </a:ext>
            </a:extLst>
          </xdr:cNvPr>
          <xdr:cNvGrpSpPr/>
        </xdr:nvGrpSpPr>
        <xdr:grpSpPr>
          <a:xfrm>
            <a:off x="12123420" y="369570"/>
            <a:ext cx="1897380" cy="914400"/>
            <a:chOff x="10995660" y="373380"/>
            <a:chExt cx="1897380" cy="914400"/>
          </a:xfrm>
        </xdr:grpSpPr>
        <xdr:sp macro="" textlink="">
          <xdr:nvSpPr>
            <xdr:cNvPr id="11" name="Rectangle: Rounded Corners 10">
              <a:extLst>
                <a:ext uri="{FF2B5EF4-FFF2-40B4-BE49-F238E27FC236}">
                  <a16:creationId xmlns:a16="http://schemas.microsoft.com/office/drawing/2014/main" id="{A482F755-50DE-42EF-9398-D0F688E7883E}"/>
                </a:ext>
              </a:extLst>
            </xdr:cNvPr>
            <xdr:cNvSpPr/>
          </xdr:nvSpPr>
          <xdr:spPr>
            <a:xfrm>
              <a:off x="10995660" y="373380"/>
              <a:ext cx="1897380" cy="914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400" b="1">
                  <a:solidFill>
                    <a:schemeClr val="dk1"/>
                  </a:solidFill>
                  <a:latin typeface="+mn-lt"/>
                  <a:ea typeface="+mn-ea"/>
                  <a:cs typeface="+mn-cs"/>
                </a:rPr>
                <a:t> </a:t>
              </a:r>
              <a:r>
                <a:rPr lang="en-IN" sz="1400" b="0">
                  <a:solidFill>
                    <a:schemeClr val="dk1"/>
                  </a:solidFill>
                  <a:latin typeface="+mn-lt"/>
                  <a:ea typeface="+mn-ea"/>
                  <a:cs typeface="+mn-cs"/>
                </a:rPr>
                <a:t>Manufacturing</a:t>
              </a:r>
              <a:r>
                <a:rPr lang="en-IN" sz="1400" b="1">
                  <a:solidFill>
                    <a:schemeClr val="dk1"/>
                  </a:solidFill>
                  <a:latin typeface="+mn-lt"/>
                  <a:ea typeface="+mn-ea"/>
                  <a:cs typeface="+mn-cs"/>
                </a:rPr>
                <a:t> </a:t>
              </a:r>
              <a:r>
                <a:rPr lang="en-IN" sz="1400" b="0">
                  <a:solidFill>
                    <a:schemeClr val="dk1"/>
                  </a:solidFill>
                  <a:latin typeface="+mn-lt"/>
                  <a:ea typeface="+mn-ea"/>
                  <a:cs typeface="+mn-cs"/>
                </a:rPr>
                <a:t>Cost</a:t>
              </a:r>
            </a:p>
          </xdr:txBody>
        </xdr:sp>
        <xdr:sp macro="" textlink="'KPI Sheet'!B5">
          <xdr:nvSpPr>
            <xdr:cNvPr id="12" name="Rectangle: Rounded Corners 11">
              <a:extLst>
                <a:ext uri="{FF2B5EF4-FFF2-40B4-BE49-F238E27FC236}">
                  <a16:creationId xmlns:a16="http://schemas.microsoft.com/office/drawing/2014/main" id="{0D939237-0C62-4759-9C69-F0609C4630EB}"/>
                </a:ext>
              </a:extLst>
            </xdr:cNvPr>
            <xdr:cNvSpPr/>
          </xdr:nvSpPr>
          <xdr:spPr>
            <a:xfrm>
              <a:off x="11449050" y="708660"/>
              <a:ext cx="990600" cy="3505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marL="0" indent="0" algn="ctr"/>
              <a:fld id="{3D249D6D-2B0E-4EFA-91DF-8CA591956575}" type="TxLink">
                <a:rPr lang="en-US" sz="1400" b="0" i="0" u="none" strike="noStrike">
                  <a:solidFill>
                    <a:srgbClr val="000000"/>
                  </a:solidFill>
                  <a:latin typeface="Calibri"/>
                  <a:ea typeface="Calibri"/>
                  <a:cs typeface="Calibri"/>
                </a:rPr>
                <a:pPr marL="0" indent="0" algn="ctr"/>
                <a:t>1402.79</a:t>
              </a:fld>
              <a:endParaRPr lang="en-IN" sz="1400" b="0" i="0" u="none" strike="noStrike">
                <a:solidFill>
                  <a:srgbClr val="000000"/>
                </a:solidFill>
                <a:latin typeface="Calibri"/>
                <a:ea typeface="Calibri"/>
                <a:cs typeface="Calibri"/>
              </a:endParaRPr>
            </a:p>
          </xdr:txBody>
        </xdr:sp>
      </xdr:grpSp>
    </xdr:grpSp>
    <xdr:clientData/>
  </xdr:twoCellAnchor>
  <xdr:twoCellAnchor>
    <xdr:from>
      <xdr:col>16</xdr:col>
      <xdr:colOff>152400</xdr:colOff>
      <xdr:row>23</xdr:row>
      <xdr:rowOff>179070</xdr:rowOff>
    </xdr:from>
    <xdr:to>
      <xdr:col>22</xdr:col>
      <xdr:colOff>601980</xdr:colOff>
      <xdr:row>37</xdr:row>
      <xdr:rowOff>171450</xdr:rowOff>
    </xdr:to>
    <xdr:graphicFrame macro="">
      <xdr:nvGraphicFramePr>
        <xdr:cNvPr id="17" name="Chart 16">
          <a:extLst>
            <a:ext uri="{FF2B5EF4-FFF2-40B4-BE49-F238E27FC236}">
              <a16:creationId xmlns:a16="http://schemas.microsoft.com/office/drawing/2014/main" id="{9F919651-19A0-43A1-8E5D-69216D762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23</xdr:row>
      <xdr:rowOff>167640</xdr:rowOff>
    </xdr:from>
    <xdr:to>
      <xdr:col>14</xdr:col>
      <xdr:colOff>403860</xdr:colOff>
      <xdr:row>38</xdr:row>
      <xdr:rowOff>0</xdr:rowOff>
    </xdr:to>
    <xdr:graphicFrame macro="">
      <xdr:nvGraphicFramePr>
        <xdr:cNvPr id="18" name="Chart 17">
          <a:extLst>
            <a:ext uri="{FF2B5EF4-FFF2-40B4-BE49-F238E27FC236}">
              <a16:creationId xmlns:a16="http://schemas.microsoft.com/office/drawing/2014/main" id="{2F8A3AE9-7373-4580-BF79-0DD2C87B0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594360</xdr:colOff>
      <xdr:row>8</xdr:row>
      <xdr:rowOff>171450</xdr:rowOff>
    </xdr:from>
    <xdr:to>
      <xdr:col>23</xdr:col>
      <xdr:colOff>41910</xdr:colOff>
      <xdr:row>21</xdr:row>
      <xdr:rowOff>19050</xdr:rowOff>
    </xdr:to>
    <xdr:grpSp>
      <xdr:nvGrpSpPr>
        <xdr:cNvPr id="49" name="Group 48">
          <a:extLst>
            <a:ext uri="{FF2B5EF4-FFF2-40B4-BE49-F238E27FC236}">
              <a16:creationId xmlns:a16="http://schemas.microsoft.com/office/drawing/2014/main" id="{2ECD80FD-F0C0-0FFC-79A7-73EADEA18403}"/>
            </a:ext>
          </a:extLst>
        </xdr:cNvPr>
        <xdr:cNvGrpSpPr/>
      </xdr:nvGrpSpPr>
      <xdr:grpSpPr>
        <a:xfrm>
          <a:off x="1813560" y="1634490"/>
          <a:ext cx="12249150" cy="2225040"/>
          <a:chOff x="1813560" y="1634490"/>
          <a:chExt cx="12249150" cy="2225040"/>
        </a:xfrm>
      </xdr:grpSpPr>
      <xdr:graphicFrame macro="">
        <xdr:nvGraphicFramePr>
          <xdr:cNvPr id="13" name="Chart 12">
            <a:extLst>
              <a:ext uri="{FF2B5EF4-FFF2-40B4-BE49-F238E27FC236}">
                <a16:creationId xmlns:a16="http://schemas.microsoft.com/office/drawing/2014/main" id="{33D1248F-BF1C-4ED5-A9C6-8F46BF3F6800}"/>
              </a:ext>
            </a:extLst>
          </xdr:cNvPr>
          <xdr:cNvGraphicFramePr>
            <a:graphicFrameLocks/>
          </xdr:cNvGraphicFramePr>
        </xdr:nvGraphicFramePr>
        <xdr:xfrm>
          <a:off x="1813560" y="1651635"/>
          <a:ext cx="3040380" cy="21907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5" name="Chart 14">
            <a:extLst>
              <a:ext uri="{FF2B5EF4-FFF2-40B4-BE49-F238E27FC236}">
                <a16:creationId xmlns:a16="http://schemas.microsoft.com/office/drawing/2014/main" id="{692BB08F-0CDC-4F1C-AC7B-B1776BB567E1}"/>
              </a:ext>
            </a:extLst>
          </xdr:cNvPr>
          <xdr:cNvGraphicFramePr>
            <a:graphicFrameLocks/>
          </xdr:cNvGraphicFramePr>
        </xdr:nvGraphicFramePr>
        <xdr:xfrm>
          <a:off x="5125720" y="1647825"/>
          <a:ext cx="2663190" cy="219837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6" name="Chart 15">
            <a:extLst>
              <a:ext uri="{FF2B5EF4-FFF2-40B4-BE49-F238E27FC236}">
                <a16:creationId xmlns:a16="http://schemas.microsoft.com/office/drawing/2014/main" id="{45D68F65-CB52-4C61-9912-3C7A44301979}"/>
              </a:ext>
            </a:extLst>
          </xdr:cNvPr>
          <xdr:cNvGraphicFramePr>
            <a:graphicFrameLocks/>
          </xdr:cNvGraphicFramePr>
        </xdr:nvGraphicFramePr>
        <xdr:xfrm>
          <a:off x="8060690" y="1642110"/>
          <a:ext cx="2941320" cy="22098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 name="Chart 1">
            <a:extLst>
              <a:ext uri="{FF2B5EF4-FFF2-40B4-BE49-F238E27FC236}">
                <a16:creationId xmlns:a16="http://schemas.microsoft.com/office/drawing/2014/main" id="{ABCC5066-F581-403A-9488-A7CC614AB9BF}"/>
              </a:ext>
            </a:extLst>
          </xdr:cNvPr>
          <xdr:cNvGraphicFramePr>
            <a:graphicFrameLocks/>
          </xdr:cNvGraphicFramePr>
        </xdr:nvGraphicFramePr>
        <xdr:xfrm>
          <a:off x="11273790" y="1634490"/>
          <a:ext cx="2788920" cy="222504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3</xdr:col>
      <xdr:colOff>0</xdr:colOff>
      <xdr:row>7</xdr:row>
      <xdr:rowOff>175260</xdr:rowOff>
    </xdr:from>
    <xdr:to>
      <xdr:col>23</xdr:col>
      <xdr:colOff>22860</xdr:colOff>
      <xdr:row>7</xdr:row>
      <xdr:rowOff>175260</xdr:rowOff>
    </xdr:to>
    <xdr:cxnSp macro="">
      <xdr:nvCxnSpPr>
        <xdr:cNvPr id="25" name="Straight Connector 24">
          <a:extLst>
            <a:ext uri="{FF2B5EF4-FFF2-40B4-BE49-F238E27FC236}">
              <a16:creationId xmlns:a16="http://schemas.microsoft.com/office/drawing/2014/main" id="{68FE4F7C-F45F-1109-DF10-72C6E5631466}"/>
            </a:ext>
          </a:extLst>
        </xdr:cNvPr>
        <xdr:cNvCxnSpPr/>
      </xdr:nvCxnSpPr>
      <xdr:spPr>
        <a:xfrm>
          <a:off x="1828800" y="1455420"/>
          <a:ext cx="12214860" cy="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15240</xdr:colOff>
      <xdr:row>22</xdr:row>
      <xdr:rowOff>160020</xdr:rowOff>
    </xdr:from>
    <xdr:to>
      <xdr:col>23</xdr:col>
      <xdr:colOff>0</xdr:colOff>
      <xdr:row>22</xdr:row>
      <xdr:rowOff>175260</xdr:rowOff>
    </xdr:to>
    <xdr:cxnSp macro="">
      <xdr:nvCxnSpPr>
        <xdr:cNvPr id="30" name="Straight Connector 29">
          <a:extLst>
            <a:ext uri="{FF2B5EF4-FFF2-40B4-BE49-F238E27FC236}">
              <a16:creationId xmlns:a16="http://schemas.microsoft.com/office/drawing/2014/main" id="{8EF18D70-E3E1-AFAB-22E6-070828BC4838}"/>
            </a:ext>
          </a:extLst>
        </xdr:cNvPr>
        <xdr:cNvCxnSpPr/>
      </xdr:nvCxnSpPr>
      <xdr:spPr>
        <a:xfrm>
          <a:off x="1844040" y="4183380"/>
          <a:ext cx="12176760" cy="1524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0</xdr:col>
      <xdr:colOff>22860</xdr:colOff>
      <xdr:row>10</xdr:row>
      <xdr:rowOff>38100</xdr:rowOff>
    </xdr:from>
    <xdr:to>
      <xdr:col>2</xdr:col>
      <xdr:colOff>472440</xdr:colOff>
      <xdr:row>16</xdr:row>
      <xdr:rowOff>129540</xdr:rowOff>
    </xdr:to>
    <mc:AlternateContent xmlns:mc="http://schemas.openxmlformats.org/markup-compatibility/2006">
      <mc:Choice xmlns:a14="http://schemas.microsoft.com/office/drawing/2010/main" Requires="a14">
        <xdr:graphicFrame macro="">
          <xdr:nvGraphicFramePr>
            <xdr:cNvPr id="34" name="Product type 1">
              <a:extLst>
                <a:ext uri="{FF2B5EF4-FFF2-40B4-BE49-F238E27FC236}">
                  <a16:creationId xmlns:a16="http://schemas.microsoft.com/office/drawing/2014/main" id="{DA15B193-00F6-45AD-A87E-43D8E67C7710}"/>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dr:sp macro="" textlink="">
          <xdr:nvSpPr>
            <xdr:cNvPr id="0" name=""/>
            <xdr:cNvSpPr>
              <a:spLocks noTextEdit="1"/>
            </xdr:cNvSpPr>
          </xdr:nvSpPr>
          <xdr:spPr>
            <a:xfrm>
              <a:off x="22860" y="1866900"/>
              <a:ext cx="16687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125731</xdr:rowOff>
    </xdr:from>
    <xdr:to>
      <xdr:col>2</xdr:col>
      <xdr:colOff>502920</xdr:colOff>
      <xdr:row>26</xdr:row>
      <xdr:rowOff>133350</xdr:rowOff>
    </xdr:to>
    <mc:AlternateContent xmlns:mc="http://schemas.openxmlformats.org/markup-compatibility/2006">
      <mc:Choice xmlns:a14="http://schemas.microsoft.com/office/drawing/2010/main" Requires="a14">
        <xdr:graphicFrame macro="">
          <xdr:nvGraphicFramePr>
            <xdr:cNvPr id="35" name="Transportation modes 1">
              <a:extLst>
                <a:ext uri="{FF2B5EF4-FFF2-40B4-BE49-F238E27FC236}">
                  <a16:creationId xmlns:a16="http://schemas.microsoft.com/office/drawing/2014/main" id="{566E77A5-9C06-4CBD-A609-5A09630F9302}"/>
                </a:ext>
              </a:extLst>
            </xdr:cNvPr>
            <xdr:cNvGraphicFramePr/>
          </xdr:nvGraphicFramePr>
          <xdr:xfrm>
            <a:off x="0" y="0"/>
            <a:ext cx="0" cy="0"/>
          </xdr:xfrm>
          <a:graphic>
            <a:graphicData uri="http://schemas.microsoft.com/office/drawing/2010/slicer">
              <sle:slicer xmlns:sle="http://schemas.microsoft.com/office/drawing/2010/slicer" name="Transportation modes 1"/>
            </a:graphicData>
          </a:graphic>
        </xdr:graphicFrame>
      </mc:Choice>
      <mc:Fallback>
        <xdr:sp macro="" textlink="">
          <xdr:nvSpPr>
            <xdr:cNvPr id="0" name=""/>
            <xdr:cNvSpPr>
              <a:spLocks noTextEdit="1"/>
            </xdr:cNvSpPr>
          </xdr:nvSpPr>
          <xdr:spPr>
            <a:xfrm>
              <a:off x="22860" y="3417571"/>
              <a:ext cx="1699260" cy="147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28</xdr:row>
      <xdr:rowOff>129541</xdr:rowOff>
    </xdr:from>
    <xdr:to>
      <xdr:col>2</xdr:col>
      <xdr:colOff>518160</xdr:colOff>
      <xdr:row>38</xdr:row>
      <xdr:rowOff>15240</xdr:rowOff>
    </xdr:to>
    <mc:AlternateContent xmlns:mc="http://schemas.openxmlformats.org/markup-compatibility/2006">
      <mc:Choice xmlns:a14="http://schemas.microsoft.com/office/drawing/2010/main" Requires="a14">
        <xdr:graphicFrame macro="">
          <xdr:nvGraphicFramePr>
            <xdr:cNvPr id="36" name="Location 1">
              <a:extLst>
                <a:ext uri="{FF2B5EF4-FFF2-40B4-BE49-F238E27FC236}">
                  <a16:creationId xmlns:a16="http://schemas.microsoft.com/office/drawing/2014/main" id="{6821A548-F9FF-4D28-ACA3-E7517800086B}"/>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22860" y="5250181"/>
              <a:ext cx="17145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57.484626041667" createdVersion="8" refreshedVersion="8" minRefreshableVersion="3" recordCount="100" xr:uid="{B5A79E18-8A8B-40CB-BAB2-5B676E1C13DD}">
  <cacheSource type="worksheet">
    <worksheetSource name="supply_chain_data"/>
  </cacheSource>
  <cacheFields count="26">
    <cacheField name="Product type" numFmtId="0">
      <sharedItems count="3">
        <s v="haircare"/>
        <s v="skincare"/>
        <s v="cosmetics"/>
      </sharedItems>
    </cacheField>
    <cacheField name="SKU" numFmtId="0">
      <sharedItems/>
    </cacheField>
    <cacheField name="Price" numFmtId="164">
      <sharedItems containsSemiMixedTypes="0" containsString="0" containsNumber="1" minValue="1.7" maxValue="99.171300000000002"/>
    </cacheField>
    <cacheField name="Availability" numFmtId="0">
      <sharedItems containsSemiMixedTypes="0" containsString="0" containsNumber="1" containsInteger="1" minValue="1" maxValue="100"/>
    </cacheField>
    <cacheField name="Number of products sold" numFmtId="1">
      <sharedItems containsSemiMixedTypes="0" containsString="0" containsNumber="1" containsInteger="1" minValue="8" maxValue="996"/>
    </cacheField>
    <cacheField name="Revenue generated" numFmtId="164">
      <sharedItems containsSemiMixedTypes="0" containsString="0" containsNumber="1" minValue="1061.618523013288" maxValue="9866.465457979697" count="100">
        <n v="8661.9967923923832"/>
        <n v="7460.9000654458487"/>
        <n v="9577.7496258687297"/>
        <n v="7766.8364256852328"/>
        <n v="2686.5051515674468"/>
        <n v="2828.3487459757589"/>
        <n v="7823.4765595317367"/>
        <n v="8496.1038130898378"/>
        <n v="7517.363210631127"/>
        <n v="4971.145987585558"/>
        <n v="2330.9658020919492"/>
        <n v="6099.944115581452"/>
        <n v="2873.7414460214413"/>
        <n v="4052.7384162378667"/>
        <n v="8653.5709264698016"/>
        <n v="5442.0867853976733"/>
        <n v="6453.7979681762854"/>
        <n v="2629.3964348452619"/>
        <n v="9364.6735050761727"/>
        <n v="2553.4955849912149"/>
        <n v="8128.0276968511916"/>
        <n v="7087.0526963574366"/>
        <n v="2390.8078665561734"/>
        <n v="8858.367571011484"/>
        <n v="9049.0778609398967"/>
        <n v="2174.777054350654"/>
        <n v="3716.4933258940368"/>
        <n v="2686.4572235759833"/>
        <n v="6117.3246150839923"/>
        <n v="8318.9031946171781"/>
        <n v="2766.3423668660889"/>
        <n v="9655.1351027193978"/>
        <n v="9571.5504873278187"/>
        <n v="5149.9983504080365"/>
        <n v="9061.7108955077238"/>
        <n v="6541.3293448024651"/>
        <n v="7573.4024578487333"/>
        <n v="2438.3399304700288"/>
        <n v="9692.3180402184316"/>
        <n v="1912.4656631007608"/>
        <n v="5724.9593504562654"/>
        <n v="5521.2052590109715"/>
        <n v="1839.6094258567639"/>
        <n v="5737.425599119023"/>
        <n v="7152.2860494355145"/>
        <n v="5267.9568075105208"/>
        <n v="2556.7673606335957"/>
        <n v="7089.4742499341864"/>
        <n v="7397.0710045871801"/>
        <n v="8001.6132065190022"/>
        <n v="5910.8853896688988"/>
        <n v="9866.465457979697"/>
        <n v="9435.7626089121295"/>
        <n v="8232.3348294258212"/>
        <n v="6088.0214799408586"/>
        <n v="2925.6751703038126"/>
        <n v="4767.020484344137"/>
        <n v="1605.8669003924058"/>
        <n v="2021.1498103371077"/>
        <n v="1061.618523013288"/>
        <n v="8864.0843495864356"/>
        <n v="6885.5893508962527"/>
        <n v="3899.7468337292244"/>
        <n v="4256.9491408502254"/>
        <n v="8458.7308783671779"/>
        <n v="8354.5796864819949"/>
        <n v="8367.721618020154"/>
        <n v="9473.7980325083372"/>
        <n v="3550.2184327809919"/>
        <n v="1752.3810874841247"/>
        <n v="7014.8879872033885"/>
        <n v="8180.3370854254426"/>
        <n v="2633.1219813122557"/>
        <n v="7910.8869161406856"/>
        <n v="5709.9452959692871"/>
        <n v="1889.073589779335"/>
        <n v="5328.3759842977579"/>
        <n v="2483.7601775427947"/>
        <n v="1292.4584179377562"/>
        <n v="7888.7232684270812"/>
        <n v="8651.6726829820655"/>
        <n v="4384.4134000458625"/>
        <n v="2943.3818676094515"/>
        <n v="2411.754632110491"/>
        <n v="2048.2900998487103"/>
        <n v="8684.6130592538575"/>
        <n v="1229.5910285649834"/>
        <n v="5133.8467010866916"/>
        <n v="9444.7420330629793"/>
        <n v="5924.682566853231"/>
        <n v="9592.6335702803117"/>
        <n v="1935.2067935075991"/>
        <n v="2100.1297546259366"/>
        <n v="4531.4021336919095"/>
        <n v="7888.3565466618729"/>
        <n v="7386.3639440486641"/>
        <n v="7698.4247656321168"/>
        <n v="4370.9165799845359"/>
        <n v="8525.9525596835265"/>
        <n v="9185.1858291817043"/>
      </sharedItems>
    </cacheField>
    <cacheField name="Customer demographics" numFmtId="0">
      <sharedItems/>
    </cacheField>
    <cacheField name="Stock levels" numFmtId="1">
      <sharedItems containsSemiMixedTypes="0" containsString="0" containsNumber="1" containsInteger="1" minValue="0" maxValue="100"/>
    </cacheField>
    <cacheField name="Lead times" numFmtId="1">
      <sharedItems containsSemiMixedTypes="0" containsString="0" containsNumber="1" containsInteger="1" minValue="1" maxValue="30"/>
    </cacheField>
    <cacheField name="Order quantities" numFmtId="1">
      <sharedItems containsSemiMixedTypes="0" containsString="0" containsNumber="1" containsInteger="1" minValue="1" maxValue="96"/>
    </cacheField>
    <cacheField name="Shipping times" numFmtId="1">
      <sharedItems containsSemiMixedTypes="0" containsString="0" containsNumber="1" containsInteger="1" minValue="1" maxValue="10" count="10">
        <n v="4"/>
        <n v="2"/>
        <n v="6"/>
        <n v="8"/>
        <n v="3"/>
        <n v="1"/>
        <n v="7"/>
        <n v="9"/>
        <n v="5"/>
        <n v="10"/>
      </sharedItems>
    </cacheField>
    <cacheField name="Shipping carriers" numFmtId="0">
      <sharedItems count="3">
        <s v="Carrier B"/>
        <s v="Carrier A"/>
        <s v="Carrier C"/>
      </sharedItems>
    </cacheField>
    <cacheField name="Shipping costs" numFmtId="164">
      <sharedItems containsSemiMixedTypes="0" containsString="0" containsNumber="1" minValue="1.0135000000000001" maxValue="9.9298000000000002" count="100">
        <n v="2.9565999999999999"/>
        <n v="9.7165999999999997"/>
        <n v="8.0545000000000009"/>
        <n v="1.7296"/>
        <n v="3.8904999999999998"/>
        <n v="4.4440999999999997"/>
        <n v="3.8807999999999998"/>
        <n v="2.3483000000000001"/>
        <n v="3.4047000000000001"/>
        <n v="7.1665999999999999"/>
        <n v="8.6731999999999996"/>
        <n v="4.5239000000000003"/>
        <n v="1.3252999999999999"/>
        <n v="9.5373000000000001"/>
        <n v="2.0398000000000001"/>
        <n v="2.4220000000000002"/>
        <n v="4.1913"/>
        <n v="3.5853999999999999"/>
        <n v="4.3391999999999999"/>
        <n v="4.7426000000000004"/>
        <n v="8.8782999999999994"/>
        <n v="6.0378999999999996"/>
        <n v="9.5676000000000005"/>
        <n v="2.9249000000000001"/>
        <n v="9.7413000000000007"/>
        <n v="2.2311000000000001"/>
        <n v="6.5075000000000003"/>
        <n v="7.4067999999999996"/>
        <n v="9.8980999999999995"/>
        <n v="8.1010000000000009"/>
        <n v="8.9544999999999995"/>
        <n v="2.6797"/>
        <n v="6.5991"/>
        <n v="4.8582999999999998"/>
        <n v="1.0195000000000001"/>
        <n v="5.2881999999999998"/>
        <n v="2.1080000000000001"/>
        <n v="1.5327"/>
        <n v="9.2359000000000009"/>
        <n v="5.5625"/>
        <n v="7.2295999999999996"/>
        <n v="5.7732999999999999"/>
        <n v="7.5262000000000002"/>
        <n v="3.694"/>
        <n v="7.5773999999999999"/>
        <n v="5.2152000000000003"/>
        <n v="4.0709999999999997"/>
        <n v="8.9787999999999997"/>
        <n v="7.0957999999999997"/>
        <n v="2.5055999999999998"/>
        <n v="6.2478999999999996"/>
        <n v="4.7830000000000004"/>
        <n v="8.6311"/>
        <n v="1.0135000000000001"/>
        <n v="4.3051000000000004"/>
        <n v="5.0144000000000002"/>
        <n v="1.7744"/>
        <n v="9.1606000000000005"/>
        <n v="4.9383999999999997"/>
        <n v="7.2937000000000003"/>
        <n v="4.3814000000000002"/>
        <n v="9.0303000000000004"/>
        <n v="7.2916999999999996"/>
        <n v="2.4579"/>
        <n v="4.5853999999999999"/>
        <n v="6.5804999999999998"/>
        <n v="2.2161"/>
        <n v="9.1478000000000002"/>
        <n v="1.1942999999999999"/>
        <n v="9.7052999999999994"/>
        <n v="6.3156999999999996"/>
        <n v="9.2281999999999993"/>
        <n v="6.5995999999999997"/>
        <n v="1.5128999999999999"/>
        <n v="5.2377000000000002"/>
        <n v="2.4739"/>
        <n v="7.0545"/>
        <n v="6.7808999999999999"/>
        <n v="8.4670000000000005"/>
        <n v="6.4962999999999997"/>
        <n v="2.8332000000000002"/>
        <n v="4.0663"/>
        <n v="4.7081999999999997"/>
        <n v="4.9497999999999998"/>
        <n v="8.3816000000000006"/>
        <n v="8.2492000000000001"/>
        <n v="1.4542999999999999"/>
        <n v="6.5758000000000001"/>
        <n v="3.8012999999999999"/>
        <n v="9.9298000000000002"/>
        <n v="7.6744000000000003"/>
        <n v="7.4714999999999998"/>
        <n v="4.4695"/>
        <n v="7.0064000000000002"/>
        <n v="6.9428999999999998"/>
        <n v="8.6303000000000001"/>
        <n v="5.3529"/>
        <n v="7.9047999999999998"/>
        <n v="1.4097999999999999"/>
        <n v="1.3109999999999999"/>
      </sharedItems>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1">
      <sharedItems containsSemiMixedTypes="0" containsString="0" containsNumber="1" containsInteger="1" minValue="1" maxValue="30"/>
    </cacheField>
    <cacheField name="Production volumes" numFmtId="1">
      <sharedItems containsSemiMixedTypes="0" containsString="0" containsNumber="1" containsInteger="1" minValue="104" maxValue="985"/>
    </cacheField>
    <cacheField name="Manufacturing lead time" numFmtId="1">
      <sharedItems containsSemiMixedTypes="0" containsString="0" containsNumber="1" containsInteger="1" minValue="1" maxValue="30"/>
    </cacheField>
    <cacheField name="Manufacturing costs" numFmtId="164">
      <sharedItems containsSemiMixedTypes="0" containsString="0" containsNumber="1" minValue="1.0850685695870688" maxValue="99.466108603599125" count="100">
        <n v="46.279879240508322"/>
        <n v="33.616768953730002"/>
        <n v="30.688019348284204"/>
        <n v="35.624741397125028"/>
        <n v="92.065160598712851"/>
        <n v="56.766475557431797"/>
        <n v="1.0850685695870688"/>
        <n v="99.466108603599125"/>
        <n v="11.423027139565695"/>
        <n v="47.95760163495158"/>
        <n v="96.52735278531091"/>
        <n v="27.592363086663696"/>
        <n v="32.321286213424031"/>
        <n v="97.82905011017327"/>
        <n v="5.7914366298629893"/>
        <n v="97.121281751474314"/>
        <n v="77.106342497850008"/>
        <n v="47.679680368355335"/>
        <n v="27.10798085484392"/>
        <n v="82.373320587990207"/>
        <n v="65.686259608488626"/>
        <n v="61.735728954160933"/>
        <n v="50.120839612977349"/>
        <n v="98.609957242703871"/>
        <n v="40.382359702924816"/>
        <n v="78.280383118415386"/>
        <n v="15.972229757181761"/>
        <n v="10.528245070042162"/>
        <n v="59.429381810691567"/>
        <n v="39.292875586065747"/>
        <n v="51.634893400109334"/>
        <n v="60.25114566159808"/>
        <n v="29.692467153749774"/>
        <n v="23.853427512896133"/>
        <n v="10.754272815029333"/>
        <n v="58.004787044743765"/>
        <n v="45.531364237162144"/>
        <n v="34.343277465075381"/>
        <n v="5.9306936455283177"/>
        <n v="9.0058074287816421"/>
        <n v="88.179407104217461"/>
        <n v="95.332064548772493"/>
        <n v="96.422820639571867"/>
        <n v="26.27736595733241"/>
        <n v="22.554106620887744"/>
        <n v="66.312544439991655"/>
        <n v="77.32235321105162"/>
        <n v="19.712992911293647"/>
        <n v="23.126363582464776"/>
        <n v="14.147815443979217"/>
        <n v="45.178757924634517"/>
        <n v="14.190328344569981"/>
        <n v="9.1668491485971515"/>
        <n v="83.344058991677969"/>
        <n v="30.186023375822508"/>
        <n v="30.323545256616502"/>
        <n v="12.836284572832753"/>
        <n v="67.779622987078142"/>
        <n v="65.047415094691459"/>
        <n v="1.900762243519458"/>
        <n v="87.213057815135684"/>
        <n v="78.702393968878894"/>
        <n v="21.048642725168644"/>
        <n v="20.075003975630484"/>
        <n v="8.6930424258772874"/>
        <n v="1.5972227430506774"/>
        <n v="42.084436738309961"/>
        <n v="7.0578761469782307"/>
        <n v="97.113581563462205"/>
        <n v="77.627765812748166"/>
        <n v="11.440781823761265"/>
        <n v="30.661677477859556"/>
        <n v="55.760492895244212"/>
        <n v="46.870238797617155"/>
        <n v="80.580852156447818"/>
        <n v="48.064782640006591"/>
        <n v="64.323597795600222"/>
        <n v="42.952444748991837"/>
        <n v="71.126514720403378"/>
        <n v="57.87090292403628"/>
        <n v="76.961228023820013"/>
        <n v="19.789592941903603"/>
        <n v="4.4652784349432402"/>
        <n v="97.730593800533043"/>
        <n v="33.808636513209095"/>
        <n v="69.929345518672307"/>
        <n v="74.608969995194684"/>
        <n v="28.69699682414317"/>
        <n v="68.184919057041171"/>
        <n v="46.603873381644469"/>
        <n v="85.675963335797974"/>
        <n v="39.772882502339975"/>
        <n v="62.612690395614344"/>
        <n v="35.633652343343876"/>
        <n v="60.387378614862122"/>
        <n v="58.890685768589982"/>
        <n v="17.80375633139127"/>
        <n v="65.765155926367456"/>
        <n v="5.604690864371781"/>
        <n v="38.07289852062604"/>
      </sharedItems>
    </cacheField>
    <cacheField name="Inspection results" numFmtId="0">
      <sharedItems/>
    </cacheField>
    <cacheField name="Defect rates" numFmtId="2">
      <sharedItems containsSemiMixedTypes="0" containsString="0" containsNumber="1" minValue="1.8607567631014899E-2" maxValue="4.9392552886209478"/>
    </cacheField>
    <cacheField name="Transportation modes" numFmtId="0">
      <sharedItems count="4">
        <s v="Road"/>
        <s v="Air"/>
        <s v="Rail"/>
        <s v="Sea"/>
      </sharedItems>
    </cacheField>
    <cacheField name="Routes" numFmtId="0">
      <sharedItems count="3">
        <s v="Route B"/>
        <s v="Route C"/>
        <s v="Route A"/>
      </sharedItems>
    </cacheField>
    <cacheField name="Costs" numFmtId="2">
      <sharedItems containsSemiMixedTypes="0" containsString="0" containsNumber="1" minValue="103.91624796070495" maxValue="997.4134501331946"/>
    </cacheField>
    <cacheField name="Quantities Range" numFmtId="0">
      <sharedItems count="5">
        <s v="81 - 100"/>
        <s v="21 - 40"/>
        <s v="41 - 60"/>
        <s v="61 - 80"/>
        <s v="1 - 20"/>
      </sharedItems>
    </cacheField>
    <cacheField name="Manufacturing Cost Range" numFmtId="0">
      <sharedItems count="5">
        <s v="41 - 60"/>
        <s v="21 - 40"/>
        <s v="81 - 100"/>
        <s v=" 1 - 20"/>
        <s v="61 - 80"/>
      </sharedItems>
    </cacheField>
  </cacheFields>
  <extLst>
    <ext xmlns:x14="http://schemas.microsoft.com/office/spreadsheetml/2009/9/main" uri="{725AE2AE-9491-48be-B2B4-4EB974FC3084}">
      <x14:pivotCacheDefinition pivotCacheId="1367586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0000000007"/>
    <n v="55"/>
    <n v="802"/>
    <x v="0"/>
    <s v="Non-binary"/>
    <n v="58"/>
    <n v="7"/>
    <n v="96"/>
    <x v="0"/>
    <x v="0"/>
    <x v="0"/>
    <x v="0"/>
    <x v="0"/>
    <n v="29"/>
    <n v="215"/>
    <n v="29"/>
    <x v="0"/>
    <s v="Pending"/>
    <n v="0.22641036084992516"/>
    <x v="0"/>
    <x v="0"/>
    <n v="187.75207545920392"/>
    <x v="0"/>
    <x v="0"/>
  </r>
  <r>
    <x v="1"/>
    <s v="SKU1"/>
    <n v="14.843500000000001"/>
    <n v="95"/>
    <n v="736"/>
    <x v="1"/>
    <s v="Female"/>
    <n v="53"/>
    <n v="30"/>
    <n v="37"/>
    <x v="1"/>
    <x v="1"/>
    <x v="1"/>
    <x v="0"/>
    <x v="0"/>
    <n v="23"/>
    <n v="517"/>
    <n v="30"/>
    <x v="1"/>
    <s v="Pending"/>
    <n v="4.8540680263887062"/>
    <x v="0"/>
    <x v="0"/>
    <n v="503.06557914966919"/>
    <x v="1"/>
    <x v="1"/>
  </r>
  <r>
    <x v="0"/>
    <s v="SKU2"/>
    <n v="11.319699999999999"/>
    <n v="34"/>
    <n v="8"/>
    <x v="2"/>
    <s v="Unknown"/>
    <n v="1"/>
    <n v="10"/>
    <n v="88"/>
    <x v="1"/>
    <x v="0"/>
    <x v="2"/>
    <x v="1"/>
    <x v="0"/>
    <n v="12"/>
    <n v="971"/>
    <n v="27"/>
    <x v="2"/>
    <s v="Pending"/>
    <n v="4.580592619199229"/>
    <x v="1"/>
    <x v="1"/>
    <n v="141.92028177151906"/>
    <x v="0"/>
    <x v="1"/>
  </r>
  <r>
    <x v="1"/>
    <s v="SKU3"/>
    <n v="61.1633"/>
    <n v="68"/>
    <n v="83"/>
    <x v="3"/>
    <s v="Non-binary"/>
    <n v="23"/>
    <n v="13"/>
    <n v="59"/>
    <x v="2"/>
    <x v="2"/>
    <x v="3"/>
    <x v="2"/>
    <x v="1"/>
    <n v="24"/>
    <n v="937"/>
    <n v="18"/>
    <x v="3"/>
    <s v="Fail"/>
    <n v="4.7466486206477496"/>
    <x v="2"/>
    <x v="2"/>
    <n v="254.77615921928663"/>
    <x v="2"/>
    <x v="1"/>
  </r>
  <r>
    <x v="1"/>
    <s v="SKU4"/>
    <n v="4.8055000000000003"/>
    <n v="26"/>
    <n v="871"/>
    <x v="4"/>
    <s v="Non-binary"/>
    <n v="5"/>
    <n v="3"/>
    <n v="56"/>
    <x v="3"/>
    <x v="1"/>
    <x v="4"/>
    <x v="1"/>
    <x v="2"/>
    <n v="5"/>
    <n v="414"/>
    <n v="3"/>
    <x v="4"/>
    <s v="Fail"/>
    <n v="3.1455795228330019"/>
    <x v="1"/>
    <x v="2"/>
    <n v="923.44063171192215"/>
    <x v="2"/>
    <x v="2"/>
  </r>
  <r>
    <x v="0"/>
    <s v="SKU5"/>
    <n v="1.7"/>
    <n v="87"/>
    <n v="147"/>
    <x v="5"/>
    <s v="Non-binary"/>
    <n v="90"/>
    <n v="27"/>
    <n v="66"/>
    <x v="4"/>
    <x v="0"/>
    <x v="5"/>
    <x v="3"/>
    <x v="3"/>
    <n v="10"/>
    <n v="104"/>
    <n v="17"/>
    <x v="5"/>
    <s v="Fail"/>
    <n v="2.7791935115711617"/>
    <x v="0"/>
    <x v="2"/>
    <n v="235.46123673553751"/>
    <x v="3"/>
    <x v="0"/>
  </r>
  <r>
    <x v="1"/>
    <s v="SKU6"/>
    <n v="4.0782999999999996"/>
    <n v="48"/>
    <n v="65"/>
    <x v="6"/>
    <s v="Male"/>
    <n v="11"/>
    <n v="15"/>
    <n v="58"/>
    <x v="3"/>
    <x v="2"/>
    <x v="6"/>
    <x v="0"/>
    <x v="1"/>
    <n v="14"/>
    <n v="314"/>
    <n v="24"/>
    <x v="6"/>
    <s v="Pending"/>
    <n v="1.0009106193041357"/>
    <x v="3"/>
    <x v="2"/>
    <n v="134.36909686103172"/>
    <x v="2"/>
    <x v="3"/>
  </r>
  <r>
    <x v="2"/>
    <s v="SKU7"/>
    <n v="42.958399999999997"/>
    <n v="59"/>
    <n v="426"/>
    <x v="7"/>
    <s v="Female"/>
    <n v="93"/>
    <n v="17"/>
    <n v="11"/>
    <x v="5"/>
    <x v="0"/>
    <x v="7"/>
    <x v="3"/>
    <x v="3"/>
    <n v="22"/>
    <n v="564"/>
    <n v="1"/>
    <x v="7"/>
    <s v="Fail"/>
    <n v="0.39817718685065062"/>
    <x v="0"/>
    <x v="1"/>
    <n v="802.05631181755859"/>
    <x v="4"/>
    <x v="2"/>
  </r>
  <r>
    <x v="2"/>
    <s v="SKU8"/>
    <n v="68.717600000000004"/>
    <n v="78"/>
    <n v="150"/>
    <x v="8"/>
    <s v="Female"/>
    <n v="5"/>
    <n v="10"/>
    <n v="15"/>
    <x v="6"/>
    <x v="2"/>
    <x v="8"/>
    <x v="3"/>
    <x v="0"/>
    <n v="13"/>
    <n v="769"/>
    <n v="8"/>
    <x v="8"/>
    <s v="Pending"/>
    <n v="2.7098626911099615"/>
    <x v="3"/>
    <x v="0"/>
    <n v="505.55713422546415"/>
    <x v="4"/>
    <x v="3"/>
  </r>
  <r>
    <x v="1"/>
    <s v="SKU9"/>
    <n v="64.015699999999995"/>
    <n v="35"/>
    <n v="980"/>
    <x v="9"/>
    <s v="Unknown"/>
    <n v="14"/>
    <n v="27"/>
    <n v="83"/>
    <x v="5"/>
    <x v="1"/>
    <x v="9"/>
    <x v="4"/>
    <x v="4"/>
    <n v="29"/>
    <n v="963"/>
    <n v="23"/>
    <x v="9"/>
    <s v="Pending"/>
    <n v="3.8446144787675851"/>
    <x v="2"/>
    <x v="0"/>
    <n v="995.92946149864167"/>
    <x v="0"/>
    <x v="0"/>
  </r>
  <r>
    <x v="1"/>
    <s v="SKU10"/>
    <n v="15.707800000000001"/>
    <n v="11"/>
    <n v="996"/>
    <x v="10"/>
    <s v="Non-binary"/>
    <n v="51"/>
    <n v="13"/>
    <n v="80"/>
    <x v="1"/>
    <x v="2"/>
    <x v="10"/>
    <x v="2"/>
    <x v="1"/>
    <n v="18"/>
    <n v="830"/>
    <n v="5"/>
    <x v="10"/>
    <s v="Pass"/>
    <n v="1.7273139283559424"/>
    <x v="0"/>
    <x v="0"/>
    <n v="806.10317770292295"/>
    <x v="0"/>
    <x v="2"/>
  </r>
  <r>
    <x v="1"/>
    <s v="SKU11"/>
    <n v="90.635499999999993"/>
    <n v="95"/>
    <n v="960"/>
    <x v="11"/>
    <s v="Female"/>
    <n v="46"/>
    <n v="23"/>
    <n v="60"/>
    <x v="5"/>
    <x v="1"/>
    <x v="11"/>
    <x v="4"/>
    <x v="1"/>
    <n v="28"/>
    <n v="362"/>
    <n v="11"/>
    <x v="11"/>
    <s v="Pending"/>
    <n v="2.1169821372994391E-2"/>
    <x v="1"/>
    <x v="2"/>
    <n v="126.72303340940725"/>
    <x v="3"/>
    <x v="1"/>
  </r>
  <r>
    <x v="0"/>
    <s v="SKU12"/>
    <n v="71.213399999999993"/>
    <n v="41"/>
    <n v="336"/>
    <x v="12"/>
    <s v="Unknown"/>
    <n v="100"/>
    <n v="30"/>
    <n v="85"/>
    <x v="0"/>
    <x v="1"/>
    <x v="12"/>
    <x v="3"/>
    <x v="1"/>
    <n v="3"/>
    <n v="563"/>
    <n v="3"/>
    <x v="12"/>
    <s v="Fail"/>
    <n v="2.1612537475559117"/>
    <x v="0"/>
    <x v="0"/>
    <n v="402.96878907377061"/>
    <x v="0"/>
    <x v="1"/>
  </r>
  <r>
    <x v="1"/>
    <s v="SKU13"/>
    <n v="16.160399999999999"/>
    <n v="5"/>
    <n v="249"/>
    <x v="13"/>
    <s v="Male"/>
    <n v="80"/>
    <n v="8"/>
    <n v="48"/>
    <x v="7"/>
    <x v="1"/>
    <x v="13"/>
    <x v="2"/>
    <x v="3"/>
    <n v="23"/>
    <n v="173"/>
    <n v="10"/>
    <x v="13"/>
    <s v="Pending"/>
    <n v="1.6310742300715386"/>
    <x v="0"/>
    <x v="0"/>
    <n v="547.24100516096848"/>
    <x v="2"/>
    <x v="2"/>
  </r>
  <r>
    <x v="1"/>
    <s v="SKU14"/>
    <n v="99.171300000000002"/>
    <n v="26"/>
    <n v="562"/>
    <x v="14"/>
    <s v="Non-binary"/>
    <n v="54"/>
    <n v="29"/>
    <n v="78"/>
    <x v="8"/>
    <x v="0"/>
    <x v="14"/>
    <x v="1"/>
    <x v="1"/>
    <n v="25"/>
    <n v="558"/>
    <n v="14"/>
    <x v="14"/>
    <s v="Pending"/>
    <n v="0.10068285156509371"/>
    <x v="1"/>
    <x v="0"/>
    <n v="929.23528996088965"/>
    <x v="3"/>
    <x v="3"/>
  </r>
  <r>
    <x v="1"/>
    <s v="SKU15"/>
    <n v="36.989199999999997"/>
    <n v="94"/>
    <n v="469"/>
    <x v="15"/>
    <s v="Non-binary"/>
    <n v="9"/>
    <n v="8"/>
    <n v="69"/>
    <x v="6"/>
    <x v="0"/>
    <x v="15"/>
    <x v="1"/>
    <x v="3"/>
    <n v="14"/>
    <n v="580"/>
    <n v="7"/>
    <x v="15"/>
    <s v="Pass"/>
    <n v="2.2644057611985491"/>
    <x v="3"/>
    <x v="0"/>
    <n v="127.86180000162541"/>
    <x v="3"/>
    <x v="2"/>
  </r>
  <r>
    <x v="1"/>
    <s v="SKU16"/>
    <n v="7.5472000000000001"/>
    <n v="74"/>
    <n v="280"/>
    <x v="16"/>
    <s v="Female"/>
    <n v="2"/>
    <n v="5"/>
    <n v="78"/>
    <x v="5"/>
    <x v="0"/>
    <x v="16"/>
    <x v="1"/>
    <x v="3"/>
    <n v="3"/>
    <n v="399"/>
    <n v="21"/>
    <x v="16"/>
    <s v="Pass"/>
    <n v="1.0125630892580491"/>
    <x v="1"/>
    <x v="2"/>
    <n v="865.52577977124031"/>
    <x v="3"/>
    <x v="4"/>
  </r>
  <r>
    <x v="2"/>
    <s v="SKU17"/>
    <n v="81.462500000000006"/>
    <n v="82"/>
    <n v="126"/>
    <x v="17"/>
    <s v="Female"/>
    <n v="45"/>
    <n v="17"/>
    <n v="85"/>
    <x v="7"/>
    <x v="2"/>
    <x v="17"/>
    <x v="1"/>
    <x v="4"/>
    <n v="7"/>
    <n v="453"/>
    <n v="16"/>
    <x v="17"/>
    <s v="Fail"/>
    <n v="0.10202075491817619"/>
    <x v="1"/>
    <x v="1"/>
    <n v="670.93439079241034"/>
    <x v="0"/>
    <x v="0"/>
  </r>
  <r>
    <x v="0"/>
    <s v="SKU18"/>
    <n v="36.443600000000004"/>
    <n v="23"/>
    <n v="620"/>
    <x v="18"/>
    <s v="Unknown"/>
    <n v="10"/>
    <n v="10"/>
    <n v="46"/>
    <x v="3"/>
    <x v="2"/>
    <x v="18"/>
    <x v="4"/>
    <x v="1"/>
    <n v="18"/>
    <n v="374"/>
    <n v="17"/>
    <x v="18"/>
    <s v="Pending"/>
    <n v="2.2319391107292637"/>
    <x v="3"/>
    <x v="2"/>
    <n v="593.48025872065182"/>
    <x v="2"/>
    <x v="1"/>
  </r>
  <r>
    <x v="1"/>
    <s v="SKU19"/>
    <n v="51.123899999999999"/>
    <n v="100"/>
    <n v="187"/>
    <x v="19"/>
    <s v="Unknown"/>
    <n v="48"/>
    <n v="11"/>
    <n v="94"/>
    <x v="4"/>
    <x v="1"/>
    <x v="19"/>
    <x v="3"/>
    <x v="4"/>
    <n v="20"/>
    <n v="694"/>
    <n v="16"/>
    <x v="19"/>
    <s v="Fail"/>
    <n v="3.6464508654170293"/>
    <x v="0"/>
    <x v="1"/>
    <n v="477.30763109090344"/>
    <x v="0"/>
    <x v="2"/>
  </r>
  <r>
    <x v="1"/>
    <s v="SKU20"/>
    <n v="96.341099999999997"/>
    <n v="22"/>
    <n v="320"/>
    <x v="20"/>
    <s v="Unknown"/>
    <n v="27"/>
    <n v="12"/>
    <n v="68"/>
    <x v="2"/>
    <x v="1"/>
    <x v="20"/>
    <x v="1"/>
    <x v="4"/>
    <n v="29"/>
    <n v="309"/>
    <n v="6"/>
    <x v="20"/>
    <s v="Pass"/>
    <n v="4.2314165735345393"/>
    <x v="1"/>
    <x v="0"/>
    <n v="493.87121531620585"/>
    <x v="3"/>
    <x v="4"/>
  </r>
  <r>
    <x v="2"/>
    <s v="SKU21"/>
    <n v="84.893900000000002"/>
    <n v="60"/>
    <n v="601"/>
    <x v="21"/>
    <s v="Unknown"/>
    <n v="69"/>
    <n v="25"/>
    <n v="7"/>
    <x v="2"/>
    <x v="0"/>
    <x v="21"/>
    <x v="2"/>
    <x v="4"/>
    <n v="19"/>
    <n v="791"/>
    <n v="4"/>
    <x v="21"/>
    <s v="Pending"/>
    <n v="1.8607567631014899E-2"/>
    <x v="1"/>
    <x v="1"/>
    <n v="523.36091472015801"/>
    <x v="4"/>
    <x v="4"/>
  </r>
  <r>
    <x v="0"/>
    <s v="SKU22"/>
    <n v="27.6798"/>
    <n v="55"/>
    <n v="884"/>
    <x v="22"/>
    <s v="Unknown"/>
    <n v="71"/>
    <n v="1"/>
    <n v="63"/>
    <x v="9"/>
    <x v="1"/>
    <x v="22"/>
    <x v="3"/>
    <x v="1"/>
    <n v="22"/>
    <n v="780"/>
    <n v="28"/>
    <x v="22"/>
    <s v="Fail"/>
    <n v="2.5912754732111161"/>
    <x v="2"/>
    <x v="1"/>
    <n v="205.57199582694707"/>
    <x v="3"/>
    <x v="0"/>
  </r>
  <r>
    <x v="2"/>
    <s v="SKU23"/>
    <n v="4.3243"/>
    <n v="30"/>
    <n v="391"/>
    <x v="23"/>
    <s v="Unknown"/>
    <n v="84"/>
    <n v="5"/>
    <n v="29"/>
    <x v="6"/>
    <x v="1"/>
    <x v="23"/>
    <x v="2"/>
    <x v="1"/>
    <n v="11"/>
    <n v="568"/>
    <n v="29"/>
    <x v="23"/>
    <s v="Pending"/>
    <n v="1.3422915627227339"/>
    <x v="2"/>
    <x v="2"/>
    <n v="196.32944611241268"/>
    <x v="1"/>
    <x v="2"/>
  </r>
  <r>
    <x v="0"/>
    <s v="SKU24"/>
    <n v="4.1562999999999999"/>
    <n v="32"/>
    <n v="209"/>
    <x v="24"/>
    <s v="Male"/>
    <n v="4"/>
    <n v="26"/>
    <n v="2"/>
    <x v="3"/>
    <x v="2"/>
    <x v="24"/>
    <x v="4"/>
    <x v="3"/>
    <n v="28"/>
    <n v="447"/>
    <n v="3"/>
    <x v="24"/>
    <s v="Pending"/>
    <n v="3.691310292628728"/>
    <x v="1"/>
    <x v="2"/>
    <n v="758.72477260293829"/>
    <x v="4"/>
    <x v="0"/>
  </r>
  <r>
    <x v="0"/>
    <s v="SKU25"/>
    <n v="39.629300000000001"/>
    <n v="73"/>
    <n v="142"/>
    <x v="25"/>
    <s v="Male"/>
    <n v="82"/>
    <n v="11"/>
    <n v="52"/>
    <x v="4"/>
    <x v="2"/>
    <x v="25"/>
    <x v="3"/>
    <x v="1"/>
    <n v="19"/>
    <n v="934"/>
    <n v="23"/>
    <x v="25"/>
    <s v="Pending"/>
    <n v="3.7972312171141831"/>
    <x v="0"/>
    <x v="0"/>
    <n v="458.53594573920907"/>
    <x v="2"/>
    <x v="4"/>
  </r>
  <r>
    <x v="0"/>
    <s v="SKU26"/>
    <n v="97.446899999999999"/>
    <n v="9"/>
    <n v="353"/>
    <x v="26"/>
    <s v="Male"/>
    <n v="59"/>
    <n v="16"/>
    <n v="48"/>
    <x v="0"/>
    <x v="0"/>
    <x v="26"/>
    <x v="4"/>
    <x v="3"/>
    <n v="26"/>
    <n v="171"/>
    <n v="4"/>
    <x v="26"/>
    <s v="Pass"/>
    <n v="2.1193197367249228"/>
    <x v="2"/>
    <x v="2"/>
    <n v="617.8669164583772"/>
    <x v="2"/>
    <x v="3"/>
  </r>
  <r>
    <x v="2"/>
    <s v="SKU27"/>
    <n v="92.557400000000001"/>
    <n v="42"/>
    <n v="352"/>
    <x v="27"/>
    <s v="Unknown"/>
    <n v="47"/>
    <n v="9"/>
    <n v="62"/>
    <x v="3"/>
    <x v="2"/>
    <x v="27"/>
    <x v="2"/>
    <x v="0"/>
    <n v="25"/>
    <n v="291"/>
    <n v="4"/>
    <x v="27"/>
    <s v="Fail"/>
    <n v="2.8646678378833732"/>
    <x v="3"/>
    <x v="0"/>
    <n v="762.45918215568372"/>
    <x v="3"/>
    <x v="3"/>
  </r>
  <r>
    <x v="2"/>
    <s v="SKU28"/>
    <n v="2.3973"/>
    <n v="12"/>
    <n v="394"/>
    <x v="28"/>
    <s v="Female"/>
    <n v="48"/>
    <n v="15"/>
    <n v="24"/>
    <x v="0"/>
    <x v="0"/>
    <x v="28"/>
    <x v="1"/>
    <x v="0"/>
    <n v="13"/>
    <n v="171"/>
    <n v="7"/>
    <x v="28"/>
    <s v="Fail"/>
    <n v="0.81575707929567198"/>
    <x v="1"/>
    <x v="2"/>
    <n v="123.43702751182708"/>
    <x v="1"/>
    <x v="0"/>
  </r>
  <r>
    <x v="2"/>
    <s v="SKU29"/>
    <n v="63.447600000000001"/>
    <n v="3"/>
    <n v="253"/>
    <x v="29"/>
    <s v="Female"/>
    <n v="45"/>
    <n v="5"/>
    <n v="67"/>
    <x v="6"/>
    <x v="0"/>
    <x v="29"/>
    <x v="1"/>
    <x v="1"/>
    <n v="16"/>
    <n v="329"/>
    <n v="7"/>
    <x v="29"/>
    <s v="Pass"/>
    <n v="3.8780989365884881"/>
    <x v="0"/>
    <x v="0"/>
    <n v="764.93537594070813"/>
    <x v="3"/>
    <x v="1"/>
  </r>
  <r>
    <x v="0"/>
    <s v="SKU30"/>
    <n v="8.0228999999999999"/>
    <n v="10"/>
    <n v="327"/>
    <x v="30"/>
    <s v="Male"/>
    <n v="60"/>
    <n v="26"/>
    <n v="35"/>
    <x v="6"/>
    <x v="0"/>
    <x v="30"/>
    <x v="3"/>
    <x v="1"/>
    <n v="27"/>
    <n v="806"/>
    <n v="30"/>
    <x v="30"/>
    <s v="Pending"/>
    <n v="0.96539470535239313"/>
    <x v="0"/>
    <x v="1"/>
    <n v="880.08098824716103"/>
    <x v="1"/>
    <x v="0"/>
  </r>
  <r>
    <x v="1"/>
    <s v="SKU31"/>
    <n v="50.8474"/>
    <n v="28"/>
    <n v="168"/>
    <x v="31"/>
    <s v="Male"/>
    <n v="6"/>
    <n v="17"/>
    <n v="44"/>
    <x v="0"/>
    <x v="0"/>
    <x v="31"/>
    <x v="0"/>
    <x v="4"/>
    <n v="24"/>
    <n v="461"/>
    <n v="8"/>
    <x v="31"/>
    <s v="Pending"/>
    <n v="2.9890000066550746"/>
    <x v="2"/>
    <x v="1"/>
    <n v="609.37920661842668"/>
    <x v="2"/>
    <x v="4"/>
  </r>
  <r>
    <x v="1"/>
    <s v="SKU32"/>
    <n v="79.209900000000005"/>
    <n v="43"/>
    <n v="781"/>
    <x v="32"/>
    <s v="Unknown"/>
    <n v="89"/>
    <n v="13"/>
    <n v="64"/>
    <x v="0"/>
    <x v="2"/>
    <x v="32"/>
    <x v="0"/>
    <x v="1"/>
    <n v="30"/>
    <n v="737"/>
    <n v="7"/>
    <x v="32"/>
    <s v="Pass"/>
    <n v="1.9460361193861131"/>
    <x v="0"/>
    <x v="2"/>
    <n v="761.17390951487755"/>
    <x v="3"/>
    <x v="1"/>
  </r>
  <r>
    <x v="2"/>
    <s v="SKU33"/>
    <n v="64.795400000000001"/>
    <n v="63"/>
    <n v="616"/>
    <x v="33"/>
    <s v="Non-binary"/>
    <n v="4"/>
    <n v="17"/>
    <n v="95"/>
    <x v="7"/>
    <x v="2"/>
    <x v="33"/>
    <x v="2"/>
    <x v="4"/>
    <n v="1"/>
    <n v="251"/>
    <n v="23"/>
    <x v="33"/>
    <s v="Fail"/>
    <n v="3.5410460122509231"/>
    <x v="3"/>
    <x v="2"/>
    <n v="371.25529551987103"/>
    <x v="0"/>
    <x v="1"/>
  </r>
  <r>
    <x v="1"/>
    <s v="SKU34"/>
    <n v="37.467599999999997"/>
    <n v="96"/>
    <n v="602"/>
    <x v="34"/>
    <s v="Unknown"/>
    <n v="1"/>
    <n v="26"/>
    <n v="21"/>
    <x v="6"/>
    <x v="1"/>
    <x v="34"/>
    <x v="1"/>
    <x v="4"/>
    <n v="4"/>
    <n v="452"/>
    <n v="10"/>
    <x v="34"/>
    <s v="Pass"/>
    <n v="0.64660455937205485"/>
    <x v="0"/>
    <x v="0"/>
    <n v="510.3580004335235"/>
    <x v="1"/>
    <x v="3"/>
  </r>
  <r>
    <x v="2"/>
    <s v="SKU35"/>
    <n v="84.957800000000006"/>
    <n v="11"/>
    <n v="449"/>
    <x v="35"/>
    <s v="Female"/>
    <n v="42"/>
    <n v="27"/>
    <n v="85"/>
    <x v="3"/>
    <x v="2"/>
    <x v="35"/>
    <x v="1"/>
    <x v="2"/>
    <n v="3"/>
    <n v="367"/>
    <n v="2"/>
    <x v="35"/>
    <s v="Pass"/>
    <n v="0.54115409806058112"/>
    <x v="3"/>
    <x v="1"/>
    <n v="553.42047123035582"/>
    <x v="0"/>
    <x v="0"/>
  </r>
  <r>
    <x v="1"/>
    <s v="SKU36"/>
    <n v="9.8130000000000006"/>
    <n v="34"/>
    <n v="963"/>
    <x v="36"/>
    <s v="Female"/>
    <n v="18"/>
    <n v="23"/>
    <n v="28"/>
    <x v="4"/>
    <x v="0"/>
    <x v="36"/>
    <x v="4"/>
    <x v="2"/>
    <n v="26"/>
    <n v="671"/>
    <n v="19"/>
    <x v="36"/>
    <s v="Fail"/>
    <n v="3.8055333792433537"/>
    <x v="1"/>
    <x v="1"/>
    <n v="403.8089742481805"/>
    <x v="1"/>
    <x v="0"/>
  </r>
  <r>
    <x v="1"/>
    <s v="SKU37"/>
    <n v="23.399799999999999"/>
    <n v="5"/>
    <n v="963"/>
    <x v="37"/>
    <s v="Female"/>
    <n v="25"/>
    <n v="8"/>
    <n v="21"/>
    <x v="7"/>
    <x v="1"/>
    <x v="37"/>
    <x v="0"/>
    <x v="1"/>
    <n v="24"/>
    <n v="867"/>
    <n v="15"/>
    <x v="37"/>
    <s v="Pending"/>
    <n v="2.6102880848481131"/>
    <x v="3"/>
    <x v="2"/>
    <n v="183.93296804359437"/>
    <x v="1"/>
    <x v="1"/>
  </r>
  <r>
    <x v="2"/>
    <s v="SKU38"/>
    <n v="52.075899999999997"/>
    <n v="75"/>
    <n v="705"/>
    <x v="38"/>
    <s v="Non-binary"/>
    <n v="69"/>
    <n v="1"/>
    <n v="88"/>
    <x v="8"/>
    <x v="0"/>
    <x v="38"/>
    <x v="2"/>
    <x v="0"/>
    <n v="10"/>
    <n v="841"/>
    <n v="12"/>
    <x v="38"/>
    <s v="Pending"/>
    <n v="0.61332689916450744"/>
    <x v="1"/>
    <x v="0"/>
    <n v="339.67286994860615"/>
    <x v="0"/>
    <x v="3"/>
  </r>
  <r>
    <x v="1"/>
    <s v="SKU39"/>
    <n v="19.127500000000001"/>
    <n v="26"/>
    <n v="176"/>
    <x v="39"/>
    <s v="Female"/>
    <n v="78"/>
    <n v="29"/>
    <n v="34"/>
    <x v="4"/>
    <x v="1"/>
    <x v="39"/>
    <x v="4"/>
    <x v="1"/>
    <n v="30"/>
    <n v="791"/>
    <n v="6"/>
    <x v="39"/>
    <s v="Fail"/>
    <n v="1.4519722039968159"/>
    <x v="1"/>
    <x v="0"/>
    <n v="653.67299455203317"/>
    <x v="1"/>
    <x v="3"/>
  </r>
  <r>
    <x v="1"/>
    <s v="SKU40"/>
    <n v="80.541399999999996"/>
    <n v="97"/>
    <n v="933"/>
    <x v="40"/>
    <s v="Female"/>
    <n v="90"/>
    <n v="20"/>
    <n v="39"/>
    <x v="3"/>
    <x v="2"/>
    <x v="40"/>
    <x v="1"/>
    <x v="1"/>
    <n v="18"/>
    <n v="793"/>
    <n v="1"/>
    <x v="40"/>
    <s v="Pending"/>
    <n v="4.2132694305865659"/>
    <x v="0"/>
    <x v="2"/>
    <n v="529.80872398069187"/>
    <x v="1"/>
    <x v="2"/>
  </r>
  <r>
    <x v="1"/>
    <s v="SKU41"/>
    <n v="99.113299999999995"/>
    <n v="35"/>
    <n v="556"/>
    <x v="41"/>
    <s v="Female"/>
    <n v="64"/>
    <n v="19"/>
    <n v="38"/>
    <x v="3"/>
    <x v="0"/>
    <x v="41"/>
    <x v="3"/>
    <x v="4"/>
    <n v="18"/>
    <n v="892"/>
    <n v="7"/>
    <x v="41"/>
    <s v="Fail"/>
    <n v="4.530226239825963E-2"/>
    <x v="3"/>
    <x v="2"/>
    <n v="275.52437113130981"/>
    <x v="1"/>
    <x v="2"/>
  </r>
  <r>
    <x v="1"/>
    <s v="SKU42"/>
    <n v="46.529200000000003"/>
    <n v="98"/>
    <n v="155"/>
    <x v="42"/>
    <s v="Female"/>
    <n v="22"/>
    <n v="27"/>
    <n v="57"/>
    <x v="0"/>
    <x v="2"/>
    <x v="42"/>
    <x v="2"/>
    <x v="3"/>
    <n v="26"/>
    <n v="179"/>
    <n v="7"/>
    <x v="42"/>
    <s v="Fail"/>
    <n v="4.9392552886209478"/>
    <x v="0"/>
    <x v="2"/>
    <n v="635.65712050199193"/>
    <x v="2"/>
    <x v="2"/>
  </r>
  <r>
    <x v="0"/>
    <s v="SKU43"/>
    <n v="11.7433"/>
    <n v="6"/>
    <n v="598"/>
    <x v="43"/>
    <s v="Unknown"/>
    <n v="36"/>
    <n v="29"/>
    <n v="85"/>
    <x v="7"/>
    <x v="0"/>
    <x v="43"/>
    <x v="2"/>
    <x v="0"/>
    <n v="1"/>
    <n v="206"/>
    <n v="23"/>
    <x v="43"/>
    <s v="Pending"/>
    <n v="0.37230476798509771"/>
    <x v="1"/>
    <x v="2"/>
    <n v="716.04411975934067"/>
    <x v="0"/>
    <x v="1"/>
  </r>
  <r>
    <x v="2"/>
    <s v="SKU44"/>
    <n v="51.355800000000002"/>
    <n v="34"/>
    <n v="919"/>
    <x v="44"/>
    <s v="Female"/>
    <n v="13"/>
    <n v="19"/>
    <n v="72"/>
    <x v="2"/>
    <x v="2"/>
    <x v="44"/>
    <x v="4"/>
    <x v="2"/>
    <n v="7"/>
    <n v="834"/>
    <n v="18"/>
    <x v="44"/>
    <s v="Fail"/>
    <n v="2.9626263204548819"/>
    <x v="2"/>
    <x v="2"/>
    <n v="610.45326961922774"/>
    <x v="3"/>
    <x v="1"/>
  </r>
  <r>
    <x v="0"/>
    <s v="SKU45"/>
    <n v="33.784100000000002"/>
    <n v="1"/>
    <n v="24"/>
    <x v="45"/>
    <s v="Male"/>
    <n v="93"/>
    <n v="7"/>
    <n v="52"/>
    <x v="2"/>
    <x v="0"/>
    <x v="45"/>
    <x v="4"/>
    <x v="4"/>
    <n v="25"/>
    <n v="794"/>
    <n v="25"/>
    <x v="45"/>
    <s v="Pass"/>
    <n v="3.219604612084106"/>
    <x v="2"/>
    <x v="2"/>
    <n v="495.30569702847396"/>
    <x v="2"/>
    <x v="4"/>
  </r>
  <r>
    <x v="0"/>
    <s v="SKU46"/>
    <n v="27.0822"/>
    <n v="75"/>
    <n v="859"/>
    <x v="46"/>
    <s v="Non-binary"/>
    <n v="92"/>
    <n v="29"/>
    <n v="6"/>
    <x v="3"/>
    <x v="0"/>
    <x v="46"/>
    <x v="0"/>
    <x v="4"/>
    <n v="18"/>
    <n v="870"/>
    <n v="23"/>
    <x v="46"/>
    <s v="Pending"/>
    <n v="3.6486105925362033"/>
    <x v="0"/>
    <x v="0"/>
    <n v="380.43593711196428"/>
    <x v="4"/>
    <x v="4"/>
  </r>
  <r>
    <x v="1"/>
    <s v="SKU47"/>
    <n v="95.712100000000007"/>
    <n v="93"/>
    <n v="910"/>
    <x v="47"/>
    <s v="Male"/>
    <n v="4"/>
    <n v="15"/>
    <n v="51"/>
    <x v="7"/>
    <x v="0"/>
    <x v="47"/>
    <x v="1"/>
    <x v="1"/>
    <n v="10"/>
    <n v="964"/>
    <n v="20"/>
    <x v="47"/>
    <s v="Pending"/>
    <n v="0.38057358671321373"/>
    <x v="2"/>
    <x v="2"/>
    <n v="581.60235505058677"/>
    <x v="2"/>
    <x v="3"/>
  </r>
  <r>
    <x v="0"/>
    <s v="SKU48"/>
    <n v="76.035499999999999"/>
    <n v="28"/>
    <n v="29"/>
    <x v="48"/>
    <s v="Non-binary"/>
    <n v="30"/>
    <n v="16"/>
    <n v="9"/>
    <x v="4"/>
    <x v="2"/>
    <x v="48"/>
    <x v="4"/>
    <x v="0"/>
    <n v="9"/>
    <n v="109"/>
    <n v="18"/>
    <x v="48"/>
    <s v="Fail"/>
    <n v="1.6981125407144038"/>
    <x v="2"/>
    <x v="0"/>
    <n v="768.65191395437"/>
    <x v="4"/>
    <x v="1"/>
  </r>
  <r>
    <x v="2"/>
    <s v="SKU49"/>
    <n v="78.897900000000007"/>
    <n v="19"/>
    <n v="99"/>
    <x v="49"/>
    <s v="Unknown"/>
    <n v="97"/>
    <n v="24"/>
    <n v="9"/>
    <x v="2"/>
    <x v="2"/>
    <x v="49"/>
    <x v="2"/>
    <x v="2"/>
    <n v="28"/>
    <n v="177"/>
    <n v="28"/>
    <x v="49"/>
    <s v="Pass"/>
    <n v="2.8258139854001318"/>
    <x v="2"/>
    <x v="2"/>
    <n v="336.89016851997792"/>
    <x v="4"/>
    <x v="3"/>
  </r>
  <r>
    <x v="2"/>
    <s v="SKU50"/>
    <n v="14.2035"/>
    <n v="91"/>
    <n v="633"/>
    <x v="50"/>
    <s v="Female"/>
    <n v="31"/>
    <n v="23"/>
    <n v="82"/>
    <x v="9"/>
    <x v="1"/>
    <x v="50"/>
    <x v="4"/>
    <x v="2"/>
    <n v="20"/>
    <n v="306"/>
    <n v="21"/>
    <x v="50"/>
    <s v="Fail"/>
    <n v="4.7548008046711852"/>
    <x v="2"/>
    <x v="0"/>
    <n v="496.24865029194046"/>
    <x v="0"/>
    <x v="0"/>
  </r>
  <r>
    <x v="0"/>
    <s v="SKU51"/>
    <n v="26.700800000000001"/>
    <n v="61"/>
    <n v="154"/>
    <x v="51"/>
    <s v="Male"/>
    <n v="100"/>
    <n v="4"/>
    <n v="52"/>
    <x v="5"/>
    <x v="1"/>
    <x v="51"/>
    <x v="2"/>
    <x v="3"/>
    <n v="18"/>
    <n v="673"/>
    <n v="28"/>
    <x v="51"/>
    <s v="Pending"/>
    <n v="1.7729511720835571"/>
    <x v="0"/>
    <x v="2"/>
    <n v="694.98231757944586"/>
    <x v="2"/>
    <x v="3"/>
  </r>
  <r>
    <x v="1"/>
    <s v="SKU52"/>
    <n v="98.031800000000004"/>
    <n v="1"/>
    <n v="820"/>
    <x v="52"/>
    <s v="Male"/>
    <n v="64"/>
    <n v="11"/>
    <n v="11"/>
    <x v="5"/>
    <x v="0"/>
    <x v="52"/>
    <x v="1"/>
    <x v="0"/>
    <n v="10"/>
    <n v="727"/>
    <n v="27"/>
    <x v="52"/>
    <s v="Pending"/>
    <n v="2.1224716191438247"/>
    <x v="1"/>
    <x v="1"/>
    <n v="602.89849883838338"/>
    <x v="4"/>
    <x v="3"/>
  </r>
  <r>
    <x v="1"/>
    <s v="SKU53"/>
    <n v="30.3415"/>
    <n v="93"/>
    <n v="242"/>
    <x v="53"/>
    <s v="Male"/>
    <n v="96"/>
    <n v="25"/>
    <n v="54"/>
    <x v="4"/>
    <x v="0"/>
    <x v="53"/>
    <x v="1"/>
    <x v="2"/>
    <n v="1"/>
    <n v="631"/>
    <n v="17"/>
    <x v="53"/>
    <s v="Pending"/>
    <n v="1.4103475760760271"/>
    <x v="1"/>
    <x v="0"/>
    <n v="750.73784066827091"/>
    <x v="2"/>
    <x v="2"/>
  </r>
  <r>
    <x v="0"/>
    <s v="SKU54"/>
    <n v="31.1462"/>
    <n v="11"/>
    <n v="622"/>
    <x v="54"/>
    <s v="Non-binary"/>
    <n v="33"/>
    <n v="22"/>
    <n v="61"/>
    <x v="4"/>
    <x v="0"/>
    <x v="54"/>
    <x v="1"/>
    <x v="1"/>
    <n v="26"/>
    <n v="497"/>
    <n v="29"/>
    <x v="54"/>
    <s v="Pass"/>
    <n v="2.4787719755397477"/>
    <x v="0"/>
    <x v="0"/>
    <n v="814.06999658218751"/>
    <x v="3"/>
    <x v="1"/>
  </r>
  <r>
    <x v="0"/>
    <s v="SKU55"/>
    <n v="79.855099999999993"/>
    <n v="16"/>
    <n v="701"/>
    <x v="55"/>
    <s v="Male"/>
    <n v="97"/>
    <n v="11"/>
    <n v="11"/>
    <x v="8"/>
    <x v="1"/>
    <x v="55"/>
    <x v="4"/>
    <x v="2"/>
    <n v="27"/>
    <n v="918"/>
    <n v="5"/>
    <x v="55"/>
    <s v="Fail"/>
    <n v="4.5489196593963852"/>
    <x v="3"/>
    <x v="0"/>
    <n v="323.01292795247883"/>
    <x v="4"/>
    <x v="1"/>
  </r>
  <r>
    <x v="1"/>
    <s v="SKU56"/>
    <n v="20.9864"/>
    <n v="90"/>
    <n v="93"/>
    <x v="56"/>
    <s v="Non-binary"/>
    <n v="25"/>
    <n v="23"/>
    <n v="83"/>
    <x v="8"/>
    <x v="2"/>
    <x v="56"/>
    <x v="1"/>
    <x v="0"/>
    <n v="24"/>
    <n v="826"/>
    <n v="28"/>
    <x v="56"/>
    <s v="Pass"/>
    <n v="1.1737554953874541"/>
    <x v="1"/>
    <x v="0"/>
    <n v="832.21080870602168"/>
    <x v="0"/>
    <x v="3"/>
  </r>
  <r>
    <x v="0"/>
    <s v="SKU57"/>
    <n v="49.263199999999998"/>
    <n v="65"/>
    <n v="227"/>
    <x v="57"/>
    <s v="Unknown"/>
    <n v="5"/>
    <n v="18"/>
    <n v="51"/>
    <x v="5"/>
    <x v="0"/>
    <x v="57"/>
    <x v="4"/>
    <x v="2"/>
    <n v="21"/>
    <n v="588"/>
    <n v="25"/>
    <x v="57"/>
    <s v="Pending"/>
    <n v="2.511174830212707"/>
    <x v="2"/>
    <x v="2"/>
    <n v="482.19123860252813"/>
    <x v="2"/>
    <x v="4"/>
  </r>
  <r>
    <x v="1"/>
    <s v="SKU58"/>
    <n v="59.8416"/>
    <n v="81"/>
    <n v="896"/>
    <x v="58"/>
    <s v="Non-binary"/>
    <n v="10"/>
    <n v="5"/>
    <n v="44"/>
    <x v="6"/>
    <x v="1"/>
    <x v="58"/>
    <x v="0"/>
    <x v="2"/>
    <n v="18"/>
    <n v="396"/>
    <n v="7"/>
    <x v="58"/>
    <s v="Fail"/>
    <n v="1.7303747198591968"/>
    <x v="0"/>
    <x v="0"/>
    <n v="110.36433523136472"/>
    <x v="2"/>
    <x v="4"/>
  </r>
  <r>
    <x v="2"/>
    <s v="SKU59"/>
    <n v="63.828400000000002"/>
    <n v="30"/>
    <n v="484"/>
    <x v="59"/>
    <s v="Non-binary"/>
    <n v="100"/>
    <n v="16"/>
    <n v="26"/>
    <x v="6"/>
    <x v="0"/>
    <x v="59"/>
    <x v="1"/>
    <x v="1"/>
    <n v="11"/>
    <n v="176"/>
    <n v="4"/>
    <x v="59"/>
    <s v="Fail"/>
    <n v="0.4471940154638232"/>
    <x v="1"/>
    <x v="2"/>
    <n v="312.57427361009331"/>
    <x v="1"/>
    <x v="3"/>
  </r>
  <r>
    <x v="1"/>
    <s v="SKU60"/>
    <n v="17.027999999999999"/>
    <n v="16"/>
    <n v="380"/>
    <x v="60"/>
    <s v="Female"/>
    <n v="41"/>
    <n v="27"/>
    <n v="72"/>
    <x v="3"/>
    <x v="2"/>
    <x v="60"/>
    <x v="3"/>
    <x v="0"/>
    <n v="29"/>
    <n v="929"/>
    <n v="24"/>
    <x v="60"/>
    <s v="Fail"/>
    <n v="2.8530906166490539"/>
    <x v="2"/>
    <x v="2"/>
    <n v="430.16909697513654"/>
    <x v="3"/>
    <x v="2"/>
  </r>
  <r>
    <x v="0"/>
    <s v="SKU61"/>
    <n v="52.028700000000001"/>
    <n v="23"/>
    <n v="117"/>
    <x v="61"/>
    <s v="Unknown"/>
    <n v="32"/>
    <n v="23"/>
    <n v="36"/>
    <x v="6"/>
    <x v="2"/>
    <x v="61"/>
    <x v="3"/>
    <x v="1"/>
    <n v="14"/>
    <n v="480"/>
    <n v="12"/>
    <x v="61"/>
    <s v="Fail"/>
    <n v="4.3674705382050529"/>
    <x v="1"/>
    <x v="2"/>
    <n v="164.36652824341942"/>
    <x v="1"/>
    <x v="4"/>
  </r>
  <r>
    <x v="2"/>
    <s v="SKU62"/>
    <n v="72.796400000000006"/>
    <n v="89"/>
    <n v="270"/>
    <x v="62"/>
    <s v="Unknown"/>
    <n v="86"/>
    <n v="2"/>
    <n v="40"/>
    <x v="6"/>
    <x v="2"/>
    <x v="62"/>
    <x v="4"/>
    <x v="0"/>
    <n v="13"/>
    <n v="751"/>
    <n v="14"/>
    <x v="62"/>
    <s v="Pass"/>
    <n v="1.8740014040443747"/>
    <x v="3"/>
    <x v="1"/>
    <n v="320.84651575911158"/>
    <x v="2"/>
    <x v="1"/>
  </r>
  <r>
    <x v="1"/>
    <s v="SKU63"/>
    <n v="13.0174"/>
    <n v="55"/>
    <n v="246"/>
    <x v="63"/>
    <s v="Non-binary"/>
    <n v="54"/>
    <n v="19"/>
    <n v="10"/>
    <x v="0"/>
    <x v="1"/>
    <x v="63"/>
    <x v="0"/>
    <x v="3"/>
    <n v="18"/>
    <n v="736"/>
    <n v="10"/>
    <x v="63"/>
    <s v="Pending"/>
    <n v="3.6328432903821337"/>
    <x v="3"/>
    <x v="2"/>
    <n v="687.28617786641735"/>
    <x v="4"/>
    <x v="1"/>
  </r>
  <r>
    <x v="1"/>
    <s v="SKU64"/>
    <n v="89.634100000000004"/>
    <n v="11"/>
    <n v="134"/>
    <x v="64"/>
    <s v="Female"/>
    <n v="73"/>
    <n v="27"/>
    <n v="75"/>
    <x v="2"/>
    <x v="2"/>
    <x v="64"/>
    <x v="1"/>
    <x v="2"/>
    <n v="17"/>
    <n v="328"/>
    <n v="6"/>
    <x v="64"/>
    <s v="Fail"/>
    <n v="0.15948631471751462"/>
    <x v="1"/>
    <x v="1"/>
    <n v="771.22508468115745"/>
    <x v="3"/>
    <x v="3"/>
  </r>
  <r>
    <x v="1"/>
    <s v="SKU65"/>
    <n v="33.697699999999998"/>
    <n v="72"/>
    <n v="457"/>
    <x v="65"/>
    <s v="Male"/>
    <n v="57"/>
    <n v="24"/>
    <n v="54"/>
    <x v="3"/>
    <x v="2"/>
    <x v="65"/>
    <x v="2"/>
    <x v="1"/>
    <n v="16"/>
    <n v="358"/>
    <n v="21"/>
    <x v="65"/>
    <s v="Fail"/>
    <n v="4.911095954842331"/>
    <x v="2"/>
    <x v="1"/>
    <n v="555.85910367174347"/>
    <x v="2"/>
    <x v="3"/>
  </r>
  <r>
    <x v="1"/>
    <s v="SKU66"/>
    <n v="26.0349"/>
    <n v="52"/>
    <n v="704"/>
    <x v="66"/>
    <s v="Female"/>
    <n v="13"/>
    <n v="17"/>
    <n v="19"/>
    <x v="3"/>
    <x v="1"/>
    <x v="66"/>
    <x v="2"/>
    <x v="1"/>
    <n v="24"/>
    <n v="867"/>
    <n v="28"/>
    <x v="66"/>
    <s v="Fail"/>
    <n v="3.4480632883402618"/>
    <x v="0"/>
    <x v="2"/>
    <n v="393.84334857842788"/>
    <x v="4"/>
    <x v="0"/>
  </r>
  <r>
    <x v="1"/>
    <s v="SKU67"/>
    <n v="87.755399999999995"/>
    <n v="16"/>
    <n v="513"/>
    <x v="67"/>
    <s v="Unknown"/>
    <n v="12"/>
    <n v="9"/>
    <n v="71"/>
    <x v="7"/>
    <x v="2"/>
    <x v="67"/>
    <x v="1"/>
    <x v="0"/>
    <n v="10"/>
    <n v="198"/>
    <n v="11"/>
    <x v="67"/>
    <s v="Pass"/>
    <n v="0.13195544431181483"/>
    <x v="3"/>
    <x v="1"/>
    <n v="169.2718013847869"/>
    <x v="3"/>
    <x v="3"/>
  </r>
  <r>
    <x v="0"/>
    <s v="SKU68"/>
    <n v="37.931800000000003"/>
    <n v="29"/>
    <n v="163"/>
    <x v="68"/>
    <s v="Non-binary"/>
    <n v="0"/>
    <n v="8"/>
    <n v="58"/>
    <x v="3"/>
    <x v="0"/>
    <x v="68"/>
    <x v="4"/>
    <x v="3"/>
    <n v="2"/>
    <n v="375"/>
    <n v="18"/>
    <x v="68"/>
    <s v="Fail"/>
    <n v="1.9834678721741801"/>
    <x v="2"/>
    <x v="2"/>
    <n v="299.70630311810316"/>
    <x v="2"/>
    <x v="2"/>
  </r>
  <r>
    <x v="1"/>
    <s v="SKU69"/>
    <n v="54.865499999999997"/>
    <n v="62"/>
    <n v="511"/>
    <x v="69"/>
    <s v="Non-binary"/>
    <n v="95"/>
    <n v="1"/>
    <n v="27"/>
    <x v="4"/>
    <x v="0"/>
    <x v="69"/>
    <x v="3"/>
    <x v="1"/>
    <n v="9"/>
    <n v="862"/>
    <n v="7"/>
    <x v="69"/>
    <s v="Pending"/>
    <n v="1.3623879886491086"/>
    <x v="1"/>
    <x v="2"/>
    <n v="207.66320620857562"/>
    <x v="1"/>
    <x v="4"/>
  </r>
  <r>
    <x v="0"/>
    <s v="SKU70"/>
    <n v="47.914499999999997"/>
    <n v="90"/>
    <n v="32"/>
    <x v="70"/>
    <s v="Female"/>
    <n v="10"/>
    <n v="12"/>
    <n v="22"/>
    <x v="0"/>
    <x v="0"/>
    <x v="70"/>
    <x v="1"/>
    <x v="3"/>
    <n v="22"/>
    <n v="775"/>
    <n v="16"/>
    <x v="70"/>
    <s v="Pass"/>
    <n v="1.8305755986122314"/>
    <x v="0"/>
    <x v="1"/>
    <n v="183.27289874871101"/>
    <x v="1"/>
    <x v="3"/>
  </r>
  <r>
    <x v="2"/>
    <s v="SKU71"/>
    <n v="6.3815"/>
    <n v="14"/>
    <n v="637"/>
    <x v="71"/>
    <s v="Female"/>
    <n v="76"/>
    <n v="2"/>
    <n v="26"/>
    <x v="2"/>
    <x v="1"/>
    <x v="71"/>
    <x v="4"/>
    <x v="3"/>
    <n v="2"/>
    <n v="258"/>
    <n v="10"/>
    <x v="71"/>
    <s v="Pending"/>
    <n v="2.0787506078749689"/>
    <x v="0"/>
    <x v="2"/>
    <n v="405.16706788885585"/>
    <x v="1"/>
    <x v="1"/>
  </r>
  <r>
    <x v="2"/>
    <s v="SKU72"/>
    <n v="90.204400000000007"/>
    <n v="88"/>
    <n v="478"/>
    <x v="72"/>
    <s v="Non-binary"/>
    <n v="57"/>
    <n v="29"/>
    <n v="77"/>
    <x v="7"/>
    <x v="1"/>
    <x v="72"/>
    <x v="1"/>
    <x v="3"/>
    <n v="21"/>
    <n v="152"/>
    <n v="11"/>
    <x v="72"/>
    <s v="Pending"/>
    <n v="3.2133296074383089"/>
    <x v="2"/>
    <x v="0"/>
    <n v="677.9445698461833"/>
    <x v="3"/>
    <x v="0"/>
  </r>
  <r>
    <x v="2"/>
    <s v="SKU73"/>
    <n v="83.850999999999999"/>
    <n v="41"/>
    <n v="375"/>
    <x v="73"/>
    <s v="Male"/>
    <n v="17"/>
    <n v="25"/>
    <n v="66"/>
    <x v="8"/>
    <x v="0"/>
    <x v="73"/>
    <x v="3"/>
    <x v="4"/>
    <n v="13"/>
    <n v="444"/>
    <n v="4"/>
    <x v="73"/>
    <s v="Fail"/>
    <n v="4.6205460645137064"/>
    <x v="0"/>
    <x v="2"/>
    <n v="866.4728001296578"/>
    <x v="3"/>
    <x v="0"/>
  </r>
  <r>
    <x v="0"/>
    <s v="SKU74"/>
    <n v="3.17"/>
    <n v="64"/>
    <n v="904"/>
    <x v="74"/>
    <s v="Female"/>
    <n v="41"/>
    <n v="6"/>
    <n v="1"/>
    <x v="8"/>
    <x v="1"/>
    <x v="74"/>
    <x v="3"/>
    <x v="2"/>
    <n v="1"/>
    <n v="919"/>
    <n v="9"/>
    <x v="74"/>
    <s v="Fail"/>
    <n v="0.39661272410993542"/>
    <x v="2"/>
    <x v="2"/>
    <n v="341.55265678322337"/>
    <x v="4"/>
    <x v="2"/>
  </r>
  <r>
    <x v="1"/>
    <s v="SKU75"/>
    <n v="92.996899999999997"/>
    <n v="29"/>
    <n v="106"/>
    <x v="75"/>
    <s v="Non-binary"/>
    <n v="16"/>
    <n v="20"/>
    <n v="56"/>
    <x v="9"/>
    <x v="2"/>
    <x v="75"/>
    <x v="1"/>
    <x v="4"/>
    <n v="25"/>
    <n v="759"/>
    <n v="11"/>
    <x v="75"/>
    <s v="Pass"/>
    <n v="2.0300690886687516"/>
    <x v="1"/>
    <x v="1"/>
    <n v="873.12964801765145"/>
    <x v="2"/>
    <x v="0"/>
  </r>
  <r>
    <x v="0"/>
    <s v="SKU76"/>
    <n v="69.108800000000002"/>
    <n v="23"/>
    <n v="241"/>
    <x v="76"/>
    <s v="Male"/>
    <n v="38"/>
    <n v="1"/>
    <n v="22"/>
    <x v="9"/>
    <x v="1"/>
    <x v="76"/>
    <x v="4"/>
    <x v="3"/>
    <n v="25"/>
    <n v="985"/>
    <n v="24"/>
    <x v="76"/>
    <s v="Pending"/>
    <n v="2.1800374515822165"/>
    <x v="2"/>
    <x v="2"/>
    <n v="997.4134501331946"/>
    <x v="1"/>
    <x v="4"/>
  </r>
  <r>
    <x v="0"/>
    <s v="SKU77"/>
    <n v="57.4497"/>
    <n v="14"/>
    <n v="359"/>
    <x v="77"/>
    <s v="Unknown"/>
    <n v="96"/>
    <n v="28"/>
    <n v="57"/>
    <x v="0"/>
    <x v="0"/>
    <x v="77"/>
    <x v="1"/>
    <x v="1"/>
    <n v="26"/>
    <n v="334"/>
    <n v="5"/>
    <x v="77"/>
    <s v="Pass"/>
    <n v="3.0551418183075478"/>
    <x v="0"/>
    <x v="0"/>
    <n v="852.56809891984994"/>
    <x v="2"/>
    <x v="0"/>
  </r>
  <r>
    <x v="0"/>
    <s v="SKU78"/>
    <n v="6.3068999999999997"/>
    <n v="50"/>
    <n v="946"/>
    <x v="78"/>
    <s v="Unknown"/>
    <n v="5"/>
    <n v="4"/>
    <n v="51"/>
    <x v="8"/>
    <x v="0"/>
    <x v="78"/>
    <x v="2"/>
    <x v="0"/>
    <n v="25"/>
    <n v="858"/>
    <n v="21"/>
    <x v="78"/>
    <s v="Pending"/>
    <n v="4.0968813324704518"/>
    <x v="3"/>
    <x v="1"/>
    <n v="323.59220343132216"/>
    <x v="2"/>
    <x v="4"/>
  </r>
  <r>
    <x v="0"/>
    <s v="SKU79"/>
    <n v="57.057000000000002"/>
    <n v="56"/>
    <n v="198"/>
    <x v="79"/>
    <s v="Non-binary"/>
    <n v="31"/>
    <n v="25"/>
    <n v="20"/>
    <x v="5"/>
    <x v="0"/>
    <x v="79"/>
    <x v="0"/>
    <x v="3"/>
    <n v="5"/>
    <n v="228"/>
    <n v="12"/>
    <x v="79"/>
    <s v="Pending"/>
    <n v="0.16587162748060824"/>
    <x v="1"/>
    <x v="1"/>
    <n v="351.50421933503867"/>
    <x v="1"/>
    <x v="0"/>
  </r>
  <r>
    <x v="1"/>
    <s v="SKU80"/>
    <n v="91.128299999999996"/>
    <n v="75"/>
    <n v="872"/>
    <x v="80"/>
    <s v="Unknown"/>
    <n v="39"/>
    <n v="14"/>
    <n v="41"/>
    <x v="1"/>
    <x v="2"/>
    <x v="80"/>
    <x v="0"/>
    <x v="4"/>
    <n v="8"/>
    <n v="202"/>
    <n v="5"/>
    <x v="80"/>
    <s v="Fail"/>
    <n v="2.8496621985053308"/>
    <x v="3"/>
    <x v="0"/>
    <n v="787.77985049434449"/>
    <x v="2"/>
    <x v="4"/>
  </r>
  <r>
    <x v="0"/>
    <s v="SKU81"/>
    <n v="72.819199999999995"/>
    <n v="9"/>
    <n v="774"/>
    <x v="81"/>
    <s v="Unknown"/>
    <n v="48"/>
    <n v="6"/>
    <n v="8"/>
    <x v="8"/>
    <x v="0"/>
    <x v="81"/>
    <x v="0"/>
    <x v="2"/>
    <n v="28"/>
    <n v="698"/>
    <n v="1"/>
    <x v="81"/>
    <s v="Pending"/>
    <n v="2.5475471215487118"/>
    <x v="2"/>
    <x v="0"/>
    <n v="276.77833594679885"/>
    <x v="4"/>
    <x v="3"/>
  </r>
  <r>
    <x v="1"/>
    <s v="SKU82"/>
    <n v="17.0349"/>
    <n v="13"/>
    <n v="336"/>
    <x v="82"/>
    <s v="Unknown"/>
    <n v="42"/>
    <n v="19"/>
    <n v="72"/>
    <x v="5"/>
    <x v="1"/>
    <x v="82"/>
    <x v="4"/>
    <x v="0"/>
    <n v="6"/>
    <n v="955"/>
    <n v="26"/>
    <x v="82"/>
    <s v="Pending"/>
    <n v="4.1378770486223573"/>
    <x v="0"/>
    <x v="1"/>
    <n v="589.97855562804068"/>
    <x v="3"/>
    <x v="3"/>
  </r>
  <r>
    <x v="0"/>
    <s v="SKU83"/>
    <n v="68.911199999999994"/>
    <n v="82"/>
    <n v="663"/>
    <x v="83"/>
    <s v="Unknown"/>
    <n v="65"/>
    <n v="24"/>
    <n v="7"/>
    <x v="3"/>
    <x v="0"/>
    <x v="83"/>
    <x v="1"/>
    <x v="3"/>
    <n v="20"/>
    <n v="443"/>
    <n v="5"/>
    <x v="83"/>
    <s v="Fail"/>
    <n v="0.77300613406724783"/>
    <x v="0"/>
    <x v="2"/>
    <n v="682.97101822609329"/>
    <x v="4"/>
    <x v="2"/>
  </r>
  <r>
    <x v="0"/>
    <s v="SKU84"/>
    <n v="89.104399999999998"/>
    <n v="99"/>
    <n v="618"/>
    <x v="84"/>
    <s v="Unknown"/>
    <n v="73"/>
    <n v="26"/>
    <n v="80"/>
    <x v="9"/>
    <x v="1"/>
    <x v="84"/>
    <x v="2"/>
    <x v="4"/>
    <n v="24"/>
    <n v="589"/>
    <n v="22"/>
    <x v="84"/>
    <s v="Pass"/>
    <n v="4.8434565771180411"/>
    <x v="1"/>
    <x v="0"/>
    <n v="465.45700596368795"/>
    <x v="0"/>
    <x v="1"/>
  </r>
  <r>
    <x v="2"/>
    <s v="SKU85"/>
    <n v="76.962999999999994"/>
    <n v="83"/>
    <n v="25"/>
    <x v="85"/>
    <s v="Female"/>
    <n v="15"/>
    <n v="18"/>
    <n v="66"/>
    <x v="1"/>
    <x v="2"/>
    <x v="85"/>
    <x v="2"/>
    <x v="4"/>
    <n v="4"/>
    <n v="211"/>
    <n v="2"/>
    <x v="85"/>
    <s v="Fail"/>
    <n v="1.3744289997457582"/>
    <x v="0"/>
    <x v="0"/>
    <n v="842.68683000464148"/>
    <x v="3"/>
    <x v="4"/>
  </r>
  <r>
    <x v="1"/>
    <s v="SKU86"/>
    <n v="19.998200000000001"/>
    <n v="18"/>
    <n v="223"/>
    <x v="86"/>
    <s v="Unknown"/>
    <n v="32"/>
    <n v="14"/>
    <n v="22"/>
    <x v="2"/>
    <x v="0"/>
    <x v="86"/>
    <x v="1"/>
    <x v="0"/>
    <n v="4"/>
    <n v="569"/>
    <n v="18"/>
    <x v="86"/>
    <s v="Pass"/>
    <n v="2.0515129307662465"/>
    <x v="2"/>
    <x v="2"/>
    <n v="264.25488983586649"/>
    <x v="1"/>
    <x v="4"/>
  </r>
  <r>
    <x v="0"/>
    <s v="SKU87"/>
    <n v="80.414000000000001"/>
    <n v="24"/>
    <n v="79"/>
    <x v="87"/>
    <s v="Male"/>
    <n v="5"/>
    <n v="7"/>
    <n v="55"/>
    <x v="9"/>
    <x v="1"/>
    <x v="87"/>
    <x v="0"/>
    <x v="4"/>
    <n v="27"/>
    <n v="523"/>
    <n v="17"/>
    <x v="87"/>
    <s v="Fail"/>
    <n v="3.6937377878392756"/>
    <x v="3"/>
    <x v="0"/>
    <n v="879.3592177349243"/>
    <x v="2"/>
    <x v="1"/>
  </r>
  <r>
    <x v="2"/>
    <s v="SKU88"/>
    <n v="75.270399999999995"/>
    <n v="58"/>
    <n v="737"/>
    <x v="88"/>
    <s v="Male"/>
    <n v="60"/>
    <n v="18"/>
    <n v="85"/>
    <x v="6"/>
    <x v="1"/>
    <x v="88"/>
    <x v="4"/>
    <x v="0"/>
    <n v="21"/>
    <n v="953"/>
    <n v="11"/>
    <x v="88"/>
    <s v="Pending"/>
    <n v="0.722204401882931"/>
    <x v="3"/>
    <x v="2"/>
    <n v="103.91624796070495"/>
    <x v="0"/>
    <x v="4"/>
  </r>
  <r>
    <x v="2"/>
    <s v="SKU89"/>
    <n v="97.760099999999994"/>
    <n v="10"/>
    <n v="134"/>
    <x v="89"/>
    <s v="Unknown"/>
    <n v="90"/>
    <n v="1"/>
    <n v="27"/>
    <x v="3"/>
    <x v="0"/>
    <x v="89"/>
    <x v="1"/>
    <x v="1"/>
    <n v="23"/>
    <n v="370"/>
    <n v="11"/>
    <x v="89"/>
    <s v="Pending"/>
    <n v="1.9076657339590746"/>
    <x v="2"/>
    <x v="0"/>
    <n v="517.4999739290605"/>
    <x v="1"/>
    <x v="0"/>
  </r>
  <r>
    <x v="1"/>
    <s v="SKU90"/>
    <n v="13.8819"/>
    <n v="56"/>
    <n v="320"/>
    <x v="90"/>
    <s v="Non-binary"/>
    <n v="66"/>
    <n v="18"/>
    <n v="96"/>
    <x v="6"/>
    <x v="0"/>
    <x v="90"/>
    <x v="0"/>
    <x v="3"/>
    <n v="8"/>
    <n v="585"/>
    <n v="8"/>
    <x v="90"/>
    <s v="Pass"/>
    <n v="1.2193822244013885"/>
    <x v="2"/>
    <x v="0"/>
    <n v="990.07847250581119"/>
    <x v="0"/>
    <x v="2"/>
  </r>
  <r>
    <x v="2"/>
    <s v="SKU91"/>
    <n v="62.112000000000002"/>
    <n v="90"/>
    <n v="916"/>
    <x v="91"/>
    <s v="Male"/>
    <n v="98"/>
    <n v="22"/>
    <n v="85"/>
    <x v="6"/>
    <x v="0"/>
    <x v="91"/>
    <x v="3"/>
    <x v="2"/>
    <n v="5"/>
    <n v="207"/>
    <n v="28"/>
    <x v="91"/>
    <s v="Pending"/>
    <n v="0.62600185820939458"/>
    <x v="2"/>
    <x v="0"/>
    <n v="996.77831495062378"/>
    <x v="0"/>
    <x v="1"/>
  </r>
  <r>
    <x v="2"/>
    <s v="SKU92"/>
    <n v="47.714199999999998"/>
    <n v="44"/>
    <n v="276"/>
    <x v="92"/>
    <s v="Male"/>
    <n v="90"/>
    <n v="25"/>
    <n v="10"/>
    <x v="3"/>
    <x v="0"/>
    <x v="92"/>
    <x v="4"/>
    <x v="0"/>
    <n v="4"/>
    <n v="671"/>
    <n v="29"/>
    <x v="92"/>
    <s v="Pass"/>
    <n v="0.33343182522473924"/>
    <x v="2"/>
    <x v="0"/>
    <n v="230.09278253676294"/>
    <x v="4"/>
    <x v="4"/>
  </r>
  <r>
    <x v="0"/>
    <s v="SKU93"/>
    <n v="69.290800000000004"/>
    <n v="88"/>
    <n v="114"/>
    <x v="93"/>
    <s v="Unknown"/>
    <n v="63"/>
    <n v="17"/>
    <n v="66"/>
    <x v="5"/>
    <x v="2"/>
    <x v="93"/>
    <x v="3"/>
    <x v="4"/>
    <n v="21"/>
    <n v="824"/>
    <n v="20"/>
    <x v="93"/>
    <s v="Fail"/>
    <n v="4.1657817954241452"/>
    <x v="1"/>
    <x v="2"/>
    <n v="823.52384588815585"/>
    <x v="3"/>
    <x v="1"/>
  </r>
  <r>
    <x v="2"/>
    <s v="SKU94"/>
    <n v="3.0377000000000001"/>
    <n v="97"/>
    <n v="987"/>
    <x v="94"/>
    <s v="Unknown"/>
    <n v="77"/>
    <n v="26"/>
    <n v="72"/>
    <x v="7"/>
    <x v="0"/>
    <x v="94"/>
    <x v="4"/>
    <x v="2"/>
    <n v="12"/>
    <n v="908"/>
    <n v="14"/>
    <x v="94"/>
    <s v="Pass"/>
    <n v="1.4636074984727798"/>
    <x v="2"/>
    <x v="0"/>
    <n v="846.66525698669477"/>
    <x v="3"/>
    <x v="4"/>
  </r>
  <r>
    <x v="0"/>
    <s v="SKU95"/>
    <n v="77.903899999999993"/>
    <n v="65"/>
    <n v="672"/>
    <x v="95"/>
    <s v="Unknown"/>
    <n v="15"/>
    <n v="14"/>
    <n v="26"/>
    <x v="7"/>
    <x v="0"/>
    <x v="95"/>
    <x v="3"/>
    <x v="0"/>
    <n v="18"/>
    <n v="450"/>
    <n v="26"/>
    <x v="95"/>
    <s v="Pending"/>
    <n v="1.2108821295850665"/>
    <x v="1"/>
    <x v="2"/>
    <n v="778.8642413766479"/>
    <x v="1"/>
    <x v="0"/>
  </r>
  <r>
    <x v="2"/>
    <s v="SKU96"/>
    <n v="24.423100000000002"/>
    <n v="29"/>
    <n v="324"/>
    <x v="96"/>
    <s v="Non-binary"/>
    <n v="67"/>
    <n v="2"/>
    <n v="32"/>
    <x v="4"/>
    <x v="2"/>
    <x v="96"/>
    <x v="0"/>
    <x v="0"/>
    <n v="28"/>
    <n v="648"/>
    <n v="28"/>
    <x v="96"/>
    <s v="Pending"/>
    <n v="3.8720476814821332"/>
    <x v="0"/>
    <x v="2"/>
    <n v="188.74214114905698"/>
    <x v="1"/>
    <x v="3"/>
  </r>
  <r>
    <x v="0"/>
    <s v="SKU97"/>
    <n v="3.5261"/>
    <n v="56"/>
    <n v="62"/>
    <x v="97"/>
    <s v="Male"/>
    <n v="46"/>
    <n v="19"/>
    <n v="4"/>
    <x v="7"/>
    <x v="1"/>
    <x v="97"/>
    <x v="3"/>
    <x v="0"/>
    <n v="10"/>
    <n v="535"/>
    <n v="13"/>
    <x v="97"/>
    <s v="Fail"/>
    <n v="3.3762378347179811"/>
    <x v="0"/>
    <x v="2"/>
    <n v="540.13242286796776"/>
    <x v="4"/>
    <x v="4"/>
  </r>
  <r>
    <x v="1"/>
    <s v="SKU98"/>
    <n v="19.7546"/>
    <n v="43"/>
    <n v="913"/>
    <x v="98"/>
    <s v="Female"/>
    <n v="53"/>
    <n v="1"/>
    <n v="27"/>
    <x v="6"/>
    <x v="0"/>
    <x v="98"/>
    <x v="2"/>
    <x v="4"/>
    <n v="28"/>
    <n v="581"/>
    <n v="9"/>
    <x v="98"/>
    <s v="Pending"/>
    <n v="2.9081221693512611"/>
    <x v="2"/>
    <x v="2"/>
    <n v="882.19886354704147"/>
    <x v="1"/>
    <x v="3"/>
  </r>
  <r>
    <x v="0"/>
    <s v="SKU99"/>
    <n v="68.517799999999994"/>
    <n v="17"/>
    <n v="627"/>
    <x v="99"/>
    <s v="Unknown"/>
    <n v="55"/>
    <n v="8"/>
    <n v="59"/>
    <x v="2"/>
    <x v="0"/>
    <x v="99"/>
    <x v="4"/>
    <x v="4"/>
    <n v="29"/>
    <n v="921"/>
    <n v="2"/>
    <x v="99"/>
    <s v="Fail"/>
    <n v="0.34602729070550342"/>
    <x v="2"/>
    <x v="0"/>
    <n v="210.74300896424614"/>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F81598-DE24-44FF-B218-AA04B5D633AD}" name="PivotTable10"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68:B172" firstHeaderRow="1" firstDataRow="1" firstDataCol="1" rowPageCount="1" colPageCount="1"/>
  <pivotFields count="26">
    <pivotField showAll="0">
      <items count="4">
        <item x="2"/>
        <item x="0"/>
        <item x="1"/>
        <item t="default"/>
      </items>
    </pivotField>
    <pivotField showAll="0"/>
    <pivotField numFmtId="164" showAll="0"/>
    <pivotField showAll="0"/>
    <pivotField numFmtId="1" showAll="0"/>
    <pivotField numFmtId="164" showAll="0">
      <items count="101">
        <item x="59"/>
        <item x="86"/>
        <item x="78"/>
        <item x="57"/>
        <item x="69"/>
        <item x="42"/>
        <item x="75"/>
        <item x="39"/>
        <item x="91"/>
        <item x="58"/>
        <item x="84"/>
        <item x="92"/>
        <item x="25"/>
        <item x="10"/>
        <item x="22"/>
        <item x="83"/>
        <item x="37"/>
        <item x="77"/>
        <item x="19"/>
        <item x="46"/>
        <item x="17"/>
        <item x="72"/>
        <item x="27"/>
        <item x="4"/>
        <item x="30"/>
        <item x="5"/>
        <item x="12"/>
        <item x="55"/>
        <item x="82"/>
        <item x="68"/>
        <item x="26"/>
        <item x="62"/>
        <item x="13"/>
        <item x="63"/>
        <item x="97"/>
        <item x="81"/>
        <item x="93"/>
        <item x="56"/>
        <item x="9"/>
        <item x="87"/>
        <item x="33"/>
        <item x="45"/>
        <item x="76"/>
        <item x="15"/>
        <item x="41"/>
        <item x="74"/>
        <item x="40"/>
        <item x="43"/>
        <item x="50"/>
        <item x="89"/>
        <item x="54"/>
        <item x="11"/>
        <item x="28"/>
        <item x="16"/>
        <item x="35"/>
        <item x="61"/>
        <item x="70"/>
        <item x="21"/>
        <item x="47"/>
        <item x="44"/>
        <item x="95"/>
        <item x="48"/>
        <item x="1"/>
        <item x="8"/>
        <item x="36"/>
        <item x="96"/>
        <item x="3"/>
        <item x="6"/>
        <item x="94"/>
        <item x="79"/>
        <item x="73"/>
        <item x="49"/>
        <item x="20"/>
        <item x="71"/>
        <item x="53"/>
        <item x="29"/>
        <item x="65"/>
        <item x="66"/>
        <item x="64"/>
        <item x="7"/>
        <item x="98"/>
        <item x="80"/>
        <item x="14"/>
        <item x="0"/>
        <item x="85"/>
        <item x="23"/>
        <item x="60"/>
        <item x="24"/>
        <item x="34"/>
        <item x="99"/>
        <item x="18"/>
        <item x="52"/>
        <item x="88"/>
        <item x="67"/>
        <item x="32"/>
        <item x="2"/>
        <item x="90"/>
        <item x="31"/>
        <item x="38"/>
        <item x="51"/>
        <item t="default"/>
      </items>
    </pivotField>
    <pivotField showAll="0"/>
    <pivotField numFmtId="1" showAll="0"/>
    <pivotField numFmtId="1" showAll="0"/>
    <pivotField numFmtId="1" showAll="0"/>
    <pivotField numFmtId="1" showAll="0">
      <items count="11">
        <item x="5"/>
        <item x="1"/>
        <item x="4"/>
        <item x="0"/>
        <item x="8"/>
        <item x="2"/>
        <item x="6"/>
        <item x="3"/>
        <item x="7"/>
        <item x="9"/>
        <item t="default"/>
      </items>
    </pivotField>
    <pivotField axis="axisRow" showAll="0">
      <items count="4">
        <item x="1"/>
        <item x="0"/>
        <item x="2"/>
        <item t="default"/>
      </items>
    </pivotField>
    <pivotField dataField="1" numFmtId="164" showAll="0">
      <items count="101">
        <item x="53"/>
        <item x="34"/>
        <item x="68"/>
        <item x="99"/>
        <item x="12"/>
        <item x="98"/>
        <item x="86"/>
        <item x="73"/>
        <item x="37"/>
        <item x="3"/>
        <item x="56"/>
        <item x="14"/>
        <item x="36"/>
        <item x="66"/>
        <item x="25"/>
        <item x="7"/>
        <item x="15"/>
        <item x="63"/>
        <item x="75"/>
        <item x="49"/>
        <item x="31"/>
        <item x="80"/>
        <item x="23"/>
        <item x="0"/>
        <item x="8"/>
        <item x="17"/>
        <item x="43"/>
        <item x="88"/>
        <item x="6"/>
        <item x="4"/>
        <item x="81"/>
        <item x="46"/>
        <item x="16"/>
        <item x="54"/>
        <item x="18"/>
        <item x="60"/>
        <item x="5"/>
        <item x="92"/>
        <item x="11"/>
        <item x="64"/>
        <item x="82"/>
        <item x="19"/>
        <item x="51"/>
        <item x="33"/>
        <item x="58"/>
        <item x="83"/>
        <item x="55"/>
        <item x="45"/>
        <item x="74"/>
        <item x="35"/>
        <item x="96"/>
        <item x="39"/>
        <item x="41"/>
        <item x="21"/>
        <item x="50"/>
        <item x="70"/>
        <item x="79"/>
        <item x="26"/>
        <item x="87"/>
        <item x="65"/>
        <item x="32"/>
        <item x="72"/>
        <item x="77"/>
        <item x="94"/>
        <item x="93"/>
        <item x="76"/>
        <item x="48"/>
        <item x="9"/>
        <item x="40"/>
        <item x="62"/>
        <item x="59"/>
        <item x="27"/>
        <item x="91"/>
        <item x="42"/>
        <item x="44"/>
        <item x="90"/>
        <item x="97"/>
        <item x="2"/>
        <item x="29"/>
        <item x="85"/>
        <item x="84"/>
        <item x="78"/>
        <item x="95"/>
        <item x="52"/>
        <item x="10"/>
        <item x="20"/>
        <item x="30"/>
        <item x="47"/>
        <item x="61"/>
        <item x="67"/>
        <item x="57"/>
        <item x="71"/>
        <item x="38"/>
        <item x="13"/>
        <item x="22"/>
        <item x="69"/>
        <item x="1"/>
        <item x="24"/>
        <item x="28"/>
        <item x="89"/>
        <item t="default"/>
      </items>
    </pivotField>
    <pivotField showAll="0"/>
    <pivotField showAll="0">
      <items count="6">
        <item x="3"/>
        <item x="4"/>
        <item x="2"/>
        <item x="1"/>
        <item x="0"/>
        <item t="default"/>
      </items>
    </pivotField>
    <pivotField numFmtId="1" showAll="0"/>
    <pivotField numFmtId="1" showAll="0"/>
    <pivotField numFmtId="1" showAll="0"/>
    <pivotField numFmtId="164" showAll="0">
      <items count="101">
        <item x="6"/>
        <item x="65"/>
        <item x="59"/>
        <item x="82"/>
        <item x="98"/>
        <item x="14"/>
        <item x="38"/>
        <item x="67"/>
        <item x="64"/>
        <item x="39"/>
        <item x="52"/>
        <item x="27"/>
        <item x="34"/>
        <item x="8"/>
        <item x="70"/>
        <item x="56"/>
        <item x="49"/>
        <item x="51"/>
        <item x="26"/>
        <item x="96"/>
        <item x="47"/>
        <item x="81"/>
        <item x="63"/>
        <item x="62"/>
        <item x="44"/>
        <item x="48"/>
        <item x="33"/>
        <item x="43"/>
        <item x="18"/>
        <item x="11"/>
        <item x="87"/>
        <item x="32"/>
        <item x="54"/>
        <item x="55"/>
        <item x="71"/>
        <item x="2"/>
        <item x="12"/>
        <item x="1"/>
        <item x="84"/>
        <item x="37"/>
        <item x="3"/>
        <item x="93"/>
        <item x="99"/>
        <item x="29"/>
        <item x="91"/>
        <item x="24"/>
        <item x="66"/>
        <item x="77"/>
        <item x="50"/>
        <item x="36"/>
        <item x="0"/>
        <item x="89"/>
        <item x="73"/>
        <item x="17"/>
        <item x="9"/>
        <item x="75"/>
        <item x="22"/>
        <item x="30"/>
        <item x="72"/>
        <item x="5"/>
        <item x="79"/>
        <item x="35"/>
        <item x="95"/>
        <item x="28"/>
        <item x="31"/>
        <item x="94"/>
        <item x="21"/>
        <item x="92"/>
        <item x="76"/>
        <item x="58"/>
        <item x="20"/>
        <item x="97"/>
        <item x="45"/>
        <item x="57"/>
        <item x="88"/>
        <item x="85"/>
        <item x="78"/>
        <item x="86"/>
        <item x="80"/>
        <item x="16"/>
        <item x="46"/>
        <item x="69"/>
        <item x="25"/>
        <item x="61"/>
        <item x="74"/>
        <item x="19"/>
        <item x="53"/>
        <item x="90"/>
        <item x="60"/>
        <item x="40"/>
        <item x="4"/>
        <item x="41"/>
        <item x="42"/>
        <item x="10"/>
        <item x="68"/>
        <item x="15"/>
        <item x="83"/>
        <item x="13"/>
        <item x="23"/>
        <item x="7"/>
        <item t="default"/>
      </items>
    </pivotField>
    <pivotField showAll="0"/>
    <pivotField numFmtId="2" showAll="0"/>
    <pivotField showAll="0">
      <items count="5">
        <item x="1"/>
        <item x="2"/>
        <item x="0"/>
        <item x="3"/>
        <item t="default"/>
      </items>
    </pivotField>
    <pivotField axis="axisPage" showAll="0">
      <items count="4">
        <item x="2"/>
        <item x="0"/>
        <item x="1"/>
        <item t="default"/>
      </items>
    </pivotField>
    <pivotField numFmtId="2" showAll="0"/>
    <pivotField showAll="0"/>
    <pivotField showAll="0">
      <items count="6">
        <item x="3"/>
        <item x="1"/>
        <item x="0"/>
        <item x="4"/>
        <item x="2"/>
        <item t="default"/>
      </items>
    </pivotField>
  </pivotFields>
  <rowFields count="1">
    <field x="11"/>
  </rowFields>
  <rowItems count="4">
    <i>
      <x/>
    </i>
    <i>
      <x v="1"/>
    </i>
    <i>
      <x v="2"/>
    </i>
    <i t="grand">
      <x/>
    </i>
  </rowItems>
  <colItems count="1">
    <i/>
  </colItems>
  <pageFields count="1">
    <pageField fld="22" hier="-1"/>
  </pageFields>
  <dataFields count="1">
    <dataField name="Sum of Shipping costs" fld="12"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5FF064-A22F-45CD-8094-4A5D9EF8D1E7}" name="PivotTable6"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83:C89" firstHeaderRow="0" firstDataRow="1" firstDataCol="1"/>
  <pivotFields count="26">
    <pivotField showAll="0">
      <items count="4">
        <item x="2"/>
        <item x="0"/>
        <item x="1"/>
        <item t="default"/>
      </items>
    </pivotField>
    <pivotField showAll="0"/>
    <pivotField numFmtId="164" showAll="0"/>
    <pivotField showAll="0"/>
    <pivotField numFmtId="1" showAll="0"/>
    <pivotField numFmtId="164" showAll="0"/>
    <pivotField showAll="0"/>
    <pivotField numFmtId="1" showAll="0"/>
    <pivotField numFmtId="1" showAll="0"/>
    <pivotField numFmtId="1" showAll="0"/>
    <pivotField numFmtId="1" showAll="0"/>
    <pivotField showAll="0"/>
    <pivotField numFmtId="164" showAll="0"/>
    <pivotField axis="axisRow" showAll="0">
      <items count="6">
        <item x="1"/>
        <item x="4"/>
        <item x="0"/>
        <item x="3"/>
        <item x="2"/>
        <item t="default"/>
      </items>
    </pivotField>
    <pivotField showAll="0">
      <items count="6">
        <item x="3"/>
        <item x="4"/>
        <item x="2"/>
        <item x="1"/>
        <item x="0"/>
        <item t="default"/>
      </items>
    </pivotField>
    <pivotField dataField="1" numFmtId="1" showAll="0"/>
    <pivotField numFmtId="1" showAll="0"/>
    <pivotField numFmtId="1" showAll="0"/>
    <pivotField numFmtId="164" showAll="0"/>
    <pivotField showAll="0"/>
    <pivotField dataField="1" numFmtId="2" showAll="0"/>
    <pivotField showAll="0">
      <items count="5">
        <item x="1"/>
        <item x="2"/>
        <item x="0"/>
        <item x="3"/>
        <item t="default"/>
      </items>
    </pivotField>
    <pivotField showAll="0"/>
    <pivotField numFmtId="2" showAll="0"/>
    <pivotField showAll="0"/>
    <pivotField showAll="0"/>
  </pivotFields>
  <rowFields count="1">
    <field x="13"/>
  </rowFields>
  <rowItems count="6">
    <i>
      <x/>
    </i>
    <i>
      <x v="1"/>
    </i>
    <i>
      <x v="2"/>
    </i>
    <i>
      <x v="3"/>
    </i>
    <i>
      <x v="4"/>
    </i>
    <i t="grand">
      <x/>
    </i>
  </rowItems>
  <colFields count="1">
    <field x="-2"/>
  </colFields>
  <colItems count="2">
    <i>
      <x/>
    </i>
    <i i="1">
      <x v="1"/>
    </i>
  </colItems>
  <dataFields count="2">
    <dataField name="Average of Lead time" fld="15" subtotal="average" baseField="13" baseItem="0" numFmtId="1"/>
    <dataField name="Average of Defect rates" fld="20" subtotal="average" baseField="13" baseItem="2"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8437B4-41BE-455E-9914-90669EE7258E}" name="PivotTable5"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71:B75" firstHeaderRow="1" firstDataRow="1" firstDataCol="1"/>
  <pivotFields count="26">
    <pivotField axis="axisRow" showAll="0">
      <items count="4">
        <item x="2"/>
        <item x="0"/>
        <item x="1"/>
        <item t="default"/>
      </items>
    </pivotField>
    <pivotField showAll="0"/>
    <pivotField numFmtId="164" showAll="0"/>
    <pivotField showAll="0"/>
    <pivotField numFmtId="1" showAll="0"/>
    <pivotField dataField="1" numFmtId="164" showAll="0"/>
    <pivotField showAll="0"/>
    <pivotField numFmtId="1" showAll="0"/>
    <pivotField numFmtId="1" showAll="0"/>
    <pivotField numFmtId="1" showAll="0"/>
    <pivotField numFmtId="1" showAll="0"/>
    <pivotField showAll="0"/>
    <pivotField numFmtId="164" showAll="0"/>
    <pivotField showAll="0"/>
    <pivotField showAll="0">
      <items count="6">
        <item x="3"/>
        <item x="4"/>
        <item x="2"/>
        <item x="1"/>
        <item x="0"/>
        <item t="default"/>
      </items>
    </pivotField>
    <pivotField numFmtId="1" showAll="0"/>
    <pivotField numFmtId="1" showAll="0"/>
    <pivotField numFmtId="1" showAll="0"/>
    <pivotField numFmtId="164" showAll="0"/>
    <pivotField showAll="0"/>
    <pivotField numFmtId="2" showAll="0"/>
    <pivotField showAll="0">
      <items count="5">
        <item x="1"/>
        <item x="2"/>
        <item x="0"/>
        <item x="3"/>
        <item t="default"/>
      </items>
    </pivotField>
    <pivotField showAll="0"/>
    <pivotField numFmtId="2" showAll="0"/>
    <pivotField showAll="0"/>
    <pivotField showAll="0"/>
  </pivotFields>
  <rowFields count="1">
    <field x="0"/>
  </rowFields>
  <rowItems count="4">
    <i>
      <x/>
    </i>
    <i>
      <x v="1"/>
    </i>
    <i>
      <x v="2"/>
    </i>
    <i t="grand">
      <x/>
    </i>
  </rowItems>
  <colItems count="1">
    <i/>
  </colItems>
  <dataFields count="1">
    <dataField name="Sum of Revenue generated" fld="5"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25C267-71B9-4577-B5A6-76D1821E0FC3}" name="PivotTable9"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36:B140" firstHeaderRow="1" firstDataRow="1" firstDataCol="1"/>
  <pivotFields count="26">
    <pivotField showAll="0">
      <items count="4">
        <item x="2"/>
        <item x="0"/>
        <item x="1"/>
        <item t="default"/>
      </items>
    </pivotField>
    <pivotField showAll="0"/>
    <pivotField numFmtId="164" showAll="0"/>
    <pivotField showAll="0"/>
    <pivotField numFmtId="1" showAll="0"/>
    <pivotField numFmtId="164" showAll="0"/>
    <pivotField showAll="0"/>
    <pivotField numFmtId="1" showAll="0"/>
    <pivotField numFmtId="1" showAll="0"/>
    <pivotField numFmtId="1" showAll="0"/>
    <pivotField numFmtId="1" showAll="0"/>
    <pivotField axis="axisRow" showAll="0">
      <items count="4">
        <item x="1"/>
        <item x="0"/>
        <item x="2"/>
        <item t="default"/>
      </items>
    </pivotField>
    <pivotField dataField="1" numFmtId="164" showAll="0"/>
    <pivotField showAll="0"/>
    <pivotField showAll="0">
      <items count="6">
        <item x="3"/>
        <item x="4"/>
        <item x="2"/>
        <item x="1"/>
        <item x="0"/>
        <item t="default"/>
      </items>
    </pivotField>
    <pivotField numFmtId="1" showAll="0"/>
    <pivotField numFmtId="1" showAll="0"/>
    <pivotField numFmtId="1" showAll="0"/>
    <pivotField numFmtId="164" showAll="0"/>
    <pivotField showAll="0"/>
    <pivotField numFmtId="2" showAll="0"/>
    <pivotField showAll="0">
      <items count="5">
        <item x="1"/>
        <item x="2"/>
        <item x="0"/>
        <item x="3"/>
        <item t="default"/>
      </items>
    </pivotField>
    <pivotField showAll="0"/>
    <pivotField numFmtId="2" showAll="0"/>
    <pivotField showAll="0"/>
    <pivotField showAll="0"/>
  </pivotFields>
  <rowFields count="1">
    <field x="11"/>
  </rowFields>
  <rowItems count="4">
    <i>
      <x/>
    </i>
    <i>
      <x v="1"/>
    </i>
    <i>
      <x v="2"/>
    </i>
    <i t="grand">
      <x/>
    </i>
  </rowItems>
  <colItems count="1">
    <i/>
  </colItems>
  <dataFields count="1">
    <dataField name="Average of Shipping costs" fld="12" subtotal="average" baseField="11" baseItem="0" numFmtId="164"/>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DBD412-E927-4625-918F-5679850430A5}" name="PivotTable8"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120:B124" firstHeaderRow="1" firstDataRow="1" firstDataCol="1"/>
  <pivotFields count="26">
    <pivotField axis="axisRow" showAll="0">
      <items count="4">
        <item x="2"/>
        <item x="0"/>
        <item x="1"/>
        <item t="default"/>
      </items>
    </pivotField>
    <pivotField showAll="0"/>
    <pivotField numFmtId="164" showAll="0"/>
    <pivotField showAll="0"/>
    <pivotField numFmtId="1" showAll="0"/>
    <pivotField numFmtId="164" showAll="0"/>
    <pivotField showAll="0"/>
    <pivotField numFmtId="1" showAll="0"/>
    <pivotField numFmtId="1" showAll="0"/>
    <pivotField numFmtId="1" showAll="0"/>
    <pivotField numFmtId="1" showAll="0"/>
    <pivotField showAll="0"/>
    <pivotField numFmtId="164" showAll="0"/>
    <pivotField showAll="0"/>
    <pivotField showAll="0">
      <items count="6">
        <item x="3"/>
        <item x="4"/>
        <item x="2"/>
        <item x="1"/>
        <item x="0"/>
        <item t="default"/>
      </items>
    </pivotField>
    <pivotField numFmtId="1" showAll="0"/>
    <pivotField numFmtId="1" showAll="0"/>
    <pivotField numFmtId="1" showAll="0"/>
    <pivotField dataField="1" numFmtId="164" showAll="0"/>
    <pivotField showAll="0"/>
    <pivotField numFmtId="2" showAll="0"/>
    <pivotField showAll="0">
      <items count="5">
        <item x="1"/>
        <item x="2"/>
        <item x="0"/>
        <item x="3"/>
        <item t="default"/>
      </items>
    </pivotField>
    <pivotField showAll="0"/>
    <pivotField numFmtId="2" showAll="0"/>
    <pivotField showAll="0"/>
    <pivotField showAll="0"/>
  </pivotFields>
  <rowFields count="1">
    <field x="0"/>
  </rowFields>
  <rowItems count="4">
    <i>
      <x/>
    </i>
    <i>
      <x v="1"/>
    </i>
    <i>
      <x v="2"/>
    </i>
    <i t="grand">
      <x/>
    </i>
  </rowItems>
  <colItems count="1">
    <i/>
  </colItems>
  <dataFields count="1">
    <dataField name="Sum of Manufacturing costs" fld="18"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685969-C049-4CB9-8E55-FAC6B14CF9F2}" name="PivotTable2"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22:C28" firstHeaderRow="0" firstDataRow="1" firstDataCol="1"/>
  <pivotFields count="26">
    <pivotField showAll="0">
      <items count="4">
        <item x="2"/>
        <item x="0"/>
        <item x="1"/>
        <item t="default"/>
      </items>
    </pivotField>
    <pivotField showAll="0"/>
    <pivotField numFmtId="164" showAll="0"/>
    <pivotField showAll="0"/>
    <pivotField numFmtId="1" showAll="0"/>
    <pivotField numFmtId="164" showAll="0"/>
    <pivotField showAll="0"/>
    <pivotField numFmtId="1" showAll="0"/>
    <pivotField numFmtId="1" showAll="0"/>
    <pivotField numFmtId="1" showAll="0"/>
    <pivotField numFmtId="1" showAll="0"/>
    <pivotField showAll="0"/>
    <pivotField numFmtId="164" showAll="0"/>
    <pivotField axis="axisRow" showAll="0">
      <items count="6">
        <item x="1"/>
        <item x="4"/>
        <item x="0"/>
        <item x="3"/>
        <item x="2"/>
        <item t="default"/>
      </items>
    </pivotField>
    <pivotField showAll="0">
      <items count="6">
        <item x="3"/>
        <item x="4"/>
        <item x="2"/>
        <item x="1"/>
        <item x="0"/>
        <item t="default"/>
      </items>
    </pivotField>
    <pivotField dataField="1" numFmtId="1" showAll="0"/>
    <pivotField numFmtId="1" showAll="0"/>
    <pivotField numFmtId="1" showAll="0"/>
    <pivotField numFmtId="2" showAll="0"/>
    <pivotField showAll="0"/>
    <pivotField dataField="1" numFmtId="2" showAll="0"/>
    <pivotField showAll="0">
      <items count="5">
        <item x="1"/>
        <item x="2"/>
        <item x="0"/>
        <item x="3"/>
        <item t="default"/>
      </items>
    </pivotField>
    <pivotField showAll="0"/>
    <pivotField numFmtId="2" showAll="0"/>
    <pivotField showAll="0"/>
    <pivotField showAll="0"/>
  </pivotFields>
  <rowFields count="1">
    <field x="13"/>
  </rowFields>
  <rowItems count="6">
    <i>
      <x/>
    </i>
    <i>
      <x v="1"/>
    </i>
    <i>
      <x v="2"/>
    </i>
    <i>
      <x v="3"/>
    </i>
    <i>
      <x v="4"/>
    </i>
    <i t="grand">
      <x/>
    </i>
  </rowItems>
  <colFields count="1">
    <field x="-2"/>
  </colFields>
  <colItems count="2">
    <i>
      <x/>
    </i>
    <i i="1">
      <x v="1"/>
    </i>
  </colItems>
  <dataFields count="2">
    <dataField name="Average of Lead time" fld="15" subtotal="average" baseField="13" baseItem="0" numFmtId="1"/>
    <dataField name="Average of Defect rates" fld="20" subtotal="average" baseField="13" baseItem="0" numFmtId="2"/>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74006A-756E-47BD-B58F-C82E28A63649}" name="PivotTable3"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52:B158" firstHeaderRow="1" firstDataRow="1" firstDataCol="1"/>
  <pivotFields count="26">
    <pivotField showAll="0">
      <items count="4">
        <item x="2"/>
        <item x="0"/>
        <item x="1"/>
        <item t="default"/>
      </items>
    </pivotField>
    <pivotField showAll="0"/>
    <pivotField numFmtId="164" showAll="0"/>
    <pivotField showAll="0"/>
    <pivotField numFmtId="1" showAll="0"/>
    <pivotField dataField="1" numFmtId="164" showAll="0"/>
    <pivotField showAll="0"/>
    <pivotField numFmtId="1" showAll="0"/>
    <pivotField numFmtId="1" showAll="0"/>
    <pivotField numFmtId="1" showAll="0"/>
    <pivotField numFmtId="1" showAll="0"/>
    <pivotField showAll="0"/>
    <pivotField numFmtId="164" showAll="0"/>
    <pivotField showAll="0"/>
    <pivotField showAll="0">
      <items count="6">
        <item x="3"/>
        <item x="4"/>
        <item x="2"/>
        <item x="1"/>
        <item x="0"/>
        <item t="default"/>
      </items>
    </pivotField>
    <pivotField numFmtId="1" showAll="0"/>
    <pivotField numFmtId="1" showAll="0"/>
    <pivotField numFmtId="1" showAll="0"/>
    <pivotField numFmtId="164" showAll="0"/>
    <pivotField showAll="0"/>
    <pivotField numFmtId="2" showAll="0"/>
    <pivotField showAll="0">
      <items count="5">
        <item x="1"/>
        <item x="2"/>
        <item x="0"/>
        <item x="3"/>
        <item t="default"/>
      </items>
    </pivotField>
    <pivotField showAll="0"/>
    <pivotField numFmtId="2" showAll="0"/>
    <pivotField axis="axisRow" showAll="0">
      <items count="6">
        <item x="4"/>
        <item x="1"/>
        <item x="2"/>
        <item x="3"/>
        <item x="0"/>
        <item t="default"/>
      </items>
    </pivotField>
    <pivotField showAll="0"/>
  </pivotFields>
  <rowFields count="1">
    <field x="24"/>
  </rowFields>
  <rowItems count="6">
    <i>
      <x/>
    </i>
    <i>
      <x v="1"/>
    </i>
    <i>
      <x v="2"/>
    </i>
    <i>
      <x v="3"/>
    </i>
    <i>
      <x v="4"/>
    </i>
    <i t="grand">
      <x/>
    </i>
  </rowItems>
  <colItems count="1">
    <i/>
  </colItems>
  <dataFields count="1">
    <dataField name="Sum of Revenue generated" fld="5"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F4AB6C-B6D7-478C-8C40-A03CCC70F370}" name="PivotTable1" cacheId="3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C19" firstHeaderRow="1" firstDataRow="1" firstDataCol="0"/>
  <pivotFields count="26">
    <pivotField showAll="0">
      <items count="4">
        <item x="2"/>
        <item x="0"/>
        <item x="1"/>
        <item t="default"/>
      </items>
    </pivotField>
    <pivotField showAll="0"/>
    <pivotField numFmtId="164" showAll="0"/>
    <pivotField showAll="0"/>
    <pivotField numFmtId="1" showAll="0"/>
    <pivotField numFmtId="164" showAll="0"/>
    <pivotField showAll="0"/>
    <pivotField numFmtId="1" showAll="0"/>
    <pivotField numFmtId="1" showAll="0"/>
    <pivotField numFmtId="1" showAll="0"/>
    <pivotField numFmtId="1" showAll="0"/>
    <pivotField showAll="0"/>
    <pivotField numFmtId="164" showAll="0"/>
    <pivotField showAll="0"/>
    <pivotField showAll="0">
      <items count="6">
        <item x="3"/>
        <item x="4"/>
        <item x="2"/>
        <item x="1"/>
        <item x="0"/>
        <item t="default"/>
      </items>
    </pivotField>
    <pivotField numFmtId="1" showAll="0"/>
    <pivotField numFmtId="1" showAll="0"/>
    <pivotField numFmtId="1" showAll="0"/>
    <pivotField numFmtId="164" showAll="0"/>
    <pivotField showAll="0"/>
    <pivotField numFmtId="2" showAll="0"/>
    <pivotField showAll="0">
      <items count="5">
        <item x="1"/>
        <item x="2"/>
        <item x="0"/>
        <item x="3"/>
        <item t="default"/>
      </items>
    </pivotField>
    <pivotField showAll="0"/>
    <pivotField numFmtId="2"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50A750-3E06-4D49-9B20-F10E84CE8DE5}" name="PivotTable7"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00:B104" firstHeaderRow="1" firstDataRow="1" firstDataCol="1"/>
  <pivotFields count="26">
    <pivotField axis="axisRow" showAll="0">
      <items count="4">
        <item x="2"/>
        <item x="0"/>
        <item x="1"/>
        <item t="default"/>
      </items>
    </pivotField>
    <pivotField showAll="0"/>
    <pivotField numFmtId="164" showAll="0"/>
    <pivotField showAll="0"/>
    <pivotField numFmtId="1" showAll="0"/>
    <pivotField numFmtId="164" showAll="0"/>
    <pivotField showAll="0"/>
    <pivotField dataField="1" numFmtId="1" showAll="0"/>
    <pivotField numFmtId="1" showAll="0"/>
    <pivotField numFmtId="1" showAll="0"/>
    <pivotField numFmtId="1" showAll="0"/>
    <pivotField showAll="0"/>
    <pivotField numFmtId="164" showAll="0"/>
    <pivotField showAll="0"/>
    <pivotField showAll="0">
      <items count="6">
        <item x="3"/>
        <item x="4"/>
        <item x="2"/>
        <item x="1"/>
        <item x="0"/>
        <item t="default"/>
      </items>
    </pivotField>
    <pivotField numFmtId="1" showAll="0"/>
    <pivotField numFmtId="1" showAll="0"/>
    <pivotField numFmtId="1" showAll="0"/>
    <pivotField numFmtId="164" showAll="0"/>
    <pivotField showAll="0"/>
    <pivotField numFmtId="2" showAll="0"/>
    <pivotField showAll="0">
      <items count="5">
        <item x="1"/>
        <item x="2"/>
        <item x="0"/>
        <item x="3"/>
        <item t="default"/>
      </items>
    </pivotField>
    <pivotField showAll="0"/>
    <pivotField numFmtId="2" showAll="0"/>
    <pivotField showAll="0"/>
    <pivotField showAll="0"/>
  </pivotFields>
  <rowFields count="1">
    <field x="0"/>
  </rowFields>
  <rowItems count="4">
    <i>
      <x/>
    </i>
    <i>
      <x v="1"/>
    </i>
    <i>
      <x v="2"/>
    </i>
    <i t="grand">
      <x/>
    </i>
  </rowItems>
  <colItems count="1">
    <i/>
  </colItems>
  <dataFields count="1">
    <dataField name="Sum of Stock levels" fld="7" baseField="0"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73EBA3-D550-488A-8CF9-DA2442F417E9}" name="PivotTable4"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51:C57" firstHeaderRow="0" firstDataRow="1" firstDataCol="1"/>
  <pivotFields count="26">
    <pivotField showAll="0">
      <items count="4">
        <item x="2"/>
        <item x="0"/>
        <item x="1"/>
        <item t="default"/>
      </items>
    </pivotField>
    <pivotField showAll="0"/>
    <pivotField numFmtId="164" showAll="0"/>
    <pivotField showAll="0"/>
    <pivotField numFmtId="1" showAll="0"/>
    <pivotField dataField="1" numFmtId="164" showAll="0"/>
    <pivotField showAll="0"/>
    <pivotField numFmtId="1" showAll="0"/>
    <pivotField numFmtId="1" showAll="0"/>
    <pivotField numFmtId="1" showAll="0"/>
    <pivotField numFmtId="1" showAll="0"/>
    <pivotField showAll="0"/>
    <pivotField dataField="1" numFmtId="164" showAll="0"/>
    <pivotField showAll="0"/>
    <pivotField axis="axisRow" showAll="0">
      <items count="6">
        <item x="3"/>
        <item x="4"/>
        <item x="2"/>
        <item x="1"/>
        <item x="0"/>
        <item t="default"/>
      </items>
    </pivotField>
    <pivotField numFmtId="1" showAll="0"/>
    <pivotField numFmtId="1" showAll="0"/>
    <pivotField numFmtId="1" showAll="0"/>
    <pivotField numFmtId="164" showAll="0"/>
    <pivotField showAll="0"/>
    <pivotField numFmtId="2" showAll="0"/>
    <pivotField showAll="0">
      <items count="5">
        <item x="1"/>
        <item x="2"/>
        <item x="0"/>
        <item x="3"/>
        <item t="default"/>
      </items>
    </pivotField>
    <pivotField showAll="0"/>
    <pivotField numFmtId="2" showAll="0"/>
    <pivotField showAll="0"/>
    <pivotField showAll="0"/>
  </pivotFields>
  <rowFields count="1">
    <field x="14"/>
  </rowFields>
  <rowItems count="6">
    <i>
      <x/>
    </i>
    <i>
      <x v="1"/>
    </i>
    <i>
      <x v="2"/>
    </i>
    <i>
      <x v="3"/>
    </i>
    <i>
      <x v="4"/>
    </i>
    <i t="grand">
      <x/>
    </i>
  </rowItems>
  <colFields count="1">
    <field x="-2"/>
  </colFields>
  <colItems count="2">
    <i>
      <x/>
    </i>
    <i i="1">
      <x v="1"/>
    </i>
  </colItems>
  <dataFields count="2">
    <dataField name="Sum of Revenue generated" fld="5" baseField="0" baseItem="0" numFmtId="164"/>
    <dataField name="Sum of Shipping costs" fld="12" baseField="0" baseItem="0" numFmtId="164"/>
  </dataFields>
  <chartFormats count="2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4" count="1" selected="0">
            <x v="0"/>
          </reference>
        </references>
      </pivotArea>
    </chartFormat>
    <chartFormat chart="3" format="16">
      <pivotArea type="data" outline="0" fieldPosition="0">
        <references count="2">
          <reference field="4294967294" count="1" selected="0">
            <x v="0"/>
          </reference>
          <reference field="14" count="1" selected="0">
            <x v="1"/>
          </reference>
        </references>
      </pivotArea>
    </chartFormat>
    <chartFormat chart="3" format="17">
      <pivotArea type="data" outline="0" fieldPosition="0">
        <references count="2">
          <reference field="4294967294" count="1" selected="0">
            <x v="0"/>
          </reference>
          <reference field="14" count="1" selected="0">
            <x v="2"/>
          </reference>
        </references>
      </pivotArea>
    </chartFormat>
    <chartFormat chart="3" format="18">
      <pivotArea type="data" outline="0" fieldPosition="0">
        <references count="2">
          <reference field="4294967294" count="1" selected="0">
            <x v="0"/>
          </reference>
          <reference field="14" count="1" selected="0">
            <x v="3"/>
          </reference>
        </references>
      </pivotArea>
    </chartFormat>
    <chartFormat chart="3" format="19">
      <pivotArea type="data" outline="0" fieldPosition="0">
        <references count="2">
          <reference field="4294967294" count="1" selected="0">
            <x v="0"/>
          </reference>
          <reference field="14" count="1" selected="0">
            <x v="4"/>
          </reference>
        </references>
      </pivotArea>
    </chartFormat>
    <chartFormat chart="3" format="20" series="1">
      <pivotArea type="data" outline="0" fieldPosition="0">
        <references count="1">
          <reference field="4294967294" count="1" selected="0">
            <x v="1"/>
          </reference>
        </references>
      </pivotArea>
    </chartFormat>
    <chartFormat chart="3" format="21">
      <pivotArea type="data" outline="0" fieldPosition="0">
        <references count="2">
          <reference field="4294967294" count="1" selected="0">
            <x v="1"/>
          </reference>
          <reference field="14" count="1" selected="0">
            <x v="0"/>
          </reference>
        </references>
      </pivotArea>
    </chartFormat>
    <chartFormat chart="3" format="22">
      <pivotArea type="data" outline="0" fieldPosition="0">
        <references count="2">
          <reference field="4294967294" count="1" selected="0">
            <x v="1"/>
          </reference>
          <reference field="14" count="1" selected="0">
            <x v="1"/>
          </reference>
        </references>
      </pivotArea>
    </chartFormat>
    <chartFormat chart="3" format="23">
      <pivotArea type="data" outline="0" fieldPosition="0">
        <references count="2">
          <reference field="4294967294" count="1" selected="0">
            <x v="1"/>
          </reference>
          <reference field="14" count="1" selected="0">
            <x v="2"/>
          </reference>
        </references>
      </pivotArea>
    </chartFormat>
    <chartFormat chart="3" format="24">
      <pivotArea type="data" outline="0" fieldPosition="0">
        <references count="2">
          <reference field="4294967294" count="1" selected="0">
            <x v="1"/>
          </reference>
          <reference field="14" count="1" selected="0">
            <x v="3"/>
          </reference>
        </references>
      </pivotArea>
    </chartFormat>
    <chartFormat chart="3" format="25">
      <pivotArea type="data" outline="0" fieldPosition="0">
        <references count="2">
          <reference field="4294967294" count="1" selected="0">
            <x v="1"/>
          </reference>
          <reference field="14" count="1" selected="0">
            <x v="4"/>
          </reference>
        </references>
      </pivotArea>
    </chartFormat>
    <chartFormat chart="1" format="2">
      <pivotArea type="data" outline="0" fieldPosition="0">
        <references count="2">
          <reference field="4294967294" count="1" selected="0">
            <x v="0"/>
          </reference>
          <reference field="14" count="1" selected="0">
            <x v="0"/>
          </reference>
        </references>
      </pivotArea>
    </chartFormat>
    <chartFormat chart="1" format="3">
      <pivotArea type="data" outline="0" fieldPosition="0">
        <references count="2">
          <reference field="4294967294" count="1" selected="0">
            <x v="0"/>
          </reference>
          <reference field="14" count="1" selected="0">
            <x v="1"/>
          </reference>
        </references>
      </pivotArea>
    </chartFormat>
    <chartFormat chart="1" format="4">
      <pivotArea type="data" outline="0" fieldPosition="0">
        <references count="2">
          <reference field="4294967294" count="1" selected="0">
            <x v="0"/>
          </reference>
          <reference field="14" count="1" selected="0">
            <x v="2"/>
          </reference>
        </references>
      </pivotArea>
    </chartFormat>
    <chartFormat chart="1" format="5">
      <pivotArea type="data" outline="0" fieldPosition="0">
        <references count="2">
          <reference field="4294967294" count="1" selected="0">
            <x v="0"/>
          </reference>
          <reference field="14" count="1" selected="0">
            <x v="3"/>
          </reference>
        </references>
      </pivotArea>
    </chartFormat>
    <chartFormat chart="1" format="6">
      <pivotArea type="data" outline="0" fieldPosition="0">
        <references count="2">
          <reference field="4294967294" count="1" selected="0">
            <x v="0"/>
          </reference>
          <reference field="14" count="1" selected="0">
            <x v="4"/>
          </reference>
        </references>
      </pivotArea>
    </chartFormat>
    <chartFormat chart="1" format="7">
      <pivotArea type="data" outline="0" fieldPosition="0">
        <references count="2">
          <reference field="4294967294" count="1" selected="0">
            <x v="1"/>
          </reference>
          <reference field="14" count="1" selected="0">
            <x v="0"/>
          </reference>
        </references>
      </pivotArea>
    </chartFormat>
    <chartFormat chart="1" format="8">
      <pivotArea type="data" outline="0" fieldPosition="0">
        <references count="2">
          <reference field="4294967294" count="1" selected="0">
            <x v="1"/>
          </reference>
          <reference field="14" count="1" selected="0">
            <x v="1"/>
          </reference>
        </references>
      </pivotArea>
    </chartFormat>
    <chartFormat chart="1" format="9">
      <pivotArea type="data" outline="0" fieldPosition="0">
        <references count="2">
          <reference field="4294967294" count="1" selected="0">
            <x v="1"/>
          </reference>
          <reference field="14" count="1" selected="0">
            <x v="2"/>
          </reference>
        </references>
      </pivotArea>
    </chartFormat>
    <chartFormat chart="1" format="10">
      <pivotArea type="data" outline="0" fieldPosition="0">
        <references count="2">
          <reference field="4294967294" count="1" selected="0">
            <x v="1"/>
          </reference>
          <reference field="14" count="1" selected="0">
            <x v="3"/>
          </reference>
        </references>
      </pivotArea>
    </chartFormat>
    <chartFormat chart="1" format="11">
      <pivotArea type="data" outline="0" fieldPosition="0">
        <references count="2">
          <reference field="4294967294" count="1" selected="0">
            <x v="1"/>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593BA77-2B46-4A24-AE58-64DE34DC06BA}" autoFormatId="16" applyNumberFormats="0" applyBorderFormats="0" applyFontFormats="0" applyPatternFormats="0" applyAlignmentFormats="0" applyWidthHeightFormats="0">
  <queryTableRefresh nextId="27" unboundColumnsRight="2">
    <queryTableFields count="26">
      <queryTableField id="1" name="Product type" tableColumnId="1"/>
      <queryTableField id="2" name="SKU" tableColumnId="2"/>
      <queryTableField id="3" name="Price" tableColumnId="3"/>
      <queryTableField id="4" name="Availability" tableColumnId="4"/>
      <queryTableField id="5" name="Number of products sold" tableColumnId="5"/>
      <queryTableField id="6" name="Revenue generated" tableColumnId="6"/>
      <queryTableField id="7" name="Customer demographics" tableColumnId="7"/>
      <queryTableField id="8" name="Stock levels" tableColumnId="8"/>
      <queryTableField id="9" name="Lead times" tableColumnId="9"/>
      <queryTableField id="10" name="Order quantities" tableColumnId="10"/>
      <queryTableField id="11" name="Shipping times" tableColumnId="11"/>
      <queryTableField id="12" name="Shipping carriers" tableColumnId="12"/>
      <queryTableField id="13" name="Shipping costs" tableColumnId="13"/>
      <queryTableField id="14" name="Supplier name" tableColumnId="14"/>
      <queryTableField id="15" name="Location" tableColumnId="15"/>
      <queryTableField id="16" name="Lead time" tableColumnId="16"/>
      <queryTableField id="17" name="Production volumes" tableColumnId="17"/>
      <queryTableField id="18" name="Manufacturing lead time" tableColumnId="18"/>
      <queryTableField id="19" name="Manufacturing costs" tableColumnId="19"/>
      <queryTableField id="20" name="Inspection results" tableColumnId="20"/>
      <queryTableField id="21" name="Defect rates" tableColumnId="21"/>
      <queryTableField id="22" name="Transportation modes" tableColumnId="22"/>
      <queryTableField id="23" name="Routes" tableColumnId="23"/>
      <queryTableField id="24" name="Costs" tableColumnId="24"/>
      <queryTableField id="25" dataBound="0" tableColumnId="25"/>
      <queryTableField id="26" dataBound="0"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939EEA20-DD1D-4CC8-8552-99C035CCDB72}" sourceName="Product type">
  <pivotTables>
    <pivotTable tabId="1" name="PivotTable4"/>
    <pivotTable tabId="1" name="PivotTable1"/>
    <pivotTable tabId="1" name="PivotTable10"/>
    <pivotTable tabId="1" name="PivotTable2"/>
    <pivotTable tabId="1" name="PivotTable3"/>
    <pivotTable tabId="1" name="PivotTable5"/>
    <pivotTable tabId="1" name="PivotTable6"/>
    <pivotTable tabId="1" name="PivotTable7"/>
    <pivotTable tabId="1" name="PivotTable8"/>
    <pivotTable tabId="1" name="PivotTable9"/>
  </pivotTables>
  <data>
    <tabular pivotCacheId="1367586073" customListSort="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2F178B06-5DD7-456B-B2C1-9E5E28C7B5C9}" sourceName="Transportation modes">
  <pivotTables>
    <pivotTable tabId="1" name="PivotTable4"/>
    <pivotTable tabId="1" name="PivotTable1"/>
    <pivotTable tabId="1" name="PivotTable10"/>
    <pivotTable tabId="1" name="PivotTable2"/>
    <pivotTable tabId="1" name="PivotTable3"/>
    <pivotTable tabId="1" name="PivotTable5"/>
    <pivotTable tabId="1" name="PivotTable6"/>
    <pivotTable tabId="1" name="PivotTable7"/>
    <pivotTable tabId="1" name="PivotTable8"/>
    <pivotTable tabId="1" name="PivotTable9"/>
  </pivotTables>
  <data>
    <tabular pivotCacheId="1367586073">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02AC6DE-30D6-4749-B474-493EF62E2814}" sourceName="Location">
  <pivotTables>
    <pivotTable tabId="1" name="PivotTable4"/>
    <pivotTable tabId="1" name="PivotTable1"/>
    <pivotTable tabId="1" name="PivotTable10"/>
    <pivotTable tabId="1" name="PivotTable2"/>
    <pivotTable tabId="1" name="PivotTable3"/>
    <pivotTable tabId="1" name="PivotTable5"/>
    <pivotTable tabId="1" name="PivotTable6"/>
    <pivotTable tabId="1" name="PivotTable7"/>
    <pivotTable tabId="1" name="PivotTable8"/>
    <pivotTable tabId="1" name="PivotTable9"/>
  </pivotTables>
  <data>
    <tabular pivotCacheId="1367586073">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8B0A2560-CDC2-4BD8-9521-B7B7ED7D9DCD}" cache="Slicer_Product_type" caption="Product type" rowHeight="234950"/>
  <slicer name="Transportation modes" xr10:uid="{0EEAD23E-E201-47DF-98D7-6D7DB80D24F0}" cache="Slicer_Transportation_modes" caption="Transportation modes" rowHeight="234950"/>
  <slicer name="Location" xr10:uid="{EF2536FD-C312-490A-B433-A8E46E6ED886}" cache="Slicer_Location" caption="Loc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1" xr10:uid="{264A3E2F-94E1-4654-88C3-7A8CBB0E167C}" cache="Slicer_Product_type" caption="Product type" rowHeight="234950"/>
  <slicer name="Transportation modes 1" xr10:uid="{7025B250-F5AF-416A-B3BF-6C787986F4C7}" cache="Slicer_Transportation_modes" caption="Transportation modes" rowHeight="234950"/>
  <slicer name="Location 1" xr10:uid="{DDB91FD6-A10E-4700-9EE9-DBA433C219E1}" cache="Slicer_Location" caption="Lo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ADD71C-D27F-4C93-ABAB-5DFFEDA6ED86}" name="supply_chain_data" displayName="supply_chain_data" ref="A1:Z101" tableType="queryTable" totalsRowShown="0">
  <autoFilter ref="A1:Z101" xr:uid="{4FADD71C-D27F-4C93-ABAB-5DFFEDA6ED86}"/>
  <tableColumns count="26">
    <tableColumn id="1" xr3:uid="{27DE1EF6-5527-4463-A858-593B85D9C9F1}" uniqueName="1" name="Product type" queryTableFieldId="1" dataDxfId="24"/>
    <tableColumn id="2" xr3:uid="{BAD05222-69CB-4C07-91D8-DF8B3A33349C}" uniqueName="2" name="SKU" queryTableFieldId="2" dataDxfId="23"/>
    <tableColumn id="3" xr3:uid="{082742B7-56EF-4D0B-85CF-B2356DD9A89A}" uniqueName="3" name="Price" queryTableFieldId="3" dataDxfId="15"/>
    <tableColumn id="4" xr3:uid="{31D47279-1E23-48C8-9D73-9251D0AD65A9}" uniqueName="4" name="Availability" queryTableFieldId="4"/>
    <tableColumn id="5" xr3:uid="{6AB58C31-03B4-4109-A3C0-80505C20ED08}" uniqueName="5" name="Number of products sold" queryTableFieldId="5" dataDxfId="14"/>
    <tableColumn id="6" xr3:uid="{AB57C592-4CDC-44DC-AC5C-7A8C053D603A}" uniqueName="6" name="Revenue generated" queryTableFieldId="6" dataDxfId="13"/>
    <tableColumn id="7" xr3:uid="{72CFDD5D-6EE8-4086-BC36-22AB36069063}" uniqueName="7" name="Customer demographics" queryTableFieldId="7" dataDxfId="22"/>
    <tableColumn id="8" xr3:uid="{E45B0602-3F5C-4481-ADCB-A8717045E330}" uniqueName="8" name="Stock levels" queryTableFieldId="8" dataDxfId="12"/>
    <tableColumn id="9" xr3:uid="{369DD980-7619-4DFE-A250-847088F790F4}" uniqueName="9" name="Lead times" queryTableFieldId="9" dataDxfId="11"/>
    <tableColumn id="10" xr3:uid="{3BE4E8BF-4F42-4DCE-968E-1FAD68A61662}" uniqueName="10" name="Order quantities" queryTableFieldId="10" dataDxfId="10"/>
    <tableColumn id="11" xr3:uid="{E8E69A6F-3078-4C77-B381-F377FDA380A2}" uniqueName="11" name="Shipping times" queryTableFieldId="11" dataDxfId="9"/>
    <tableColumn id="12" xr3:uid="{3BBA9685-1371-4F96-B63C-E57B3F24CB4D}" uniqueName="12" name="Shipping carriers" queryTableFieldId="12" dataDxfId="21"/>
    <tableColumn id="13" xr3:uid="{B63714BE-49F9-4730-A8A0-263D7209D996}" uniqueName="13" name="Shipping costs" queryTableFieldId="13" dataDxfId="8"/>
    <tableColumn id="14" xr3:uid="{23B9C352-6EFB-42DC-9EF1-226FF35CBFC0}" uniqueName="14" name="Supplier name" queryTableFieldId="14" dataDxfId="20"/>
    <tableColumn id="15" xr3:uid="{4B348804-B3CA-4A66-A5AA-A94A6E81164F}" uniqueName="15" name="Location" queryTableFieldId="15" dataDxfId="19"/>
    <tableColumn id="16" xr3:uid="{05E3D88F-DE3A-47C4-B345-8F30E5D4B74F}" uniqueName="16" name="Lead time" queryTableFieldId="16" dataDxfId="7"/>
    <tableColumn id="17" xr3:uid="{F7095579-1C42-49CB-802D-C43C709FBD02}" uniqueName="17" name="Production volumes" queryTableFieldId="17" dataDxfId="6"/>
    <tableColumn id="18" xr3:uid="{71515EF5-6872-4BC2-8B8C-EEC28425A76A}" uniqueName="18" name="Manufacturing lead time" queryTableFieldId="18" dataDxfId="5"/>
    <tableColumn id="19" xr3:uid="{F87FAD6C-CBFA-4917-9498-629AF0AA70CC}" uniqueName="19" name="Manufacturing costs" queryTableFieldId="19" dataDxfId="4"/>
    <tableColumn id="20" xr3:uid="{4A841B5C-5617-43D5-BEB0-3F167702EF5B}" uniqueName="20" name="Inspection results" queryTableFieldId="20" dataDxfId="18"/>
    <tableColumn id="21" xr3:uid="{0BE02D4E-CE32-4E60-BA0F-15DF3D30C90B}" uniqueName="21" name="Defect rates" queryTableFieldId="21" dataDxfId="3"/>
    <tableColumn id="22" xr3:uid="{442145B9-9F91-43AB-B70A-C8C331B74027}" uniqueName="22" name="Transportation modes" queryTableFieldId="22" dataDxfId="17"/>
    <tableColumn id="23" xr3:uid="{5EF11A8E-8A11-4214-A332-3D6FE2D32D77}" uniqueName="23" name="Routes" queryTableFieldId="23" dataDxfId="16"/>
    <tableColumn id="24" xr3:uid="{0F6D42A8-77B5-42F1-99A3-37B84D328FA6}" uniqueName="24" name="Costs" queryTableFieldId="24" dataDxfId="2"/>
    <tableColumn id="25" xr3:uid="{083D7F8D-49C6-48C8-90CE-573BCDAEDB48}" uniqueName="25" name="Quantities Range" queryTableFieldId="25" dataDxfId="1">
      <calculatedColumnFormula>IF(supply_chain_data[[#This Row],[Order quantities]]&lt;20, "1 - 20", IF(supply_chain_data[[#This Row],[Order quantities]]&lt;40, "21 - 40", IF(supply_chain_data[[#This Row],[Order quantities]]&lt;60, "41 - 60", IF(supply_chain_data[[#This Row],[Order quantities]] &lt; 80, "61 - 80", "81 - 100"))))</calculatedColumnFormula>
    </tableColumn>
    <tableColumn id="26" xr3:uid="{E9CDB6FF-0934-4D76-B50E-3DD940ADFB56}" uniqueName="26" name="Manufacturing Cost Range" queryTableFieldId="26" dataDxfId="0">
      <calculatedColumnFormula>IF(supply_chain_data[[#This Row],[Manufacturing costs]]&lt;20, " 1 - 20", IF(supply_chain_data[[#This Row],[Manufacturing costs]]&lt;40, "21 - 40", IF(supply_chain_data[[#This Row],[Manufacturing costs]]&lt; 60, "41 - 60", IF(supply_chain_data[[#This Row],[Manufacturing costs]] &lt; 80, "61 - 80", "81 - 100"))))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5">
      <a:dk1>
        <a:sysClr val="windowText" lastClr="000000"/>
      </a:dk1>
      <a:lt1>
        <a:sysClr val="window" lastClr="FFFFFF"/>
      </a:lt1>
      <a:dk2>
        <a:srgbClr val="44546A"/>
      </a:dk2>
      <a:lt2>
        <a:srgbClr val="E7E6E6"/>
      </a:lt2>
      <a:accent1>
        <a:srgbClr val="70AD47"/>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57EC-60C0-48C0-9D37-E0BD71FEF860}">
  <dimension ref="A1:Z101"/>
  <sheetViews>
    <sheetView topLeftCell="N1" workbookViewId="0">
      <selection activeCell="Z4" sqref="Z4"/>
    </sheetView>
  </sheetViews>
  <sheetFormatPr defaultRowHeight="14.4" x14ac:dyDescent="0.3"/>
  <cols>
    <col min="1" max="1" width="14.109375" bestFit="1" customWidth="1"/>
    <col min="2" max="2" width="6.6640625" bestFit="1" customWidth="1"/>
    <col min="3" max="3" width="7.33203125" style="1" bestFit="1" customWidth="1"/>
    <col min="4" max="4" width="12.44140625" bestFit="1" customWidth="1"/>
    <col min="5" max="5" width="24.44140625" bestFit="1" customWidth="1"/>
    <col min="6" max="6" width="19.77734375" style="1" bestFit="1" customWidth="1"/>
    <col min="7" max="7" width="24" bestFit="1" customWidth="1"/>
    <col min="8" max="8" width="13" style="3" bestFit="1" customWidth="1"/>
    <col min="9" max="9" width="12.21875" style="3" bestFit="1" customWidth="1"/>
    <col min="10" max="10" width="16.88671875" style="3" bestFit="1" customWidth="1"/>
    <col min="11" max="11" width="15.6640625" style="3" bestFit="1" customWidth="1"/>
    <col min="12" max="12" width="17.21875" bestFit="1" customWidth="1"/>
    <col min="13" max="13" width="15.33203125" style="1" bestFit="1" customWidth="1"/>
    <col min="14" max="14" width="15.44140625" bestFit="1" customWidth="1"/>
    <col min="15" max="15" width="10.44140625" bestFit="1" customWidth="1"/>
    <col min="16" max="16" width="11.44140625" style="3" bestFit="1" customWidth="1"/>
    <col min="17" max="17" width="20.33203125" style="3" bestFit="1" customWidth="1"/>
    <col min="18" max="18" width="24.33203125" style="3" bestFit="1" customWidth="1"/>
    <col min="19" max="19" width="20.6640625" style="2" bestFit="1" customWidth="1"/>
    <col min="20" max="20" width="18" bestFit="1" customWidth="1"/>
    <col min="21" max="21" width="13.21875" style="2" bestFit="1" customWidth="1"/>
    <col min="22" max="22" width="22" bestFit="1" customWidth="1"/>
    <col min="23" max="23" width="9" bestFit="1" customWidth="1"/>
    <col min="24" max="24" width="7.6640625" style="2" bestFit="1" customWidth="1"/>
    <col min="25" max="25" width="17.5546875" bestFit="1" customWidth="1"/>
    <col min="26" max="26" width="25.88671875" bestFit="1" customWidth="1"/>
  </cols>
  <sheetData>
    <row r="1" spans="1:26" x14ac:dyDescent="0.3">
      <c r="A1" t="s">
        <v>0</v>
      </c>
      <c r="B1" t="s">
        <v>1</v>
      </c>
      <c r="C1" s="1" t="s">
        <v>2</v>
      </c>
      <c r="D1" t="s">
        <v>3</v>
      </c>
      <c r="E1" t="s">
        <v>4</v>
      </c>
      <c r="F1" s="1" t="s">
        <v>5</v>
      </c>
      <c r="G1" t="s">
        <v>6</v>
      </c>
      <c r="H1" s="3" t="s">
        <v>7</v>
      </c>
      <c r="I1" s="3" t="s">
        <v>8</v>
      </c>
      <c r="J1" s="3" t="s">
        <v>9</v>
      </c>
      <c r="K1" s="3" t="s">
        <v>10</v>
      </c>
      <c r="L1" t="s">
        <v>11</v>
      </c>
      <c r="M1" s="1" t="s">
        <v>12</v>
      </c>
      <c r="N1" t="s">
        <v>13</v>
      </c>
      <c r="O1" t="s">
        <v>14</v>
      </c>
      <c r="P1" s="3" t="s">
        <v>15</v>
      </c>
      <c r="Q1" s="3" t="s">
        <v>16</v>
      </c>
      <c r="R1" s="3" t="s">
        <v>17</v>
      </c>
      <c r="S1" s="2" t="s">
        <v>18</v>
      </c>
      <c r="T1" t="s">
        <v>19</v>
      </c>
      <c r="U1" s="2" t="s">
        <v>20</v>
      </c>
      <c r="V1" t="s">
        <v>21</v>
      </c>
      <c r="W1" t="s">
        <v>22</v>
      </c>
      <c r="X1" s="2" t="s">
        <v>23</v>
      </c>
      <c r="Y1" t="s">
        <v>172</v>
      </c>
      <c r="Z1" t="s">
        <v>178</v>
      </c>
    </row>
    <row r="2" spans="1:26" x14ac:dyDescent="0.3">
      <c r="A2" t="s">
        <v>24</v>
      </c>
      <c r="B2" t="s">
        <v>25</v>
      </c>
      <c r="C2" s="1">
        <v>69.808000000000007</v>
      </c>
      <c r="D2">
        <v>55</v>
      </c>
      <c r="E2" s="3">
        <v>802</v>
      </c>
      <c r="F2" s="1">
        <v>8661.9967923923832</v>
      </c>
      <c r="G2" t="s">
        <v>26</v>
      </c>
      <c r="H2" s="3">
        <v>58</v>
      </c>
      <c r="I2" s="3">
        <v>7</v>
      </c>
      <c r="J2" s="3">
        <v>96</v>
      </c>
      <c r="K2" s="3">
        <v>4</v>
      </c>
      <c r="L2" t="s">
        <v>27</v>
      </c>
      <c r="M2" s="1">
        <v>2.9565999999999999</v>
      </c>
      <c r="N2" t="s">
        <v>28</v>
      </c>
      <c r="O2" t="s">
        <v>29</v>
      </c>
      <c r="P2" s="3">
        <v>29</v>
      </c>
      <c r="Q2" s="3">
        <v>215</v>
      </c>
      <c r="R2" s="3">
        <v>29</v>
      </c>
      <c r="S2" s="1">
        <v>46.279879240508322</v>
      </c>
      <c r="T2" t="s">
        <v>30</v>
      </c>
      <c r="U2" s="2">
        <v>0.22641036084992516</v>
      </c>
      <c r="V2" t="s">
        <v>31</v>
      </c>
      <c r="W2" t="s">
        <v>32</v>
      </c>
      <c r="X2" s="2">
        <v>187.75207545920392</v>
      </c>
      <c r="Y2" s="15" t="str">
        <f>IF(supply_chain_data[[#This Row],[Order quantities]]&lt;20, "1 - 20", IF(supply_chain_data[[#This Row],[Order quantities]]&lt;40, "21 - 40", IF(supply_chain_data[[#This Row],[Order quantities]]&lt;60, "41 - 60", IF(supply_chain_data[[#This Row],[Order quantities]] &lt; 80, "61 - 80", "81 - 100"))))</f>
        <v>81 - 100</v>
      </c>
      <c r="Z2" s="15" t="str">
        <f>IF(supply_chain_data[[#This Row],[Manufacturing costs]]&lt;20, " 1 - 20", IF(supply_chain_data[[#This Row],[Manufacturing costs]]&lt;40, "21 - 40", IF(supply_chain_data[[#This Row],[Manufacturing costs]]&lt; 60, "41 - 60", IF(supply_chain_data[[#This Row],[Manufacturing costs]] &lt; 80, "61 - 80", "81 - 100"))))</f>
        <v>41 - 60</v>
      </c>
    </row>
    <row r="3" spans="1:26" x14ac:dyDescent="0.3">
      <c r="A3" t="s">
        <v>33</v>
      </c>
      <c r="B3" t="s">
        <v>34</v>
      </c>
      <c r="C3" s="1">
        <v>14.843500000000001</v>
      </c>
      <c r="D3">
        <v>95</v>
      </c>
      <c r="E3" s="3">
        <v>736</v>
      </c>
      <c r="F3" s="1">
        <v>7460.9000654458487</v>
      </c>
      <c r="G3" t="s">
        <v>35</v>
      </c>
      <c r="H3" s="3">
        <v>53</v>
      </c>
      <c r="I3" s="3">
        <v>30</v>
      </c>
      <c r="J3" s="3">
        <v>37</v>
      </c>
      <c r="K3" s="3">
        <v>2</v>
      </c>
      <c r="L3" t="s">
        <v>36</v>
      </c>
      <c r="M3" s="1">
        <v>9.7165999999999997</v>
      </c>
      <c r="N3" t="s">
        <v>28</v>
      </c>
      <c r="O3" t="s">
        <v>29</v>
      </c>
      <c r="P3" s="3">
        <v>23</v>
      </c>
      <c r="Q3" s="3">
        <v>517</v>
      </c>
      <c r="R3" s="3">
        <v>30</v>
      </c>
      <c r="S3" s="1">
        <v>33.616768953730002</v>
      </c>
      <c r="T3" t="s">
        <v>30</v>
      </c>
      <c r="U3" s="2">
        <v>4.8540680263887062</v>
      </c>
      <c r="V3" t="s">
        <v>31</v>
      </c>
      <c r="W3" t="s">
        <v>32</v>
      </c>
      <c r="X3" s="2">
        <v>503.06557914966919</v>
      </c>
      <c r="Y3" s="15" t="str">
        <f>IF(supply_chain_data[[#This Row],[Order quantities]]&lt;20, "1 - 20", IF(supply_chain_data[[#This Row],[Order quantities]]&lt;40, "21 - 40", IF(supply_chain_data[[#This Row],[Order quantities]]&lt;60, "41 - 60", IF(supply_chain_data[[#This Row],[Order quantities]] &lt; 80, "61 - 80", "81 - 100"))))</f>
        <v>21 - 40</v>
      </c>
      <c r="Z3" s="15" t="str">
        <f>IF(supply_chain_data[[#This Row],[Manufacturing costs]]&lt;20, " 1 - 20", IF(supply_chain_data[[#This Row],[Manufacturing costs]]&lt;40, "21 - 40", IF(supply_chain_data[[#This Row],[Manufacturing costs]]&lt; 60, "41 - 60", IF(supply_chain_data[[#This Row],[Manufacturing costs]] &lt; 80, "61 - 80", "81 - 100"))))</f>
        <v>21 - 40</v>
      </c>
    </row>
    <row r="4" spans="1:26" x14ac:dyDescent="0.3">
      <c r="A4" t="s">
        <v>24</v>
      </c>
      <c r="B4" t="s">
        <v>37</v>
      </c>
      <c r="C4" s="1">
        <v>11.319699999999999</v>
      </c>
      <c r="D4">
        <v>34</v>
      </c>
      <c r="E4" s="3">
        <v>8</v>
      </c>
      <c r="F4" s="1">
        <v>9577.7496258687297</v>
      </c>
      <c r="G4" t="s">
        <v>38</v>
      </c>
      <c r="H4" s="3">
        <v>1</v>
      </c>
      <c r="I4" s="3">
        <v>10</v>
      </c>
      <c r="J4" s="3">
        <v>88</v>
      </c>
      <c r="K4" s="3">
        <v>2</v>
      </c>
      <c r="L4" t="s">
        <v>27</v>
      </c>
      <c r="M4" s="1">
        <v>8.0545000000000009</v>
      </c>
      <c r="N4" t="s">
        <v>39</v>
      </c>
      <c r="O4" t="s">
        <v>29</v>
      </c>
      <c r="P4" s="3">
        <v>12</v>
      </c>
      <c r="Q4" s="3">
        <v>971</v>
      </c>
      <c r="R4" s="3">
        <v>27</v>
      </c>
      <c r="S4" s="1">
        <v>30.688019348284204</v>
      </c>
      <c r="T4" t="s">
        <v>30</v>
      </c>
      <c r="U4" s="2">
        <v>4.580592619199229</v>
      </c>
      <c r="V4" t="s">
        <v>40</v>
      </c>
      <c r="W4" t="s">
        <v>41</v>
      </c>
      <c r="X4" s="2">
        <v>141.92028177151906</v>
      </c>
      <c r="Y4" s="15" t="str">
        <f>IF(supply_chain_data[[#This Row],[Order quantities]]&lt;20, "1 - 20", IF(supply_chain_data[[#This Row],[Order quantities]]&lt;40, "21 - 40", IF(supply_chain_data[[#This Row],[Order quantities]]&lt;60, "41 - 60", IF(supply_chain_data[[#This Row],[Order quantities]] &lt; 80, "61 - 80", "81 - 100"))))</f>
        <v>81 - 100</v>
      </c>
      <c r="Z4" s="15" t="str">
        <f>IF(supply_chain_data[[#This Row],[Manufacturing costs]]&lt;20, " 1 - 20", IF(supply_chain_data[[#This Row],[Manufacturing costs]]&lt;40, "21 - 40", IF(supply_chain_data[[#This Row],[Manufacturing costs]]&lt; 60, "41 - 60", IF(supply_chain_data[[#This Row],[Manufacturing costs]] &lt; 80, "61 - 80", "81 - 100"))))</f>
        <v>21 - 40</v>
      </c>
    </row>
    <row r="5" spans="1:26" x14ac:dyDescent="0.3">
      <c r="A5" t="s">
        <v>33</v>
      </c>
      <c r="B5" t="s">
        <v>42</v>
      </c>
      <c r="C5" s="1">
        <v>61.1633</v>
      </c>
      <c r="D5">
        <v>68</v>
      </c>
      <c r="E5" s="3">
        <v>83</v>
      </c>
      <c r="F5" s="1">
        <v>7766.8364256852328</v>
      </c>
      <c r="G5" t="s">
        <v>26</v>
      </c>
      <c r="H5" s="3">
        <v>23</v>
      </c>
      <c r="I5" s="3">
        <v>13</v>
      </c>
      <c r="J5" s="3">
        <v>59</v>
      </c>
      <c r="K5" s="3">
        <v>6</v>
      </c>
      <c r="L5" t="s">
        <v>43</v>
      </c>
      <c r="M5" s="1">
        <v>1.7296</v>
      </c>
      <c r="N5" t="s">
        <v>44</v>
      </c>
      <c r="O5" t="s">
        <v>45</v>
      </c>
      <c r="P5" s="3">
        <v>24</v>
      </c>
      <c r="Q5" s="3">
        <v>937</v>
      </c>
      <c r="R5" s="3">
        <v>18</v>
      </c>
      <c r="S5" s="1">
        <v>35.624741397125028</v>
      </c>
      <c r="T5" t="s">
        <v>46</v>
      </c>
      <c r="U5" s="2">
        <v>4.7466486206477496</v>
      </c>
      <c r="V5" t="s">
        <v>47</v>
      </c>
      <c r="W5" t="s">
        <v>48</v>
      </c>
      <c r="X5" s="2">
        <v>254.77615921928663</v>
      </c>
      <c r="Y5" s="15" t="str">
        <f>IF(supply_chain_data[[#This Row],[Order quantities]]&lt;20, "1 - 20", IF(supply_chain_data[[#This Row],[Order quantities]]&lt;40, "21 - 40", IF(supply_chain_data[[#This Row],[Order quantities]]&lt;60, "41 - 60", IF(supply_chain_data[[#This Row],[Order quantities]] &lt; 80, "61 - 80", "81 - 100"))))</f>
        <v>41 - 60</v>
      </c>
      <c r="Z5" s="15" t="str">
        <f>IF(supply_chain_data[[#This Row],[Manufacturing costs]]&lt;20, " 1 - 20", IF(supply_chain_data[[#This Row],[Manufacturing costs]]&lt;40, "21 - 40", IF(supply_chain_data[[#This Row],[Manufacturing costs]]&lt; 60, "41 - 60", IF(supply_chain_data[[#This Row],[Manufacturing costs]] &lt; 80, "61 - 80", "81 - 100"))))</f>
        <v>21 - 40</v>
      </c>
    </row>
    <row r="6" spans="1:26" x14ac:dyDescent="0.3">
      <c r="A6" t="s">
        <v>33</v>
      </c>
      <c r="B6" t="s">
        <v>49</v>
      </c>
      <c r="C6" s="1">
        <v>4.8055000000000003</v>
      </c>
      <c r="D6">
        <v>26</v>
      </c>
      <c r="E6" s="3">
        <v>871</v>
      </c>
      <c r="F6" s="1">
        <v>2686.5051515674468</v>
      </c>
      <c r="G6" t="s">
        <v>26</v>
      </c>
      <c r="H6" s="3">
        <v>5</v>
      </c>
      <c r="I6" s="3">
        <v>3</v>
      </c>
      <c r="J6" s="3">
        <v>56</v>
      </c>
      <c r="K6" s="3">
        <v>8</v>
      </c>
      <c r="L6" t="s">
        <v>36</v>
      </c>
      <c r="M6" s="1">
        <v>3.8904999999999998</v>
      </c>
      <c r="N6" t="s">
        <v>39</v>
      </c>
      <c r="O6" t="s">
        <v>50</v>
      </c>
      <c r="P6" s="3">
        <v>5</v>
      </c>
      <c r="Q6" s="3">
        <v>414</v>
      </c>
      <c r="R6" s="3">
        <v>3</v>
      </c>
      <c r="S6" s="1">
        <v>92.065160598712851</v>
      </c>
      <c r="T6" t="s">
        <v>46</v>
      </c>
      <c r="U6" s="2">
        <v>3.1455795228330019</v>
      </c>
      <c r="V6" t="s">
        <v>40</v>
      </c>
      <c r="W6" t="s">
        <v>48</v>
      </c>
      <c r="X6" s="2">
        <v>923.44063171192215</v>
      </c>
      <c r="Y6" s="15" t="str">
        <f>IF(supply_chain_data[[#This Row],[Order quantities]]&lt;20, "1 - 20", IF(supply_chain_data[[#This Row],[Order quantities]]&lt;40, "21 - 40", IF(supply_chain_data[[#This Row],[Order quantities]]&lt;60, "41 - 60", IF(supply_chain_data[[#This Row],[Order quantities]] &lt; 80, "61 - 80", "81 - 100"))))</f>
        <v>41 - 60</v>
      </c>
      <c r="Z6" s="15" t="str">
        <f>IF(supply_chain_data[[#This Row],[Manufacturing costs]]&lt;20, " 1 - 20", IF(supply_chain_data[[#This Row],[Manufacturing costs]]&lt;40, "21 - 40", IF(supply_chain_data[[#This Row],[Manufacturing costs]]&lt; 60, "41 - 60", IF(supply_chain_data[[#This Row],[Manufacturing costs]] &lt; 80, "61 - 80", "81 - 100"))))</f>
        <v>81 - 100</v>
      </c>
    </row>
    <row r="7" spans="1:26" x14ac:dyDescent="0.3">
      <c r="A7" t="s">
        <v>24</v>
      </c>
      <c r="B7" t="s">
        <v>51</v>
      </c>
      <c r="C7" s="1">
        <v>1.7</v>
      </c>
      <c r="D7">
        <v>87</v>
      </c>
      <c r="E7" s="3">
        <v>147</v>
      </c>
      <c r="F7" s="1">
        <v>2828.3487459757589</v>
      </c>
      <c r="G7" t="s">
        <v>26</v>
      </c>
      <c r="H7" s="3">
        <v>90</v>
      </c>
      <c r="I7" s="3">
        <v>27</v>
      </c>
      <c r="J7" s="3">
        <v>66</v>
      </c>
      <c r="K7" s="3">
        <v>3</v>
      </c>
      <c r="L7" t="s">
        <v>27</v>
      </c>
      <c r="M7" s="1">
        <v>4.4440999999999997</v>
      </c>
      <c r="N7" t="s">
        <v>52</v>
      </c>
      <c r="O7" t="s">
        <v>53</v>
      </c>
      <c r="P7" s="3">
        <v>10</v>
      </c>
      <c r="Q7" s="3">
        <v>104</v>
      </c>
      <c r="R7" s="3">
        <v>17</v>
      </c>
      <c r="S7" s="1">
        <v>56.766475557431797</v>
      </c>
      <c r="T7" t="s">
        <v>46</v>
      </c>
      <c r="U7" s="2">
        <v>2.7791935115711617</v>
      </c>
      <c r="V7" t="s">
        <v>31</v>
      </c>
      <c r="W7" t="s">
        <v>48</v>
      </c>
      <c r="X7" s="2">
        <v>235.46123673553751</v>
      </c>
      <c r="Y7" s="15" t="str">
        <f>IF(supply_chain_data[[#This Row],[Order quantities]]&lt;20, "1 - 20", IF(supply_chain_data[[#This Row],[Order quantities]]&lt;40, "21 - 40", IF(supply_chain_data[[#This Row],[Order quantities]]&lt;60, "41 - 60", IF(supply_chain_data[[#This Row],[Order quantities]] &lt; 80, "61 - 80", "81 - 100"))))</f>
        <v>61 - 80</v>
      </c>
      <c r="Z7" s="15" t="str">
        <f>IF(supply_chain_data[[#This Row],[Manufacturing costs]]&lt;20, " 1 - 20", IF(supply_chain_data[[#This Row],[Manufacturing costs]]&lt;40, "21 - 40", IF(supply_chain_data[[#This Row],[Manufacturing costs]]&lt; 60, "41 - 60", IF(supply_chain_data[[#This Row],[Manufacturing costs]] &lt; 80, "61 - 80", "81 - 100"))))</f>
        <v>41 - 60</v>
      </c>
    </row>
    <row r="8" spans="1:26" x14ac:dyDescent="0.3">
      <c r="A8" t="s">
        <v>33</v>
      </c>
      <c r="B8" t="s">
        <v>54</v>
      </c>
      <c r="C8" s="1">
        <v>4.0782999999999996</v>
      </c>
      <c r="D8">
        <v>48</v>
      </c>
      <c r="E8" s="3">
        <v>65</v>
      </c>
      <c r="F8" s="1">
        <v>7823.4765595317367</v>
      </c>
      <c r="G8" t="s">
        <v>55</v>
      </c>
      <c r="H8" s="3">
        <v>11</v>
      </c>
      <c r="I8" s="3">
        <v>15</v>
      </c>
      <c r="J8" s="3">
        <v>58</v>
      </c>
      <c r="K8" s="3">
        <v>8</v>
      </c>
      <c r="L8" t="s">
        <v>43</v>
      </c>
      <c r="M8" s="1">
        <v>3.8807999999999998</v>
      </c>
      <c r="N8" t="s">
        <v>28</v>
      </c>
      <c r="O8" t="s">
        <v>45</v>
      </c>
      <c r="P8" s="3">
        <v>14</v>
      </c>
      <c r="Q8" s="3">
        <v>314</v>
      </c>
      <c r="R8" s="3">
        <v>24</v>
      </c>
      <c r="S8" s="1">
        <v>1.0850685695870688</v>
      </c>
      <c r="T8" t="s">
        <v>30</v>
      </c>
      <c r="U8" s="2">
        <v>1.0009106193041357</v>
      </c>
      <c r="V8" t="s">
        <v>56</v>
      </c>
      <c r="W8" t="s">
        <v>48</v>
      </c>
      <c r="X8" s="2">
        <v>134.36909686103172</v>
      </c>
      <c r="Y8" s="15" t="str">
        <f>IF(supply_chain_data[[#This Row],[Order quantities]]&lt;20, "1 - 20", IF(supply_chain_data[[#This Row],[Order quantities]]&lt;40, "21 - 40", IF(supply_chain_data[[#This Row],[Order quantities]]&lt;60, "41 - 60", IF(supply_chain_data[[#This Row],[Order quantities]] &lt; 80, "61 - 80", "81 - 100"))))</f>
        <v>41 - 60</v>
      </c>
      <c r="Z8"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9" spans="1:26" x14ac:dyDescent="0.3">
      <c r="A9" t="s">
        <v>57</v>
      </c>
      <c r="B9" t="s">
        <v>58</v>
      </c>
      <c r="C9" s="1">
        <v>42.958399999999997</v>
      </c>
      <c r="D9">
        <v>59</v>
      </c>
      <c r="E9" s="3">
        <v>426</v>
      </c>
      <c r="F9" s="1">
        <v>8496.1038130898378</v>
      </c>
      <c r="G9" t="s">
        <v>35</v>
      </c>
      <c r="H9" s="3">
        <v>93</v>
      </c>
      <c r="I9" s="3">
        <v>17</v>
      </c>
      <c r="J9" s="3">
        <v>11</v>
      </c>
      <c r="K9" s="3">
        <v>1</v>
      </c>
      <c r="L9" t="s">
        <v>27</v>
      </c>
      <c r="M9" s="1">
        <v>2.3483000000000001</v>
      </c>
      <c r="N9" t="s">
        <v>52</v>
      </c>
      <c r="O9" t="s">
        <v>53</v>
      </c>
      <c r="P9" s="3">
        <v>22</v>
      </c>
      <c r="Q9" s="3">
        <v>564</v>
      </c>
      <c r="R9" s="3">
        <v>1</v>
      </c>
      <c r="S9" s="1">
        <v>99.466108603599125</v>
      </c>
      <c r="T9" t="s">
        <v>46</v>
      </c>
      <c r="U9" s="2">
        <v>0.39817718685065062</v>
      </c>
      <c r="V9" t="s">
        <v>31</v>
      </c>
      <c r="W9" t="s">
        <v>41</v>
      </c>
      <c r="X9" s="2">
        <v>802.05631181755859</v>
      </c>
      <c r="Y9" s="15" t="str">
        <f>IF(supply_chain_data[[#This Row],[Order quantities]]&lt;20, "1 - 20", IF(supply_chain_data[[#This Row],[Order quantities]]&lt;40, "21 - 40", IF(supply_chain_data[[#This Row],[Order quantities]]&lt;60, "41 - 60", IF(supply_chain_data[[#This Row],[Order quantities]] &lt; 80, "61 - 80", "81 - 100"))))</f>
        <v>1 - 20</v>
      </c>
      <c r="Z9" s="15" t="str">
        <f>IF(supply_chain_data[[#This Row],[Manufacturing costs]]&lt;20, " 1 - 20", IF(supply_chain_data[[#This Row],[Manufacturing costs]]&lt;40, "21 - 40", IF(supply_chain_data[[#This Row],[Manufacturing costs]]&lt; 60, "41 - 60", IF(supply_chain_data[[#This Row],[Manufacturing costs]] &lt; 80, "61 - 80", "81 - 100"))))</f>
        <v>81 - 100</v>
      </c>
    </row>
    <row r="10" spans="1:26" x14ac:dyDescent="0.3">
      <c r="A10" t="s">
        <v>57</v>
      </c>
      <c r="B10" t="s">
        <v>59</v>
      </c>
      <c r="C10" s="1">
        <v>68.717600000000004</v>
      </c>
      <c r="D10">
        <v>78</v>
      </c>
      <c r="E10" s="3">
        <v>150</v>
      </c>
      <c r="F10" s="1">
        <v>7517.363210631127</v>
      </c>
      <c r="G10" t="s">
        <v>35</v>
      </c>
      <c r="H10" s="3">
        <v>5</v>
      </c>
      <c r="I10" s="3">
        <v>10</v>
      </c>
      <c r="J10" s="3">
        <v>15</v>
      </c>
      <c r="K10" s="3">
        <v>7</v>
      </c>
      <c r="L10" t="s">
        <v>43</v>
      </c>
      <c r="M10" s="1">
        <v>3.4047000000000001</v>
      </c>
      <c r="N10" t="s">
        <v>52</v>
      </c>
      <c r="O10" t="s">
        <v>29</v>
      </c>
      <c r="P10" s="3">
        <v>13</v>
      </c>
      <c r="Q10" s="3">
        <v>769</v>
      </c>
      <c r="R10" s="3">
        <v>8</v>
      </c>
      <c r="S10" s="1">
        <v>11.423027139565695</v>
      </c>
      <c r="T10" t="s">
        <v>30</v>
      </c>
      <c r="U10" s="2">
        <v>2.7098626911099615</v>
      </c>
      <c r="V10" t="s">
        <v>56</v>
      </c>
      <c r="W10" t="s">
        <v>32</v>
      </c>
      <c r="X10" s="2">
        <v>505.55713422546415</v>
      </c>
      <c r="Y10" s="15" t="str">
        <f>IF(supply_chain_data[[#This Row],[Order quantities]]&lt;20, "1 - 20", IF(supply_chain_data[[#This Row],[Order quantities]]&lt;40, "21 - 40", IF(supply_chain_data[[#This Row],[Order quantities]]&lt;60, "41 - 60", IF(supply_chain_data[[#This Row],[Order quantities]] &lt; 80, "61 - 80", "81 - 100"))))</f>
        <v>1 - 20</v>
      </c>
      <c r="Z10"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11" spans="1:26" x14ac:dyDescent="0.3">
      <c r="A11" t="s">
        <v>33</v>
      </c>
      <c r="B11" t="s">
        <v>60</v>
      </c>
      <c r="C11" s="1">
        <v>64.015699999999995</v>
      </c>
      <c r="D11">
        <v>35</v>
      </c>
      <c r="E11" s="3">
        <v>980</v>
      </c>
      <c r="F11" s="1">
        <v>4971.145987585558</v>
      </c>
      <c r="G11" t="s">
        <v>38</v>
      </c>
      <c r="H11" s="3">
        <v>14</v>
      </c>
      <c r="I11" s="3">
        <v>27</v>
      </c>
      <c r="J11" s="3">
        <v>83</v>
      </c>
      <c r="K11" s="3">
        <v>1</v>
      </c>
      <c r="L11" t="s">
        <v>36</v>
      </c>
      <c r="M11" s="1">
        <v>7.1665999999999999</v>
      </c>
      <c r="N11" t="s">
        <v>61</v>
      </c>
      <c r="O11" t="s">
        <v>62</v>
      </c>
      <c r="P11" s="3">
        <v>29</v>
      </c>
      <c r="Q11" s="3">
        <v>963</v>
      </c>
      <c r="R11" s="3">
        <v>23</v>
      </c>
      <c r="S11" s="1">
        <v>47.95760163495158</v>
      </c>
      <c r="T11" t="s">
        <v>30</v>
      </c>
      <c r="U11" s="2">
        <v>3.8446144787675851</v>
      </c>
      <c r="V11" t="s">
        <v>47</v>
      </c>
      <c r="W11" t="s">
        <v>32</v>
      </c>
      <c r="X11" s="2">
        <v>995.92946149864167</v>
      </c>
      <c r="Y11" s="15" t="str">
        <f>IF(supply_chain_data[[#This Row],[Order quantities]]&lt;20, "1 - 20", IF(supply_chain_data[[#This Row],[Order quantities]]&lt;40, "21 - 40", IF(supply_chain_data[[#This Row],[Order quantities]]&lt;60, "41 - 60", IF(supply_chain_data[[#This Row],[Order quantities]] &lt; 80, "61 - 80", "81 - 100"))))</f>
        <v>81 - 100</v>
      </c>
      <c r="Z11" s="15" t="str">
        <f>IF(supply_chain_data[[#This Row],[Manufacturing costs]]&lt;20, " 1 - 20", IF(supply_chain_data[[#This Row],[Manufacturing costs]]&lt;40, "21 - 40", IF(supply_chain_data[[#This Row],[Manufacturing costs]]&lt; 60, "41 - 60", IF(supply_chain_data[[#This Row],[Manufacturing costs]] &lt; 80, "61 - 80", "81 - 100"))))</f>
        <v>41 - 60</v>
      </c>
    </row>
    <row r="12" spans="1:26" x14ac:dyDescent="0.3">
      <c r="A12" t="s">
        <v>33</v>
      </c>
      <c r="B12" t="s">
        <v>63</v>
      </c>
      <c r="C12" s="1">
        <v>15.707800000000001</v>
      </c>
      <c r="D12">
        <v>11</v>
      </c>
      <c r="E12" s="3">
        <v>996</v>
      </c>
      <c r="F12" s="1">
        <v>2330.9658020919492</v>
      </c>
      <c r="G12" t="s">
        <v>26</v>
      </c>
      <c r="H12" s="3">
        <v>51</v>
      </c>
      <c r="I12" s="3">
        <v>13</v>
      </c>
      <c r="J12" s="3">
        <v>80</v>
      </c>
      <c r="K12" s="3">
        <v>2</v>
      </c>
      <c r="L12" t="s">
        <v>43</v>
      </c>
      <c r="M12" s="1">
        <v>8.6731999999999996</v>
      </c>
      <c r="N12" t="s">
        <v>44</v>
      </c>
      <c r="O12" t="s">
        <v>45</v>
      </c>
      <c r="P12" s="3">
        <v>18</v>
      </c>
      <c r="Q12" s="3">
        <v>830</v>
      </c>
      <c r="R12" s="3">
        <v>5</v>
      </c>
      <c r="S12" s="1">
        <v>96.52735278531091</v>
      </c>
      <c r="T12" t="s">
        <v>64</v>
      </c>
      <c r="U12" s="2">
        <v>1.7273139283559424</v>
      </c>
      <c r="V12" t="s">
        <v>31</v>
      </c>
      <c r="W12" t="s">
        <v>32</v>
      </c>
      <c r="X12" s="2">
        <v>806.10317770292295</v>
      </c>
      <c r="Y12" s="15" t="str">
        <f>IF(supply_chain_data[[#This Row],[Order quantities]]&lt;20, "1 - 20", IF(supply_chain_data[[#This Row],[Order quantities]]&lt;40, "21 - 40", IF(supply_chain_data[[#This Row],[Order quantities]]&lt;60, "41 - 60", IF(supply_chain_data[[#This Row],[Order quantities]] &lt; 80, "61 - 80", "81 - 100"))))</f>
        <v>81 - 100</v>
      </c>
      <c r="Z12" s="15" t="str">
        <f>IF(supply_chain_data[[#This Row],[Manufacturing costs]]&lt;20, " 1 - 20", IF(supply_chain_data[[#This Row],[Manufacturing costs]]&lt;40, "21 - 40", IF(supply_chain_data[[#This Row],[Manufacturing costs]]&lt; 60, "41 - 60", IF(supply_chain_data[[#This Row],[Manufacturing costs]] &lt; 80, "61 - 80", "81 - 100"))))</f>
        <v>81 - 100</v>
      </c>
    </row>
    <row r="13" spans="1:26" x14ac:dyDescent="0.3">
      <c r="A13" t="s">
        <v>33</v>
      </c>
      <c r="B13" t="s">
        <v>65</v>
      </c>
      <c r="C13" s="1">
        <v>90.635499999999993</v>
      </c>
      <c r="D13">
        <v>95</v>
      </c>
      <c r="E13" s="3">
        <v>960</v>
      </c>
      <c r="F13" s="1">
        <v>6099.944115581452</v>
      </c>
      <c r="G13" t="s">
        <v>35</v>
      </c>
      <c r="H13" s="3">
        <v>46</v>
      </c>
      <c r="I13" s="3">
        <v>23</v>
      </c>
      <c r="J13" s="3">
        <v>60</v>
      </c>
      <c r="K13" s="3">
        <v>1</v>
      </c>
      <c r="L13" t="s">
        <v>36</v>
      </c>
      <c r="M13" s="1">
        <v>4.5239000000000003</v>
      </c>
      <c r="N13" t="s">
        <v>61</v>
      </c>
      <c r="O13" t="s">
        <v>45</v>
      </c>
      <c r="P13" s="3">
        <v>28</v>
      </c>
      <c r="Q13" s="3">
        <v>362</v>
      </c>
      <c r="R13" s="3">
        <v>11</v>
      </c>
      <c r="S13" s="1">
        <v>27.592363086663696</v>
      </c>
      <c r="T13" t="s">
        <v>30</v>
      </c>
      <c r="U13" s="2">
        <v>2.1169821372994391E-2</v>
      </c>
      <c r="V13" t="s">
        <v>40</v>
      </c>
      <c r="W13" t="s">
        <v>48</v>
      </c>
      <c r="X13" s="2">
        <v>126.72303340940725</v>
      </c>
      <c r="Y13" s="15" t="str">
        <f>IF(supply_chain_data[[#This Row],[Order quantities]]&lt;20, "1 - 20", IF(supply_chain_data[[#This Row],[Order quantities]]&lt;40, "21 - 40", IF(supply_chain_data[[#This Row],[Order quantities]]&lt;60, "41 - 60", IF(supply_chain_data[[#This Row],[Order quantities]] &lt; 80, "61 - 80", "81 - 100"))))</f>
        <v>61 - 80</v>
      </c>
      <c r="Z13" s="15" t="str">
        <f>IF(supply_chain_data[[#This Row],[Manufacturing costs]]&lt;20, " 1 - 20", IF(supply_chain_data[[#This Row],[Manufacturing costs]]&lt;40, "21 - 40", IF(supply_chain_data[[#This Row],[Manufacturing costs]]&lt; 60, "41 - 60", IF(supply_chain_data[[#This Row],[Manufacturing costs]] &lt; 80, "61 - 80", "81 - 100"))))</f>
        <v>21 - 40</v>
      </c>
    </row>
    <row r="14" spans="1:26" x14ac:dyDescent="0.3">
      <c r="A14" t="s">
        <v>24</v>
      </c>
      <c r="B14" t="s">
        <v>66</v>
      </c>
      <c r="C14" s="1">
        <v>71.213399999999993</v>
      </c>
      <c r="D14">
        <v>41</v>
      </c>
      <c r="E14" s="3">
        <v>336</v>
      </c>
      <c r="F14" s="1">
        <v>2873.7414460214413</v>
      </c>
      <c r="G14" t="s">
        <v>38</v>
      </c>
      <c r="H14" s="3">
        <v>100</v>
      </c>
      <c r="I14" s="3">
        <v>30</v>
      </c>
      <c r="J14" s="3">
        <v>85</v>
      </c>
      <c r="K14" s="3">
        <v>4</v>
      </c>
      <c r="L14" t="s">
        <v>36</v>
      </c>
      <c r="M14" s="1">
        <v>1.3252999999999999</v>
      </c>
      <c r="N14" t="s">
        <v>52</v>
      </c>
      <c r="O14" t="s">
        <v>45</v>
      </c>
      <c r="P14" s="3">
        <v>3</v>
      </c>
      <c r="Q14" s="3">
        <v>563</v>
      </c>
      <c r="R14" s="3">
        <v>3</v>
      </c>
      <c r="S14" s="1">
        <v>32.321286213424031</v>
      </c>
      <c r="T14" t="s">
        <v>46</v>
      </c>
      <c r="U14" s="2">
        <v>2.1612537475559117</v>
      </c>
      <c r="V14" t="s">
        <v>31</v>
      </c>
      <c r="W14" t="s">
        <v>32</v>
      </c>
      <c r="X14" s="2">
        <v>402.96878907377061</v>
      </c>
      <c r="Y14" s="15" t="str">
        <f>IF(supply_chain_data[[#This Row],[Order quantities]]&lt;20, "1 - 20", IF(supply_chain_data[[#This Row],[Order quantities]]&lt;40, "21 - 40", IF(supply_chain_data[[#This Row],[Order quantities]]&lt;60, "41 - 60", IF(supply_chain_data[[#This Row],[Order quantities]] &lt; 80, "61 - 80", "81 - 100"))))</f>
        <v>81 - 100</v>
      </c>
      <c r="Z14" s="15" t="str">
        <f>IF(supply_chain_data[[#This Row],[Manufacturing costs]]&lt;20, " 1 - 20", IF(supply_chain_data[[#This Row],[Manufacturing costs]]&lt;40, "21 - 40", IF(supply_chain_data[[#This Row],[Manufacturing costs]]&lt; 60, "41 - 60", IF(supply_chain_data[[#This Row],[Manufacturing costs]] &lt; 80, "61 - 80", "81 - 100"))))</f>
        <v>21 - 40</v>
      </c>
    </row>
    <row r="15" spans="1:26" x14ac:dyDescent="0.3">
      <c r="A15" t="s">
        <v>33</v>
      </c>
      <c r="B15" t="s">
        <v>67</v>
      </c>
      <c r="C15" s="1">
        <v>16.160399999999999</v>
      </c>
      <c r="D15">
        <v>5</v>
      </c>
      <c r="E15" s="3">
        <v>249</v>
      </c>
      <c r="F15" s="1">
        <v>4052.7384162378667</v>
      </c>
      <c r="G15" t="s">
        <v>55</v>
      </c>
      <c r="H15" s="3">
        <v>80</v>
      </c>
      <c r="I15" s="3">
        <v>8</v>
      </c>
      <c r="J15" s="3">
        <v>48</v>
      </c>
      <c r="K15" s="3">
        <v>9</v>
      </c>
      <c r="L15" t="s">
        <v>36</v>
      </c>
      <c r="M15" s="1">
        <v>9.5373000000000001</v>
      </c>
      <c r="N15" t="s">
        <v>44</v>
      </c>
      <c r="O15" t="s">
        <v>53</v>
      </c>
      <c r="P15" s="3">
        <v>23</v>
      </c>
      <c r="Q15" s="3">
        <v>173</v>
      </c>
      <c r="R15" s="3">
        <v>10</v>
      </c>
      <c r="S15" s="1">
        <v>97.82905011017327</v>
      </c>
      <c r="T15" t="s">
        <v>30</v>
      </c>
      <c r="U15" s="2">
        <v>1.6310742300715386</v>
      </c>
      <c r="V15" t="s">
        <v>31</v>
      </c>
      <c r="W15" t="s">
        <v>32</v>
      </c>
      <c r="X15" s="2">
        <v>547.24100516096848</v>
      </c>
      <c r="Y15" s="15" t="str">
        <f>IF(supply_chain_data[[#This Row],[Order quantities]]&lt;20, "1 - 20", IF(supply_chain_data[[#This Row],[Order quantities]]&lt;40, "21 - 40", IF(supply_chain_data[[#This Row],[Order quantities]]&lt;60, "41 - 60", IF(supply_chain_data[[#This Row],[Order quantities]] &lt; 80, "61 - 80", "81 - 100"))))</f>
        <v>41 - 60</v>
      </c>
      <c r="Z15" s="15" t="str">
        <f>IF(supply_chain_data[[#This Row],[Manufacturing costs]]&lt;20, " 1 - 20", IF(supply_chain_data[[#This Row],[Manufacturing costs]]&lt;40, "21 - 40", IF(supply_chain_data[[#This Row],[Manufacturing costs]]&lt; 60, "41 - 60", IF(supply_chain_data[[#This Row],[Manufacturing costs]] &lt; 80, "61 - 80", "81 - 100"))))</f>
        <v>81 - 100</v>
      </c>
    </row>
    <row r="16" spans="1:26" x14ac:dyDescent="0.3">
      <c r="A16" t="s">
        <v>33</v>
      </c>
      <c r="B16" t="s">
        <v>68</v>
      </c>
      <c r="C16" s="1">
        <v>99.171300000000002</v>
      </c>
      <c r="D16">
        <v>26</v>
      </c>
      <c r="E16" s="3">
        <v>562</v>
      </c>
      <c r="F16" s="1">
        <v>8653.5709264698016</v>
      </c>
      <c r="G16" t="s">
        <v>26</v>
      </c>
      <c r="H16" s="3">
        <v>54</v>
      </c>
      <c r="I16" s="3">
        <v>29</v>
      </c>
      <c r="J16" s="3">
        <v>78</v>
      </c>
      <c r="K16" s="3">
        <v>5</v>
      </c>
      <c r="L16" t="s">
        <v>27</v>
      </c>
      <c r="M16" s="1">
        <v>2.0398000000000001</v>
      </c>
      <c r="N16" t="s">
        <v>39</v>
      </c>
      <c r="O16" t="s">
        <v>45</v>
      </c>
      <c r="P16" s="3">
        <v>25</v>
      </c>
      <c r="Q16" s="3">
        <v>558</v>
      </c>
      <c r="R16" s="3">
        <v>14</v>
      </c>
      <c r="S16" s="1">
        <v>5.7914366298629893</v>
      </c>
      <c r="T16" t="s">
        <v>30</v>
      </c>
      <c r="U16" s="2">
        <v>0.10068285156509371</v>
      </c>
      <c r="V16" t="s">
        <v>40</v>
      </c>
      <c r="W16" t="s">
        <v>32</v>
      </c>
      <c r="X16" s="2">
        <v>929.23528996088965</v>
      </c>
      <c r="Y16" s="15" t="str">
        <f>IF(supply_chain_data[[#This Row],[Order quantities]]&lt;20, "1 - 20", IF(supply_chain_data[[#This Row],[Order quantities]]&lt;40, "21 - 40", IF(supply_chain_data[[#This Row],[Order quantities]]&lt;60, "41 - 60", IF(supply_chain_data[[#This Row],[Order quantities]] &lt; 80, "61 - 80", "81 - 100"))))</f>
        <v>61 - 80</v>
      </c>
      <c r="Z16"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17" spans="1:26" x14ac:dyDescent="0.3">
      <c r="A17" t="s">
        <v>33</v>
      </c>
      <c r="B17" t="s">
        <v>69</v>
      </c>
      <c r="C17" s="1">
        <v>36.989199999999997</v>
      </c>
      <c r="D17">
        <v>94</v>
      </c>
      <c r="E17" s="3">
        <v>469</v>
      </c>
      <c r="F17" s="1">
        <v>5442.0867853976733</v>
      </c>
      <c r="G17" t="s">
        <v>26</v>
      </c>
      <c r="H17" s="3">
        <v>9</v>
      </c>
      <c r="I17" s="3">
        <v>8</v>
      </c>
      <c r="J17" s="3">
        <v>69</v>
      </c>
      <c r="K17" s="3">
        <v>7</v>
      </c>
      <c r="L17" t="s">
        <v>27</v>
      </c>
      <c r="M17" s="1">
        <v>2.4220000000000002</v>
      </c>
      <c r="N17" t="s">
        <v>39</v>
      </c>
      <c r="O17" t="s">
        <v>53</v>
      </c>
      <c r="P17" s="3">
        <v>14</v>
      </c>
      <c r="Q17" s="3">
        <v>580</v>
      </c>
      <c r="R17" s="3">
        <v>7</v>
      </c>
      <c r="S17" s="1">
        <v>97.121281751474314</v>
      </c>
      <c r="T17" t="s">
        <v>64</v>
      </c>
      <c r="U17" s="2">
        <v>2.2644057611985491</v>
      </c>
      <c r="V17" t="s">
        <v>56</v>
      </c>
      <c r="W17" t="s">
        <v>32</v>
      </c>
      <c r="X17" s="2">
        <v>127.86180000162541</v>
      </c>
      <c r="Y17" s="15" t="str">
        <f>IF(supply_chain_data[[#This Row],[Order quantities]]&lt;20, "1 - 20", IF(supply_chain_data[[#This Row],[Order quantities]]&lt;40, "21 - 40", IF(supply_chain_data[[#This Row],[Order quantities]]&lt;60, "41 - 60", IF(supply_chain_data[[#This Row],[Order quantities]] &lt; 80, "61 - 80", "81 - 100"))))</f>
        <v>61 - 80</v>
      </c>
      <c r="Z17" s="15" t="str">
        <f>IF(supply_chain_data[[#This Row],[Manufacturing costs]]&lt;20, " 1 - 20", IF(supply_chain_data[[#This Row],[Manufacturing costs]]&lt;40, "21 - 40", IF(supply_chain_data[[#This Row],[Manufacturing costs]]&lt; 60, "41 - 60", IF(supply_chain_data[[#This Row],[Manufacturing costs]] &lt; 80, "61 - 80", "81 - 100"))))</f>
        <v>81 - 100</v>
      </c>
    </row>
    <row r="18" spans="1:26" x14ac:dyDescent="0.3">
      <c r="A18" t="s">
        <v>33</v>
      </c>
      <c r="B18" t="s">
        <v>70</v>
      </c>
      <c r="C18" s="1">
        <v>7.5472000000000001</v>
      </c>
      <c r="D18">
        <v>74</v>
      </c>
      <c r="E18" s="3">
        <v>280</v>
      </c>
      <c r="F18" s="1">
        <v>6453.7979681762854</v>
      </c>
      <c r="G18" t="s">
        <v>35</v>
      </c>
      <c r="H18" s="3">
        <v>2</v>
      </c>
      <c r="I18" s="3">
        <v>5</v>
      </c>
      <c r="J18" s="3">
        <v>78</v>
      </c>
      <c r="K18" s="3">
        <v>1</v>
      </c>
      <c r="L18" t="s">
        <v>27</v>
      </c>
      <c r="M18" s="1">
        <v>4.1913</v>
      </c>
      <c r="N18" t="s">
        <v>39</v>
      </c>
      <c r="O18" t="s">
        <v>53</v>
      </c>
      <c r="P18" s="3">
        <v>3</v>
      </c>
      <c r="Q18" s="3">
        <v>399</v>
      </c>
      <c r="R18" s="3">
        <v>21</v>
      </c>
      <c r="S18" s="1">
        <v>77.106342497850008</v>
      </c>
      <c r="T18" t="s">
        <v>64</v>
      </c>
      <c r="U18" s="2">
        <v>1.0125630892580491</v>
      </c>
      <c r="V18" t="s">
        <v>40</v>
      </c>
      <c r="W18" t="s">
        <v>48</v>
      </c>
      <c r="X18" s="2">
        <v>865.52577977124031</v>
      </c>
      <c r="Y18" s="15" t="str">
        <f>IF(supply_chain_data[[#This Row],[Order quantities]]&lt;20, "1 - 20", IF(supply_chain_data[[#This Row],[Order quantities]]&lt;40, "21 - 40", IF(supply_chain_data[[#This Row],[Order quantities]]&lt;60, "41 - 60", IF(supply_chain_data[[#This Row],[Order quantities]] &lt; 80, "61 - 80", "81 - 100"))))</f>
        <v>61 - 80</v>
      </c>
      <c r="Z18" s="15" t="str">
        <f>IF(supply_chain_data[[#This Row],[Manufacturing costs]]&lt;20, " 1 - 20", IF(supply_chain_data[[#This Row],[Manufacturing costs]]&lt;40, "21 - 40", IF(supply_chain_data[[#This Row],[Manufacturing costs]]&lt; 60, "41 - 60", IF(supply_chain_data[[#This Row],[Manufacturing costs]] &lt; 80, "61 - 80", "81 - 100"))))</f>
        <v>61 - 80</v>
      </c>
    </row>
    <row r="19" spans="1:26" x14ac:dyDescent="0.3">
      <c r="A19" t="s">
        <v>57</v>
      </c>
      <c r="B19" t="s">
        <v>71</v>
      </c>
      <c r="C19" s="1">
        <v>81.462500000000006</v>
      </c>
      <c r="D19">
        <v>82</v>
      </c>
      <c r="E19" s="3">
        <v>126</v>
      </c>
      <c r="F19" s="1">
        <v>2629.3964348452619</v>
      </c>
      <c r="G19" t="s">
        <v>35</v>
      </c>
      <c r="H19" s="3">
        <v>45</v>
      </c>
      <c r="I19" s="3">
        <v>17</v>
      </c>
      <c r="J19" s="3">
        <v>85</v>
      </c>
      <c r="K19" s="3">
        <v>9</v>
      </c>
      <c r="L19" t="s">
        <v>43</v>
      </c>
      <c r="M19" s="1">
        <v>3.5853999999999999</v>
      </c>
      <c r="N19" t="s">
        <v>39</v>
      </c>
      <c r="O19" t="s">
        <v>62</v>
      </c>
      <c r="P19" s="3">
        <v>7</v>
      </c>
      <c r="Q19" s="3">
        <v>453</v>
      </c>
      <c r="R19" s="3">
        <v>16</v>
      </c>
      <c r="S19" s="1">
        <v>47.679680368355335</v>
      </c>
      <c r="T19" t="s">
        <v>46</v>
      </c>
      <c r="U19" s="2">
        <v>0.10202075491817619</v>
      </c>
      <c r="V19" t="s">
        <v>40</v>
      </c>
      <c r="W19" t="s">
        <v>41</v>
      </c>
      <c r="X19" s="2">
        <v>670.93439079241034</v>
      </c>
      <c r="Y19" s="15" t="str">
        <f>IF(supply_chain_data[[#This Row],[Order quantities]]&lt;20, "1 - 20", IF(supply_chain_data[[#This Row],[Order quantities]]&lt;40, "21 - 40", IF(supply_chain_data[[#This Row],[Order quantities]]&lt;60, "41 - 60", IF(supply_chain_data[[#This Row],[Order quantities]] &lt; 80, "61 - 80", "81 - 100"))))</f>
        <v>81 - 100</v>
      </c>
      <c r="Z19" s="15" t="str">
        <f>IF(supply_chain_data[[#This Row],[Manufacturing costs]]&lt;20, " 1 - 20", IF(supply_chain_data[[#This Row],[Manufacturing costs]]&lt;40, "21 - 40", IF(supply_chain_data[[#This Row],[Manufacturing costs]]&lt; 60, "41 - 60", IF(supply_chain_data[[#This Row],[Manufacturing costs]] &lt; 80, "61 - 80", "81 - 100"))))</f>
        <v>41 - 60</v>
      </c>
    </row>
    <row r="20" spans="1:26" x14ac:dyDescent="0.3">
      <c r="A20" t="s">
        <v>24</v>
      </c>
      <c r="B20" t="s">
        <v>72</v>
      </c>
      <c r="C20" s="1">
        <v>36.443600000000004</v>
      </c>
      <c r="D20">
        <v>23</v>
      </c>
      <c r="E20" s="3">
        <v>620</v>
      </c>
      <c r="F20" s="1">
        <v>9364.6735050761727</v>
      </c>
      <c r="G20" t="s">
        <v>38</v>
      </c>
      <c r="H20" s="3">
        <v>10</v>
      </c>
      <c r="I20" s="3">
        <v>10</v>
      </c>
      <c r="J20" s="3">
        <v>46</v>
      </c>
      <c r="K20" s="3">
        <v>8</v>
      </c>
      <c r="L20" t="s">
        <v>43</v>
      </c>
      <c r="M20" s="1">
        <v>4.3391999999999999</v>
      </c>
      <c r="N20" t="s">
        <v>61</v>
      </c>
      <c r="O20" t="s">
        <v>45</v>
      </c>
      <c r="P20" s="3">
        <v>18</v>
      </c>
      <c r="Q20" s="3">
        <v>374</v>
      </c>
      <c r="R20" s="3">
        <v>17</v>
      </c>
      <c r="S20" s="1">
        <v>27.10798085484392</v>
      </c>
      <c r="T20" t="s">
        <v>30</v>
      </c>
      <c r="U20" s="2">
        <v>2.2319391107292637</v>
      </c>
      <c r="V20" t="s">
        <v>56</v>
      </c>
      <c r="W20" t="s">
        <v>48</v>
      </c>
      <c r="X20" s="2">
        <v>593.48025872065182</v>
      </c>
      <c r="Y20" s="15" t="str">
        <f>IF(supply_chain_data[[#This Row],[Order quantities]]&lt;20, "1 - 20", IF(supply_chain_data[[#This Row],[Order quantities]]&lt;40, "21 - 40", IF(supply_chain_data[[#This Row],[Order quantities]]&lt;60, "41 - 60", IF(supply_chain_data[[#This Row],[Order quantities]] &lt; 80, "61 - 80", "81 - 100"))))</f>
        <v>41 - 60</v>
      </c>
      <c r="Z20" s="15" t="str">
        <f>IF(supply_chain_data[[#This Row],[Manufacturing costs]]&lt;20, " 1 - 20", IF(supply_chain_data[[#This Row],[Manufacturing costs]]&lt;40, "21 - 40", IF(supply_chain_data[[#This Row],[Manufacturing costs]]&lt; 60, "41 - 60", IF(supply_chain_data[[#This Row],[Manufacturing costs]] &lt; 80, "61 - 80", "81 - 100"))))</f>
        <v>21 - 40</v>
      </c>
    </row>
    <row r="21" spans="1:26" x14ac:dyDescent="0.3">
      <c r="A21" t="s">
        <v>33</v>
      </c>
      <c r="B21" t="s">
        <v>73</v>
      </c>
      <c r="C21" s="1">
        <v>51.123899999999999</v>
      </c>
      <c r="D21">
        <v>100</v>
      </c>
      <c r="E21" s="3">
        <v>187</v>
      </c>
      <c r="F21" s="1">
        <v>2553.4955849912149</v>
      </c>
      <c r="G21" t="s">
        <v>38</v>
      </c>
      <c r="H21" s="3">
        <v>48</v>
      </c>
      <c r="I21" s="3">
        <v>11</v>
      </c>
      <c r="J21" s="3">
        <v>94</v>
      </c>
      <c r="K21" s="3">
        <v>3</v>
      </c>
      <c r="L21" t="s">
        <v>36</v>
      </c>
      <c r="M21" s="1">
        <v>4.7426000000000004</v>
      </c>
      <c r="N21" t="s">
        <v>52</v>
      </c>
      <c r="O21" t="s">
        <v>62</v>
      </c>
      <c r="P21" s="3">
        <v>20</v>
      </c>
      <c r="Q21" s="3">
        <v>694</v>
      </c>
      <c r="R21" s="3">
        <v>16</v>
      </c>
      <c r="S21" s="1">
        <v>82.373320587990207</v>
      </c>
      <c r="T21" t="s">
        <v>46</v>
      </c>
      <c r="U21" s="2">
        <v>3.6464508654170293</v>
      </c>
      <c r="V21" t="s">
        <v>31</v>
      </c>
      <c r="W21" t="s">
        <v>41</v>
      </c>
      <c r="X21" s="2">
        <v>477.30763109090344</v>
      </c>
      <c r="Y21" s="15" t="str">
        <f>IF(supply_chain_data[[#This Row],[Order quantities]]&lt;20, "1 - 20", IF(supply_chain_data[[#This Row],[Order quantities]]&lt;40, "21 - 40", IF(supply_chain_data[[#This Row],[Order quantities]]&lt;60, "41 - 60", IF(supply_chain_data[[#This Row],[Order quantities]] &lt; 80, "61 - 80", "81 - 100"))))</f>
        <v>81 - 100</v>
      </c>
      <c r="Z21" s="15" t="str">
        <f>IF(supply_chain_data[[#This Row],[Manufacturing costs]]&lt;20, " 1 - 20", IF(supply_chain_data[[#This Row],[Manufacturing costs]]&lt;40, "21 - 40", IF(supply_chain_data[[#This Row],[Manufacturing costs]]&lt; 60, "41 - 60", IF(supply_chain_data[[#This Row],[Manufacturing costs]] &lt; 80, "61 - 80", "81 - 100"))))</f>
        <v>81 - 100</v>
      </c>
    </row>
    <row r="22" spans="1:26" x14ac:dyDescent="0.3">
      <c r="A22" t="s">
        <v>33</v>
      </c>
      <c r="B22" t="s">
        <v>74</v>
      </c>
      <c r="C22" s="1">
        <v>96.341099999999997</v>
      </c>
      <c r="D22">
        <v>22</v>
      </c>
      <c r="E22" s="3">
        <v>320</v>
      </c>
      <c r="F22" s="1">
        <v>8128.0276968511916</v>
      </c>
      <c r="G22" t="s">
        <v>38</v>
      </c>
      <c r="H22" s="3">
        <v>27</v>
      </c>
      <c r="I22" s="3">
        <v>12</v>
      </c>
      <c r="J22" s="3">
        <v>68</v>
      </c>
      <c r="K22" s="3">
        <v>6</v>
      </c>
      <c r="L22" t="s">
        <v>36</v>
      </c>
      <c r="M22" s="1">
        <v>8.8782999999999994</v>
      </c>
      <c r="N22" t="s">
        <v>39</v>
      </c>
      <c r="O22" t="s">
        <v>62</v>
      </c>
      <c r="P22" s="3">
        <v>29</v>
      </c>
      <c r="Q22" s="3">
        <v>309</v>
      </c>
      <c r="R22" s="3">
        <v>6</v>
      </c>
      <c r="S22" s="1">
        <v>65.686259608488626</v>
      </c>
      <c r="T22" t="s">
        <v>64</v>
      </c>
      <c r="U22" s="2">
        <v>4.2314165735345393</v>
      </c>
      <c r="V22" t="s">
        <v>40</v>
      </c>
      <c r="W22" t="s">
        <v>32</v>
      </c>
      <c r="X22" s="2">
        <v>493.87121531620585</v>
      </c>
      <c r="Y22" s="15" t="str">
        <f>IF(supply_chain_data[[#This Row],[Order quantities]]&lt;20, "1 - 20", IF(supply_chain_data[[#This Row],[Order quantities]]&lt;40, "21 - 40", IF(supply_chain_data[[#This Row],[Order quantities]]&lt;60, "41 - 60", IF(supply_chain_data[[#This Row],[Order quantities]] &lt; 80, "61 - 80", "81 - 100"))))</f>
        <v>61 - 80</v>
      </c>
      <c r="Z22" s="15" t="str">
        <f>IF(supply_chain_data[[#This Row],[Manufacturing costs]]&lt;20, " 1 - 20", IF(supply_chain_data[[#This Row],[Manufacturing costs]]&lt;40, "21 - 40", IF(supply_chain_data[[#This Row],[Manufacturing costs]]&lt; 60, "41 - 60", IF(supply_chain_data[[#This Row],[Manufacturing costs]] &lt; 80, "61 - 80", "81 - 100"))))</f>
        <v>61 - 80</v>
      </c>
    </row>
    <row r="23" spans="1:26" x14ac:dyDescent="0.3">
      <c r="A23" t="s">
        <v>57</v>
      </c>
      <c r="B23" t="s">
        <v>75</v>
      </c>
      <c r="C23" s="1">
        <v>84.893900000000002</v>
      </c>
      <c r="D23">
        <v>60</v>
      </c>
      <c r="E23" s="3">
        <v>601</v>
      </c>
      <c r="F23" s="1">
        <v>7087.0526963574366</v>
      </c>
      <c r="G23" t="s">
        <v>38</v>
      </c>
      <c r="H23" s="3">
        <v>69</v>
      </c>
      <c r="I23" s="3">
        <v>25</v>
      </c>
      <c r="J23" s="3">
        <v>7</v>
      </c>
      <c r="K23" s="3">
        <v>6</v>
      </c>
      <c r="L23" t="s">
        <v>27</v>
      </c>
      <c r="M23" s="1">
        <v>6.0378999999999996</v>
      </c>
      <c r="N23" t="s">
        <v>44</v>
      </c>
      <c r="O23" t="s">
        <v>62</v>
      </c>
      <c r="P23" s="3">
        <v>19</v>
      </c>
      <c r="Q23" s="3">
        <v>791</v>
      </c>
      <c r="R23" s="3">
        <v>4</v>
      </c>
      <c r="S23" s="1">
        <v>61.735728954160933</v>
      </c>
      <c r="T23" t="s">
        <v>30</v>
      </c>
      <c r="U23" s="2">
        <v>1.8607567631014899E-2</v>
      </c>
      <c r="V23" t="s">
        <v>40</v>
      </c>
      <c r="W23" t="s">
        <v>41</v>
      </c>
      <c r="X23" s="2">
        <v>523.36091472015801</v>
      </c>
      <c r="Y23" s="15" t="str">
        <f>IF(supply_chain_data[[#This Row],[Order quantities]]&lt;20, "1 - 20", IF(supply_chain_data[[#This Row],[Order quantities]]&lt;40, "21 - 40", IF(supply_chain_data[[#This Row],[Order quantities]]&lt;60, "41 - 60", IF(supply_chain_data[[#This Row],[Order quantities]] &lt; 80, "61 - 80", "81 - 100"))))</f>
        <v>1 - 20</v>
      </c>
      <c r="Z23" s="15" t="str">
        <f>IF(supply_chain_data[[#This Row],[Manufacturing costs]]&lt;20, " 1 - 20", IF(supply_chain_data[[#This Row],[Manufacturing costs]]&lt;40, "21 - 40", IF(supply_chain_data[[#This Row],[Manufacturing costs]]&lt; 60, "41 - 60", IF(supply_chain_data[[#This Row],[Manufacturing costs]] &lt; 80, "61 - 80", "81 - 100"))))</f>
        <v>61 - 80</v>
      </c>
    </row>
    <row r="24" spans="1:26" x14ac:dyDescent="0.3">
      <c r="A24" t="s">
        <v>24</v>
      </c>
      <c r="B24" t="s">
        <v>76</v>
      </c>
      <c r="C24" s="1">
        <v>27.6798</v>
      </c>
      <c r="D24">
        <v>55</v>
      </c>
      <c r="E24" s="3">
        <v>884</v>
      </c>
      <c r="F24" s="1">
        <v>2390.8078665561734</v>
      </c>
      <c r="G24" t="s">
        <v>38</v>
      </c>
      <c r="H24" s="3">
        <v>71</v>
      </c>
      <c r="I24" s="3">
        <v>1</v>
      </c>
      <c r="J24" s="3">
        <v>63</v>
      </c>
      <c r="K24" s="3">
        <v>10</v>
      </c>
      <c r="L24" t="s">
        <v>36</v>
      </c>
      <c r="M24" s="1">
        <v>9.5676000000000005</v>
      </c>
      <c r="N24" t="s">
        <v>52</v>
      </c>
      <c r="O24" t="s">
        <v>45</v>
      </c>
      <c r="P24" s="3">
        <v>22</v>
      </c>
      <c r="Q24" s="3">
        <v>780</v>
      </c>
      <c r="R24" s="3">
        <v>28</v>
      </c>
      <c r="S24" s="1">
        <v>50.120839612977349</v>
      </c>
      <c r="T24" t="s">
        <v>46</v>
      </c>
      <c r="U24" s="2">
        <v>2.5912754732111161</v>
      </c>
      <c r="V24" t="s">
        <v>47</v>
      </c>
      <c r="W24" t="s">
        <v>41</v>
      </c>
      <c r="X24" s="2">
        <v>205.57199582694707</v>
      </c>
      <c r="Y24" s="15" t="str">
        <f>IF(supply_chain_data[[#This Row],[Order quantities]]&lt;20, "1 - 20", IF(supply_chain_data[[#This Row],[Order quantities]]&lt;40, "21 - 40", IF(supply_chain_data[[#This Row],[Order quantities]]&lt;60, "41 - 60", IF(supply_chain_data[[#This Row],[Order quantities]] &lt; 80, "61 - 80", "81 - 100"))))</f>
        <v>61 - 80</v>
      </c>
      <c r="Z24" s="15" t="str">
        <f>IF(supply_chain_data[[#This Row],[Manufacturing costs]]&lt;20, " 1 - 20", IF(supply_chain_data[[#This Row],[Manufacturing costs]]&lt;40, "21 - 40", IF(supply_chain_data[[#This Row],[Manufacturing costs]]&lt; 60, "41 - 60", IF(supply_chain_data[[#This Row],[Manufacturing costs]] &lt; 80, "61 - 80", "81 - 100"))))</f>
        <v>41 - 60</v>
      </c>
    </row>
    <row r="25" spans="1:26" x14ac:dyDescent="0.3">
      <c r="A25" t="s">
        <v>57</v>
      </c>
      <c r="B25" t="s">
        <v>77</v>
      </c>
      <c r="C25" s="1">
        <v>4.3243</v>
      </c>
      <c r="D25">
        <v>30</v>
      </c>
      <c r="E25" s="3">
        <v>391</v>
      </c>
      <c r="F25" s="1">
        <v>8858.367571011484</v>
      </c>
      <c r="G25" t="s">
        <v>38</v>
      </c>
      <c r="H25" s="3">
        <v>84</v>
      </c>
      <c r="I25" s="3">
        <v>5</v>
      </c>
      <c r="J25" s="3">
        <v>29</v>
      </c>
      <c r="K25" s="3">
        <v>7</v>
      </c>
      <c r="L25" t="s">
        <v>36</v>
      </c>
      <c r="M25" s="1">
        <v>2.9249000000000001</v>
      </c>
      <c r="N25" t="s">
        <v>44</v>
      </c>
      <c r="O25" t="s">
        <v>45</v>
      </c>
      <c r="P25" s="3">
        <v>11</v>
      </c>
      <c r="Q25" s="3">
        <v>568</v>
      </c>
      <c r="R25" s="3">
        <v>29</v>
      </c>
      <c r="S25" s="1">
        <v>98.609957242703871</v>
      </c>
      <c r="T25" t="s">
        <v>30</v>
      </c>
      <c r="U25" s="2">
        <v>1.3422915627227339</v>
      </c>
      <c r="V25" t="s">
        <v>47</v>
      </c>
      <c r="W25" t="s">
        <v>48</v>
      </c>
      <c r="X25" s="2">
        <v>196.32944611241268</v>
      </c>
      <c r="Y25" s="15" t="str">
        <f>IF(supply_chain_data[[#This Row],[Order quantities]]&lt;20, "1 - 20", IF(supply_chain_data[[#This Row],[Order quantities]]&lt;40, "21 - 40", IF(supply_chain_data[[#This Row],[Order quantities]]&lt;60, "41 - 60", IF(supply_chain_data[[#This Row],[Order quantities]] &lt; 80, "61 - 80", "81 - 100"))))</f>
        <v>21 - 40</v>
      </c>
      <c r="Z25" s="15" t="str">
        <f>IF(supply_chain_data[[#This Row],[Manufacturing costs]]&lt;20, " 1 - 20", IF(supply_chain_data[[#This Row],[Manufacturing costs]]&lt;40, "21 - 40", IF(supply_chain_data[[#This Row],[Manufacturing costs]]&lt; 60, "41 - 60", IF(supply_chain_data[[#This Row],[Manufacturing costs]] &lt; 80, "61 - 80", "81 - 100"))))</f>
        <v>81 - 100</v>
      </c>
    </row>
    <row r="26" spans="1:26" x14ac:dyDescent="0.3">
      <c r="A26" t="s">
        <v>24</v>
      </c>
      <c r="B26" t="s">
        <v>78</v>
      </c>
      <c r="C26" s="1">
        <v>4.1562999999999999</v>
      </c>
      <c r="D26">
        <v>32</v>
      </c>
      <c r="E26" s="3">
        <v>209</v>
      </c>
      <c r="F26" s="1">
        <v>9049.0778609398967</v>
      </c>
      <c r="G26" t="s">
        <v>55</v>
      </c>
      <c r="H26" s="3">
        <v>4</v>
      </c>
      <c r="I26" s="3">
        <v>26</v>
      </c>
      <c r="J26" s="3">
        <v>2</v>
      </c>
      <c r="K26" s="3">
        <v>8</v>
      </c>
      <c r="L26" t="s">
        <v>43</v>
      </c>
      <c r="M26" s="1">
        <v>9.7413000000000007</v>
      </c>
      <c r="N26" t="s">
        <v>61</v>
      </c>
      <c r="O26" t="s">
        <v>53</v>
      </c>
      <c r="P26" s="3">
        <v>28</v>
      </c>
      <c r="Q26" s="3">
        <v>447</v>
      </c>
      <c r="R26" s="3">
        <v>3</v>
      </c>
      <c r="S26" s="1">
        <v>40.382359702924816</v>
      </c>
      <c r="T26" t="s">
        <v>30</v>
      </c>
      <c r="U26" s="2">
        <v>3.691310292628728</v>
      </c>
      <c r="V26" t="s">
        <v>40</v>
      </c>
      <c r="W26" t="s">
        <v>48</v>
      </c>
      <c r="X26" s="2">
        <v>758.72477260293829</v>
      </c>
      <c r="Y26" s="15" t="str">
        <f>IF(supply_chain_data[[#This Row],[Order quantities]]&lt;20, "1 - 20", IF(supply_chain_data[[#This Row],[Order quantities]]&lt;40, "21 - 40", IF(supply_chain_data[[#This Row],[Order quantities]]&lt;60, "41 - 60", IF(supply_chain_data[[#This Row],[Order quantities]] &lt; 80, "61 - 80", "81 - 100"))))</f>
        <v>1 - 20</v>
      </c>
      <c r="Z26" s="15" t="str">
        <f>IF(supply_chain_data[[#This Row],[Manufacturing costs]]&lt;20, " 1 - 20", IF(supply_chain_data[[#This Row],[Manufacturing costs]]&lt;40, "21 - 40", IF(supply_chain_data[[#This Row],[Manufacturing costs]]&lt; 60, "41 - 60", IF(supply_chain_data[[#This Row],[Manufacturing costs]] &lt; 80, "61 - 80", "81 - 100"))))</f>
        <v>41 - 60</v>
      </c>
    </row>
    <row r="27" spans="1:26" x14ac:dyDescent="0.3">
      <c r="A27" t="s">
        <v>24</v>
      </c>
      <c r="B27" t="s">
        <v>79</v>
      </c>
      <c r="C27" s="1">
        <v>39.629300000000001</v>
      </c>
      <c r="D27">
        <v>73</v>
      </c>
      <c r="E27" s="3">
        <v>142</v>
      </c>
      <c r="F27" s="1">
        <v>2174.777054350654</v>
      </c>
      <c r="G27" t="s">
        <v>55</v>
      </c>
      <c r="H27" s="3">
        <v>82</v>
      </c>
      <c r="I27" s="3">
        <v>11</v>
      </c>
      <c r="J27" s="3">
        <v>52</v>
      </c>
      <c r="K27" s="3">
        <v>3</v>
      </c>
      <c r="L27" t="s">
        <v>43</v>
      </c>
      <c r="M27" s="1">
        <v>2.2311000000000001</v>
      </c>
      <c r="N27" t="s">
        <v>52</v>
      </c>
      <c r="O27" t="s">
        <v>45</v>
      </c>
      <c r="P27" s="3">
        <v>19</v>
      </c>
      <c r="Q27" s="3">
        <v>934</v>
      </c>
      <c r="R27" s="3">
        <v>23</v>
      </c>
      <c r="S27" s="1">
        <v>78.280383118415386</v>
      </c>
      <c r="T27" t="s">
        <v>30</v>
      </c>
      <c r="U27" s="2">
        <v>3.7972312171141831</v>
      </c>
      <c r="V27" t="s">
        <v>31</v>
      </c>
      <c r="W27" t="s">
        <v>32</v>
      </c>
      <c r="X27" s="2">
        <v>458.53594573920907</v>
      </c>
      <c r="Y27" s="15" t="str">
        <f>IF(supply_chain_data[[#This Row],[Order quantities]]&lt;20, "1 - 20", IF(supply_chain_data[[#This Row],[Order quantities]]&lt;40, "21 - 40", IF(supply_chain_data[[#This Row],[Order quantities]]&lt;60, "41 - 60", IF(supply_chain_data[[#This Row],[Order quantities]] &lt; 80, "61 - 80", "81 - 100"))))</f>
        <v>41 - 60</v>
      </c>
      <c r="Z27" s="15" t="str">
        <f>IF(supply_chain_data[[#This Row],[Manufacturing costs]]&lt;20, " 1 - 20", IF(supply_chain_data[[#This Row],[Manufacturing costs]]&lt;40, "21 - 40", IF(supply_chain_data[[#This Row],[Manufacturing costs]]&lt; 60, "41 - 60", IF(supply_chain_data[[#This Row],[Manufacturing costs]] &lt; 80, "61 - 80", "81 - 100"))))</f>
        <v>61 - 80</v>
      </c>
    </row>
    <row r="28" spans="1:26" x14ac:dyDescent="0.3">
      <c r="A28" t="s">
        <v>24</v>
      </c>
      <c r="B28" t="s">
        <v>80</v>
      </c>
      <c r="C28" s="1">
        <v>97.446899999999999</v>
      </c>
      <c r="D28">
        <v>9</v>
      </c>
      <c r="E28" s="3">
        <v>353</v>
      </c>
      <c r="F28" s="1">
        <v>3716.4933258940368</v>
      </c>
      <c r="G28" t="s">
        <v>55</v>
      </c>
      <c r="H28" s="3">
        <v>59</v>
      </c>
      <c r="I28" s="3">
        <v>16</v>
      </c>
      <c r="J28" s="3">
        <v>48</v>
      </c>
      <c r="K28" s="3">
        <v>4</v>
      </c>
      <c r="L28" t="s">
        <v>27</v>
      </c>
      <c r="M28" s="1">
        <v>6.5075000000000003</v>
      </c>
      <c r="N28" t="s">
        <v>61</v>
      </c>
      <c r="O28" t="s">
        <v>53</v>
      </c>
      <c r="P28" s="3">
        <v>26</v>
      </c>
      <c r="Q28" s="3">
        <v>171</v>
      </c>
      <c r="R28" s="3">
        <v>4</v>
      </c>
      <c r="S28" s="1">
        <v>15.972229757181761</v>
      </c>
      <c r="T28" t="s">
        <v>64</v>
      </c>
      <c r="U28" s="2">
        <v>2.1193197367249228</v>
      </c>
      <c r="V28" t="s">
        <v>47</v>
      </c>
      <c r="W28" t="s">
        <v>48</v>
      </c>
      <c r="X28" s="2">
        <v>617.8669164583772</v>
      </c>
      <c r="Y28" s="15" t="str">
        <f>IF(supply_chain_data[[#This Row],[Order quantities]]&lt;20, "1 - 20", IF(supply_chain_data[[#This Row],[Order quantities]]&lt;40, "21 - 40", IF(supply_chain_data[[#This Row],[Order quantities]]&lt;60, "41 - 60", IF(supply_chain_data[[#This Row],[Order quantities]] &lt; 80, "61 - 80", "81 - 100"))))</f>
        <v>41 - 60</v>
      </c>
      <c r="Z28"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29" spans="1:26" x14ac:dyDescent="0.3">
      <c r="A29" t="s">
        <v>57</v>
      </c>
      <c r="B29" t="s">
        <v>81</v>
      </c>
      <c r="C29" s="1">
        <v>92.557400000000001</v>
      </c>
      <c r="D29">
        <v>42</v>
      </c>
      <c r="E29" s="3">
        <v>352</v>
      </c>
      <c r="F29" s="1">
        <v>2686.4572235759833</v>
      </c>
      <c r="G29" t="s">
        <v>38</v>
      </c>
      <c r="H29" s="3">
        <v>47</v>
      </c>
      <c r="I29" s="3">
        <v>9</v>
      </c>
      <c r="J29" s="3">
        <v>62</v>
      </c>
      <c r="K29" s="3">
        <v>8</v>
      </c>
      <c r="L29" t="s">
        <v>43</v>
      </c>
      <c r="M29" s="1">
        <v>7.4067999999999996</v>
      </c>
      <c r="N29" t="s">
        <v>44</v>
      </c>
      <c r="O29" t="s">
        <v>29</v>
      </c>
      <c r="P29" s="3">
        <v>25</v>
      </c>
      <c r="Q29" s="3">
        <v>291</v>
      </c>
      <c r="R29" s="3">
        <v>4</v>
      </c>
      <c r="S29" s="1">
        <v>10.528245070042162</v>
      </c>
      <c r="T29" t="s">
        <v>46</v>
      </c>
      <c r="U29" s="2">
        <v>2.8646678378833732</v>
      </c>
      <c r="V29" t="s">
        <v>56</v>
      </c>
      <c r="W29" t="s">
        <v>32</v>
      </c>
      <c r="X29" s="2">
        <v>762.45918215568372</v>
      </c>
      <c r="Y29" s="15" t="str">
        <f>IF(supply_chain_data[[#This Row],[Order quantities]]&lt;20, "1 - 20", IF(supply_chain_data[[#This Row],[Order quantities]]&lt;40, "21 - 40", IF(supply_chain_data[[#This Row],[Order quantities]]&lt;60, "41 - 60", IF(supply_chain_data[[#This Row],[Order quantities]] &lt; 80, "61 - 80", "81 - 100"))))</f>
        <v>61 - 80</v>
      </c>
      <c r="Z29"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30" spans="1:26" x14ac:dyDescent="0.3">
      <c r="A30" t="s">
        <v>57</v>
      </c>
      <c r="B30" t="s">
        <v>82</v>
      </c>
      <c r="C30" s="1">
        <v>2.3973</v>
      </c>
      <c r="D30">
        <v>12</v>
      </c>
      <c r="E30" s="3">
        <v>394</v>
      </c>
      <c r="F30" s="1">
        <v>6117.3246150839923</v>
      </c>
      <c r="G30" t="s">
        <v>35</v>
      </c>
      <c r="H30" s="3">
        <v>48</v>
      </c>
      <c r="I30" s="3">
        <v>15</v>
      </c>
      <c r="J30" s="3">
        <v>24</v>
      </c>
      <c r="K30" s="3">
        <v>4</v>
      </c>
      <c r="L30" t="s">
        <v>27</v>
      </c>
      <c r="M30" s="1">
        <v>9.8980999999999995</v>
      </c>
      <c r="N30" t="s">
        <v>39</v>
      </c>
      <c r="O30" t="s">
        <v>29</v>
      </c>
      <c r="P30" s="3">
        <v>13</v>
      </c>
      <c r="Q30" s="3">
        <v>171</v>
      </c>
      <c r="R30" s="3">
        <v>7</v>
      </c>
      <c r="S30" s="1">
        <v>59.429381810691567</v>
      </c>
      <c r="T30" t="s">
        <v>46</v>
      </c>
      <c r="U30" s="2">
        <v>0.81575707929567198</v>
      </c>
      <c r="V30" t="s">
        <v>40</v>
      </c>
      <c r="W30" t="s">
        <v>48</v>
      </c>
      <c r="X30" s="2">
        <v>123.43702751182708</v>
      </c>
      <c r="Y30" s="15" t="str">
        <f>IF(supply_chain_data[[#This Row],[Order quantities]]&lt;20, "1 - 20", IF(supply_chain_data[[#This Row],[Order quantities]]&lt;40, "21 - 40", IF(supply_chain_data[[#This Row],[Order quantities]]&lt;60, "41 - 60", IF(supply_chain_data[[#This Row],[Order quantities]] &lt; 80, "61 - 80", "81 - 100"))))</f>
        <v>21 - 40</v>
      </c>
      <c r="Z30" s="15" t="str">
        <f>IF(supply_chain_data[[#This Row],[Manufacturing costs]]&lt;20, " 1 - 20", IF(supply_chain_data[[#This Row],[Manufacturing costs]]&lt;40, "21 - 40", IF(supply_chain_data[[#This Row],[Manufacturing costs]]&lt; 60, "41 - 60", IF(supply_chain_data[[#This Row],[Manufacturing costs]] &lt; 80, "61 - 80", "81 - 100"))))</f>
        <v>41 - 60</v>
      </c>
    </row>
    <row r="31" spans="1:26" x14ac:dyDescent="0.3">
      <c r="A31" t="s">
        <v>57</v>
      </c>
      <c r="B31" t="s">
        <v>83</v>
      </c>
      <c r="C31" s="1">
        <v>63.447600000000001</v>
      </c>
      <c r="D31">
        <v>3</v>
      </c>
      <c r="E31" s="3">
        <v>253</v>
      </c>
      <c r="F31" s="1">
        <v>8318.9031946171781</v>
      </c>
      <c r="G31" t="s">
        <v>35</v>
      </c>
      <c r="H31" s="3">
        <v>45</v>
      </c>
      <c r="I31" s="3">
        <v>5</v>
      </c>
      <c r="J31" s="3">
        <v>67</v>
      </c>
      <c r="K31" s="3">
        <v>7</v>
      </c>
      <c r="L31" t="s">
        <v>27</v>
      </c>
      <c r="M31" s="1">
        <v>8.1010000000000009</v>
      </c>
      <c r="N31" t="s">
        <v>39</v>
      </c>
      <c r="O31" t="s">
        <v>45</v>
      </c>
      <c r="P31" s="3">
        <v>16</v>
      </c>
      <c r="Q31" s="3">
        <v>329</v>
      </c>
      <c r="R31" s="3">
        <v>7</v>
      </c>
      <c r="S31" s="1">
        <v>39.292875586065747</v>
      </c>
      <c r="T31" t="s">
        <v>64</v>
      </c>
      <c r="U31" s="2">
        <v>3.8780989365884881</v>
      </c>
      <c r="V31" t="s">
        <v>31</v>
      </c>
      <c r="W31" t="s">
        <v>32</v>
      </c>
      <c r="X31" s="2">
        <v>764.93537594070813</v>
      </c>
      <c r="Y31" s="15" t="str">
        <f>IF(supply_chain_data[[#This Row],[Order quantities]]&lt;20, "1 - 20", IF(supply_chain_data[[#This Row],[Order quantities]]&lt;40, "21 - 40", IF(supply_chain_data[[#This Row],[Order quantities]]&lt;60, "41 - 60", IF(supply_chain_data[[#This Row],[Order quantities]] &lt; 80, "61 - 80", "81 - 100"))))</f>
        <v>61 - 80</v>
      </c>
      <c r="Z31" s="15" t="str">
        <f>IF(supply_chain_data[[#This Row],[Manufacturing costs]]&lt;20, " 1 - 20", IF(supply_chain_data[[#This Row],[Manufacturing costs]]&lt;40, "21 - 40", IF(supply_chain_data[[#This Row],[Manufacturing costs]]&lt; 60, "41 - 60", IF(supply_chain_data[[#This Row],[Manufacturing costs]] &lt; 80, "61 - 80", "81 - 100"))))</f>
        <v>21 - 40</v>
      </c>
    </row>
    <row r="32" spans="1:26" x14ac:dyDescent="0.3">
      <c r="A32" t="s">
        <v>24</v>
      </c>
      <c r="B32" t="s">
        <v>84</v>
      </c>
      <c r="C32" s="1">
        <v>8.0228999999999999</v>
      </c>
      <c r="D32">
        <v>10</v>
      </c>
      <c r="E32" s="3">
        <v>327</v>
      </c>
      <c r="F32" s="1">
        <v>2766.3423668660889</v>
      </c>
      <c r="G32" t="s">
        <v>55</v>
      </c>
      <c r="H32" s="3">
        <v>60</v>
      </c>
      <c r="I32" s="3">
        <v>26</v>
      </c>
      <c r="J32" s="3">
        <v>35</v>
      </c>
      <c r="K32" s="3">
        <v>7</v>
      </c>
      <c r="L32" t="s">
        <v>27</v>
      </c>
      <c r="M32" s="1">
        <v>8.9544999999999995</v>
      </c>
      <c r="N32" t="s">
        <v>52</v>
      </c>
      <c r="O32" t="s">
        <v>45</v>
      </c>
      <c r="P32" s="3">
        <v>27</v>
      </c>
      <c r="Q32" s="3">
        <v>806</v>
      </c>
      <c r="R32" s="3">
        <v>30</v>
      </c>
      <c r="S32" s="1">
        <v>51.634893400109334</v>
      </c>
      <c r="T32" t="s">
        <v>30</v>
      </c>
      <c r="U32" s="2">
        <v>0.96539470535239313</v>
      </c>
      <c r="V32" t="s">
        <v>31</v>
      </c>
      <c r="W32" t="s">
        <v>41</v>
      </c>
      <c r="X32" s="2">
        <v>880.08098824716103</v>
      </c>
      <c r="Y32" s="15" t="str">
        <f>IF(supply_chain_data[[#This Row],[Order quantities]]&lt;20, "1 - 20", IF(supply_chain_data[[#This Row],[Order quantities]]&lt;40, "21 - 40", IF(supply_chain_data[[#This Row],[Order quantities]]&lt;60, "41 - 60", IF(supply_chain_data[[#This Row],[Order quantities]] &lt; 80, "61 - 80", "81 - 100"))))</f>
        <v>21 - 40</v>
      </c>
      <c r="Z32" s="15" t="str">
        <f>IF(supply_chain_data[[#This Row],[Manufacturing costs]]&lt;20, " 1 - 20", IF(supply_chain_data[[#This Row],[Manufacturing costs]]&lt;40, "21 - 40", IF(supply_chain_data[[#This Row],[Manufacturing costs]]&lt; 60, "41 - 60", IF(supply_chain_data[[#This Row],[Manufacturing costs]] &lt; 80, "61 - 80", "81 - 100"))))</f>
        <v>41 - 60</v>
      </c>
    </row>
    <row r="33" spans="1:26" x14ac:dyDescent="0.3">
      <c r="A33" t="s">
        <v>33</v>
      </c>
      <c r="B33" t="s">
        <v>85</v>
      </c>
      <c r="C33" s="1">
        <v>50.8474</v>
      </c>
      <c r="D33">
        <v>28</v>
      </c>
      <c r="E33" s="3">
        <v>168</v>
      </c>
      <c r="F33" s="1">
        <v>9655.1351027193978</v>
      </c>
      <c r="G33" t="s">
        <v>55</v>
      </c>
      <c r="H33" s="3">
        <v>6</v>
      </c>
      <c r="I33" s="3">
        <v>17</v>
      </c>
      <c r="J33" s="3">
        <v>44</v>
      </c>
      <c r="K33" s="3">
        <v>4</v>
      </c>
      <c r="L33" t="s">
        <v>27</v>
      </c>
      <c r="M33" s="1">
        <v>2.6797</v>
      </c>
      <c r="N33" t="s">
        <v>28</v>
      </c>
      <c r="O33" t="s">
        <v>62</v>
      </c>
      <c r="P33" s="3">
        <v>24</v>
      </c>
      <c r="Q33" s="3">
        <v>461</v>
      </c>
      <c r="R33" s="3">
        <v>8</v>
      </c>
      <c r="S33" s="1">
        <v>60.25114566159808</v>
      </c>
      <c r="T33" t="s">
        <v>30</v>
      </c>
      <c r="U33" s="2">
        <v>2.9890000066550746</v>
      </c>
      <c r="V33" t="s">
        <v>47</v>
      </c>
      <c r="W33" t="s">
        <v>41</v>
      </c>
      <c r="X33" s="2">
        <v>609.37920661842668</v>
      </c>
      <c r="Y33" s="15" t="str">
        <f>IF(supply_chain_data[[#This Row],[Order quantities]]&lt;20, "1 - 20", IF(supply_chain_data[[#This Row],[Order quantities]]&lt;40, "21 - 40", IF(supply_chain_data[[#This Row],[Order quantities]]&lt;60, "41 - 60", IF(supply_chain_data[[#This Row],[Order quantities]] &lt; 80, "61 - 80", "81 - 100"))))</f>
        <v>41 - 60</v>
      </c>
      <c r="Z33" s="15" t="str">
        <f>IF(supply_chain_data[[#This Row],[Manufacturing costs]]&lt;20, " 1 - 20", IF(supply_chain_data[[#This Row],[Manufacturing costs]]&lt;40, "21 - 40", IF(supply_chain_data[[#This Row],[Manufacturing costs]]&lt; 60, "41 - 60", IF(supply_chain_data[[#This Row],[Manufacturing costs]] &lt; 80, "61 - 80", "81 - 100"))))</f>
        <v>61 - 80</v>
      </c>
    </row>
    <row r="34" spans="1:26" x14ac:dyDescent="0.3">
      <c r="A34" t="s">
        <v>33</v>
      </c>
      <c r="B34" t="s">
        <v>86</v>
      </c>
      <c r="C34" s="1">
        <v>79.209900000000005</v>
      </c>
      <c r="D34">
        <v>43</v>
      </c>
      <c r="E34" s="3">
        <v>781</v>
      </c>
      <c r="F34" s="1">
        <v>9571.5504873278187</v>
      </c>
      <c r="G34" t="s">
        <v>38</v>
      </c>
      <c r="H34" s="3">
        <v>89</v>
      </c>
      <c r="I34" s="3">
        <v>13</v>
      </c>
      <c r="J34" s="3">
        <v>64</v>
      </c>
      <c r="K34" s="3">
        <v>4</v>
      </c>
      <c r="L34" t="s">
        <v>43</v>
      </c>
      <c r="M34" s="1">
        <v>6.5991</v>
      </c>
      <c r="N34" t="s">
        <v>28</v>
      </c>
      <c r="O34" t="s">
        <v>45</v>
      </c>
      <c r="P34" s="3">
        <v>30</v>
      </c>
      <c r="Q34" s="3">
        <v>737</v>
      </c>
      <c r="R34" s="3">
        <v>7</v>
      </c>
      <c r="S34" s="1">
        <v>29.692467153749774</v>
      </c>
      <c r="T34" t="s">
        <v>64</v>
      </c>
      <c r="U34" s="2">
        <v>1.9460361193861131</v>
      </c>
      <c r="V34" t="s">
        <v>31</v>
      </c>
      <c r="W34" t="s">
        <v>48</v>
      </c>
      <c r="X34" s="2">
        <v>761.17390951487755</v>
      </c>
      <c r="Y34" s="15" t="str">
        <f>IF(supply_chain_data[[#This Row],[Order quantities]]&lt;20, "1 - 20", IF(supply_chain_data[[#This Row],[Order quantities]]&lt;40, "21 - 40", IF(supply_chain_data[[#This Row],[Order quantities]]&lt;60, "41 - 60", IF(supply_chain_data[[#This Row],[Order quantities]] &lt; 80, "61 - 80", "81 - 100"))))</f>
        <v>61 - 80</v>
      </c>
      <c r="Z34" s="15" t="str">
        <f>IF(supply_chain_data[[#This Row],[Manufacturing costs]]&lt;20, " 1 - 20", IF(supply_chain_data[[#This Row],[Manufacturing costs]]&lt;40, "21 - 40", IF(supply_chain_data[[#This Row],[Manufacturing costs]]&lt; 60, "41 - 60", IF(supply_chain_data[[#This Row],[Manufacturing costs]] &lt; 80, "61 - 80", "81 - 100"))))</f>
        <v>21 - 40</v>
      </c>
    </row>
    <row r="35" spans="1:26" x14ac:dyDescent="0.3">
      <c r="A35" t="s">
        <v>57</v>
      </c>
      <c r="B35" t="s">
        <v>87</v>
      </c>
      <c r="C35" s="1">
        <v>64.795400000000001</v>
      </c>
      <c r="D35">
        <v>63</v>
      </c>
      <c r="E35" s="3">
        <v>616</v>
      </c>
      <c r="F35" s="1">
        <v>5149.9983504080365</v>
      </c>
      <c r="G35" t="s">
        <v>26</v>
      </c>
      <c r="H35" s="3">
        <v>4</v>
      </c>
      <c r="I35" s="3">
        <v>17</v>
      </c>
      <c r="J35" s="3">
        <v>95</v>
      </c>
      <c r="K35" s="3">
        <v>9</v>
      </c>
      <c r="L35" t="s">
        <v>43</v>
      </c>
      <c r="M35" s="1">
        <v>4.8582999999999998</v>
      </c>
      <c r="N35" t="s">
        <v>44</v>
      </c>
      <c r="O35" t="s">
        <v>62</v>
      </c>
      <c r="P35" s="3">
        <v>1</v>
      </c>
      <c r="Q35" s="3">
        <v>251</v>
      </c>
      <c r="R35" s="3">
        <v>23</v>
      </c>
      <c r="S35" s="1">
        <v>23.853427512896133</v>
      </c>
      <c r="T35" t="s">
        <v>46</v>
      </c>
      <c r="U35" s="2">
        <v>3.5410460122509231</v>
      </c>
      <c r="V35" t="s">
        <v>56</v>
      </c>
      <c r="W35" t="s">
        <v>48</v>
      </c>
      <c r="X35" s="2">
        <v>371.25529551987103</v>
      </c>
      <c r="Y35" s="15" t="str">
        <f>IF(supply_chain_data[[#This Row],[Order quantities]]&lt;20, "1 - 20", IF(supply_chain_data[[#This Row],[Order quantities]]&lt;40, "21 - 40", IF(supply_chain_data[[#This Row],[Order quantities]]&lt;60, "41 - 60", IF(supply_chain_data[[#This Row],[Order quantities]] &lt; 80, "61 - 80", "81 - 100"))))</f>
        <v>81 - 100</v>
      </c>
      <c r="Z35" s="15" t="str">
        <f>IF(supply_chain_data[[#This Row],[Manufacturing costs]]&lt;20, " 1 - 20", IF(supply_chain_data[[#This Row],[Manufacturing costs]]&lt;40, "21 - 40", IF(supply_chain_data[[#This Row],[Manufacturing costs]]&lt; 60, "41 - 60", IF(supply_chain_data[[#This Row],[Manufacturing costs]] &lt; 80, "61 - 80", "81 - 100"))))</f>
        <v>21 - 40</v>
      </c>
    </row>
    <row r="36" spans="1:26" x14ac:dyDescent="0.3">
      <c r="A36" t="s">
        <v>33</v>
      </c>
      <c r="B36" t="s">
        <v>88</v>
      </c>
      <c r="C36" s="1">
        <v>37.467599999999997</v>
      </c>
      <c r="D36">
        <v>96</v>
      </c>
      <c r="E36" s="3">
        <v>602</v>
      </c>
      <c r="F36" s="1">
        <v>9061.7108955077238</v>
      </c>
      <c r="G36" t="s">
        <v>38</v>
      </c>
      <c r="H36" s="3">
        <v>1</v>
      </c>
      <c r="I36" s="3">
        <v>26</v>
      </c>
      <c r="J36" s="3">
        <v>21</v>
      </c>
      <c r="K36" s="3">
        <v>7</v>
      </c>
      <c r="L36" t="s">
        <v>36</v>
      </c>
      <c r="M36" s="1">
        <v>1.0195000000000001</v>
      </c>
      <c r="N36" t="s">
        <v>39</v>
      </c>
      <c r="O36" t="s">
        <v>62</v>
      </c>
      <c r="P36" s="3">
        <v>4</v>
      </c>
      <c r="Q36" s="3">
        <v>452</v>
      </c>
      <c r="R36" s="3">
        <v>10</v>
      </c>
      <c r="S36" s="1">
        <v>10.754272815029333</v>
      </c>
      <c r="T36" t="s">
        <v>64</v>
      </c>
      <c r="U36" s="2">
        <v>0.64660455937205485</v>
      </c>
      <c r="V36" t="s">
        <v>31</v>
      </c>
      <c r="W36" t="s">
        <v>32</v>
      </c>
      <c r="X36" s="2">
        <v>510.3580004335235</v>
      </c>
      <c r="Y36" s="15" t="str">
        <f>IF(supply_chain_data[[#This Row],[Order quantities]]&lt;20, "1 - 20", IF(supply_chain_data[[#This Row],[Order quantities]]&lt;40, "21 - 40", IF(supply_chain_data[[#This Row],[Order quantities]]&lt;60, "41 - 60", IF(supply_chain_data[[#This Row],[Order quantities]] &lt; 80, "61 - 80", "81 - 100"))))</f>
        <v>21 - 40</v>
      </c>
      <c r="Z36"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37" spans="1:26" x14ac:dyDescent="0.3">
      <c r="A37" t="s">
        <v>57</v>
      </c>
      <c r="B37" t="s">
        <v>89</v>
      </c>
      <c r="C37" s="1">
        <v>84.957800000000006</v>
      </c>
      <c r="D37">
        <v>11</v>
      </c>
      <c r="E37" s="3">
        <v>449</v>
      </c>
      <c r="F37" s="1">
        <v>6541.3293448024651</v>
      </c>
      <c r="G37" t="s">
        <v>35</v>
      </c>
      <c r="H37" s="3">
        <v>42</v>
      </c>
      <c r="I37" s="3">
        <v>27</v>
      </c>
      <c r="J37" s="3">
        <v>85</v>
      </c>
      <c r="K37" s="3">
        <v>8</v>
      </c>
      <c r="L37" t="s">
        <v>43</v>
      </c>
      <c r="M37" s="1">
        <v>5.2881999999999998</v>
      </c>
      <c r="N37" t="s">
        <v>39</v>
      </c>
      <c r="O37" t="s">
        <v>50</v>
      </c>
      <c r="P37" s="3">
        <v>3</v>
      </c>
      <c r="Q37" s="3">
        <v>367</v>
      </c>
      <c r="R37" s="3">
        <v>2</v>
      </c>
      <c r="S37" s="1">
        <v>58.004787044743765</v>
      </c>
      <c r="T37" t="s">
        <v>64</v>
      </c>
      <c r="U37" s="2">
        <v>0.54115409806058112</v>
      </c>
      <c r="V37" t="s">
        <v>56</v>
      </c>
      <c r="W37" t="s">
        <v>41</v>
      </c>
      <c r="X37" s="2">
        <v>553.42047123035582</v>
      </c>
      <c r="Y37" s="15" t="str">
        <f>IF(supply_chain_data[[#This Row],[Order quantities]]&lt;20, "1 - 20", IF(supply_chain_data[[#This Row],[Order quantities]]&lt;40, "21 - 40", IF(supply_chain_data[[#This Row],[Order quantities]]&lt;60, "41 - 60", IF(supply_chain_data[[#This Row],[Order quantities]] &lt; 80, "61 - 80", "81 - 100"))))</f>
        <v>81 - 100</v>
      </c>
      <c r="Z37" s="15" t="str">
        <f>IF(supply_chain_data[[#This Row],[Manufacturing costs]]&lt;20, " 1 - 20", IF(supply_chain_data[[#This Row],[Manufacturing costs]]&lt;40, "21 - 40", IF(supply_chain_data[[#This Row],[Manufacturing costs]]&lt; 60, "41 - 60", IF(supply_chain_data[[#This Row],[Manufacturing costs]] &lt; 80, "61 - 80", "81 - 100"))))</f>
        <v>41 - 60</v>
      </c>
    </row>
    <row r="38" spans="1:26" x14ac:dyDescent="0.3">
      <c r="A38" t="s">
        <v>33</v>
      </c>
      <c r="B38" t="s">
        <v>90</v>
      </c>
      <c r="C38" s="1">
        <v>9.8130000000000006</v>
      </c>
      <c r="D38">
        <v>34</v>
      </c>
      <c r="E38" s="3">
        <v>963</v>
      </c>
      <c r="F38" s="1">
        <v>7573.4024578487333</v>
      </c>
      <c r="G38" t="s">
        <v>35</v>
      </c>
      <c r="H38" s="3">
        <v>18</v>
      </c>
      <c r="I38" s="3">
        <v>23</v>
      </c>
      <c r="J38" s="3">
        <v>28</v>
      </c>
      <c r="K38" s="3">
        <v>3</v>
      </c>
      <c r="L38" t="s">
        <v>27</v>
      </c>
      <c r="M38" s="1">
        <v>2.1080000000000001</v>
      </c>
      <c r="N38" t="s">
        <v>61</v>
      </c>
      <c r="O38" t="s">
        <v>50</v>
      </c>
      <c r="P38" s="3">
        <v>26</v>
      </c>
      <c r="Q38" s="3">
        <v>671</v>
      </c>
      <c r="R38" s="3">
        <v>19</v>
      </c>
      <c r="S38" s="1">
        <v>45.531364237162144</v>
      </c>
      <c r="T38" t="s">
        <v>46</v>
      </c>
      <c r="U38" s="2">
        <v>3.8055333792433537</v>
      </c>
      <c r="V38" t="s">
        <v>40</v>
      </c>
      <c r="W38" t="s">
        <v>41</v>
      </c>
      <c r="X38" s="2">
        <v>403.8089742481805</v>
      </c>
      <c r="Y38" s="15" t="str">
        <f>IF(supply_chain_data[[#This Row],[Order quantities]]&lt;20, "1 - 20", IF(supply_chain_data[[#This Row],[Order quantities]]&lt;40, "21 - 40", IF(supply_chain_data[[#This Row],[Order quantities]]&lt;60, "41 - 60", IF(supply_chain_data[[#This Row],[Order quantities]] &lt; 80, "61 - 80", "81 - 100"))))</f>
        <v>21 - 40</v>
      </c>
      <c r="Z38" s="15" t="str">
        <f>IF(supply_chain_data[[#This Row],[Manufacturing costs]]&lt;20, " 1 - 20", IF(supply_chain_data[[#This Row],[Manufacturing costs]]&lt;40, "21 - 40", IF(supply_chain_data[[#This Row],[Manufacturing costs]]&lt; 60, "41 - 60", IF(supply_chain_data[[#This Row],[Manufacturing costs]] &lt; 80, "61 - 80", "81 - 100"))))</f>
        <v>41 - 60</v>
      </c>
    </row>
    <row r="39" spans="1:26" x14ac:dyDescent="0.3">
      <c r="A39" t="s">
        <v>33</v>
      </c>
      <c r="B39" t="s">
        <v>91</v>
      </c>
      <c r="C39" s="1">
        <v>23.399799999999999</v>
      </c>
      <c r="D39">
        <v>5</v>
      </c>
      <c r="E39" s="3">
        <v>963</v>
      </c>
      <c r="F39" s="1">
        <v>2438.3399304700288</v>
      </c>
      <c r="G39" t="s">
        <v>35</v>
      </c>
      <c r="H39" s="3">
        <v>25</v>
      </c>
      <c r="I39" s="3">
        <v>8</v>
      </c>
      <c r="J39" s="3">
        <v>21</v>
      </c>
      <c r="K39" s="3">
        <v>9</v>
      </c>
      <c r="L39" t="s">
        <v>36</v>
      </c>
      <c r="M39" s="1">
        <v>1.5327</v>
      </c>
      <c r="N39" t="s">
        <v>28</v>
      </c>
      <c r="O39" t="s">
        <v>45</v>
      </c>
      <c r="P39" s="3">
        <v>24</v>
      </c>
      <c r="Q39" s="3">
        <v>867</v>
      </c>
      <c r="R39" s="3">
        <v>15</v>
      </c>
      <c r="S39" s="1">
        <v>34.343277465075381</v>
      </c>
      <c r="T39" t="s">
        <v>30</v>
      </c>
      <c r="U39" s="2">
        <v>2.6102880848481131</v>
      </c>
      <c r="V39" t="s">
        <v>56</v>
      </c>
      <c r="W39" t="s">
        <v>48</v>
      </c>
      <c r="X39" s="2">
        <v>183.93296804359437</v>
      </c>
      <c r="Y39" s="15" t="str">
        <f>IF(supply_chain_data[[#This Row],[Order quantities]]&lt;20, "1 - 20", IF(supply_chain_data[[#This Row],[Order quantities]]&lt;40, "21 - 40", IF(supply_chain_data[[#This Row],[Order quantities]]&lt;60, "41 - 60", IF(supply_chain_data[[#This Row],[Order quantities]] &lt; 80, "61 - 80", "81 - 100"))))</f>
        <v>21 - 40</v>
      </c>
      <c r="Z39" s="15" t="str">
        <f>IF(supply_chain_data[[#This Row],[Manufacturing costs]]&lt;20, " 1 - 20", IF(supply_chain_data[[#This Row],[Manufacturing costs]]&lt;40, "21 - 40", IF(supply_chain_data[[#This Row],[Manufacturing costs]]&lt; 60, "41 - 60", IF(supply_chain_data[[#This Row],[Manufacturing costs]] &lt; 80, "61 - 80", "81 - 100"))))</f>
        <v>21 - 40</v>
      </c>
    </row>
    <row r="40" spans="1:26" x14ac:dyDescent="0.3">
      <c r="A40" t="s">
        <v>57</v>
      </c>
      <c r="B40" t="s">
        <v>92</v>
      </c>
      <c r="C40" s="1">
        <v>52.075899999999997</v>
      </c>
      <c r="D40">
        <v>75</v>
      </c>
      <c r="E40" s="3">
        <v>705</v>
      </c>
      <c r="F40" s="1">
        <v>9692.3180402184316</v>
      </c>
      <c r="G40" t="s">
        <v>26</v>
      </c>
      <c r="H40" s="3">
        <v>69</v>
      </c>
      <c r="I40" s="3">
        <v>1</v>
      </c>
      <c r="J40" s="3">
        <v>88</v>
      </c>
      <c r="K40" s="3">
        <v>5</v>
      </c>
      <c r="L40" t="s">
        <v>27</v>
      </c>
      <c r="M40" s="1">
        <v>9.2359000000000009</v>
      </c>
      <c r="N40" t="s">
        <v>44</v>
      </c>
      <c r="O40" t="s">
        <v>29</v>
      </c>
      <c r="P40" s="3">
        <v>10</v>
      </c>
      <c r="Q40" s="3">
        <v>841</v>
      </c>
      <c r="R40" s="3">
        <v>12</v>
      </c>
      <c r="S40" s="1">
        <v>5.9306936455283177</v>
      </c>
      <c r="T40" t="s">
        <v>30</v>
      </c>
      <c r="U40" s="2">
        <v>0.61332689916450744</v>
      </c>
      <c r="V40" t="s">
        <v>40</v>
      </c>
      <c r="W40" t="s">
        <v>32</v>
      </c>
      <c r="X40" s="2">
        <v>339.67286994860615</v>
      </c>
      <c r="Y40" s="15" t="str">
        <f>IF(supply_chain_data[[#This Row],[Order quantities]]&lt;20, "1 - 20", IF(supply_chain_data[[#This Row],[Order quantities]]&lt;40, "21 - 40", IF(supply_chain_data[[#This Row],[Order quantities]]&lt;60, "41 - 60", IF(supply_chain_data[[#This Row],[Order quantities]] &lt; 80, "61 - 80", "81 - 100"))))</f>
        <v>81 - 100</v>
      </c>
      <c r="Z40"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41" spans="1:26" x14ac:dyDescent="0.3">
      <c r="A41" t="s">
        <v>33</v>
      </c>
      <c r="B41" t="s">
        <v>93</v>
      </c>
      <c r="C41" s="1">
        <v>19.127500000000001</v>
      </c>
      <c r="D41">
        <v>26</v>
      </c>
      <c r="E41" s="3">
        <v>176</v>
      </c>
      <c r="F41" s="1">
        <v>1912.4656631007608</v>
      </c>
      <c r="G41" t="s">
        <v>35</v>
      </c>
      <c r="H41" s="3">
        <v>78</v>
      </c>
      <c r="I41" s="3">
        <v>29</v>
      </c>
      <c r="J41" s="3">
        <v>34</v>
      </c>
      <c r="K41" s="3">
        <v>3</v>
      </c>
      <c r="L41" t="s">
        <v>36</v>
      </c>
      <c r="M41" s="1">
        <v>5.5625</v>
      </c>
      <c r="N41" t="s">
        <v>61</v>
      </c>
      <c r="O41" t="s">
        <v>45</v>
      </c>
      <c r="P41" s="3">
        <v>30</v>
      </c>
      <c r="Q41" s="3">
        <v>791</v>
      </c>
      <c r="R41" s="3">
        <v>6</v>
      </c>
      <c r="S41" s="1">
        <v>9.0058074287816421</v>
      </c>
      <c r="T41" t="s">
        <v>46</v>
      </c>
      <c r="U41" s="2">
        <v>1.4519722039968159</v>
      </c>
      <c r="V41" t="s">
        <v>40</v>
      </c>
      <c r="W41" t="s">
        <v>32</v>
      </c>
      <c r="X41" s="2">
        <v>653.67299455203317</v>
      </c>
      <c r="Y41" s="15" t="str">
        <f>IF(supply_chain_data[[#This Row],[Order quantities]]&lt;20, "1 - 20", IF(supply_chain_data[[#This Row],[Order quantities]]&lt;40, "21 - 40", IF(supply_chain_data[[#This Row],[Order quantities]]&lt;60, "41 - 60", IF(supply_chain_data[[#This Row],[Order quantities]] &lt; 80, "61 - 80", "81 - 100"))))</f>
        <v>21 - 40</v>
      </c>
      <c r="Z41"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42" spans="1:26" x14ac:dyDescent="0.3">
      <c r="A42" t="s">
        <v>33</v>
      </c>
      <c r="B42" t="s">
        <v>94</v>
      </c>
      <c r="C42" s="1">
        <v>80.541399999999996</v>
      </c>
      <c r="D42">
        <v>97</v>
      </c>
      <c r="E42" s="3">
        <v>933</v>
      </c>
      <c r="F42" s="1">
        <v>5724.9593504562654</v>
      </c>
      <c r="G42" t="s">
        <v>35</v>
      </c>
      <c r="H42" s="3">
        <v>90</v>
      </c>
      <c r="I42" s="3">
        <v>20</v>
      </c>
      <c r="J42" s="3">
        <v>39</v>
      </c>
      <c r="K42" s="3">
        <v>8</v>
      </c>
      <c r="L42" t="s">
        <v>43</v>
      </c>
      <c r="M42" s="1">
        <v>7.2295999999999996</v>
      </c>
      <c r="N42" t="s">
        <v>39</v>
      </c>
      <c r="O42" t="s">
        <v>45</v>
      </c>
      <c r="P42" s="3">
        <v>18</v>
      </c>
      <c r="Q42" s="3">
        <v>793</v>
      </c>
      <c r="R42" s="3">
        <v>1</v>
      </c>
      <c r="S42" s="1">
        <v>88.179407104217461</v>
      </c>
      <c r="T42" t="s">
        <v>30</v>
      </c>
      <c r="U42" s="2">
        <v>4.2132694305865659</v>
      </c>
      <c r="V42" t="s">
        <v>31</v>
      </c>
      <c r="W42" t="s">
        <v>48</v>
      </c>
      <c r="X42" s="2">
        <v>529.80872398069187</v>
      </c>
      <c r="Y42" s="15" t="str">
        <f>IF(supply_chain_data[[#This Row],[Order quantities]]&lt;20, "1 - 20", IF(supply_chain_data[[#This Row],[Order quantities]]&lt;40, "21 - 40", IF(supply_chain_data[[#This Row],[Order quantities]]&lt;60, "41 - 60", IF(supply_chain_data[[#This Row],[Order quantities]] &lt; 80, "61 - 80", "81 - 100"))))</f>
        <v>21 - 40</v>
      </c>
      <c r="Z42" s="15" t="str">
        <f>IF(supply_chain_data[[#This Row],[Manufacturing costs]]&lt;20, " 1 - 20", IF(supply_chain_data[[#This Row],[Manufacturing costs]]&lt;40, "21 - 40", IF(supply_chain_data[[#This Row],[Manufacturing costs]]&lt; 60, "41 - 60", IF(supply_chain_data[[#This Row],[Manufacturing costs]] &lt; 80, "61 - 80", "81 - 100"))))</f>
        <v>81 - 100</v>
      </c>
    </row>
    <row r="43" spans="1:26" x14ac:dyDescent="0.3">
      <c r="A43" t="s">
        <v>33</v>
      </c>
      <c r="B43" t="s">
        <v>95</v>
      </c>
      <c r="C43" s="1">
        <v>99.113299999999995</v>
      </c>
      <c r="D43">
        <v>35</v>
      </c>
      <c r="E43" s="3">
        <v>556</v>
      </c>
      <c r="F43" s="1">
        <v>5521.2052590109715</v>
      </c>
      <c r="G43" t="s">
        <v>35</v>
      </c>
      <c r="H43" s="3">
        <v>64</v>
      </c>
      <c r="I43" s="3">
        <v>19</v>
      </c>
      <c r="J43" s="3">
        <v>38</v>
      </c>
      <c r="K43" s="3">
        <v>8</v>
      </c>
      <c r="L43" t="s">
        <v>27</v>
      </c>
      <c r="M43" s="1">
        <v>5.7732999999999999</v>
      </c>
      <c r="N43" t="s">
        <v>52</v>
      </c>
      <c r="O43" t="s">
        <v>62</v>
      </c>
      <c r="P43" s="3">
        <v>18</v>
      </c>
      <c r="Q43" s="3">
        <v>892</v>
      </c>
      <c r="R43" s="3">
        <v>7</v>
      </c>
      <c r="S43" s="1">
        <v>95.332064548772493</v>
      </c>
      <c r="T43" t="s">
        <v>46</v>
      </c>
      <c r="U43" s="2">
        <v>4.530226239825963E-2</v>
      </c>
      <c r="V43" t="s">
        <v>56</v>
      </c>
      <c r="W43" t="s">
        <v>48</v>
      </c>
      <c r="X43" s="2">
        <v>275.52437113130981</v>
      </c>
      <c r="Y43" s="15" t="str">
        <f>IF(supply_chain_data[[#This Row],[Order quantities]]&lt;20, "1 - 20", IF(supply_chain_data[[#This Row],[Order quantities]]&lt;40, "21 - 40", IF(supply_chain_data[[#This Row],[Order quantities]]&lt;60, "41 - 60", IF(supply_chain_data[[#This Row],[Order quantities]] &lt; 80, "61 - 80", "81 - 100"))))</f>
        <v>21 - 40</v>
      </c>
      <c r="Z43" s="15" t="str">
        <f>IF(supply_chain_data[[#This Row],[Manufacturing costs]]&lt;20, " 1 - 20", IF(supply_chain_data[[#This Row],[Manufacturing costs]]&lt;40, "21 - 40", IF(supply_chain_data[[#This Row],[Manufacturing costs]]&lt; 60, "41 - 60", IF(supply_chain_data[[#This Row],[Manufacturing costs]] &lt; 80, "61 - 80", "81 - 100"))))</f>
        <v>81 - 100</v>
      </c>
    </row>
    <row r="44" spans="1:26" x14ac:dyDescent="0.3">
      <c r="A44" t="s">
        <v>33</v>
      </c>
      <c r="B44" t="s">
        <v>96</v>
      </c>
      <c r="C44" s="1">
        <v>46.529200000000003</v>
      </c>
      <c r="D44">
        <v>98</v>
      </c>
      <c r="E44" s="3">
        <v>155</v>
      </c>
      <c r="F44" s="1">
        <v>1839.6094258567639</v>
      </c>
      <c r="G44" t="s">
        <v>35</v>
      </c>
      <c r="H44" s="3">
        <v>22</v>
      </c>
      <c r="I44" s="3">
        <v>27</v>
      </c>
      <c r="J44" s="3">
        <v>57</v>
      </c>
      <c r="K44" s="3">
        <v>4</v>
      </c>
      <c r="L44" t="s">
        <v>43</v>
      </c>
      <c r="M44" s="1">
        <v>7.5262000000000002</v>
      </c>
      <c r="N44" t="s">
        <v>44</v>
      </c>
      <c r="O44" t="s">
        <v>53</v>
      </c>
      <c r="P44" s="3">
        <v>26</v>
      </c>
      <c r="Q44" s="3">
        <v>179</v>
      </c>
      <c r="R44" s="3">
        <v>7</v>
      </c>
      <c r="S44" s="1">
        <v>96.422820639571867</v>
      </c>
      <c r="T44" t="s">
        <v>46</v>
      </c>
      <c r="U44" s="2">
        <v>4.9392552886209478</v>
      </c>
      <c r="V44" t="s">
        <v>31</v>
      </c>
      <c r="W44" t="s">
        <v>48</v>
      </c>
      <c r="X44" s="2">
        <v>635.65712050199193</v>
      </c>
      <c r="Y44" s="15" t="str">
        <f>IF(supply_chain_data[[#This Row],[Order quantities]]&lt;20, "1 - 20", IF(supply_chain_data[[#This Row],[Order quantities]]&lt;40, "21 - 40", IF(supply_chain_data[[#This Row],[Order quantities]]&lt;60, "41 - 60", IF(supply_chain_data[[#This Row],[Order quantities]] &lt; 80, "61 - 80", "81 - 100"))))</f>
        <v>41 - 60</v>
      </c>
      <c r="Z44" s="15" t="str">
        <f>IF(supply_chain_data[[#This Row],[Manufacturing costs]]&lt;20, " 1 - 20", IF(supply_chain_data[[#This Row],[Manufacturing costs]]&lt;40, "21 - 40", IF(supply_chain_data[[#This Row],[Manufacturing costs]]&lt; 60, "41 - 60", IF(supply_chain_data[[#This Row],[Manufacturing costs]] &lt; 80, "61 - 80", "81 - 100"))))</f>
        <v>81 - 100</v>
      </c>
    </row>
    <row r="45" spans="1:26" x14ac:dyDescent="0.3">
      <c r="A45" t="s">
        <v>24</v>
      </c>
      <c r="B45" t="s">
        <v>97</v>
      </c>
      <c r="C45" s="1">
        <v>11.7433</v>
      </c>
      <c r="D45">
        <v>6</v>
      </c>
      <c r="E45" s="3">
        <v>598</v>
      </c>
      <c r="F45" s="1">
        <v>5737.425599119023</v>
      </c>
      <c r="G45" t="s">
        <v>38</v>
      </c>
      <c r="H45" s="3">
        <v>36</v>
      </c>
      <c r="I45" s="3">
        <v>29</v>
      </c>
      <c r="J45" s="3">
        <v>85</v>
      </c>
      <c r="K45" s="3">
        <v>9</v>
      </c>
      <c r="L45" t="s">
        <v>27</v>
      </c>
      <c r="M45" s="1">
        <v>3.694</v>
      </c>
      <c r="N45" t="s">
        <v>44</v>
      </c>
      <c r="O45" t="s">
        <v>29</v>
      </c>
      <c r="P45" s="3">
        <v>1</v>
      </c>
      <c r="Q45" s="3">
        <v>206</v>
      </c>
      <c r="R45" s="3">
        <v>23</v>
      </c>
      <c r="S45" s="1">
        <v>26.27736595733241</v>
      </c>
      <c r="T45" t="s">
        <v>30</v>
      </c>
      <c r="U45" s="2">
        <v>0.37230476798509771</v>
      </c>
      <c r="V45" t="s">
        <v>40</v>
      </c>
      <c r="W45" t="s">
        <v>48</v>
      </c>
      <c r="X45" s="2">
        <v>716.04411975934067</v>
      </c>
      <c r="Y45" s="15" t="str">
        <f>IF(supply_chain_data[[#This Row],[Order quantities]]&lt;20, "1 - 20", IF(supply_chain_data[[#This Row],[Order quantities]]&lt;40, "21 - 40", IF(supply_chain_data[[#This Row],[Order quantities]]&lt;60, "41 - 60", IF(supply_chain_data[[#This Row],[Order quantities]] &lt; 80, "61 - 80", "81 - 100"))))</f>
        <v>81 - 100</v>
      </c>
      <c r="Z45" s="15" t="str">
        <f>IF(supply_chain_data[[#This Row],[Manufacturing costs]]&lt;20, " 1 - 20", IF(supply_chain_data[[#This Row],[Manufacturing costs]]&lt;40, "21 - 40", IF(supply_chain_data[[#This Row],[Manufacturing costs]]&lt; 60, "41 - 60", IF(supply_chain_data[[#This Row],[Manufacturing costs]] &lt; 80, "61 - 80", "81 - 100"))))</f>
        <v>21 - 40</v>
      </c>
    </row>
    <row r="46" spans="1:26" x14ac:dyDescent="0.3">
      <c r="A46" t="s">
        <v>57</v>
      </c>
      <c r="B46" t="s">
        <v>98</v>
      </c>
      <c r="C46" s="1">
        <v>51.355800000000002</v>
      </c>
      <c r="D46">
        <v>34</v>
      </c>
      <c r="E46" s="3">
        <v>919</v>
      </c>
      <c r="F46" s="1">
        <v>7152.2860494355145</v>
      </c>
      <c r="G46" t="s">
        <v>35</v>
      </c>
      <c r="H46" s="3">
        <v>13</v>
      </c>
      <c r="I46" s="3">
        <v>19</v>
      </c>
      <c r="J46" s="3">
        <v>72</v>
      </c>
      <c r="K46" s="3">
        <v>6</v>
      </c>
      <c r="L46" t="s">
        <v>43</v>
      </c>
      <c r="M46" s="1">
        <v>7.5773999999999999</v>
      </c>
      <c r="N46" t="s">
        <v>61</v>
      </c>
      <c r="O46" t="s">
        <v>50</v>
      </c>
      <c r="P46" s="3">
        <v>7</v>
      </c>
      <c r="Q46" s="3">
        <v>834</v>
      </c>
      <c r="R46" s="3">
        <v>18</v>
      </c>
      <c r="S46" s="1">
        <v>22.554106620887744</v>
      </c>
      <c r="T46" t="s">
        <v>46</v>
      </c>
      <c r="U46" s="2">
        <v>2.9626263204548819</v>
      </c>
      <c r="V46" t="s">
        <v>47</v>
      </c>
      <c r="W46" t="s">
        <v>48</v>
      </c>
      <c r="X46" s="2">
        <v>610.45326961922774</v>
      </c>
      <c r="Y46" s="15" t="str">
        <f>IF(supply_chain_data[[#This Row],[Order quantities]]&lt;20, "1 - 20", IF(supply_chain_data[[#This Row],[Order quantities]]&lt;40, "21 - 40", IF(supply_chain_data[[#This Row],[Order quantities]]&lt;60, "41 - 60", IF(supply_chain_data[[#This Row],[Order quantities]] &lt; 80, "61 - 80", "81 - 100"))))</f>
        <v>61 - 80</v>
      </c>
      <c r="Z46" s="15" t="str">
        <f>IF(supply_chain_data[[#This Row],[Manufacturing costs]]&lt;20, " 1 - 20", IF(supply_chain_data[[#This Row],[Manufacturing costs]]&lt;40, "21 - 40", IF(supply_chain_data[[#This Row],[Manufacturing costs]]&lt; 60, "41 - 60", IF(supply_chain_data[[#This Row],[Manufacturing costs]] &lt; 80, "61 - 80", "81 - 100"))))</f>
        <v>21 - 40</v>
      </c>
    </row>
    <row r="47" spans="1:26" x14ac:dyDescent="0.3">
      <c r="A47" t="s">
        <v>24</v>
      </c>
      <c r="B47" t="s">
        <v>99</v>
      </c>
      <c r="C47" s="1">
        <v>33.784100000000002</v>
      </c>
      <c r="D47">
        <v>1</v>
      </c>
      <c r="E47" s="3">
        <v>24</v>
      </c>
      <c r="F47" s="1">
        <v>5267.9568075105208</v>
      </c>
      <c r="G47" t="s">
        <v>55</v>
      </c>
      <c r="H47" s="3">
        <v>93</v>
      </c>
      <c r="I47" s="3">
        <v>7</v>
      </c>
      <c r="J47" s="3">
        <v>52</v>
      </c>
      <c r="K47" s="3">
        <v>6</v>
      </c>
      <c r="L47" t="s">
        <v>27</v>
      </c>
      <c r="M47" s="1">
        <v>5.2152000000000003</v>
      </c>
      <c r="N47" t="s">
        <v>61</v>
      </c>
      <c r="O47" t="s">
        <v>62</v>
      </c>
      <c r="P47" s="3">
        <v>25</v>
      </c>
      <c r="Q47" s="3">
        <v>794</v>
      </c>
      <c r="R47" s="3">
        <v>25</v>
      </c>
      <c r="S47" s="1">
        <v>66.312544439991655</v>
      </c>
      <c r="T47" t="s">
        <v>64</v>
      </c>
      <c r="U47" s="2">
        <v>3.219604612084106</v>
      </c>
      <c r="V47" t="s">
        <v>47</v>
      </c>
      <c r="W47" t="s">
        <v>48</v>
      </c>
      <c r="X47" s="2">
        <v>495.30569702847396</v>
      </c>
      <c r="Y47" s="15" t="str">
        <f>IF(supply_chain_data[[#This Row],[Order quantities]]&lt;20, "1 - 20", IF(supply_chain_data[[#This Row],[Order quantities]]&lt;40, "21 - 40", IF(supply_chain_data[[#This Row],[Order quantities]]&lt;60, "41 - 60", IF(supply_chain_data[[#This Row],[Order quantities]] &lt; 80, "61 - 80", "81 - 100"))))</f>
        <v>41 - 60</v>
      </c>
      <c r="Z47" s="15" t="str">
        <f>IF(supply_chain_data[[#This Row],[Manufacturing costs]]&lt;20, " 1 - 20", IF(supply_chain_data[[#This Row],[Manufacturing costs]]&lt;40, "21 - 40", IF(supply_chain_data[[#This Row],[Manufacturing costs]]&lt; 60, "41 - 60", IF(supply_chain_data[[#This Row],[Manufacturing costs]] &lt; 80, "61 - 80", "81 - 100"))))</f>
        <v>61 - 80</v>
      </c>
    </row>
    <row r="48" spans="1:26" x14ac:dyDescent="0.3">
      <c r="A48" t="s">
        <v>24</v>
      </c>
      <c r="B48" t="s">
        <v>100</v>
      </c>
      <c r="C48" s="1">
        <v>27.0822</v>
      </c>
      <c r="D48">
        <v>75</v>
      </c>
      <c r="E48" s="3">
        <v>859</v>
      </c>
      <c r="F48" s="1">
        <v>2556.7673606335957</v>
      </c>
      <c r="G48" t="s">
        <v>26</v>
      </c>
      <c r="H48" s="3">
        <v>92</v>
      </c>
      <c r="I48" s="3">
        <v>29</v>
      </c>
      <c r="J48" s="3">
        <v>6</v>
      </c>
      <c r="K48" s="3">
        <v>8</v>
      </c>
      <c r="L48" t="s">
        <v>27</v>
      </c>
      <c r="M48" s="1">
        <v>4.0709999999999997</v>
      </c>
      <c r="N48" t="s">
        <v>28</v>
      </c>
      <c r="O48" t="s">
        <v>62</v>
      </c>
      <c r="P48" s="3">
        <v>18</v>
      </c>
      <c r="Q48" s="3">
        <v>870</v>
      </c>
      <c r="R48" s="3">
        <v>23</v>
      </c>
      <c r="S48" s="1">
        <v>77.32235321105162</v>
      </c>
      <c r="T48" t="s">
        <v>30</v>
      </c>
      <c r="U48" s="2">
        <v>3.6486105925362033</v>
      </c>
      <c r="V48" t="s">
        <v>31</v>
      </c>
      <c r="W48" t="s">
        <v>32</v>
      </c>
      <c r="X48" s="2">
        <v>380.43593711196428</v>
      </c>
      <c r="Y48" s="15" t="str">
        <f>IF(supply_chain_data[[#This Row],[Order quantities]]&lt;20, "1 - 20", IF(supply_chain_data[[#This Row],[Order quantities]]&lt;40, "21 - 40", IF(supply_chain_data[[#This Row],[Order quantities]]&lt;60, "41 - 60", IF(supply_chain_data[[#This Row],[Order quantities]] &lt; 80, "61 - 80", "81 - 100"))))</f>
        <v>1 - 20</v>
      </c>
      <c r="Z48" s="15" t="str">
        <f>IF(supply_chain_data[[#This Row],[Manufacturing costs]]&lt;20, " 1 - 20", IF(supply_chain_data[[#This Row],[Manufacturing costs]]&lt;40, "21 - 40", IF(supply_chain_data[[#This Row],[Manufacturing costs]]&lt; 60, "41 - 60", IF(supply_chain_data[[#This Row],[Manufacturing costs]] &lt; 80, "61 - 80", "81 - 100"))))</f>
        <v>61 - 80</v>
      </c>
    </row>
    <row r="49" spans="1:26" x14ac:dyDescent="0.3">
      <c r="A49" t="s">
        <v>33</v>
      </c>
      <c r="B49" t="s">
        <v>101</v>
      </c>
      <c r="C49" s="1">
        <v>95.712100000000007</v>
      </c>
      <c r="D49">
        <v>93</v>
      </c>
      <c r="E49" s="3">
        <v>910</v>
      </c>
      <c r="F49" s="1">
        <v>7089.4742499341864</v>
      </c>
      <c r="G49" t="s">
        <v>55</v>
      </c>
      <c r="H49" s="3">
        <v>4</v>
      </c>
      <c r="I49" s="3">
        <v>15</v>
      </c>
      <c r="J49" s="3">
        <v>51</v>
      </c>
      <c r="K49" s="3">
        <v>9</v>
      </c>
      <c r="L49" t="s">
        <v>27</v>
      </c>
      <c r="M49" s="1">
        <v>8.9787999999999997</v>
      </c>
      <c r="N49" t="s">
        <v>39</v>
      </c>
      <c r="O49" t="s">
        <v>45</v>
      </c>
      <c r="P49" s="3">
        <v>10</v>
      </c>
      <c r="Q49" s="3">
        <v>964</v>
      </c>
      <c r="R49" s="3">
        <v>20</v>
      </c>
      <c r="S49" s="1">
        <v>19.712992911293647</v>
      </c>
      <c r="T49" t="s">
        <v>30</v>
      </c>
      <c r="U49" s="2">
        <v>0.38057358671321373</v>
      </c>
      <c r="V49" t="s">
        <v>47</v>
      </c>
      <c r="W49" t="s">
        <v>48</v>
      </c>
      <c r="X49" s="2">
        <v>581.60235505058677</v>
      </c>
      <c r="Y49" s="15" t="str">
        <f>IF(supply_chain_data[[#This Row],[Order quantities]]&lt;20, "1 - 20", IF(supply_chain_data[[#This Row],[Order quantities]]&lt;40, "21 - 40", IF(supply_chain_data[[#This Row],[Order quantities]]&lt;60, "41 - 60", IF(supply_chain_data[[#This Row],[Order quantities]] &lt; 80, "61 - 80", "81 - 100"))))</f>
        <v>41 - 60</v>
      </c>
      <c r="Z49"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50" spans="1:26" x14ac:dyDescent="0.3">
      <c r="A50" t="s">
        <v>24</v>
      </c>
      <c r="B50" t="s">
        <v>102</v>
      </c>
      <c r="C50" s="1">
        <v>76.035499999999999</v>
      </c>
      <c r="D50">
        <v>28</v>
      </c>
      <c r="E50" s="3">
        <v>29</v>
      </c>
      <c r="F50" s="1">
        <v>7397.0710045871801</v>
      </c>
      <c r="G50" t="s">
        <v>26</v>
      </c>
      <c r="H50" s="3">
        <v>30</v>
      </c>
      <c r="I50" s="3">
        <v>16</v>
      </c>
      <c r="J50" s="3">
        <v>9</v>
      </c>
      <c r="K50" s="3">
        <v>3</v>
      </c>
      <c r="L50" t="s">
        <v>43</v>
      </c>
      <c r="M50" s="1">
        <v>7.0957999999999997</v>
      </c>
      <c r="N50" t="s">
        <v>61</v>
      </c>
      <c r="O50" t="s">
        <v>29</v>
      </c>
      <c r="P50" s="3">
        <v>9</v>
      </c>
      <c r="Q50" s="3">
        <v>109</v>
      </c>
      <c r="R50" s="3">
        <v>18</v>
      </c>
      <c r="S50" s="1">
        <v>23.126363582464776</v>
      </c>
      <c r="T50" t="s">
        <v>46</v>
      </c>
      <c r="U50" s="2">
        <v>1.6981125407144038</v>
      </c>
      <c r="V50" t="s">
        <v>47</v>
      </c>
      <c r="W50" t="s">
        <v>32</v>
      </c>
      <c r="X50" s="2">
        <v>768.65191395437</v>
      </c>
      <c r="Y50" s="15" t="str">
        <f>IF(supply_chain_data[[#This Row],[Order quantities]]&lt;20, "1 - 20", IF(supply_chain_data[[#This Row],[Order quantities]]&lt;40, "21 - 40", IF(supply_chain_data[[#This Row],[Order quantities]]&lt;60, "41 - 60", IF(supply_chain_data[[#This Row],[Order quantities]] &lt; 80, "61 - 80", "81 - 100"))))</f>
        <v>1 - 20</v>
      </c>
      <c r="Z50" s="15" t="str">
        <f>IF(supply_chain_data[[#This Row],[Manufacturing costs]]&lt;20, " 1 - 20", IF(supply_chain_data[[#This Row],[Manufacturing costs]]&lt;40, "21 - 40", IF(supply_chain_data[[#This Row],[Manufacturing costs]]&lt; 60, "41 - 60", IF(supply_chain_data[[#This Row],[Manufacturing costs]] &lt; 80, "61 - 80", "81 - 100"))))</f>
        <v>21 - 40</v>
      </c>
    </row>
    <row r="51" spans="1:26" x14ac:dyDescent="0.3">
      <c r="A51" t="s">
        <v>57</v>
      </c>
      <c r="B51" t="s">
        <v>103</v>
      </c>
      <c r="C51" s="1">
        <v>78.897900000000007</v>
      </c>
      <c r="D51">
        <v>19</v>
      </c>
      <c r="E51" s="3">
        <v>99</v>
      </c>
      <c r="F51" s="1">
        <v>8001.6132065190022</v>
      </c>
      <c r="G51" t="s">
        <v>38</v>
      </c>
      <c r="H51" s="3">
        <v>97</v>
      </c>
      <c r="I51" s="3">
        <v>24</v>
      </c>
      <c r="J51" s="3">
        <v>9</v>
      </c>
      <c r="K51" s="3">
        <v>6</v>
      </c>
      <c r="L51" t="s">
        <v>43</v>
      </c>
      <c r="M51" s="1">
        <v>2.5055999999999998</v>
      </c>
      <c r="N51" t="s">
        <v>44</v>
      </c>
      <c r="O51" t="s">
        <v>50</v>
      </c>
      <c r="P51" s="3">
        <v>28</v>
      </c>
      <c r="Q51" s="3">
        <v>177</v>
      </c>
      <c r="R51" s="3">
        <v>28</v>
      </c>
      <c r="S51" s="1">
        <v>14.147815443979217</v>
      </c>
      <c r="T51" t="s">
        <v>64</v>
      </c>
      <c r="U51" s="2">
        <v>2.8258139854001318</v>
      </c>
      <c r="V51" t="s">
        <v>47</v>
      </c>
      <c r="W51" t="s">
        <v>48</v>
      </c>
      <c r="X51" s="2">
        <v>336.89016851997792</v>
      </c>
      <c r="Y51" s="15" t="str">
        <f>IF(supply_chain_data[[#This Row],[Order quantities]]&lt;20, "1 - 20", IF(supply_chain_data[[#This Row],[Order quantities]]&lt;40, "21 - 40", IF(supply_chain_data[[#This Row],[Order quantities]]&lt;60, "41 - 60", IF(supply_chain_data[[#This Row],[Order quantities]] &lt; 80, "61 - 80", "81 - 100"))))</f>
        <v>1 - 20</v>
      </c>
      <c r="Z51"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52" spans="1:26" x14ac:dyDescent="0.3">
      <c r="A52" t="s">
        <v>57</v>
      </c>
      <c r="B52" t="s">
        <v>104</v>
      </c>
      <c r="C52" s="1">
        <v>14.2035</v>
      </c>
      <c r="D52">
        <v>91</v>
      </c>
      <c r="E52" s="3">
        <v>633</v>
      </c>
      <c r="F52" s="1">
        <v>5910.8853896688988</v>
      </c>
      <c r="G52" t="s">
        <v>35</v>
      </c>
      <c r="H52" s="3">
        <v>31</v>
      </c>
      <c r="I52" s="3">
        <v>23</v>
      </c>
      <c r="J52" s="3">
        <v>82</v>
      </c>
      <c r="K52" s="3">
        <v>10</v>
      </c>
      <c r="L52" t="s">
        <v>36</v>
      </c>
      <c r="M52" s="1">
        <v>6.2478999999999996</v>
      </c>
      <c r="N52" t="s">
        <v>61</v>
      </c>
      <c r="O52" t="s">
        <v>50</v>
      </c>
      <c r="P52" s="3">
        <v>20</v>
      </c>
      <c r="Q52" s="3">
        <v>306</v>
      </c>
      <c r="R52" s="3">
        <v>21</v>
      </c>
      <c r="S52" s="1">
        <v>45.178757924634517</v>
      </c>
      <c r="T52" t="s">
        <v>46</v>
      </c>
      <c r="U52" s="2">
        <v>4.7548008046711852</v>
      </c>
      <c r="V52" t="s">
        <v>47</v>
      </c>
      <c r="W52" t="s">
        <v>32</v>
      </c>
      <c r="X52" s="2">
        <v>496.24865029194046</v>
      </c>
      <c r="Y52" s="15" t="str">
        <f>IF(supply_chain_data[[#This Row],[Order quantities]]&lt;20, "1 - 20", IF(supply_chain_data[[#This Row],[Order quantities]]&lt;40, "21 - 40", IF(supply_chain_data[[#This Row],[Order quantities]]&lt;60, "41 - 60", IF(supply_chain_data[[#This Row],[Order quantities]] &lt; 80, "61 - 80", "81 - 100"))))</f>
        <v>81 - 100</v>
      </c>
      <c r="Z52" s="15" t="str">
        <f>IF(supply_chain_data[[#This Row],[Manufacturing costs]]&lt;20, " 1 - 20", IF(supply_chain_data[[#This Row],[Manufacturing costs]]&lt;40, "21 - 40", IF(supply_chain_data[[#This Row],[Manufacturing costs]]&lt; 60, "41 - 60", IF(supply_chain_data[[#This Row],[Manufacturing costs]] &lt; 80, "61 - 80", "81 - 100"))))</f>
        <v>41 - 60</v>
      </c>
    </row>
    <row r="53" spans="1:26" x14ac:dyDescent="0.3">
      <c r="A53" t="s">
        <v>24</v>
      </c>
      <c r="B53" t="s">
        <v>105</v>
      </c>
      <c r="C53" s="1">
        <v>26.700800000000001</v>
      </c>
      <c r="D53">
        <v>61</v>
      </c>
      <c r="E53" s="3">
        <v>154</v>
      </c>
      <c r="F53" s="1">
        <v>9866.465457979697</v>
      </c>
      <c r="G53" t="s">
        <v>55</v>
      </c>
      <c r="H53" s="3">
        <v>100</v>
      </c>
      <c r="I53" s="3">
        <v>4</v>
      </c>
      <c r="J53" s="3">
        <v>52</v>
      </c>
      <c r="K53" s="3">
        <v>1</v>
      </c>
      <c r="L53" t="s">
        <v>36</v>
      </c>
      <c r="M53" s="1">
        <v>4.7830000000000004</v>
      </c>
      <c r="N53" t="s">
        <v>44</v>
      </c>
      <c r="O53" t="s">
        <v>53</v>
      </c>
      <c r="P53" s="3">
        <v>18</v>
      </c>
      <c r="Q53" s="3">
        <v>673</v>
      </c>
      <c r="R53" s="3">
        <v>28</v>
      </c>
      <c r="S53" s="1">
        <v>14.190328344569981</v>
      </c>
      <c r="T53" t="s">
        <v>30</v>
      </c>
      <c r="U53" s="2">
        <v>1.7729511720835571</v>
      </c>
      <c r="V53" t="s">
        <v>31</v>
      </c>
      <c r="W53" t="s">
        <v>48</v>
      </c>
      <c r="X53" s="2">
        <v>694.98231757944586</v>
      </c>
      <c r="Y53" s="15" t="str">
        <f>IF(supply_chain_data[[#This Row],[Order quantities]]&lt;20, "1 - 20", IF(supply_chain_data[[#This Row],[Order quantities]]&lt;40, "21 - 40", IF(supply_chain_data[[#This Row],[Order quantities]]&lt;60, "41 - 60", IF(supply_chain_data[[#This Row],[Order quantities]] &lt; 80, "61 - 80", "81 - 100"))))</f>
        <v>41 - 60</v>
      </c>
      <c r="Z53"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54" spans="1:26" x14ac:dyDescent="0.3">
      <c r="A54" t="s">
        <v>33</v>
      </c>
      <c r="B54" t="s">
        <v>106</v>
      </c>
      <c r="C54" s="1">
        <v>98.031800000000004</v>
      </c>
      <c r="D54">
        <v>1</v>
      </c>
      <c r="E54" s="3">
        <v>820</v>
      </c>
      <c r="F54" s="1">
        <v>9435.7626089121295</v>
      </c>
      <c r="G54" t="s">
        <v>55</v>
      </c>
      <c r="H54" s="3">
        <v>64</v>
      </c>
      <c r="I54" s="3">
        <v>11</v>
      </c>
      <c r="J54" s="3">
        <v>11</v>
      </c>
      <c r="K54" s="3">
        <v>1</v>
      </c>
      <c r="L54" t="s">
        <v>27</v>
      </c>
      <c r="M54" s="1">
        <v>8.6311</v>
      </c>
      <c r="N54" t="s">
        <v>39</v>
      </c>
      <c r="O54" t="s">
        <v>29</v>
      </c>
      <c r="P54" s="3">
        <v>10</v>
      </c>
      <c r="Q54" s="3">
        <v>727</v>
      </c>
      <c r="R54" s="3">
        <v>27</v>
      </c>
      <c r="S54" s="1">
        <v>9.1668491485971515</v>
      </c>
      <c r="T54" t="s">
        <v>30</v>
      </c>
      <c r="U54" s="2">
        <v>2.1224716191438247</v>
      </c>
      <c r="V54" t="s">
        <v>40</v>
      </c>
      <c r="W54" t="s">
        <v>41</v>
      </c>
      <c r="X54" s="2">
        <v>602.89849883838338</v>
      </c>
      <c r="Y54" s="15" t="str">
        <f>IF(supply_chain_data[[#This Row],[Order quantities]]&lt;20, "1 - 20", IF(supply_chain_data[[#This Row],[Order quantities]]&lt;40, "21 - 40", IF(supply_chain_data[[#This Row],[Order quantities]]&lt;60, "41 - 60", IF(supply_chain_data[[#This Row],[Order quantities]] &lt; 80, "61 - 80", "81 - 100"))))</f>
        <v>1 - 20</v>
      </c>
      <c r="Z54"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55" spans="1:26" x14ac:dyDescent="0.3">
      <c r="A55" t="s">
        <v>33</v>
      </c>
      <c r="B55" t="s">
        <v>107</v>
      </c>
      <c r="C55" s="1">
        <v>30.3415</v>
      </c>
      <c r="D55">
        <v>93</v>
      </c>
      <c r="E55" s="3">
        <v>242</v>
      </c>
      <c r="F55" s="1">
        <v>8232.3348294258212</v>
      </c>
      <c r="G55" t="s">
        <v>55</v>
      </c>
      <c r="H55" s="3">
        <v>96</v>
      </c>
      <c r="I55" s="3">
        <v>25</v>
      </c>
      <c r="J55" s="3">
        <v>54</v>
      </c>
      <c r="K55" s="3">
        <v>3</v>
      </c>
      <c r="L55" t="s">
        <v>27</v>
      </c>
      <c r="M55" s="1">
        <v>1.0135000000000001</v>
      </c>
      <c r="N55" t="s">
        <v>39</v>
      </c>
      <c r="O55" t="s">
        <v>50</v>
      </c>
      <c r="P55" s="3">
        <v>1</v>
      </c>
      <c r="Q55" s="3">
        <v>631</v>
      </c>
      <c r="R55" s="3">
        <v>17</v>
      </c>
      <c r="S55" s="1">
        <v>83.344058991677969</v>
      </c>
      <c r="T55" t="s">
        <v>30</v>
      </c>
      <c r="U55" s="2">
        <v>1.4103475760760271</v>
      </c>
      <c r="V55" t="s">
        <v>40</v>
      </c>
      <c r="W55" t="s">
        <v>32</v>
      </c>
      <c r="X55" s="2">
        <v>750.73784066827091</v>
      </c>
      <c r="Y55" s="15" t="str">
        <f>IF(supply_chain_data[[#This Row],[Order quantities]]&lt;20, "1 - 20", IF(supply_chain_data[[#This Row],[Order quantities]]&lt;40, "21 - 40", IF(supply_chain_data[[#This Row],[Order quantities]]&lt;60, "41 - 60", IF(supply_chain_data[[#This Row],[Order quantities]] &lt; 80, "61 - 80", "81 - 100"))))</f>
        <v>41 - 60</v>
      </c>
      <c r="Z55" s="15" t="str">
        <f>IF(supply_chain_data[[#This Row],[Manufacturing costs]]&lt;20, " 1 - 20", IF(supply_chain_data[[#This Row],[Manufacturing costs]]&lt;40, "21 - 40", IF(supply_chain_data[[#This Row],[Manufacturing costs]]&lt; 60, "41 - 60", IF(supply_chain_data[[#This Row],[Manufacturing costs]] &lt; 80, "61 - 80", "81 - 100"))))</f>
        <v>81 - 100</v>
      </c>
    </row>
    <row r="56" spans="1:26" x14ac:dyDescent="0.3">
      <c r="A56" t="s">
        <v>24</v>
      </c>
      <c r="B56" t="s">
        <v>108</v>
      </c>
      <c r="C56" s="1">
        <v>31.1462</v>
      </c>
      <c r="D56">
        <v>11</v>
      </c>
      <c r="E56" s="3">
        <v>622</v>
      </c>
      <c r="F56" s="1">
        <v>6088.0214799408586</v>
      </c>
      <c r="G56" t="s">
        <v>26</v>
      </c>
      <c r="H56" s="3">
        <v>33</v>
      </c>
      <c r="I56" s="3">
        <v>22</v>
      </c>
      <c r="J56" s="3">
        <v>61</v>
      </c>
      <c r="K56" s="3">
        <v>3</v>
      </c>
      <c r="L56" t="s">
        <v>27</v>
      </c>
      <c r="M56" s="1">
        <v>4.3051000000000004</v>
      </c>
      <c r="N56" t="s">
        <v>39</v>
      </c>
      <c r="O56" t="s">
        <v>45</v>
      </c>
      <c r="P56" s="3">
        <v>26</v>
      </c>
      <c r="Q56" s="3">
        <v>497</v>
      </c>
      <c r="R56" s="3">
        <v>29</v>
      </c>
      <c r="S56" s="1">
        <v>30.186023375822508</v>
      </c>
      <c r="T56" t="s">
        <v>64</v>
      </c>
      <c r="U56" s="2">
        <v>2.4787719755397477</v>
      </c>
      <c r="V56" t="s">
        <v>31</v>
      </c>
      <c r="W56" t="s">
        <v>32</v>
      </c>
      <c r="X56" s="2">
        <v>814.06999658218751</v>
      </c>
      <c r="Y56" s="15" t="str">
        <f>IF(supply_chain_data[[#This Row],[Order quantities]]&lt;20, "1 - 20", IF(supply_chain_data[[#This Row],[Order quantities]]&lt;40, "21 - 40", IF(supply_chain_data[[#This Row],[Order quantities]]&lt;60, "41 - 60", IF(supply_chain_data[[#This Row],[Order quantities]] &lt; 80, "61 - 80", "81 - 100"))))</f>
        <v>61 - 80</v>
      </c>
      <c r="Z56" s="15" t="str">
        <f>IF(supply_chain_data[[#This Row],[Manufacturing costs]]&lt;20, " 1 - 20", IF(supply_chain_data[[#This Row],[Manufacturing costs]]&lt;40, "21 - 40", IF(supply_chain_data[[#This Row],[Manufacturing costs]]&lt; 60, "41 - 60", IF(supply_chain_data[[#This Row],[Manufacturing costs]] &lt; 80, "61 - 80", "81 - 100"))))</f>
        <v>21 - 40</v>
      </c>
    </row>
    <row r="57" spans="1:26" x14ac:dyDescent="0.3">
      <c r="A57" t="s">
        <v>24</v>
      </c>
      <c r="B57" t="s">
        <v>109</v>
      </c>
      <c r="C57" s="1">
        <v>79.855099999999993</v>
      </c>
      <c r="D57">
        <v>16</v>
      </c>
      <c r="E57" s="3">
        <v>701</v>
      </c>
      <c r="F57" s="1">
        <v>2925.6751703038126</v>
      </c>
      <c r="G57" t="s">
        <v>55</v>
      </c>
      <c r="H57" s="3">
        <v>97</v>
      </c>
      <c r="I57" s="3">
        <v>11</v>
      </c>
      <c r="J57" s="3">
        <v>11</v>
      </c>
      <c r="K57" s="3">
        <v>5</v>
      </c>
      <c r="L57" t="s">
        <v>36</v>
      </c>
      <c r="M57" s="1">
        <v>5.0144000000000002</v>
      </c>
      <c r="N57" t="s">
        <v>61</v>
      </c>
      <c r="O57" t="s">
        <v>50</v>
      </c>
      <c r="P57" s="3">
        <v>27</v>
      </c>
      <c r="Q57" s="3">
        <v>918</v>
      </c>
      <c r="R57" s="3">
        <v>5</v>
      </c>
      <c r="S57" s="1">
        <v>30.323545256616502</v>
      </c>
      <c r="T57" t="s">
        <v>46</v>
      </c>
      <c r="U57" s="2">
        <v>4.5489196593963852</v>
      </c>
      <c r="V57" t="s">
        <v>56</v>
      </c>
      <c r="W57" t="s">
        <v>32</v>
      </c>
      <c r="X57" s="2">
        <v>323.01292795247883</v>
      </c>
      <c r="Y57" s="15" t="str">
        <f>IF(supply_chain_data[[#This Row],[Order quantities]]&lt;20, "1 - 20", IF(supply_chain_data[[#This Row],[Order quantities]]&lt;40, "21 - 40", IF(supply_chain_data[[#This Row],[Order quantities]]&lt;60, "41 - 60", IF(supply_chain_data[[#This Row],[Order quantities]] &lt; 80, "61 - 80", "81 - 100"))))</f>
        <v>1 - 20</v>
      </c>
      <c r="Z57" s="15" t="str">
        <f>IF(supply_chain_data[[#This Row],[Manufacturing costs]]&lt;20, " 1 - 20", IF(supply_chain_data[[#This Row],[Manufacturing costs]]&lt;40, "21 - 40", IF(supply_chain_data[[#This Row],[Manufacturing costs]]&lt; 60, "41 - 60", IF(supply_chain_data[[#This Row],[Manufacturing costs]] &lt; 80, "61 - 80", "81 - 100"))))</f>
        <v>21 - 40</v>
      </c>
    </row>
    <row r="58" spans="1:26" x14ac:dyDescent="0.3">
      <c r="A58" t="s">
        <v>33</v>
      </c>
      <c r="B58" t="s">
        <v>110</v>
      </c>
      <c r="C58" s="1">
        <v>20.9864</v>
      </c>
      <c r="D58">
        <v>90</v>
      </c>
      <c r="E58" s="3">
        <v>93</v>
      </c>
      <c r="F58" s="1">
        <v>4767.020484344137</v>
      </c>
      <c r="G58" t="s">
        <v>26</v>
      </c>
      <c r="H58" s="3">
        <v>25</v>
      </c>
      <c r="I58" s="3">
        <v>23</v>
      </c>
      <c r="J58" s="3">
        <v>83</v>
      </c>
      <c r="K58" s="3">
        <v>5</v>
      </c>
      <c r="L58" t="s">
        <v>43</v>
      </c>
      <c r="M58" s="1">
        <v>1.7744</v>
      </c>
      <c r="N58" t="s">
        <v>39</v>
      </c>
      <c r="O58" t="s">
        <v>29</v>
      </c>
      <c r="P58" s="3">
        <v>24</v>
      </c>
      <c r="Q58" s="3">
        <v>826</v>
      </c>
      <c r="R58" s="3">
        <v>28</v>
      </c>
      <c r="S58" s="1">
        <v>12.836284572832753</v>
      </c>
      <c r="T58" t="s">
        <v>64</v>
      </c>
      <c r="U58" s="2">
        <v>1.1737554953874541</v>
      </c>
      <c r="V58" t="s">
        <v>40</v>
      </c>
      <c r="W58" t="s">
        <v>32</v>
      </c>
      <c r="X58" s="2">
        <v>832.21080870602168</v>
      </c>
      <c r="Y58" s="15" t="str">
        <f>IF(supply_chain_data[[#This Row],[Order quantities]]&lt;20, "1 - 20", IF(supply_chain_data[[#This Row],[Order quantities]]&lt;40, "21 - 40", IF(supply_chain_data[[#This Row],[Order quantities]]&lt;60, "41 - 60", IF(supply_chain_data[[#This Row],[Order quantities]] &lt; 80, "61 - 80", "81 - 100"))))</f>
        <v>81 - 100</v>
      </c>
      <c r="Z58"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59" spans="1:26" x14ac:dyDescent="0.3">
      <c r="A59" t="s">
        <v>24</v>
      </c>
      <c r="B59" t="s">
        <v>111</v>
      </c>
      <c r="C59" s="1">
        <v>49.263199999999998</v>
      </c>
      <c r="D59">
        <v>65</v>
      </c>
      <c r="E59" s="3">
        <v>227</v>
      </c>
      <c r="F59" s="1">
        <v>1605.8669003924058</v>
      </c>
      <c r="G59" t="s">
        <v>38</v>
      </c>
      <c r="H59" s="3">
        <v>5</v>
      </c>
      <c r="I59" s="3">
        <v>18</v>
      </c>
      <c r="J59" s="3">
        <v>51</v>
      </c>
      <c r="K59" s="3">
        <v>1</v>
      </c>
      <c r="L59" t="s">
        <v>27</v>
      </c>
      <c r="M59" s="1">
        <v>9.1606000000000005</v>
      </c>
      <c r="N59" t="s">
        <v>61</v>
      </c>
      <c r="O59" t="s">
        <v>50</v>
      </c>
      <c r="P59" s="3">
        <v>21</v>
      </c>
      <c r="Q59" s="3">
        <v>588</v>
      </c>
      <c r="R59" s="3">
        <v>25</v>
      </c>
      <c r="S59" s="1">
        <v>67.779622987078142</v>
      </c>
      <c r="T59" t="s">
        <v>30</v>
      </c>
      <c r="U59" s="2">
        <v>2.511174830212707</v>
      </c>
      <c r="V59" t="s">
        <v>47</v>
      </c>
      <c r="W59" t="s">
        <v>48</v>
      </c>
      <c r="X59" s="2">
        <v>482.19123860252813</v>
      </c>
      <c r="Y59" s="15" t="str">
        <f>IF(supply_chain_data[[#This Row],[Order quantities]]&lt;20, "1 - 20", IF(supply_chain_data[[#This Row],[Order quantities]]&lt;40, "21 - 40", IF(supply_chain_data[[#This Row],[Order quantities]]&lt;60, "41 - 60", IF(supply_chain_data[[#This Row],[Order quantities]] &lt; 80, "61 - 80", "81 - 100"))))</f>
        <v>41 - 60</v>
      </c>
      <c r="Z59" s="15" t="str">
        <f>IF(supply_chain_data[[#This Row],[Manufacturing costs]]&lt;20, " 1 - 20", IF(supply_chain_data[[#This Row],[Manufacturing costs]]&lt;40, "21 - 40", IF(supply_chain_data[[#This Row],[Manufacturing costs]]&lt; 60, "41 - 60", IF(supply_chain_data[[#This Row],[Manufacturing costs]] &lt; 80, "61 - 80", "81 - 100"))))</f>
        <v>61 - 80</v>
      </c>
    </row>
    <row r="60" spans="1:26" x14ac:dyDescent="0.3">
      <c r="A60" t="s">
        <v>33</v>
      </c>
      <c r="B60" t="s">
        <v>112</v>
      </c>
      <c r="C60" s="1">
        <v>59.8416</v>
      </c>
      <c r="D60">
        <v>81</v>
      </c>
      <c r="E60" s="3">
        <v>896</v>
      </c>
      <c r="F60" s="1">
        <v>2021.1498103371077</v>
      </c>
      <c r="G60" t="s">
        <v>26</v>
      </c>
      <c r="H60" s="3">
        <v>10</v>
      </c>
      <c r="I60" s="3">
        <v>5</v>
      </c>
      <c r="J60" s="3">
        <v>44</v>
      </c>
      <c r="K60" s="3">
        <v>7</v>
      </c>
      <c r="L60" t="s">
        <v>36</v>
      </c>
      <c r="M60" s="1">
        <v>4.9383999999999997</v>
      </c>
      <c r="N60" t="s">
        <v>28</v>
      </c>
      <c r="O60" t="s">
        <v>50</v>
      </c>
      <c r="P60" s="3">
        <v>18</v>
      </c>
      <c r="Q60" s="3">
        <v>396</v>
      </c>
      <c r="R60" s="3">
        <v>7</v>
      </c>
      <c r="S60" s="1">
        <v>65.047415094691459</v>
      </c>
      <c r="T60" t="s">
        <v>46</v>
      </c>
      <c r="U60" s="2">
        <v>1.7303747198591968</v>
      </c>
      <c r="V60" t="s">
        <v>31</v>
      </c>
      <c r="W60" t="s">
        <v>32</v>
      </c>
      <c r="X60" s="2">
        <v>110.36433523136472</v>
      </c>
      <c r="Y60" s="15" t="str">
        <f>IF(supply_chain_data[[#This Row],[Order quantities]]&lt;20, "1 - 20", IF(supply_chain_data[[#This Row],[Order quantities]]&lt;40, "21 - 40", IF(supply_chain_data[[#This Row],[Order quantities]]&lt;60, "41 - 60", IF(supply_chain_data[[#This Row],[Order quantities]] &lt; 80, "61 - 80", "81 - 100"))))</f>
        <v>41 - 60</v>
      </c>
      <c r="Z60" s="15" t="str">
        <f>IF(supply_chain_data[[#This Row],[Manufacturing costs]]&lt;20, " 1 - 20", IF(supply_chain_data[[#This Row],[Manufacturing costs]]&lt;40, "21 - 40", IF(supply_chain_data[[#This Row],[Manufacturing costs]]&lt; 60, "41 - 60", IF(supply_chain_data[[#This Row],[Manufacturing costs]] &lt; 80, "61 - 80", "81 - 100"))))</f>
        <v>61 - 80</v>
      </c>
    </row>
    <row r="61" spans="1:26" x14ac:dyDescent="0.3">
      <c r="A61" t="s">
        <v>57</v>
      </c>
      <c r="B61" t="s">
        <v>113</v>
      </c>
      <c r="C61" s="1">
        <v>63.828400000000002</v>
      </c>
      <c r="D61">
        <v>30</v>
      </c>
      <c r="E61" s="3">
        <v>484</v>
      </c>
      <c r="F61" s="1">
        <v>1061.618523013288</v>
      </c>
      <c r="G61" t="s">
        <v>26</v>
      </c>
      <c r="H61" s="3">
        <v>100</v>
      </c>
      <c r="I61" s="3">
        <v>16</v>
      </c>
      <c r="J61" s="3">
        <v>26</v>
      </c>
      <c r="K61" s="3">
        <v>7</v>
      </c>
      <c r="L61" t="s">
        <v>27</v>
      </c>
      <c r="M61" s="1">
        <v>7.2937000000000003</v>
      </c>
      <c r="N61" t="s">
        <v>39</v>
      </c>
      <c r="O61" t="s">
        <v>45</v>
      </c>
      <c r="P61" s="3">
        <v>11</v>
      </c>
      <c r="Q61" s="3">
        <v>176</v>
      </c>
      <c r="R61" s="3">
        <v>4</v>
      </c>
      <c r="S61" s="1">
        <v>1.900762243519458</v>
      </c>
      <c r="T61" t="s">
        <v>46</v>
      </c>
      <c r="U61" s="2">
        <v>0.4471940154638232</v>
      </c>
      <c r="V61" t="s">
        <v>40</v>
      </c>
      <c r="W61" t="s">
        <v>48</v>
      </c>
      <c r="X61" s="2">
        <v>312.57427361009331</v>
      </c>
      <c r="Y61" s="15" t="str">
        <f>IF(supply_chain_data[[#This Row],[Order quantities]]&lt;20, "1 - 20", IF(supply_chain_data[[#This Row],[Order quantities]]&lt;40, "21 - 40", IF(supply_chain_data[[#This Row],[Order quantities]]&lt;60, "41 - 60", IF(supply_chain_data[[#This Row],[Order quantities]] &lt; 80, "61 - 80", "81 - 100"))))</f>
        <v>21 - 40</v>
      </c>
      <c r="Z61"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62" spans="1:26" x14ac:dyDescent="0.3">
      <c r="A62" t="s">
        <v>33</v>
      </c>
      <c r="B62" t="s">
        <v>114</v>
      </c>
      <c r="C62" s="1">
        <v>17.027999999999999</v>
      </c>
      <c r="D62">
        <v>16</v>
      </c>
      <c r="E62" s="3">
        <v>380</v>
      </c>
      <c r="F62" s="1">
        <v>8864.0843495864356</v>
      </c>
      <c r="G62" t="s">
        <v>35</v>
      </c>
      <c r="H62" s="3">
        <v>41</v>
      </c>
      <c r="I62" s="3">
        <v>27</v>
      </c>
      <c r="J62" s="3">
        <v>72</v>
      </c>
      <c r="K62" s="3">
        <v>8</v>
      </c>
      <c r="L62" t="s">
        <v>43</v>
      </c>
      <c r="M62" s="1">
        <v>4.3814000000000002</v>
      </c>
      <c r="N62" t="s">
        <v>52</v>
      </c>
      <c r="O62" t="s">
        <v>29</v>
      </c>
      <c r="P62" s="3">
        <v>29</v>
      </c>
      <c r="Q62" s="3">
        <v>929</v>
      </c>
      <c r="R62" s="3">
        <v>24</v>
      </c>
      <c r="S62" s="1">
        <v>87.213057815135684</v>
      </c>
      <c r="T62" t="s">
        <v>46</v>
      </c>
      <c r="U62" s="2">
        <v>2.8530906166490539</v>
      </c>
      <c r="V62" t="s">
        <v>47</v>
      </c>
      <c r="W62" t="s">
        <v>48</v>
      </c>
      <c r="X62" s="2">
        <v>430.16909697513654</v>
      </c>
      <c r="Y62" s="15" t="str">
        <f>IF(supply_chain_data[[#This Row],[Order quantities]]&lt;20, "1 - 20", IF(supply_chain_data[[#This Row],[Order quantities]]&lt;40, "21 - 40", IF(supply_chain_data[[#This Row],[Order quantities]]&lt;60, "41 - 60", IF(supply_chain_data[[#This Row],[Order quantities]] &lt; 80, "61 - 80", "81 - 100"))))</f>
        <v>61 - 80</v>
      </c>
      <c r="Z62" s="15" t="str">
        <f>IF(supply_chain_data[[#This Row],[Manufacturing costs]]&lt;20, " 1 - 20", IF(supply_chain_data[[#This Row],[Manufacturing costs]]&lt;40, "21 - 40", IF(supply_chain_data[[#This Row],[Manufacturing costs]]&lt; 60, "41 - 60", IF(supply_chain_data[[#This Row],[Manufacturing costs]] &lt; 80, "61 - 80", "81 - 100"))))</f>
        <v>81 - 100</v>
      </c>
    </row>
    <row r="63" spans="1:26" x14ac:dyDescent="0.3">
      <c r="A63" t="s">
        <v>24</v>
      </c>
      <c r="B63" t="s">
        <v>115</v>
      </c>
      <c r="C63" s="1">
        <v>52.028700000000001</v>
      </c>
      <c r="D63">
        <v>23</v>
      </c>
      <c r="E63" s="3">
        <v>117</v>
      </c>
      <c r="F63" s="1">
        <v>6885.5893508962527</v>
      </c>
      <c r="G63" t="s">
        <v>38</v>
      </c>
      <c r="H63" s="3">
        <v>32</v>
      </c>
      <c r="I63" s="3">
        <v>23</v>
      </c>
      <c r="J63" s="3">
        <v>36</v>
      </c>
      <c r="K63" s="3">
        <v>7</v>
      </c>
      <c r="L63" t="s">
        <v>43</v>
      </c>
      <c r="M63" s="1">
        <v>9.0303000000000004</v>
      </c>
      <c r="N63" t="s">
        <v>52</v>
      </c>
      <c r="O63" t="s">
        <v>45</v>
      </c>
      <c r="P63" s="3">
        <v>14</v>
      </c>
      <c r="Q63" s="3">
        <v>480</v>
      </c>
      <c r="R63" s="3">
        <v>12</v>
      </c>
      <c r="S63" s="1">
        <v>78.702393968878894</v>
      </c>
      <c r="T63" t="s">
        <v>46</v>
      </c>
      <c r="U63" s="2">
        <v>4.3674705382050529</v>
      </c>
      <c r="V63" t="s">
        <v>40</v>
      </c>
      <c r="W63" t="s">
        <v>48</v>
      </c>
      <c r="X63" s="2">
        <v>164.36652824341942</v>
      </c>
      <c r="Y63" s="15" t="str">
        <f>IF(supply_chain_data[[#This Row],[Order quantities]]&lt;20, "1 - 20", IF(supply_chain_data[[#This Row],[Order quantities]]&lt;40, "21 - 40", IF(supply_chain_data[[#This Row],[Order quantities]]&lt;60, "41 - 60", IF(supply_chain_data[[#This Row],[Order quantities]] &lt; 80, "61 - 80", "81 - 100"))))</f>
        <v>21 - 40</v>
      </c>
      <c r="Z63" s="15" t="str">
        <f>IF(supply_chain_data[[#This Row],[Manufacturing costs]]&lt;20, " 1 - 20", IF(supply_chain_data[[#This Row],[Manufacturing costs]]&lt;40, "21 - 40", IF(supply_chain_data[[#This Row],[Manufacturing costs]]&lt; 60, "41 - 60", IF(supply_chain_data[[#This Row],[Manufacturing costs]] &lt; 80, "61 - 80", "81 - 100"))))</f>
        <v>61 - 80</v>
      </c>
    </row>
    <row r="64" spans="1:26" x14ac:dyDescent="0.3">
      <c r="A64" t="s">
        <v>57</v>
      </c>
      <c r="B64" t="s">
        <v>116</v>
      </c>
      <c r="C64" s="1">
        <v>72.796400000000006</v>
      </c>
      <c r="D64">
        <v>89</v>
      </c>
      <c r="E64" s="3">
        <v>270</v>
      </c>
      <c r="F64" s="1">
        <v>3899.7468337292244</v>
      </c>
      <c r="G64" t="s">
        <v>38</v>
      </c>
      <c r="H64" s="3">
        <v>86</v>
      </c>
      <c r="I64" s="3">
        <v>2</v>
      </c>
      <c r="J64" s="3">
        <v>40</v>
      </c>
      <c r="K64" s="3">
        <v>7</v>
      </c>
      <c r="L64" t="s">
        <v>43</v>
      </c>
      <c r="M64" s="1">
        <v>7.2916999999999996</v>
      </c>
      <c r="N64" t="s">
        <v>61</v>
      </c>
      <c r="O64" t="s">
        <v>29</v>
      </c>
      <c r="P64" s="3">
        <v>13</v>
      </c>
      <c r="Q64" s="3">
        <v>751</v>
      </c>
      <c r="R64" s="3">
        <v>14</v>
      </c>
      <c r="S64" s="1">
        <v>21.048642725168644</v>
      </c>
      <c r="T64" t="s">
        <v>64</v>
      </c>
      <c r="U64" s="2">
        <v>1.8740014040443747</v>
      </c>
      <c r="V64" t="s">
        <v>56</v>
      </c>
      <c r="W64" t="s">
        <v>41</v>
      </c>
      <c r="X64" s="2">
        <v>320.84651575911158</v>
      </c>
      <c r="Y64" s="15" t="str">
        <f>IF(supply_chain_data[[#This Row],[Order quantities]]&lt;20, "1 - 20", IF(supply_chain_data[[#This Row],[Order quantities]]&lt;40, "21 - 40", IF(supply_chain_data[[#This Row],[Order quantities]]&lt;60, "41 - 60", IF(supply_chain_data[[#This Row],[Order quantities]] &lt; 80, "61 - 80", "81 - 100"))))</f>
        <v>41 - 60</v>
      </c>
      <c r="Z64" s="15" t="str">
        <f>IF(supply_chain_data[[#This Row],[Manufacturing costs]]&lt;20, " 1 - 20", IF(supply_chain_data[[#This Row],[Manufacturing costs]]&lt;40, "21 - 40", IF(supply_chain_data[[#This Row],[Manufacturing costs]]&lt; 60, "41 - 60", IF(supply_chain_data[[#This Row],[Manufacturing costs]] &lt; 80, "61 - 80", "81 - 100"))))</f>
        <v>21 - 40</v>
      </c>
    </row>
    <row r="65" spans="1:26" x14ac:dyDescent="0.3">
      <c r="A65" t="s">
        <v>33</v>
      </c>
      <c r="B65" t="s">
        <v>117</v>
      </c>
      <c r="C65" s="1">
        <v>13.0174</v>
      </c>
      <c r="D65">
        <v>55</v>
      </c>
      <c r="E65" s="3">
        <v>246</v>
      </c>
      <c r="F65" s="1">
        <v>4256.9491408502254</v>
      </c>
      <c r="G65" t="s">
        <v>26</v>
      </c>
      <c r="H65" s="3">
        <v>54</v>
      </c>
      <c r="I65" s="3">
        <v>19</v>
      </c>
      <c r="J65" s="3">
        <v>10</v>
      </c>
      <c r="K65" s="3">
        <v>4</v>
      </c>
      <c r="L65" t="s">
        <v>36</v>
      </c>
      <c r="M65" s="1">
        <v>2.4579</v>
      </c>
      <c r="N65" t="s">
        <v>28</v>
      </c>
      <c r="O65" t="s">
        <v>53</v>
      </c>
      <c r="P65" s="3">
        <v>18</v>
      </c>
      <c r="Q65" s="3">
        <v>736</v>
      </c>
      <c r="R65" s="3">
        <v>10</v>
      </c>
      <c r="S65" s="1">
        <v>20.075003975630484</v>
      </c>
      <c r="T65" t="s">
        <v>30</v>
      </c>
      <c r="U65" s="2">
        <v>3.6328432903821337</v>
      </c>
      <c r="V65" t="s">
        <v>56</v>
      </c>
      <c r="W65" t="s">
        <v>48</v>
      </c>
      <c r="X65" s="2">
        <v>687.28617786641735</v>
      </c>
      <c r="Y65" s="15" t="str">
        <f>IF(supply_chain_data[[#This Row],[Order quantities]]&lt;20, "1 - 20", IF(supply_chain_data[[#This Row],[Order quantities]]&lt;40, "21 - 40", IF(supply_chain_data[[#This Row],[Order quantities]]&lt;60, "41 - 60", IF(supply_chain_data[[#This Row],[Order quantities]] &lt; 80, "61 - 80", "81 - 100"))))</f>
        <v>1 - 20</v>
      </c>
      <c r="Z65" s="15" t="str">
        <f>IF(supply_chain_data[[#This Row],[Manufacturing costs]]&lt;20, " 1 - 20", IF(supply_chain_data[[#This Row],[Manufacturing costs]]&lt;40, "21 - 40", IF(supply_chain_data[[#This Row],[Manufacturing costs]]&lt; 60, "41 - 60", IF(supply_chain_data[[#This Row],[Manufacturing costs]] &lt; 80, "61 - 80", "81 - 100"))))</f>
        <v>21 - 40</v>
      </c>
    </row>
    <row r="66" spans="1:26" x14ac:dyDescent="0.3">
      <c r="A66" t="s">
        <v>33</v>
      </c>
      <c r="B66" t="s">
        <v>118</v>
      </c>
      <c r="C66" s="1">
        <v>89.634100000000004</v>
      </c>
      <c r="D66">
        <v>11</v>
      </c>
      <c r="E66" s="3">
        <v>134</v>
      </c>
      <c r="F66" s="1">
        <v>8458.7308783671779</v>
      </c>
      <c r="G66" t="s">
        <v>35</v>
      </c>
      <c r="H66" s="3">
        <v>73</v>
      </c>
      <c r="I66" s="3">
        <v>27</v>
      </c>
      <c r="J66" s="3">
        <v>75</v>
      </c>
      <c r="K66" s="3">
        <v>6</v>
      </c>
      <c r="L66" t="s">
        <v>43</v>
      </c>
      <c r="M66" s="1">
        <v>4.5853999999999999</v>
      </c>
      <c r="N66" t="s">
        <v>39</v>
      </c>
      <c r="O66" t="s">
        <v>50</v>
      </c>
      <c r="P66" s="3">
        <v>17</v>
      </c>
      <c r="Q66" s="3">
        <v>328</v>
      </c>
      <c r="R66" s="3">
        <v>6</v>
      </c>
      <c r="S66" s="1">
        <v>8.6930424258772874</v>
      </c>
      <c r="T66" t="s">
        <v>46</v>
      </c>
      <c r="U66" s="2">
        <v>0.15948631471751462</v>
      </c>
      <c r="V66" t="s">
        <v>40</v>
      </c>
      <c r="W66" t="s">
        <v>41</v>
      </c>
      <c r="X66" s="2">
        <v>771.22508468115745</v>
      </c>
      <c r="Y66" s="15" t="str">
        <f>IF(supply_chain_data[[#This Row],[Order quantities]]&lt;20, "1 - 20", IF(supply_chain_data[[#This Row],[Order quantities]]&lt;40, "21 - 40", IF(supply_chain_data[[#This Row],[Order quantities]]&lt;60, "41 - 60", IF(supply_chain_data[[#This Row],[Order quantities]] &lt; 80, "61 - 80", "81 - 100"))))</f>
        <v>61 - 80</v>
      </c>
      <c r="Z66"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67" spans="1:26" x14ac:dyDescent="0.3">
      <c r="A67" t="s">
        <v>33</v>
      </c>
      <c r="B67" t="s">
        <v>119</v>
      </c>
      <c r="C67" s="1">
        <v>33.697699999999998</v>
      </c>
      <c r="D67">
        <v>72</v>
      </c>
      <c r="E67" s="3">
        <v>457</v>
      </c>
      <c r="F67" s="1">
        <v>8354.5796864819949</v>
      </c>
      <c r="G67" t="s">
        <v>55</v>
      </c>
      <c r="H67" s="3">
        <v>57</v>
      </c>
      <c r="I67" s="3">
        <v>24</v>
      </c>
      <c r="J67" s="3">
        <v>54</v>
      </c>
      <c r="K67" s="3">
        <v>8</v>
      </c>
      <c r="L67" t="s">
        <v>43</v>
      </c>
      <c r="M67" s="1">
        <v>6.5804999999999998</v>
      </c>
      <c r="N67" t="s">
        <v>44</v>
      </c>
      <c r="O67" t="s">
        <v>45</v>
      </c>
      <c r="P67" s="3">
        <v>16</v>
      </c>
      <c r="Q67" s="3">
        <v>358</v>
      </c>
      <c r="R67" s="3">
        <v>21</v>
      </c>
      <c r="S67" s="1">
        <v>1.5972227430506774</v>
      </c>
      <c r="T67" t="s">
        <v>46</v>
      </c>
      <c r="U67" s="2">
        <v>4.911095954842331</v>
      </c>
      <c r="V67" t="s">
        <v>47</v>
      </c>
      <c r="W67" t="s">
        <v>41</v>
      </c>
      <c r="X67" s="2">
        <v>555.85910367174347</v>
      </c>
      <c r="Y67" s="15" t="str">
        <f>IF(supply_chain_data[[#This Row],[Order quantities]]&lt;20, "1 - 20", IF(supply_chain_data[[#This Row],[Order quantities]]&lt;40, "21 - 40", IF(supply_chain_data[[#This Row],[Order quantities]]&lt;60, "41 - 60", IF(supply_chain_data[[#This Row],[Order quantities]] &lt; 80, "61 - 80", "81 - 100"))))</f>
        <v>41 - 60</v>
      </c>
      <c r="Z67"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68" spans="1:26" x14ac:dyDescent="0.3">
      <c r="A68" t="s">
        <v>33</v>
      </c>
      <c r="B68" t="s">
        <v>120</v>
      </c>
      <c r="C68" s="1">
        <v>26.0349</v>
      </c>
      <c r="D68">
        <v>52</v>
      </c>
      <c r="E68" s="3">
        <v>704</v>
      </c>
      <c r="F68" s="1">
        <v>8367.721618020154</v>
      </c>
      <c r="G68" t="s">
        <v>35</v>
      </c>
      <c r="H68" s="3">
        <v>13</v>
      </c>
      <c r="I68" s="3">
        <v>17</v>
      </c>
      <c r="J68" s="3">
        <v>19</v>
      </c>
      <c r="K68" s="3">
        <v>8</v>
      </c>
      <c r="L68" t="s">
        <v>36</v>
      </c>
      <c r="M68" s="1">
        <v>2.2161</v>
      </c>
      <c r="N68" t="s">
        <v>44</v>
      </c>
      <c r="O68" t="s">
        <v>45</v>
      </c>
      <c r="P68" s="3">
        <v>24</v>
      </c>
      <c r="Q68" s="3">
        <v>867</v>
      </c>
      <c r="R68" s="3">
        <v>28</v>
      </c>
      <c r="S68" s="1">
        <v>42.084436738309961</v>
      </c>
      <c r="T68" t="s">
        <v>46</v>
      </c>
      <c r="U68" s="2">
        <v>3.4480632883402618</v>
      </c>
      <c r="V68" t="s">
        <v>31</v>
      </c>
      <c r="W68" t="s">
        <v>48</v>
      </c>
      <c r="X68" s="2">
        <v>393.84334857842788</v>
      </c>
      <c r="Y68" s="15" t="str">
        <f>IF(supply_chain_data[[#This Row],[Order quantities]]&lt;20, "1 - 20", IF(supply_chain_data[[#This Row],[Order quantities]]&lt;40, "21 - 40", IF(supply_chain_data[[#This Row],[Order quantities]]&lt;60, "41 - 60", IF(supply_chain_data[[#This Row],[Order quantities]] &lt; 80, "61 - 80", "81 - 100"))))</f>
        <v>1 - 20</v>
      </c>
      <c r="Z68" s="15" t="str">
        <f>IF(supply_chain_data[[#This Row],[Manufacturing costs]]&lt;20, " 1 - 20", IF(supply_chain_data[[#This Row],[Manufacturing costs]]&lt;40, "21 - 40", IF(supply_chain_data[[#This Row],[Manufacturing costs]]&lt; 60, "41 - 60", IF(supply_chain_data[[#This Row],[Manufacturing costs]] &lt; 80, "61 - 80", "81 - 100"))))</f>
        <v>41 - 60</v>
      </c>
    </row>
    <row r="69" spans="1:26" x14ac:dyDescent="0.3">
      <c r="A69" t="s">
        <v>33</v>
      </c>
      <c r="B69" t="s">
        <v>121</v>
      </c>
      <c r="C69" s="1">
        <v>87.755399999999995</v>
      </c>
      <c r="D69">
        <v>16</v>
      </c>
      <c r="E69" s="3">
        <v>513</v>
      </c>
      <c r="F69" s="1">
        <v>9473.7980325083372</v>
      </c>
      <c r="G69" t="s">
        <v>38</v>
      </c>
      <c r="H69" s="3">
        <v>12</v>
      </c>
      <c r="I69" s="3">
        <v>9</v>
      </c>
      <c r="J69" s="3">
        <v>71</v>
      </c>
      <c r="K69" s="3">
        <v>9</v>
      </c>
      <c r="L69" t="s">
        <v>43</v>
      </c>
      <c r="M69" s="1">
        <v>9.1478000000000002</v>
      </c>
      <c r="N69" t="s">
        <v>39</v>
      </c>
      <c r="O69" t="s">
        <v>29</v>
      </c>
      <c r="P69" s="3">
        <v>10</v>
      </c>
      <c r="Q69" s="3">
        <v>198</v>
      </c>
      <c r="R69" s="3">
        <v>11</v>
      </c>
      <c r="S69" s="1">
        <v>7.0578761469782307</v>
      </c>
      <c r="T69" t="s">
        <v>64</v>
      </c>
      <c r="U69" s="2">
        <v>0.13195544431181483</v>
      </c>
      <c r="V69" t="s">
        <v>56</v>
      </c>
      <c r="W69" t="s">
        <v>41</v>
      </c>
      <c r="X69" s="2">
        <v>169.2718013847869</v>
      </c>
      <c r="Y69" s="15" t="str">
        <f>IF(supply_chain_data[[#This Row],[Order quantities]]&lt;20, "1 - 20", IF(supply_chain_data[[#This Row],[Order quantities]]&lt;40, "21 - 40", IF(supply_chain_data[[#This Row],[Order quantities]]&lt;60, "41 - 60", IF(supply_chain_data[[#This Row],[Order quantities]] &lt; 80, "61 - 80", "81 - 100"))))</f>
        <v>61 - 80</v>
      </c>
      <c r="Z69"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70" spans="1:26" x14ac:dyDescent="0.3">
      <c r="A70" t="s">
        <v>24</v>
      </c>
      <c r="B70" t="s">
        <v>122</v>
      </c>
      <c r="C70" s="1">
        <v>37.931800000000003</v>
      </c>
      <c r="D70">
        <v>29</v>
      </c>
      <c r="E70" s="3">
        <v>163</v>
      </c>
      <c r="F70" s="1">
        <v>3550.2184327809919</v>
      </c>
      <c r="G70" t="s">
        <v>26</v>
      </c>
      <c r="H70" s="3">
        <v>0</v>
      </c>
      <c r="I70" s="3">
        <v>8</v>
      </c>
      <c r="J70" s="3">
        <v>58</v>
      </c>
      <c r="K70" s="3">
        <v>8</v>
      </c>
      <c r="L70" t="s">
        <v>27</v>
      </c>
      <c r="M70" s="1">
        <v>1.1942999999999999</v>
      </c>
      <c r="N70" t="s">
        <v>61</v>
      </c>
      <c r="O70" t="s">
        <v>53</v>
      </c>
      <c r="P70" s="3">
        <v>2</v>
      </c>
      <c r="Q70" s="3">
        <v>375</v>
      </c>
      <c r="R70" s="3">
        <v>18</v>
      </c>
      <c r="S70" s="1">
        <v>97.113581563462205</v>
      </c>
      <c r="T70" t="s">
        <v>46</v>
      </c>
      <c r="U70" s="2">
        <v>1.9834678721741801</v>
      </c>
      <c r="V70" t="s">
        <v>47</v>
      </c>
      <c r="W70" t="s">
        <v>48</v>
      </c>
      <c r="X70" s="2">
        <v>299.70630311810316</v>
      </c>
      <c r="Y70" s="15" t="str">
        <f>IF(supply_chain_data[[#This Row],[Order quantities]]&lt;20, "1 - 20", IF(supply_chain_data[[#This Row],[Order quantities]]&lt;40, "21 - 40", IF(supply_chain_data[[#This Row],[Order quantities]]&lt;60, "41 - 60", IF(supply_chain_data[[#This Row],[Order quantities]] &lt; 80, "61 - 80", "81 - 100"))))</f>
        <v>41 - 60</v>
      </c>
      <c r="Z70" s="15" t="str">
        <f>IF(supply_chain_data[[#This Row],[Manufacturing costs]]&lt;20, " 1 - 20", IF(supply_chain_data[[#This Row],[Manufacturing costs]]&lt;40, "21 - 40", IF(supply_chain_data[[#This Row],[Manufacturing costs]]&lt; 60, "41 - 60", IF(supply_chain_data[[#This Row],[Manufacturing costs]] &lt; 80, "61 - 80", "81 - 100"))))</f>
        <v>81 - 100</v>
      </c>
    </row>
    <row r="71" spans="1:26" x14ac:dyDescent="0.3">
      <c r="A71" t="s">
        <v>33</v>
      </c>
      <c r="B71" t="s">
        <v>123</v>
      </c>
      <c r="C71" s="1">
        <v>54.865499999999997</v>
      </c>
      <c r="D71">
        <v>62</v>
      </c>
      <c r="E71" s="3">
        <v>511</v>
      </c>
      <c r="F71" s="1">
        <v>1752.3810874841247</v>
      </c>
      <c r="G71" t="s">
        <v>26</v>
      </c>
      <c r="H71" s="3">
        <v>95</v>
      </c>
      <c r="I71" s="3">
        <v>1</v>
      </c>
      <c r="J71" s="3">
        <v>27</v>
      </c>
      <c r="K71" s="3">
        <v>3</v>
      </c>
      <c r="L71" t="s">
        <v>27</v>
      </c>
      <c r="M71" s="1">
        <v>9.7052999999999994</v>
      </c>
      <c r="N71" t="s">
        <v>52</v>
      </c>
      <c r="O71" t="s">
        <v>45</v>
      </c>
      <c r="P71" s="3">
        <v>9</v>
      </c>
      <c r="Q71" s="3">
        <v>862</v>
      </c>
      <c r="R71" s="3">
        <v>7</v>
      </c>
      <c r="S71" s="1">
        <v>77.627765812748166</v>
      </c>
      <c r="T71" t="s">
        <v>30</v>
      </c>
      <c r="U71" s="2">
        <v>1.3623879886491086</v>
      </c>
      <c r="V71" t="s">
        <v>40</v>
      </c>
      <c r="W71" t="s">
        <v>48</v>
      </c>
      <c r="X71" s="2">
        <v>207.66320620857562</v>
      </c>
      <c r="Y71" s="15" t="str">
        <f>IF(supply_chain_data[[#This Row],[Order quantities]]&lt;20, "1 - 20", IF(supply_chain_data[[#This Row],[Order quantities]]&lt;40, "21 - 40", IF(supply_chain_data[[#This Row],[Order quantities]]&lt;60, "41 - 60", IF(supply_chain_data[[#This Row],[Order quantities]] &lt; 80, "61 - 80", "81 - 100"))))</f>
        <v>21 - 40</v>
      </c>
      <c r="Z71" s="15" t="str">
        <f>IF(supply_chain_data[[#This Row],[Manufacturing costs]]&lt;20, " 1 - 20", IF(supply_chain_data[[#This Row],[Manufacturing costs]]&lt;40, "21 - 40", IF(supply_chain_data[[#This Row],[Manufacturing costs]]&lt; 60, "41 - 60", IF(supply_chain_data[[#This Row],[Manufacturing costs]] &lt; 80, "61 - 80", "81 - 100"))))</f>
        <v>61 - 80</v>
      </c>
    </row>
    <row r="72" spans="1:26" x14ac:dyDescent="0.3">
      <c r="A72" t="s">
        <v>24</v>
      </c>
      <c r="B72" t="s">
        <v>124</v>
      </c>
      <c r="C72" s="1">
        <v>47.914499999999997</v>
      </c>
      <c r="D72">
        <v>90</v>
      </c>
      <c r="E72" s="3">
        <v>32</v>
      </c>
      <c r="F72" s="1">
        <v>7014.8879872033885</v>
      </c>
      <c r="G72" t="s">
        <v>35</v>
      </c>
      <c r="H72" s="3">
        <v>10</v>
      </c>
      <c r="I72" s="3">
        <v>12</v>
      </c>
      <c r="J72" s="3">
        <v>22</v>
      </c>
      <c r="K72" s="3">
        <v>4</v>
      </c>
      <c r="L72" t="s">
        <v>27</v>
      </c>
      <c r="M72" s="1">
        <v>6.3156999999999996</v>
      </c>
      <c r="N72" t="s">
        <v>39</v>
      </c>
      <c r="O72" t="s">
        <v>53</v>
      </c>
      <c r="P72" s="3">
        <v>22</v>
      </c>
      <c r="Q72" s="3">
        <v>775</v>
      </c>
      <c r="R72" s="3">
        <v>16</v>
      </c>
      <c r="S72" s="1">
        <v>11.440781823761265</v>
      </c>
      <c r="T72" t="s">
        <v>64</v>
      </c>
      <c r="U72" s="2">
        <v>1.8305755986122314</v>
      </c>
      <c r="V72" t="s">
        <v>31</v>
      </c>
      <c r="W72" t="s">
        <v>41</v>
      </c>
      <c r="X72" s="2">
        <v>183.27289874871101</v>
      </c>
      <c r="Y72" s="15" t="str">
        <f>IF(supply_chain_data[[#This Row],[Order quantities]]&lt;20, "1 - 20", IF(supply_chain_data[[#This Row],[Order quantities]]&lt;40, "21 - 40", IF(supply_chain_data[[#This Row],[Order quantities]]&lt;60, "41 - 60", IF(supply_chain_data[[#This Row],[Order quantities]] &lt; 80, "61 - 80", "81 - 100"))))</f>
        <v>21 - 40</v>
      </c>
      <c r="Z72"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73" spans="1:26" x14ac:dyDescent="0.3">
      <c r="A73" t="s">
        <v>57</v>
      </c>
      <c r="B73" t="s">
        <v>125</v>
      </c>
      <c r="C73" s="1">
        <v>6.3815</v>
      </c>
      <c r="D73">
        <v>14</v>
      </c>
      <c r="E73" s="3">
        <v>637</v>
      </c>
      <c r="F73" s="1">
        <v>8180.3370854254426</v>
      </c>
      <c r="G73" t="s">
        <v>35</v>
      </c>
      <c r="H73" s="3">
        <v>76</v>
      </c>
      <c r="I73" s="3">
        <v>2</v>
      </c>
      <c r="J73" s="3">
        <v>26</v>
      </c>
      <c r="K73" s="3">
        <v>6</v>
      </c>
      <c r="L73" t="s">
        <v>36</v>
      </c>
      <c r="M73" s="1">
        <v>9.2281999999999993</v>
      </c>
      <c r="N73" t="s">
        <v>61</v>
      </c>
      <c r="O73" t="s">
        <v>53</v>
      </c>
      <c r="P73" s="3">
        <v>2</v>
      </c>
      <c r="Q73" s="3">
        <v>258</v>
      </c>
      <c r="R73" s="3">
        <v>10</v>
      </c>
      <c r="S73" s="1">
        <v>30.661677477859556</v>
      </c>
      <c r="T73" t="s">
        <v>30</v>
      </c>
      <c r="U73" s="2">
        <v>2.0787506078749689</v>
      </c>
      <c r="V73" t="s">
        <v>31</v>
      </c>
      <c r="W73" t="s">
        <v>48</v>
      </c>
      <c r="X73" s="2">
        <v>405.16706788885585</v>
      </c>
      <c r="Y73" s="15" t="str">
        <f>IF(supply_chain_data[[#This Row],[Order quantities]]&lt;20, "1 - 20", IF(supply_chain_data[[#This Row],[Order quantities]]&lt;40, "21 - 40", IF(supply_chain_data[[#This Row],[Order quantities]]&lt;60, "41 - 60", IF(supply_chain_data[[#This Row],[Order quantities]] &lt; 80, "61 - 80", "81 - 100"))))</f>
        <v>21 - 40</v>
      </c>
      <c r="Z73" s="15" t="str">
        <f>IF(supply_chain_data[[#This Row],[Manufacturing costs]]&lt;20, " 1 - 20", IF(supply_chain_data[[#This Row],[Manufacturing costs]]&lt;40, "21 - 40", IF(supply_chain_data[[#This Row],[Manufacturing costs]]&lt; 60, "41 - 60", IF(supply_chain_data[[#This Row],[Manufacturing costs]] &lt; 80, "61 - 80", "81 - 100"))))</f>
        <v>21 - 40</v>
      </c>
    </row>
    <row r="74" spans="1:26" x14ac:dyDescent="0.3">
      <c r="A74" t="s">
        <v>57</v>
      </c>
      <c r="B74" t="s">
        <v>126</v>
      </c>
      <c r="C74" s="1">
        <v>90.204400000000007</v>
      </c>
      <c r="D74">
        <v>88</v>
      </c>
      <c r="E74" s="3">
        <v>478</v>
      </c>
      <c r="F74" s="1">
        <v>2633.1219813122557</v>
      </c>
      <c r="G74" t="s">
        <v>26</v>
      </c>
      <c r="H74" s="3">
        <v>57</v>
      </c>
      <c r="I74" s="3">
        <v>29</v>
      </c>
      <c r="J74" s="3">
        <v>77</v>
      </c>
      <c r="K74" s="3">
        <v>9</v>
      </c>
      <c r="L74" t="s">
        <v>36</v>
      </c>
      <c r="M74" s="1">
        <v>6.5995999999999997</v>
      </c>
      <c r="N74" t="s">
        <v>39</v>
      </c>
      <c r="O74" t="s">
        <v>53</v>
      </c>
      <c r="P74" s="3">
        <v>21</v>
      </c>
      <c r="Q74" s="3">
        <v>152</v>
      </c>
      <c r="R74" s="3">
        <v>11</v>
      </c>
      <c r="S74" s="1">
        <v>55.760492895244212</v>
      </c>
      <c r="T74" t="s">
        <v>30</v>
      </c>
      <c r="U74" s="2">
        <v>3.2133296074383089</v>
      </c>
      <c r="V74" t="s">
        <v>47</v>
      </c>
      <c r="W74" t="s">
        <v>32</v>
      </c>
      <c r="X74" s="2">
        <v>677.9445698461833</v>
      </c>
      <c r="Y74" s="15" t="str">
        <f>IF(supply_chain_data[[#This Row],[Order quantities]]&lt;20, "1 - 20", IF(supply_chain_data[[#This Row],[Order quantities]]&lt;40, "21 - 40", IF(supply_chain_data[[#This Row],[Order quantities]]&lt;60, "41 - 60", IF(supply_chain_data[[#This Row],[Order quantities]] &lt; 80, "61 - 80", "81 - 100"))))</f>
        <v>61 - 80</v>
      </c>
      <c r="Z74" s="15" t="str">
        <f>IF(supply_chain_data[[#This Row],[Manufacturing costs]]&lt;20, " 1 - 20", IF(supply_chain_data[[#This Row],[Manufacturing costs]]&lt;40, "21 - 40", IF(supply_chain_data[[#This Row],[Manufacturing costs]]&lt; 60, "41 - 60", IF(supply_chain_data[[#This Row],[Manufacturing costs]] &lt; 80, "61 - 80", "81 - 100"))))</f>
        <v>41 - 60</v>
      </c>
    </row>
    <row r="75" spans="1:26" x14ac:dyDescent="0.3">
      <c r="A75" t="s">
        <v>57</v>
      </c>
      <c r="B75" t="s">
        <v>127</v>
      </c>
      <c r="C75" s="1">
        <v>83.850999999999999</v>
      </c>
      <c r="D75">
        <v>41</v>
      </c>
      <c r="E75" s="3">
        <v>375</v>
      </c>
      <c r="F75" s="1">
        <v>7910.8869161406856</v>
      </c>
      <c r="G75" t="s">
        <v>55</v>
      </c>
      <c r="H75" s="3">
        <v>17</v>
      </c>
      <c r="I75" s="3">
        <v>25</v>
      </c>
      <c r="J75" s="3">
        <v>66</v>
      </c>
      <c r="K75" s="3">
        <v>5</v>
      </c>
      <c r="L75" t="s">
        <v>27</v>
      </c>
      <c r="M75" s="1">
        <v>1.5128999999999999</v>
      </c>
      <c r="N75" t="s">
        <v>52</v>
      </c>
      <c r="O75" t="s">
        <v>62</v>
      </c>
      <c r="P75" s="3">
        <v>13</v>
      </c>
      <c r="Q75" s="3">
        <v>444</v>
      </c>
      <c r="R75" s="3">
        <v>4</v>
      </c>
      <c r="S75" s="1">
        <v>46.870238797617155</v>
      </c>
      <c r="T75" t="s">
        <v>46</v>
      </c>
      <c r="U75" s="2">
        <v>4.6205460645137064</v>
      </c>
      <c r="V75" t="s">
        <v>31</v>
      </c>
      <c r="W75" t="s">
        <v>48</v>
      </c>
      <c r="X75" s="2">
        <v>866.4728001296578</v>
      </c>
      <c r="Y75" s="15" t="str">
        <f>IF(supply_chain_data[[#This Row],[Order quantities]]&lt;20, "1 - 20", IF(supply_chain_data[[#This Row],[Order quantities]]&lt;40, "21 - 40", IF(supply_chain_data[[#This Row],[Order quantities]]&lt;60, "41 - 60", IF(supply_chain_data[[#This Row],[Order quantities]] &lt; 80, "61 - 80", "81 - 100"))))</f>
        <v>61 - 80</v>
      </c>
      <c r="Z75" s="15" t="str">
        <f>IF(supply_chain_data[[#This Row],[Manufacturing costs]]&lt;20, " 1 - 20", IF(supply_chain_data[[#This Row],[Manufacturing costs]]&lt;40, "21 - 40", IF(supply_chain_data[[#This Row],[Manufacturing costs]]&lt; 60, "41 - 60", IF(supply_chain_data[[#This Row],[Manufacturing costs]] &lt; 80, "61 - 80", "81 - 100"))))</f>
        <v>41 - 60</v>
      </c>
    </row>
    <row r="76" spans="1:26" x14ac:dyDescent="0.3">
      <c r="A76" t="s">
        <v>24</v>
      </c>
      <c r="B76" t="s">
        <v>128</v>
      </c>
      <c r="C76" s="1">
        <v>3.17</v>
      </c>
      <c r="D76">
        <v>64</v>
      </c>
      <c r="E76" s="3">
        <v>904</v>
      </c>
      <c r="F76" s="1">
        <v>5709.9452959692871</v>
      </c>
      <c r="G76" t="s">
        <v>35</v>
      </c>
      <c r="H76" s="3">
        <v>41</v>
      </c>
      <c r="I76" s="3">
        <v>6</v>
      </c>
      <c r="J76" s="3">
        <v>1</v>
      </c>
      <c r="K76" s="3">
        <v>5</v>
      </c>
      <c r="L76" t="s">
        <v>36</v>
      </c>
      <c r="M76" s="1">
        <v>5.2377000000000002</v>
      </c>
      <c r="N76" t="s">
        <v>52</v>
      </c>
      <c r="O76" t="s">
        <v>50</v>
      </c>
      <c r="P76" s="3">
        <v>1</v>
      </c>
      <c r="Q76" s="3">
        <v>919</v>
      </c>
      <c r="R76" s="3">
        <v>9</v>
      </c>
      <c r="S76" s="1">
        <v>80.580852156447818</v>
      </c>
      <c r="T76" t="s">
        <v>46</v>
      </c>
      <c r="U76" s="2">
        <v>0.39661272410993542</v>
      </c>
      <c r="V76" t="s">
        <v>47</v>
      </c>
      <c r="W76" t="s">
        <v>48</v>
      </c>
      <c r="X76" s="2">
        <v>341.55265678322337</v>
      </c>
      <c r="Y76" s="15" t="str">
        <f>IF(supply_chain_data[[#This Row],[Order quantities]]&lt;20, "1 - 20", IF(supply_chain_data[[#This Row],[Order quantities]]&lt;40, "21 - 40", IF(supply_chain_data[[#This Row],[Order quantities]]&lt;60, "41 - 60", IF(supply_chain_data[[#This Row],[Order quantities]] &lt; 80, "61 - 80", "81 - 100"))))</f>
        <v>1 - 20</v>
      </c>
      <c r="Z76" s="15" t="str">
        <f>IF(supply_chain_data[[#This Row],[Manufacturing costs]]&lt;20, " 1 - 20", IF(supply_chain_data[[#This Row],[Manufacturing costs]]&lt;40, "21 - 40", IF(supply_chain_data[[#This Row],[Manufacturing costs]]&lt; 60, "41 - 60", IF(supply_chain_data[[#This Row],[Manufacturing costs]] &lt; 80, "61 - 80", "81 - 100"))))</f>
        <v>81 - 100</v>
      </c>
    </row>
    <row r="77" spans="1:26" x14ac:dyDescent="0.3">
      <c r="A77" t="s">
        <v>33</v>
      </c>
      <c r="B77" t="s">
        <v>129</v>
      </c>
      <c r="C77" s="1">
        <v>92.996899999999997</v>
      </c>
      <c r="D77">
        <v>29</v>
      </c>
      <c r="E77" s="3">
        <v>106</v>
      </c>
      <c r="F77" s="1">
        <v>1889.073589779335</v>
      </c>
      <c r="G77" t="s">
        <v>26</v>
      </c>
      <c r="H77" s="3">
        <v>16</v>
      </c>
      <c r="I77" s="3">
        <v>20</v>
      </c>
      <c r="J77" s="3">
        <v>56</v>
      </c>
      <c r="K77" s="3">
        <v>10</v>
      </c>
      <c r="L77" t="s">
        <v>43</v>
      </c>
      <c r="M77" s="1">
        <v>2.4739</v>
      </c>
      <c r="N77" t="s">
        <v>39</v>
      </c>
      <c r="O77" t="s">
        <v>62</v>
      </c>
      <c r="P77" s="3">
        <v>25</v>
      </c>
      <c r="Q77" s="3">
        <v>759</v>
      </c>
      <c r="R77" s="3">
        <v>11</v>
      </c>
      <c r="S77" s="1">
        <v>48.064782640006591</v>
      </c>
      <c r="T77" t="s">
        <v>64</v>
      </c>
      <c r="U77" s="2">
        <v>2.0300690886687516</v>
      </c>
      <c r="V77" t="s">
        <v>40</v>
      </c>
      <c r="W77" t="s">
        <v>41</v>
      </c>
      <c r="X77" s="2">
        <v>873.12964801765145</v>
      </c>
      <c r="Y77" s="15" t="str">
        <f>IF(supply_chain_data[[#This Row],[Order quantities]]&lt;20, "1 - 20", IF(supply_chain_data[[#This Row],[Order quantities]]&lt;40, "21 - 40", IF(supply_chain_data[[#This Row],[Order quantities]]&lt;60, "41 - 60", IF(supply_chain_data[[#This Row],[Order quantities]] &lt; 80, "61 - 80", "81 - 100"))))</f>
        <v>41 - 60</v>
      </c>
      <c r="Z77" s="15" t="str">
        <f>IF(supply_chain_data[[#This Row],[Manufacturing costs]]&lt;20, " 1 - 20", IF(supply_chain_data[[#This Row],[Manufacturing costs]]&lt;40, "21 - 40", IF(supply_chain_data[[#This Row],[Manufacturing costs]]&lt; 60, "41 - 60", IF(supply_chain_data[[#This Row],[Manufacturing costs]] &lt; 80, "61 - 80", "81 - 100"))))</f>
        <v>41 - 60</v>
      </c>
    </row>
    <row r="78" spans="1:26" x14ac:dyDescent="0.3">
      <c r="A78" t="s">
        <v>24</v>
      </c>
      <c r="B78" t="s">
        <v>130</v>
      </c>
      <c r="C78" s="1">
        <v>69.108800000000002</v>
      </c>
      <c r="D78">
        <v>23</v>
      </c>
      <c r="E78" s="3">
        <v>241</v>
      </c>
      <c r="F78" s="1">
        <v>5328.3759842977579</v>
      </c>
      <c r="G78" t="s">
        <v>55</v>
      </c>
      <c r="H78" s="3">
        <v>38</v>
      </c>
      <c r="I78" s="3">
        <v>1</v>
      </c>
      <c r="J78" s="3">
        <v>22</v>
      </c>
      <c r="K78" s="3">
        <v>10</v>
      </c>
      <c r="L78" t="s">
        <v>36</v>
      </c>
      <c r="M78" s="1">
        <v>7.0545</v>
      </c>
      <c r="N78" t="s">
        <v>61</v>
      </c>
      <c r="O78" t="s">
        <v>53</v>
      </c>
      <c r="P78" s="3">
        <v>25</v>
      </c>
      <c r="Q78" s="3">
        <v>985</v>
      </c>
      <c r="R78" s="3">
        <v>24</v>
      </c>
      <c r="S78" s="1">
        <v>64.323597795600222</v>
      </c>
      <c r="T78" t="s">
        <v>30</v>
      </c>
      <c r="U78" s="2">
        <v>2.1800374515822165</v>
      </c>
      <c r="V78" t="s">
        <v>47</v>
      </c>
      <c r="W78" t="s">
        <v>48</v>
      </c>
      <c r="X78" s="2">
        <v>997.4134501331946</v>
      </c>
      <c r="Y78" s="15" t="str">
        <f>IF(supply_chain_data[[#This Row],[Order quantities]]&lt;20, "1 - 20", IF(supply_chain_data[[#This Row],[Order quantities]]&lt;40, "21 - 40", IF(supply_chain_data[[#This Row],[Order quantities]]&lt;60, "41 - 60", IF(supply_chain_data[[#This Row],[Order quantities]] &lt; 80, "61 - 80", "81 - 100"))))</f>
        <v>21 - 40</v>
      </c>
      <c r="Z78" s="15" t="str">
        <f>IF(supply_chain_data[[#This Row],[Manufacturing costs]]&lt;20, " 1 - 20", IF(supply_chain_data[[#This Row],[Manufacturing costs]]&lt;40, "21 - 40", IF(supply_chain_data[[#This Row],[Manufacturing costs]]&lt; 60, "41 - 60", IF(supply_chain_data[[#This Row],[Manufacturing costs]] &lt; 80, "61 - 80", "81 - 100"))))</f>
        <v>61 - 80</v>
      </c>
    </row>
    <row r="79" spans="1:26" x14ac:dyDescent="0.3">
      <c r="A79" t="s">
        <v>24</v>
      </c>
      <c r="B79" t="s">
        <v>131</v>
      </c>
      <c r="C79" s="1">
        <v>57.4497</v>
      </c>
      <c r="D79">
        <v>14</v>
      </c>
      <c r="E79" s="3">
        <v>359</v>
      </c>
      <c r="F79" s="1">
        <v>2483.7601775427947</v>
      </c>
      <c r="G79" t="s">
        <v>38</v>
      </c>
      <c r="H79" s="3">
        <v>96</v>
      </c>
      <c r="I79" s="3">
        <v>28</v>
      </c>
      <c r="J79" s="3">
        <v>57</v>
      </c>
      <c r="K79" s="3">
        <v>4</v>
      </c>
      <c r="L79" t="s">
        <v>27</v>
      </c>
      <c r="M79" s="1">
        <v>6.7808999999999999</v>
      </c>
      <c r="N79" t="s">
        <v>39</v>
      </c>
      <c r="O79" t="s">
        <v>45</v>
      </c>
      <c r="P79" s="3">
        <v>26</v>
      </c>
      <c r="Q79" s="3">
        <v>334</v>
      </c>
      <c r="R79" s="3">
        <v>5</v>
      </c>
      <c r="S79" s="1">
        <v>42.952444748991837</v>
      </c>
      <c r="T79" t="s">
        <v>64</v>
      </c>
      <c r="U79" s="2">
        <v>3.0551418183075478</v>
      </c>
      <c r="V79" t="s">
        <v>31</v>
      </c>
      <c r="W79" t="s">
        <v>32</v>
      </c>
      <c r="X79" s="2">
        <v>852.56809891984994</v>
      </c>
      <c r="Y79" s="15" t="str">
        <f>IF(supply_chain_data[[#This Row],[Order quantities]]&lt;20, "1 - 20", IF(supply_chain_data[[#This Row],[Order quantities]]&lt;40, "21 - 40", IF(supply_chain_data[[#This Row],[Order quantities]]&lt;60, "41 - 60", IF(supply_chain_data[[#This Row],[Order quantities]] &lt; 80, "61 - 80", "81 - 100"))))</f>
        <v>41 - 60</v>
      </c>
      <c r="Z79" s="15" t="str">
        <f>IF(supply_chain_data[[#This Row],[Manufacturing costs]]&lt;20, " 1 - 20", IF(supply_chain_data[[#This Row],[Manufacturing costs]]&lt;40, "21 - 40", IF(supply_chain_data[[#This Row],[Manufacturing costs]]&lt; 60, "41 - 60", IF(supply_chain_data[[#This Row],[Manufacturing costs]] &lt; 80, "61 - 80", "81 - 100"))))</f>
        <v>41 - 60</v>
      </c>
    </row>
    <row r="80" spans="1:26" x14ac:dyDescent="0.3">
      <c r="A80" t="s">
        <v>24</v>
      </c>
      <c r="B80" t="s">
        <v>132</v>
      </c>
      <c r="C80" s="1">
        <v>6.3068999999999997</v>
      </c>
      <c r="D80">
        <v>50</v>
      </c>
      <c r="E80" s="3">
        <v>946</v>
      </c>
      <c r="F80" s="1">
        <v>1292.4584179377562</v>
      </c>
      <c r="G80" t="s">
        <v>38</v>
      </c>
      <c r="H80" s="3">
        <v>5</v>
      </c>
      <c r="I80" s="3">
        <v>4</v>
      </c>
      <c r="J80" s="3">
        <v>51</v>
      </c>
      <c r="K80" s="3">
        <v>5</v>
      </c>
      <c r="L80" t="s">
        <v>27</v>
      </c>
      <c r="M80" s="1">
        <v>8.4670000000000005</v>
      </c>
      <c r="N80" t="s">
        <v>44</v>
      </c>
      <c r="O80" t="s">
        <v>29</v>
      </c>
      <c r="P80" s="3">
        <v>25</v>
      </c>
      <c r="Q80" s="3">
        <v>858</v>
      </c>
      <c r="R80" s="3">
        <v>21</v>
      </c>
      <c r="S80" s="1">
        <v>71.126514720403378</v>
      </c>
      <c r="T80" t="s">
        <v>30</v>
      </c>
      <c r="U80" s="2">
        <v>4.0968813324704518</v>
      </c>
      <c r="V80" t="s">
        <v>56</v>
      </c>
      <c r="W80" t="s">
        <v>41</v>
      </c>
      <c r="X80" s="2">
        <v>323.59220343132216</v>
      </c>
      <c r="Y80" s="15" t="str">
        <f>IF(supply_chain_data[[#This Row],[Order quantities]]&lt;20, "1 - 20", IF(supply_chain_data[[#This Row],[Order quantities]]&lt;40, "21 - 40", IF(supply_chain_data[[#This Row],[Order quantities]]&lt;60, "41 - 60", IF(supply_chain_data[[#This Row],[Order quantities]] &lt; 80, "61 - 80", "81 - 100"))))</f>
        <v>41 - 60</v>
      </c>
      <c r="Z80" s="15" t="str">
        <f>IF(supply_chain_data[[#This Row],[Manufacturing costs]]&lt;20, " 1 - 20", IF(supply_chain_data[[#This Row],[Manufacturing costs]]&lt;40, "21 - 40", IF(supply_chain_data[[#This Row],[Manufacturing costs]]&lt; 60, "41 - 60", IF(supply_chain_data[[#This Row],[Manufacturing costs]] &lt; 80, "61 - 80", "81 - 100"))))</f>
        <v>61 - 80</v>
      </c>
    </row>
    <row r="81" spans="1:26" x14ac:dyDescent="0.3">
      <c r="A81" t="s">
        <v>24</v>
      </c>
      <c r="B81" t="s">
        <v>133</v>
      </c>
      <c r="C81" s="1">
        <v>57.057000000000002</v>
      </c>
      <c r="D81">
        <v>56</v>
      </c>
      <c r="E81" s="3">
        <v>198</v>
      </c>
      <c r="F81" s="1">
        <v>7888.7232684270812</v>
      </c>
      <c r="G81" t="s">
        <v>26</v>
      </c>
      <c r="H81" s="3">
        <v>31</v>
      </c>
      <c r="I81" s="3">
        <v>25</v>
      </c>
      <c r="J81" s="3">
        <v>20</v>
      </c>
      <c r="K81" s="3">
        <v>1</v>
      </c>
      <c r="L81" t="s">
        <v>27</v>
      </c>
      <c r="M81" s="1">
        <v>6.4962999999999997</v>
      </c>
      <c r="N81" t="s">
        <v>28</v>
      </c>
      <c r="O81" t="s">
        <v>53</v>
      </c>
      <c r="P81" s="3">
        <v>5</v>
      </c>
      <c r="Q81" s="3">
        <v>228</v>
      </c>
      <c r="R81" s="3">
        <v>12</v>
      </c>
      <c r="S81" s="1">
        <v>57.87090292403628</v>
      </c>
      <c r="T81" t="s">
        <v>30</v>
      </c>
      <c r="U81" s="2">
        <v>0.16587162748060824</v>
      </c>
      <c r="V81" t="s">
        <v>40</v>
      </c>
      <c r="W81" t="s">
        <v>41</v>
      </c>
      <c r="X81" s="2">
        <v>351.50421933503867</v>
      </c>
      <c r="Y81" s="15" t="str">
        <f>IF(supply_chain_data[[#This Row],[Order quantities]]&lt;20, "1 - 20", IF(supply_chain_data[[#This Row],[Order quantities]]&lt;40, "21 - 40", IF(supply_chain_data[[#This Row],[Order quantities]]&lt;60, "41 - 60", IF(supply_chain_data[[#This Row],[Order quantities]] &lt; 80, "61 - 80", "81 - 100"))))</f>
        <v>21 - 40</v>
      </c>
      <c r="Z81" s="15" t="str">
        <f>IF(supply_chain_data[[#This Row],[Manufacturing costs]]&lt;20, " 1 - 20", IF(supply_chain_data[[#This Row],[Manufacturing costs]]&lt;40, "21 - 40", IF(supply_chain_data[[#This Row],[Manufacturing costs]]&lt; 60, "41 - 60", IF(supply_chain_data[[#This Row],[Manufacturing costs]] &lt; 80, "61 - 80", "81 - 100"))))</f>
        <v>41 - 60</v>
      </c>
    </row>
    <row r="82" spans="1:26" x14ac:dyDescent="0.3">
      <c r="A82" t="s">
        <v>33</v>
      </c>
      <c r="B82" t="s">
        <v>134</v>
      </c>
      <c r="C82" s="1">
        <v>91.128299999999996</v>
      </c>
      <c r="D82">
        <v>75</v>
      </c>
      <c r="E82" s="3">
        <v>872</v>
      </c>
      <c r="F82" s="1">
        <v>8651.6726829820655</v>
      </c>
      <c r="G82" t="s">
        <v>38</v>
      </c>
      <c r="H82" s="3">
        <v>39</v>
      </c>
      <c r="I82" s="3">
        <v>14</v>
      </c>
      <c r="J82" s="3">
        <v>41</v>
      </c>
      <c r="K82" s="3">
        <v>2</v>
      </c>
      <c r="L82" t="s">
        <v>43</v>
      </c>
      <c r="M82" s="1">
        <v>2.8332000000000002</v>
      </c>
      <c r="N82" t="s">
        <v>28</v>
      </c>
      <c r="O82" t="s">
        <v>62</v>
      </c>
      <c r="P82" s="3">
        <v>8</v>
      </c>
      <c r="Q82" s="3">
        <v>202</v>
      </c>
      <c r="R82" s="3">
        <v>5</v>
      </c>
      <c r="S82" s="1">
        <v>76.961228023820013</v>
      </c>
      <c r="T82" t="s">
        <v>46</v>
      </c>
      <c r="U82" s="2">
        <v>2.8496621985053308</v>
      </c>
      <c r="V82" t="s">
        <v>56</v>
      </c>
      <c r="W82" t="s">
        <v>32</v>
      </c>
      <c r="X82" s="2">
        <v>787.77985049434449</v>
      </c>
      <c r="Y82" s="15" t="str">
        <f>IF(supply_chain_data[[#This Row],[Order quantities]]&lt;20, "1 - 20", IF(supply_chain_data[[#This Row],[Order quantities]]&lt;40, "21 - 40", IF(supply_chain_data[[#This Row],[Order quantities]]&lt;60, "41 - 60", IF(supply_chain_data[[#This Row],[Order quantities]] &lt; 80, "61 - 80", "81 - 100"))))</f>
        <v>41 - 60</v>
      </c>
      <c r="Z82" s="15" t="str">
        <f>IF(supply_chain_data[[#This Row],[Manufacturing costs]]&lt;20, " 1 - 20", IF(supply_chain_data[[#This Row],[Manufacturing costs]]&lt;40, "21 - 40", IF(supply_chain_data[[#This Row],[Manufacturing costs]]&lt; 60, "41 - 60", IF(supply_chain_data[[#This Row],[Manufacturing costs]] &lt; 80, "61 - 80", "81 - 100"))))</f>
        <v>61 - 80</v>
      </c>
    </row>
    <row r="83" spans="1:26" x14ac:dyDescent="0.3">
      <c r="A83" t="s">
        <v>24</v>
      </c>
      <c r="B83" t="s">
        <v>135</v>
      </c>
      <c r="C83" s="1">
        <v>72.819199999999995</v>
      </c>
      <c r="D83">
        <v>9</v>
      </c>
      <c r="E83" s="3">
        <v>774</v>
      </c>
      <c r="F83" s="1">
        <v>4384.4134000458625</v>
      </c>
      <c r="G83" t="s">
        <v>38</v>
      </c>
      <c r="H83" s="3">
        <v>48</v>
      </c>
      <c r="I83" s="3">
        <v>6</v>
      </c>
      <c r="J83" s="3">
        <v>8</v>
      </c>
      <c r="K83" s="3">
        <v>5</v>
      </c>
      <c r="L83" t="s">
        <v>27</v>
      </c>
      <c r="M83" s="1">
        <v>4.0663</v>
      </c>
      <c r="N83" t="s">
        <v>28</v>
      </c>
      <c r="O83" t="s">
        <v>50</v>
      </c>
      <c r="P83" s="3">
        <v>28</v>
      </c>
      <c r="Q83" s="3">
        <v>698</v>
      </c>
      <c r="R83" s="3">
        <v>1</v>
      </c>
      <c r="S83" s="1">
        <v>19.789592941903603</v>
      </c>
      <c r="T83" t="s">
        <v>30</v>
      </c>
      <c r="U83" s="2">
        <v>2.5475471215487118</v>
      </c>
      <c r="V83" t="s">
        <v>47</v>
      </c>
      <c r="W83" t="s">
        <v>32</v>
      </c>
      <c r="X83" s="2">
        <v>276.77833594679885</v>
      </c>
      <c r="Y83" s="15" t="str">
        <f>IF(supply_chain_data[[#This Row],[Order quantities]]&lt;20, "1 - 20", IF(supply_chain_data[[#This Row],[Order quantities]]&lt;40, "21 - 40", IF(supply_chain_data[[#This Row],[Order quantities]]&lt;60, "41 - 60", IF(supply_chain_data[[#This Row],[Order quantities]] &lt; 80, "61 - 80", "81 - 100"))))</f>
        <v>1 - 20</v>
      </c>
      <c r="Z83"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84" spans="1:26" x14ac:dyDescent="0.3">
      <c r="A84" t="s">
        <v>33</v>
      </c>
      <c r="B84" t="s">
        <v>136</v>
      </c>
      <c r="C84" s="1">
        <v>17.0349</v>
      </c>
      <c r="D84">
        <v>13</v>
      </c>
      <c r="E84" s="3">
        <v>336</v>
      </c>
      <c r="F84" s="1">
        <v>2943.3818676094515</v>
      </c>
      <c r="G84" t="s">
        <v>38</v>
      </c>
      <c r="H84" s="3">
        <v>42</v>
      </c>
      <c r="I84" s="3">
        <v>19</v>
      </c>
      <c r="J84" s="3">
        <v>72</v>
      </c>
      <c r="K84" s="3">
        <v>1</v>
      </c>
      <c r="L84" t="s">
        <v>36</v>
      </c>
      <c r="M84" s="1">
        <v>4.7081999999999997</v>
      </c>
      <c r="N84" t="s">
        <v>61</v>
      </c>
      <c r="O84" t="s">
        <v>29</v>
      </c>
      <c r="P84" s="3">
        <v>6</v>
      </c>
      <c r="Q84" s="3">
        <v>955</v>
      </c>
      <c r="R84" s="3">
        <v>26</v>
      </c>
      <c r="S84" s="1">
        <v>4.4652784349432402</v>
      </c>
      <c r="T84" t="s">
        <v>30</v>
      </c>
      <c r="U84" s="2">
        <v>4.1378770486223573</v>
      </c>
      <c r="V84" t="s">
        <v>31</v>
      </c>
      <c r="W84" t="s">
        <v>41</v>
      </c>
      <c r="X84" s="2">
        <v>589.97855562804068</v>
      </c>
      <c r="Y84" s="15" t="str">
        <f>IF(supply_chain_data[[#This Row],[Order quantities]]&lt;20, "1 - 20", IF(supply_chain_data[[#This Row],[Order quantities]]&lt;40, "21 - 40", IF(supply_chain_data[[#This Row],[Order quantities]]&lt;60, "41 - 60", IF(supply_chain_data[[#This Row],[Order quantities]] &lt; 80, "61 - 80", "81 - 100"))))</f>
        <v>61 - 80</v>
      </c>
      <c r="Z84"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85" spans="1:26" x14ac:dyDescent="0.3">
      <c r="A85" t="s">
        <v>24</v>
      </c>
      <c r="B85" t="s">
        <v>137</v>
      </c>
      <c r="C85" s="1">
        <v>68.911199999999994</v>
      </c>
      <c r="D85">
        <v>82</v>
      </c>
      <c r="E85" s="3">
        <v>663</v>
      </c>
      <c r="F85" s="1">
        <v>2411.754632110491</v>
      </c>
      <c r="G85" t="s">
        <v>38</v>
      </c>
      <c r="H85" s="3">
        <v>65</v>
      </c>
      <c r="I85" s="3">
        <v>24</v>
      </c>
      <c r="J85" s="3">
        <v>7</v>
      </c>
      <c r="K85" s="3">
        <v>8</v>
      </c>
      <c r="L85" t="s">
        <v>27</v>
      </c>
      <c r="M85" s="1">
        <v>4.9497999999999998</v>
      </c>
      <c r="N85" t="s">
        <v>39</v>
      </c>
      <c r="O85" t="s">
        <v>53</v>
      </c>
      <c r="P85" s="3">
        <v>20</v>
      </c>
      <c r="Q85" s="3">
        <v>443</v>
      </c>
      <c r="R85" s="3">
        <v>5</v>
      </c>
      <c r="S85" s="1">
        <v>97.730593800533043</v>
      </c>
      <c r="T85" t="s">
        <v>46</v>
      </c>
      <c r="U85" s="2">
        <v>0.77300613406724783</v>
      </c>
      <c r="V85" t="s">
        <v>31</v>
      </c>
      <c r="W85" t="s">
        <v>48</v>
      </c>
      <c r="X85" s="2">
        <v>682.97101822609329</v>
      </c>
      <c r="Y85" s="15" t="str">
        <f>IF(supply_chain_data[[#This Row],[Order quantities]]&lt;20, "1 - 20", IF(supply_chain_data[[#This Row],[Order quantities]]&lt;40, "21 - 40", IF(supply_chain_data[[#This Row],[Order quantities]]&lt;60, "41 - 60", IF(supply_chain_data[[#This Row],[Order quantities]] &lt; 80, "61 - 80", "81 - 100"))))</f>
        <v>1 - 20</v>
      </c>
      <c r="Z85" s="15" t="str">
        <f>IF(supply_chain_data[[#This Row],[Manufacturing costs]]&lt;20, " 1 - 20", IF(supply_chain_data[[#This Row],[Manufacturing costs]]&lt;40, "21 - 40", IF(supply_chain_data[[#This Row],[Manufacturing costs]]&lt; 60, "41 - 60", IF(supply_chain_data[[#This Row],[Manufacturing costs]] &lt; 80, "61 - 80", "81 - 100"))))</f>
        <v>81 - 100</v>
      </c>
    </row>
    <row r="86" spans="1:26" x14ac:dyDescent="0.3">
      <c r="A86" t="s">
        <v>24</v>
      </c>
      <c r="B86" t="s">
        <v>138</v>
      </c>
      <c r="C86" s="1">
        <v>89.104399999999998</v>
      </c>
      <c r="D86">
        <v>99</v>
      </c>
      <c r="E86" s="3">
        <v>618</v>
      </c>
      <c r="F86" s="1">
        <v>2048.2900998487103</v>
      </c>
      <c r="G86" t="s">
        <v>38</v>
      </c>
      <c r="H86" s="3">
        <v>73</v>
      </c>
      <c r="I86" s="3">
        <v>26</v>
      </c>
      <c r="J86" s="3">
        <v>80</v>
      </c>
      <c r="K86" s="3">
        <v>10</v>
      </c>
      <c r="L86" t="s">
        <v>36</v>
      </c>
      <c r="M86" s="1">
        <v>8.3816000000000006</v>
      </c>
      <c r="N86" t="s">
        <v>44</v>
      </c>
      <c r="O86" t="s">
        <v>62</v>
      </c>
      <c r="P86" s="3">
        <v>24</v>
      </c>
      <c r="Q86" s="3">
        <v>589</v>
      </c>
      <c r="R86" s="3">
        <v>22</v>
      </c>
      <c r="S86" s="1">
        <v>33.808636513209095</v>
      </c>
      <c r="T86" t="s">
        <v>64</v>
      </c>
      <c r="U86" s="2">
        <v>4.8434565771180411</v>
      </c>
      <c r="V86" t="s">
        <v>40</v>
      </c>
      <c r="W86" t="s">
        <v>32</v>
      </c>
      <c r="X86" s="2">
        <v>465.45700596368795</v>
      </c>
      <c r="Y86" s="15" t="str">
        <f>IF(supply_chain_data[[#This Row],[Order quantities]]&lt;20, "1 - 20", IF(supply_chain_data[[#This Row],[Order quantities]]&lt;40, "21 - 40", IF(supply_chain_data[[#This Row],[Order quantities]]&lt;60, "41 - 60", IF(supply_chain_data[[#This Row],[Order quantities]] &lt; 80, "61 - 80", "81 - 100"))))</f>
        <v>81 - 100</v>
      </c>
      <c r="Z86" s="15" t="str">
        <f>IF(supply_chain_data[[#This Row],[Manufacturing costs]]&lt;20, " 1 - 20", IF(supply_chain_data[[#This Row],[Manufacturing costs]]&lt;40, "21 - 40", IF(supply_chain_data[[#This Row],[Manufacturing costs]]&lt; 60, "41 - 60", IF(supply_chain_data[[#This Row],[Manufacturing costs]] &lt; 80, "61 - 80", "81 - 100"))))</f>
        <v>21 - 40</v>
      </c>
    </row>
    <row r="87" spans="1:26" x14ac:dyDescent="0.3">
      <c r="A87" t="s">
        <v>57</v>
      </c>
      <c r="B87" t="s">
        <v>139</v>
      </c>
      <c r="C87" s="1">
        <v>76.962999999999994</v>
      </c>
      <c r="D87">
        <v>83</v>
      </c>
      <c r="E87" s="3">
        <v>25</v>
      </c>
      <c r="F87" s="1">
        <v>8684.6130592538575</v>
      </c>
      <c r="G87" t="s">
        <v>35</v>
      </c>
      <c r="H87" s="3">
        <v>15</v>
      </c>
      <c r="I87" s="3">
        <v>18</v>
      </c>
      <c r="J87" s="3">
        <v>66</v>
      </c>
      <c r="K87" s="3">
        <v>2</v>
      </c>
      <c r="L87" t="s">
        <v>43</v>
      </c>
      <c r="M87" s="1">
        <v>8.2492000000000001</v>
      </c>
      <c r="N87" t="s">
        <v>44</v>
      </c>
      <c r="O87" t="s">
        <v>62</v>
      </c>
      <c r="P87" s="3">
        <v>4</v>
      </c>
      <c r="Q87" s="3">
        <v>211</v>
      </c>
      <c r="R87" s="3">
        <v>2</v>
      </c>
      <c r="S87" s="1">
        <v>69.929345518672307</v>
      </c>
      <c r="T87" t="s">
        <v>46</v>
      </c>
      <c r="U87" s="2">
        <v>1.3744289997457582</v>
      </c>
      <c r="V87" t="s">
        <v>31</v>
      </c>
      <c r="W87" t="s">
        <v>32</v>
      </c>
      <c r="X87" s="2">
        <v>842.68683000464148</v>
      </c>
      <c r="Y87" s="15" t="str">
        <f>IF(supply_chain_data[[#This Row],[Order quantities]]&lt;20, "1 - 20", IF(supply_chain_data[[#This Row],[Order quantities]]&lt;40, "21 - 40", IF(supply_chain_data[[#This Row],[Order quantities]]&lt;60, "41 - 60", IF(supply_chain_data[[#This Row],[Order quantities]] &lt; 80, "61 - 80", "81 - 100"))))</f>
        <v>61 - 80</v>
      </c>
      <c r="Z87" s="15" t="str">
        <f>IF(supply_chain_data[[#This Row],[Manufacturing costs]]&lt;20, " 1 - 20", IF(supply_chain_data[[#This Row],[Manufacturing costs]]&lt;40, "21 - 40", IF(supply_chain_data[[#This Row],[Manufacturing costs]]&lt; 60, "41 - 60", IF(supply_chain_data[[#This Row],[Manufacturing costs]] &lt; 80, "61 - 80", "81 - 100"))))</f>
        <v>61 - 80</v>
      </c>
    </row>
    <row r="88" spans="1:26" x14ac:dyDescent="0.3">
      <c r="A88" t="s">
        <v>33</v>
      </c>
      <c r="B88" t="s">
        <v>140</v>
      </c>
      <c r="C88" s="1">
        <v>19.998200000000001</v>
      </c>
      <c r="D88">
        <v>18</v>
      </c>
      <c r="E88" s="3">
        <v>223</v>
      </c>
      <c r="F88" s="1">
        <v>1229.5910285649834</v>
      </c>
      <c r="G88" t="s">
        <v>38</v>
      </c>
      <c r="H88" s="3">
        <v>32</v>
      </c>
      <c r="I88" s="3">
        <v>14</v>
      </c>
      <c r="J88" s="3">
        <v>22</v>
      </c>
      <c r="K88" s="3">
        <v>6</v>
      </c>
      <c r="L88" t="s">
        <v>27</v>
      </c>
      <c r="M88" s="1">
        <v>1.4542999999999999</v>
      </c>
      <c r="N88" t="s">
        <v>39</v>
      </c>
      <c r="O88" t="s">
        <v>29</v>
      </c>
      <c r="P88" s="3">
        <v>4</v>
      </c>
      <c r="Q88" s="3">
        <v>569</v>
      </c>
      <c r="R88" s="3">
        <v>18</v>
      </c>
      <c r="S88" s="1">
        <v>74.608969995194684</v>
      </c>
      <c r="T88" t="s">
        <v>64</v>
      </c>
      <c r="U88" s="2">
        <v>2.0515129307662465</v>
      </c>
      <c r="V88" t="s">
        <v>47</v>
      </c>
      <c r="W88" t="s">
        <v>48</v>
      </c>
      <c r="X88" s="2">
        <v>264.25488983586649</v>
      </c>
      <c r="Y88" s="15" t="str">
        <f>IF(supply_chain_data[[#This Row],[Order quantities]]&lt;20, "1 - 20", IF(supply_chain_data[[#This Row],[Order quantities]]&lt;40, "21 - 40", IF(supply_chain_data[[#This Row],[Order quantities]]&lt;60, "41 - 60", IF(supply_chain_data[[#This Row],[Order quantities]] &lt; 80, "61 - 80", "81 - 100"))))</f>
        <v>21 - 40</v>
      </c>
      <c r="Z88" s="15" t="str">
        <f>IF(supply_chain_data[[#This Row],[Manufacturing costs]]&lt;20, " 1 - 20", IF(supply_chain_data[[#This Row],[Manufacturing costs]]&lt;40, "21 - 40", IF(supply_chain_data[[#This Row],[Manufacturing costs]]&lt; 60, "41 - 60", IF(supply_chain_data[[#This Row],[Manufacturing costs]] &lt; 80, "61 - 80", "81 - 100"))))</f>
        <v>61 - 80</v>
      </c>
    </row>
    <row r="89" spans="1:26" x14ac:dyDescent="0.3">
      <c r="A89" t="s">
        <v>24</v>
      </c>
      <c r="B89" t="s">
        <v>141</v>
      </c>
      <c r="C89" s="1">
        <v>80.414000000000001</v>
      </c>
      <c r="D89">
        <v>24</v>
      </c>
      <c r="E89" s="3">
        <v>79</v>
      </c>
      <c r="F89" s="1">
        <v>5133.8467010866916</v>
      </c>
      <c r="G89" t="s">
        <v>55</v>
      </c>
      <c r="H89" s="3">
        <v>5</v>
      </c>
      <c r="I89" s="3">
        <v>7</v>
      </c>
      <c r="J89" s="3">
        <v>55</v>
      </c>
      <c r="K89" s="3">
        <v>10</v>
      </c>
      <c r="L89" t="s">
        <v>36</v>
      </c>
      <c r="M89" s="1">
        <v>6.5758000000000001</v>
      </c>
      <c r="N89" t="s">
        <v>28</v>
      </c>
      <c r="O89" t="s">
        <v>62</v>
      </c>
      <c r="P89" s="3">
        <v>27</v>
      </c>
      <c r="Q89" s="3">
        <v>523</v>
      </c>
      <c r="R89" s="3">
        <v>17</v>
      </c>
      <c r="S89" s="1">
        <v>28.69699682414317</v>
      </c>
      <c r="T89" t="s">
        <v>46</v>
      </c>
      <c r="U89" s="2">
        <v>3.6937377878392756</v>
      </c>
      <c r="V89" t="s">
        <v>56</v>
      </c>
      <c r="W89" t="s">
        <v>32</v>
      </c>
      <c r="X89" s="2">
        <v>879.3592177349243</v>
      </c>
      <c r="Y89" s="15" t="str">
        <f>IF(supply_chain_data[[#This Row],[Order quantities]]&lt;20, "1 - 20", IF(supply_chain_data[[#This Row],[Order quantities]]&lt;40, "21 - 40", IF(supply_chain_data[[#This Row],[Order quantities]]&lt;60, "41 - 60", IF(supply_chain_data[[#This Row],[Order quantities]] &lt; 80, "61 - 80", "81 - 100"))))</f>
        <v>41 - 60</v>
      </c>
      <c r="Z89" s="15" t="str">
        <f>IF(supply_chain_data[[#This Row],[Manufacturing costs]]&lt;20, " 1 - 20", IF(supply_chain_data[[#This Row],[Manufacturing costs]]&lt;40, "21 - 40", IF(supply_chain_data[[#This Row],[Manufacturing costs]]&lt; 60, "41 - 60", IF(supply_chain_data[[#This Row],[Manufacturing costs]] &lt; 80, "61 - 80", "81 - 100"))))</f>
        <v>21 - 40</v>
      </c>
    </row>
    <row r="90" spans="1:26" x14ac:dyDescent="0.3">
      <c r="A90" t="s">
        <v>57</v>
      </c>
      <c r="B90" t="s">
        <v>142</v>
      </c>
      <c r="C90" s="1">
        <v>75.270399999999995</v>
      </c>
      <c r="D90">
        <v>58</v>
      </c>
      <c r="E90" s="3">
        <v>737</v>
      </c>
      <c r="F90" s="1">
        <v>9444.7420330629793</v>
      </c>
      <c r="G90" t="s">
        <v>55</v>
      </c>
      <c r="H90" s="3">
        <v>60</v>
      </c>
      <c r="I90" s="3">
        <v>18</v>
      </c>
      <c r="J90" s="3">
        <v>85</v>
      </c>
      <c r="K90" s="3">
        <v>7</v>
      </c>
      <c r="L90" t="s">
        <v>36</v>
      </c>
      <c r="M90" s="1">
        <v>3.8012999999999999</v>
      </c>
      <c r="N90" t="s">
        <v>61</v>
      </c>
      <c r="O90" t="s">
        <v>29</v>
      </c>
      <c r="P90" s="3">
        <v>21</v>
      </c>
      <c r="Q90" s="3">
        <v>953</v>
      </c>
      <c r="R90" s="3">
        <v>11</v>
      </c>
      <c r="S90" s="1">
        <v>68.184919057041171</v>
      </c>
      <c r="T90" t="s">
        <v>30</v>
      </c>
      <c r="U90" s="2">
        <v>0.722204401882931</v>
      </c>
      <c r="V90" t="s">
        <v>56</v>
      </c>
      <c r="W90" t="s">
        <v>48</v>
      </c>
      <c r="X90" s="2">
        <v>103.91624796070495</v>
      </c>
      <c r="Y90" s="15" t="str">
        <f>IF(supply_chain_data[[#This Row],[Order quantities]]&lt;20, "1 - 20", IF(supply_chain_data[[#This Row],[Order quantities]]&lt;40, "21 - 40", IF(supply_chain_data[[#This Row],[Order quantities]]&lt;60, "41 - 60", IF(supply_chain_data[[#This Row],[Order quantities]] &lt; 80, "61 - 80", "81 - 100"))))</f>
        <v>81 - 100</v>
      </c>
      <c r="Z90" s="15" t="str">
        <f>IF(supply_chain_data[[#This Row],[Manufacturing costs]]&lt;20, " 1 - 20", IF(supply_chain_data[[#This Row],[Manufacturing costs]]&lt;40, "21 - 40", IF(supply_chain_data[[#This Row],[Manufacturing costs]]&lt; 60, "41 - 60", IF(supply_chain_data[[#This Row],[Manufacturing costs]] &lt; 80, "61 - 80", "81 - 100"))))</f>
        <v>61 - 80</v>
      </c>
    </row>
    <row r="91" spans="1:26" x14ac:dyDescent="0.3">
      <c r="A91" t="s">
        <v>57</v>
      </c>
      <c r="B91" t="s">
        <v>143</v>
      </c>
      <c r="C91" s="1">
        <v>97.760099999999994</v>
      </c>
      <c r="D91">
        <v>10</v>
      </c>
      <c r="E91" s="3">
        <v>134</v>
      </c>
      <c r="F91" s="1">
        <v>5924.682566853231</v>
      </c>
      <c r="G91" t="s">
        <v>38</v>
      </c>
      <c r="H91" s="3">
        <v>90</v>
      </c>
      <c r="I91" s="3">
        <v>1</v>
      </c>
      <c r="J91" s="3">
        <v>27</v>
      </c>
      <c r="K91" s="3">
        <v>8</v>
      </c>
      <c r="L91" t="s">
        <v>27</v>
      </c>
      <c r="M91" s="1">
        <v>9.9298000000000002</v>
      </c>
      <c r="N91" t="s">
        <v>39</v>
      </c>
      <c r="O91" t="s">
        <v>45</v>
      </c>
      <c r="P91" s="3">
        <v>23</v>
      </c>
      <c r="Q91" s="3">
        <v>370</v>
      </c>
      <c r="R91" s="3">
        <v>11</v>
      </c>
      <c r="S91" s="1">
        <v>46.603873381644469</v>
      </c>
      <c r="T91" t="s">
        <v>30</v>
      </c>
      <c r="U91" s="2">
        <v>1.9076657339590746</v>
      </c>
      <c r="V91" t="s">
        <v>47</v>
      </c>
      <c r="W91" t="s">
        <v>32</v>
      </c>
      <c r="X91" s="2">
        <v>517.4999739290605</v>
      </c>
      <c r="Y91" s="15" t="str">
        <f>IF(supply_chain_data[[#This Row],[Order quantities]]&lt;20, "1 - 20", IF(supply_chain_data[[#This Row],[Order quantities]]&lt;40, "21 - 40", IF(supply_chain_data[[#This Row],[Order quantities]]&lt;60, "41 - 60", IF(supply_chain_data[[#This Row],[Order quantities]] &lt; 80, "61 - 80", "81 - 100"))))</f>
        <v>21 - 40</v>
      </c>
      <c r="Z91" s="15" t="str">
        <f>IF(supply_chain_data[[#This Row],[Manufacturing costs]]&lt;20, " 1 - 20", IF(supply_chain_data[[#This Row],[Manufacturing costs]]&lt;40, "21 - 40", IF(supply_chain_data[[#This Row],[Manufacturing costs]]&lt; 60, "41 - 60", IF(supply_chain_data[[#This Row],[Manufacturing costs]] &lt; 80, "61 - 80", "81 - 100"))))</f>
        <v>41 - 60</v>
      </c>
    </row>
    <row r="92" spans="1:26" x14ac:dyDescent="0.3">
      <c r="A92" t="s">
        <v>33</v>
      </c>
      <c r="B92" t="s">
        <v>144</v>
      </c>
      <c r="C92" s="1">
        <v>13.8819</v>
      </c>
      <c r="D92">
        <v>56</v>
      </c>
      <c r="E92" s="3">
        <v>320</v>
      </c>
      <c r="F92" s="1">
        <v>9592.6335702803117</v>
      </c>
      <c r="G92" t="s">
        <v>26</v>
      </c>
      <c r="H92" s="3">
        <v>66</v>
      </c>
      <c r="I92" s="3">
        <v>18</v>
      </c>
      <c r="J92" s="3">
        <v>96</v>
      </c>
      <c r="K92" s="3">
        <v>7</v>
      </c>
      <c r="L92" t="s">
        <v>27</v>
      </c>
      <c r="M92" s="1">
        <v>7.6744000000000003</v>
      </c>
      <c r="N92" t="s">
        <v>28</v>
      </c>
      <c r="O92" t="s">
        <v>53</v>
      </c>
      <c r="P92" s="3">
        <v>8</v>
      </c>
      <c r="Q92" s="3">
        <v>585</v>
      </c>
      <c r="R92" s="3">
        <v>8</v>
      </c>
      <c r="S92" s="1">
        <v>85.675963335797974</v>
      </c>
      <c r="T92" t="s">
        <v>64</v>
      </c>
      <c r="U92" s="2">
        <v>1.2193822244013885</v>
      </c>
      <c r="V92" t="s">
        <v>47</v>
      </c>
      <c r="W92" t="s">
        <v>32</v>
      </c>
      <c r="X92" s="2">
        <v>990.07847250581119</v>
      </c>
      <c r="Y92" s="15" t="str">
        <f>IF(supply_chain_data[[#This Row],[Order quantities]]&lt;20, "1 - 20", IF(supply_chain_data[[#This Row],[Order quantities]]&lt;40, "21 - 40", IF(supply_chain_data[[#This Row],[Order quantities]]&lt;60, "41 - 60", IF(supply_chain_data[[#This Row],[Order quantities]] &lt; 80, "61 - 80", "81 - 100"))))</f>
        <v>81 - 100</v>
      </c>
      <c r="Z92" s="15" t="str">
        <f>IF(supply_chain_data[[#This Row],[Manufacturing costs]]&lt;20, " 1 - 20", IF(supply_chain_data[[#This Row],[Manufacturing costs]]&lt;40, "21 - 40", IF(supply_chain_data[[#This Row],[Manufacturing costs]]&lt; 60, "41 - 60", IF(supply_chain_data[[#This Row],[Manufacturing costs]] &lt; 80, "61 - 80", "81 - 100"))))</f>
        <v>81 - 100</v>
      </c>
    </row>
    <row r="93" spans="1:26" x14ac:dyDescent="0.3">
      <c r="A93" t="s">
        <v>57</v>
      </c>
      <c r="B93" t="s">
        <v>145</v>
      </c>
      <c r="C93" s="1">
        <v>62.112000000000002</v>
      </c>
      <c r="D93">
        <v>90</v>
      </c>
      <c r="E93" s="3">
        <v>916</v>
      </c>
      <c r="F93" s="1">
        <v>1935.2067935075991</v>
      </c>
      <c r="G93" t="s">
        <v>55</v>
      </c>
      <c r="H93" s="3">
        <v>98</v>
      </c>
      <c r="I93" s="3">
        <v>22</v>
      </c>
      <c r="J93" s="3">
        <v>85</v>
      </c>
      <c r="K93" s="3">
        <v>7</v>
      </c>
      <c r="L93" t="s">
        <v>27</v>
      </c>
      <c r="M93" s="1">
        <v>7.4714999999999998</v>
      </c>
      <c r="N93" t="s">
        <v>52</v>
      </c>
      <c r="O93" t="s">
        <v>50</v>
      </c>
      <c r="P93" s="3">
        <v>5</v>
      </c>
      <c r="Q93" s="3">
        <v>207</v>
      </c>
      <c r="R93" s="3">
        <v>28</v>
      </c>
      <c r="S93" s="1">
        <v>39.772882502339975</v>
      </c>
      <c r="T93" t="s">
        <v>30</v>
      </c>
      <c r="U93" s="2">
        <v>0.62600185820939458</v>
      </c>
      <c r="V93" t="s">
        <v>47</v>
      </c>
      <c r="W93" t="s">
        <v>32</v>
      </c>
      <c r="X93" s="2">
        <v>996.77831495062378</v>
      </c>
      <c r="Y93" s="15" t="str">
        <f>IF(supply_chain_data[[#This Row],[Order quantities]]&lt;20, "1 - 20", IF(supply_chain_data[[#This Row],[Order quantities]]&lt;40, "21 - 40", IF(supply_chain_data[[#This Row],[Order quantities]]&lt;60, "41 - 60", IF(supply_chain_data[[#This Row],[Order quantities]] &lt; 80, "61 - 80", "81 - 100"))))</f>
        <v>81 - 100</v>
      </c>
      <c r="Z93" s="15" t="str">
        <f>IF(supply_chain_data[[#This Row],[Manufacturing costs]]&lt;20, " 1 - 20", IF(supply_chain_data[[#This Row],[Manufacturing costs]]&lt;40, "21 - 40", IF(supply_chain_data[[#This Row],[Manufacturing costs]]&lt; 60, "41 - 60", IF(supply_chain_data[[#This Row],[Manufacturing costs]] &lt; 80, "61 - 80", "81 - 100"))))</f>
        <v>21 - 40</v>
      </c>
    </row>
    <row r="94" spans="1:26" x14ac:dyDescent="0.3">
      <c r="A94" t="s">
        <v>57</v>
      </c>
      <c r="B94" t="s">
        <v>146</v>
      </c>
      <c r="C94" s="1">
        <v>47.714199999999998</v>
      </c>
      <c r="D94">
        <v>44</v>
      </c>
      <c r="E94" s="3">
        <v>276</v>
      </c>
      <c r="F94" s="1">
        <v>2100.1297546259366</v>
      </c>
      <c r="G94" t="s">
        <v>55</v>
      </c>
      <c r="H94" s="3">
        <v>90</v>
      </c>
      <c r="I94" s="3">
        <v>25</v>
      </c>
      <c r="J94" s="3">
        <v>10</v>
      </c>
      <c r="K94" s="3">
        <v>8</v>
      </c>
      <c r="L94" t="s">
        <v>27</v>
      </c>
      <c r="M94" s="1">
        <v>4.4695</v>
      </c>
      <c r="N94" t="s">
        <v>61</v>
      </c>
      <c r="O94" t="s">
        <v>29</v>
      </c>
      <c r="P94" s="3">
        <v>4</v>
      </c>
      <c r="Q94" s="3">
        <v>671</v>
      </c>
      <c r="R94" s="3">
        <v>29</v>
      </c>
      <c r="S94" s="1">
        <v>62.612690395614344</v>
      </c>
      <c r="T94" t="s">
        <v>64</v>
      </c>
      <c r="U94" s="2">
        <v>0.33343182522473924</v>
      </c>
      <c r="V94" t="s">
        <v>47</v>
      </c>
      <c r="W94" t="s">
        <v>32</v>
      </c>
      <c r="X94" s="2">
        <v>230.09278253676294</v>
      </c>
      <c r="Y94" s="15" t="str">
        <f>IF(supply_chain_data[[#This Row],[Order quantities]]&lt;20, "1 - 20", IF(supply_chain_data[[#This Row],[Order quantities]]&lt;40, "21 - 40", IF(supply_chain_data[[#This Row],[Order quantities]]&lt;60, "41 - 60", IF(supply_chain_data[[#This Row],[Order quantities]] &lt; 80, "61 - 80", "81 - 100"))))</f>
        <v>1 - 20</v>
      </c>
      <c r="Z94" s="15" t="str">
        <f>IF(supply_chain_data[[#This Row],[Manufacturing costs]]&lt;20, " 1 - 20", IF(supply_chain_data[[#This Row],[Manufacturing costs]]&lt;40, "21 - 40", IF(supply_chain_data[[#This Row],[Manufacturing costs]]&lt; 60, "41 - 60", IF(supply_chain_data[[#This Row],[Manufacturing costs]] &lt; 80, "61 - 80", "81 - 100"))))</f>
        <v>61 - 80</v>
      </c>
    </row>
    <row r="95" spans="1:26" x14ac:dyDescent="0.3">
      <c r="A95" t="s">
        <v>24</v>
      </c>
      <c r="B95" t="s">
        <v>147</v>
      </c>
      <c r="C95" s="1">
        <v>69.290800000000004</v>
      </c>
      <c r="D95">
        <v>88</v>
      </c>
      <c r="E95" s="3">
        <v>114</v>
      </c>
      <c r="F95" s="1">
        <v>4531.4021336919095</v>
      </c>
      <c r="G95" t="s">
        <v>38</v>
      </c>
      <c r="H95" s="3">
        <v>63</v>
      </c>
      <c r="I95" s="3">
        <v>17</v>
      </c>
      <c r="J95" s="3">
        <v>66</v>
      </c>
      <c r="K95" s="3">
        <v>1</v>
      </c>
      <c r="L95" t="s">
        <v>43</v>
      </c>
      <c r="M95" s="1">
        <v>7.0064000000000002</v>
      </c>
      <c r="N95" t="s">
        <v>52</v>
      </c>
      <c r="O95" t="s">
        <v>62</v>
      </c>
      <c r="P95" s="3">
        <v>21</v>
      </c>
      <c r="Q95" s="3">
        <v>824</v>
      </c>
      <c r="R95" s="3">
        <v>20</v>
      </c>
      <c r="S95" s="1">
        <v>35.633652343343876</v>
      </c>
      <c r="T95" t="s">
        <v>46</v>
      </c>
      <c r="U95" s="2">
        <v>4.1657817954241452</v>
      </c>
      <c r="V95" t="s">
        <v>40</v>
      </c>
      <c r="W95" t="s">
        <v>48</v>
      </c>
      <c r="X95" s="2">
        <v>823.52384588815585</v>
      </c>
      <c r="Y95" s="15" t="str">
        <f>IF(supply_chain_data[[#This Row],[Order quantities]]&lt;20, "1 - 20", IF(supply_chain_data[[#This Row],[Order quantities]]&lt;40, "21 - 40", IF(supply_chain_data[[#This Row],[Order quantities]]&lt;60, "41 - 60", IF(supply_chain_data[[#This Row],[Order quantities]] &lt; 80, "61 - 80", "81 - 100"))))</f>
        <v>61 - 80</v>
      </c>
      <c r="Z95" s="15" t="str">
        <f>IF(supply_chain_data[[#This Row],[Manufacturing costs]]&lt;20, " 1 - 20", IF(supply_chain_data[[#This Row],[Manufacturing costs]]&lt;40, "21 - 40", IF(supply_chain_data[[#This Row],[Manufacturing costs]]&lt; 60, "41 - 60", IF(supply_chain_data[[#This Row],[Manufacturing costs]] &lt; 80, "61 - 80", "81 - 100"))))</f>
        <v>21 - 40</v>
      </c>
    </row>
    <row r="96" spans="1:26" x14ac:dyDescent="0.3">
      <c r="A96" t="s">
        <v>57</v>
      </c>
      <c r="B96" t="s">
        <v>148</v>
      </c>
      <c r="C96" s="1">
        <v>3.0377000000000001</v>
      </c>
      <c r="D96">
        <v>97</v>
      </c>
      <c r="E96" s="3">
        <v>987</v>
      </c>
      <c r="F96" s="1">
        <v>7888.3565466618729</v>
      </c>
      <c r="G96" t="s">
        <v>38</v>
      </c>
      <c r="H96" s="3">
        <v>77</v>
      </c>
      <c r="I96" s="3">
        <v>26</v>
      </c>
      <c r="J96" s="3">
        <v>72</v>
      </c>
      <c r="K96" s="3">
        <v>9</v>
      </c>
      <c r="L96" t="s">
        <v>27</v>
      </c>
      <c r="M96" s="1">
        <v>6.9428999999999998</v>
      </c>
      <c r="N96" t="s">
        <v>61</v>
      </c>
      <c r="O96" t="s">
        <v>50</v>
      </c>
      <c r="P96" s="3">
        <v>12</v>
      </c>
      <c r="Q96" s="3">
        <v>908</v>
      </c>
      <c r="R96" s="3">
        <v>14</v>
      </c>
      <c r="S96" s="1">
        <v>60.387378614862122</v>
      </c>
      <c r="T96" t="s">
        <v>64</v>
      </c>
      <c r="U96" s="2">
        <v>1.4636074984727798</v>
      </c>
      <c r="V96" t="s">
        <v>47</v>
      </c>
      <c r="W96" t="s">
        <v>32</v>
      </c>
      <c r="X96" s="2">
        <v>846.66525698669477</v>
      </c>
      <c r="Y96" s="15" t="str">
        <f>IF(supply_chain_data[[#This Row],[Order quantities]]&lt;20, "1 - 20", IF(supply_chain_data[[#This Row],[Order quantities]]&lt;40, "21 - 40", IF(supply_chain_data[[#This Row],[Order quantities]]&lt;60, "41 - 60", IF(supply_chain_data[[#This Row],[Order quantities]] &lt; 80, "61 - 80", "81 - 100"))))</f>
        <v>61 - 80</v>
      </c>
      <c r="Z96" s="15" t="str">
        <f>IF(supply_chain_data[[#This Row],[Manufacturing costs]]&lt;20, " 1 - 20", IF(supply_chain_data[[#This Row],[Manufacturing costs]]&lt;40, "21 - 40", IF(supply_chain_data[[#This Row],[Manufacturing costs]]&lt; 60, "41 - 60", IF(supply_chain_data[[#This Row],[Manufacturing costs]] &lt; 80, "61 - 80", "81 - 100"))))</f>
        <v>61 - 80</v>
      </c>
    </row>
    <row r="97" spans="1:26" x14ac:dyDescent="0.3">
      <c r="A97" t="s">
        <v>24</v>
      </c>
      <c r="B97" t="s">
        <v>149</v>
      </c>
      <c r="C97" s="1">
        <v>77.903899999999993</v>
      </c>
      <c r="D97">
        <v>65</v>
      </c>
      <c r="E97" s="3">
        <v>672</v>
      </c>
      <c r="F97" s="1">
        <v>7386.3639440486641</v>
      </c>
      <c r="G97" t="s">
        <v>38</v>
      </c>
      <c r="H97" s="3">
        <v>15</v>
      </c>
      <c r="I97" s="3">
        <v>14</v>
      </c>
      <c r="J97" s="3">
        <v>26</v>
      </c>
      <c r="K97" s="3">
        <v>9</v>
      </c>
      <c r="L97" t="s">
        <v>27</v>
      </c>
      <c r="M97" s="1">
        <v>8.6303000000000001</v>
      </c>
      <c r="N97" t="s">
        <v>52</v>
      </c>
      <c r="O97" t="s">
        <v>29</v>
      </c>
      <c r="P97" s="3">
        <v>18</v>
      </c>
      <c r="Q97" s="3">
        <v>450</v>
      </c>
      <c r="R97" s="3">
        <v>26</v>
      </c>
      <c r="S97" s="1">
        <v>58.890685768589982</v>
      </c>
      <c r="T97" t="s">
        <v>30</v>
      </c>
      <c r="U97" s="2">
        <v>1.2108821295850665</v>
      </c>
      <c r="V97" t="s">
        <v>40</v>
      </c>
      <c r="W97" t="s">
        <v>48</v>
      </c>
      <c r="X97" s="2">
        <v>778.8642413766479</v>
      </c>
      <c r="Y97" s="15" t="str">
        <f>IF(supply_chain_data[[#This Row],[Order quantities]]&lt;20, "1 - 20", IF(supply_chain_data[[#This Row],[Order quantities]]&lt;40, "21 - 40", IF(supply_chain_data[[#This Row],[Order quantities]]&lt;60, "41 - 60", IF(supply_chain_data[[#This Row],[Order quantities]] &lt; 80, "61 - 80", "81 - 100"))))</f>
        <v>21 - 40</v>
      </c>
      <c r="Z97" s="15" t="str">
        <f>IF(supply_chain_data[[#This Row],[Manufacturing costs]]&lt;20, " 1 - 20", IF(supply_chain_data[[#This Row],[Manufacturing costs]]&lt;40, "21 - 40", IF(supply_chain_data[[#This Row],[Manufacturing costs]]&lt; 60, "41 - 60", IF(supply_chain_data[[#This Row],[Manufacturing costs]] &lt; 80, "61 - 80", "81 - 100"))))</f>
        <v>41 - 60</v>
      </c>
    </row>
    <row r="98" spans="1:26" x14ac:dyDescent="0.3">
      <c r="A98" t="s">
        <v>57</v>
      </c>
      <c r="B98" t="s">
        <v>150</v>
      </c>
      <c r="C98" s="1">
        <v>24.423100000000002</v>
      </c>
      <c r="D98">
        <v>29</v>
      </c>
      <c r="E98" s="3">
        <v>324</v>
      </c>
      <c r="F98" s="1">
        <v>7698.4247656321168</v>
      </c>
      <c r="G98" t="s">
        <v>26</v>
      </c>
      <c r="H98" s="3">
        <v>67</v>
      </c>
      <c r="I98" s="3">
        <v>2</v>
      </c>
      <c r="J98" s="3">
        <v>32</v>
      </c>
      <c r="K98" s="3">
        <v>3</v>
      </c>
      <c r="L98" t="s">
        <v>43</v>
      </c>
      <c r="M98" s="1">
        <v>5.3529</v>
      </c>
      <c r="N98" t="s">
        <v>28</v>
      </c>
      <c r="O98" t="s">
        <v>29</v>
      </c>
      <c r="P98" s="3">
        <v>28</v>
      </c>
      <c r="Q98" s="3">
        <v>648</v>
      </c>
      <c r="R98" s="3">
        <v>28</v>
      </c>
      <c r="S98" s="1">
        <v>17.80375633139127</v>
      </c>
      <c r="T98" t="s">
        <v>30</v>
      </c>
      <c r="U98" s="2">
        <v>3.8720476814821332</v>
      </c>
      <c r="V98" t="s">
        <v>31</v>
      </c>
      <c r="W98" t="s">
        <v>48</v>
      </c>
      <c r="X98" s="2">
        <v>188.74214114905698</v>
      </c>
      <c r="Y98" s="15" t="str">
        <f>IF(supply_chain_data[[#This Row],[Order quantities]]&lt;20, "1 - 20", IF(supply_chain_data[[#This Row],[Order quantities]]&lt;40, "21 - 40", IF(supply_chain_data[[#This Row],[Order quantities]]&lt;60, "41 - 60", IF(supply_chain_data[[#This Row],[Order quantities]] &lt; 80, "61 - 80", "81 - 100"))))</f>
        <v>21 - 40</v>
      </c>
      <c r="Z98"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99" spans="1:26" x14ac:dyDescent="0.3">
      <c r="A99" t="s">
        <v>24</v>
      </c>
      <c r="B99" t="s">
        <v>151</v>
      </c>
      <c r="C99" s="1">
        <v>3.5261</v>
      </c>
      <c r="D99">
        <v>56</v>
      </c>
      <c r="E99" s="3">
        <v>62</v>
      </c>
      <c r="F99" s="1">
        <v>4370.9165799845359</v>
      </c>
      <c r="G99" t="s">
        <v>55</v>
      </c>
      <c r="H99" s="3">
        <v>46</v>
      </c>
      <c r="I99" s="3">
        <v>19</v>
      </c>
      <c r="J99" s="3">
        <v>4</v>
      </c>
      <c r="K99" s="3">
        <v>9</v>
      </c>
      <c r="L99" t="s">
        <v>36</v>
      </c>
      <c r="M99" s="1">
        <v>7.9047999999999998</v>
      </c>
      <c r="N99" t="s">
        <v>52</v>
      </c>
      <c r="O99" t="s">
        <v>29</v>
      </c>
      <c r="P99" s="3">
        <v>10</v>
      </c>
      <c r="Q99" s="3">
        <v>535</v>
      </c>
      <c r="R99" s="3">
        <v>13</v>
      </c>
      <c r="S99" s="1">
        <v>65.765155926367456</v>
      </c>
      <c r="T99" t="s">
        <v>46</v>
      </c>
      <c r="U99" s="2">
        <v>3.3762378347179811</v>
      </c>
      <c r="V99" t="s">
        <v>31</v>
      </c>
      <c r="W99" t="s">
        <v>48</v>
      </c>
      <c r="X99" s="2">
        <v>540.13242286796776</v>
      </c>
      <c r="Y99" s="15" t="str">
        <f>IF(supply_chain_data[[#This Row],[Order quantities]]&lt;20, "1 - 20", IF(supply_chain_data[[#This Row],[Order quantities]]&lt;40, "21 - 40", IF(supply_chain_data[[#This Row],[Order quantities]]&lt;60, "41 - 60", IF(supply_chain_data[[#This Row],[Order quantities]] &lt; 80, "61 - 80", "81 - 100"))))</f>
        <v>1 - 20</v>
      </c>
      <c r="Z99" s="15" t="str">
        <f>IF(supply_chain_data[[#This Row],[Manufacturing costs]]&lt;20, " 1 - 20", IF(supply_chain_data[[#This Row],[Manufacturing costs]]&lt;40, "21 - 40", IF(supply_chain_data[[#This Row],[Manufacturing costs]]&lt; 60, "41 - 60", IF(supply_chain_data[[#This Row],[Manufacturing costs]] &lt; 80, "61 - 80", "81 - 100"))))</f>
        <v>61 - 80</v>
      </c>
    </row>
    <row r="100" spans="1:26" x14ac:dyDescent="0.3">
      <c r="A100" t="s">
        <v>33</v>
      </c>
      <c r="B100" t="s">
        <v>152</v>
      </c>
      <c r="C100" s="1">
        <v>19.7546</v>
      </c>
      <c r="D100">
        <v>43</v>
      </c>
      <c r="E100" s="3">
        <v>913</v>
      </c>
      <c r="F100" s="1">
        <v>8525.9525596835265</v>
      </c>
      <c r="G100" t="s">
        <v>35</v>
      </c>
      <c r="H100" s="3">
        <v>53</v>
      </c>
      <c r="I100" s="3">
        <v>1</v>
      </c>
      <c r="J100" s="3">
        <v>27</v>
      </c>
      <c r="K100" s="3">
        <v>7</v>
      </c>
      <c r="L100" t="s">
        <v>27</v>
      </c>
      <c r="M100" s="1">
        <v>1.4097999999999999</v>
      </c>
      <c r="N100" t="s">
        <v>44</v>
      </c>
      <c r="O100" t="s">
        <v>62</v>
      </c>
      <c r="P100" s="3">
        <v>28</v>
      </c>
      <c r="Q100" s="3">
        <v>581</v>
      </c>
      <c r="R100" s="3">
        <v>9</v>
      </c>
      <c r="S100" s="1">
        <v>5.604690864371781</v>
      </c>
      <c r="T100" t="s">
        <v>30</v>
      </c>
      <c r="U100" s="2">
        <v>2.9081221693512611</v>
      </c>
      <c r="V100" t="s">
        <v>47</v>
      </c>
      <c r="W100" t="s">
        <v>48</v>
      </c>
      <c r="X100" s="2">
        <v>882.19886354704147</v>
      </c>
      <c r="Y100" s="15" t="str">
        <f>IF(supply_chain_data[[#This Row],[Order quantities]]&lt;20, "1 - 20", IF(supply_chain_data[[#This Row],[Order quantities]]&lt;40, "21 - 40", IF(supply_chain_data[[#This Row],[Order quantities]]&lt;60, "41 - 60", IF(supply_chain_data[[#This Row],[Order quantities]] &lt; 80, "61 - 80", "81 - 100"))))</f>
        <v>21 - 40</v>
      </c>
      <c r="Z100" s="15" t="str">
        <f>IF(supply_chain_data[[#This Row],[Manufacturing costs]]&lt;20, " 1 - 20", IF(supply_chain_data[[#This Row],[Manufacturing costs]]&lt;40, "21 - 40", IF(supply_chain_data[[#This Row],[Manufacturing costs]]&lt; 60, "41 - 60", IF(supply_chain_data[[#This Row],[Manufacturing costs]] &lt; 80, "61 - 80", "81 - 100"))))</f>
        <v xml:space="preserve"> 1 - 20</v>
      </c>
    </row>
    <row r="101" spans="1:26" x14ac:dyDescent="0.3">
      <c r="A101" t="s">
        <v>24</v>
      </c>
      <c r="B101" t="s">
        <v>153</v>
      </c>
      <c r="C101" s="1">
        <v>68.517799999999994</v>
      </c>
      <c r="D101">
        <v>17</v>
      </c>
      <c r="E101" s="3">
        <v>627</v>
      </c>
      <c r="F101" s="1">
        <v>9185.1858291817043</v>
      </c>
      <c r="G101" t="s">
        <v>38</v>
      </c>
      <c r="H101" s="3">
        <v>55</v>
      </c>
      <c r="I101" s="3">
        <v>8</v>
      </c>
      <c r="J101" s="3">
        <v>59</v>
      </c>
      <c r="K101" s="3">
        <v>6</v>
      </c>
      <c r="L101" t="s">
        <v>27</v>
      </c>
      <c r="M101" s="1">
        <v>1.3109999999999999</v>
      </c>
      <c r="N101" t="s">
        <v>61</v>
      </c>
      <c r="O101" t="s">
        <v>62</v>
      </c>
      <c r="P101" s="3">
        <v>29</v>
      </c>
      <c r="Q101" s="3">
        <v>921</v>
      </c>
      <c r="R101" s="3">
        <v>2</v>
      </c>
      <c r="S101" s="1">
        <v>38.07289852062604</v>
      </c>
      <c r="T101" t="s">
        <v>46</v>
      </c>
      <c r="U101" s="2">
        <v>0.34602729070550342</v>
      </c>
      <c r="V101" t="s">
        <v>47</v>
      </c>
      <c r="W101" t="s">
        <v>32</v>
      </c>
      <c r="X101" s="2">
        <v>210.74300896424614</v>
      </c>
      <c r="Y101" s="15" t="str">
        <f>IF(supply_chain_data[[#This Row],[Order quantities]]&lt;20, "1 - 20", IF(supply_chain_data[[#This Row],[Order quantities]]&lt;40, "21 - 40", IF(supply_chain_data[[#This Row],[Order quantities]]&lt;60, "41 - 60", IF(supply_chain_data[[#This Row],[Order quantities]] &lt; 80, "61 - 80", "81 - 100"))))</f>
        <v>41 - 60</v>
      </c>
      <c r="Z101" s="15" t="str">
        <f>IF(supply_chain_data[[#This Row],[Manufacturing costs]]&lt;20, " 1 - 20", IF(supply_chain_data[[#This Row],[Manufacturing costs]]&lt;40, "21 - 40", IF(supply_chain_data[[#This Row],[Manufacturing costs]]&lt; 60, "41 - 60", IF(supply_chain_data[[#This Row],[Manufacturing costs]] &lt; 80, "61 - 80", "81 - 100"))))</f>
        <v>21 - 40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2870-3946-4B63-9959-FFD3A8B6C535}">
  <dimension ref="A2:C172"/>
  <sheetViews>
    <sheetView topLeftCell="A34" workbookViewId="0">
      <selection activeCell="B55" sqref="B55"/>
    </sheetView>
  </sheetViews>
  <sheetFormatPr defaultRowHeight="14.4" x14ac:dyDescent="0.3"/>
  <cols>
    <col min="1" max="1" width="12.5546875" bestFit="1" customWidth="1"/>
    <col min="2" max="2" width="22.88671875" bestFit="1" customWidth="1"/>
    <col min="3" max="3" width="20.77734375" bestFit="1" customWidth="1"/>
    <col min="4" max="101" width="6" bestFit="1" customWidth="1"/>
    <col min="102" max="102" width="10.77734375" bestFit="1" customWidth="1"/>
    <col min="103" max="103" width="4" bestFit="1" customWidth="1"/>
    <col min="104" max="104" width="8.6640625" bestFit="1" customWidth="1"/>
    <col min="105" max="105" width="4" bestFit="1" customWidth="1"/>
    <col min="106" max="106" width="8.6640625" bestFit="1" customWidth="1"/>
    <col min="107" max="107" width="4" bestFit="1" customWidth="1"/>
    <col min="108" max="108" width="8.6640625" bestFit="1" customWidth="1"/>
    <col min="109" max="109" width="4" bestFit="1" customWidth="1"/>
    <col min="110" max="110" width="8.6640625" bestFit="1" customWidth="1"/>
    <col min="111" max="111" width="4" bestFit="1" customWidth="1"/>
    <col min="112" max="112" width="8.6640625" bestFit="1" customWidth="1"/>
    <col min="113" max="113" width="4" bestFit="1" customWidth="1"/>
    <col min="114" max="114" width="8.6640625" bestFit="1" customWidth="1"/>
    <col min="115" max="115" width="4" bestFit="1" customWidth="1"/>
    <col min="116" max="116" width="8.6640625" bestFit="1" customWidth="1"/>
    <col min="117" max="117" width="4" bestFit="1" customWidth="1"/>
    <col min="118" max="118" width="8.6640625" bestFit="1" customWidth="1"/>
    <col min="119" max="119" width="4" bestFit="1" customWidth="1"/>
    <col min="120" max="120" width="8.6640625" bestFit="1" customWidth="1"/>
    <col min="121" max="121" width="4" bestFit="1" customWidth="1"/>
    <col min="122" max="122" width="8.6640625" bestFit="1" customWidth="1"/>
    <col min="123" max="123" width="4" bestFit="1" customWidth="1"/>
    <col min="124" max="124" width="8.6640625" bestFit="1" customWidth="1"/>
    <col min="125" max="125" width="4" bestFit="1" customWidth="1"/>
    <col min="126" max="126" width="8.6640625" bestFit="1" customWidth="1"/>
    <col min="127" max="127" width="4" bestFit="1" customWidth="1"/>
    <col min="128" max="128" width="8.6640625" bestFit="1" customWidth="1"/>
    <col min="129" max="129" width="4" bestFit="1" customWidth="1"/>
    <col min="130" max="130" width="8.6640625" bestFit="1" customWidth="1"/>
    <col min="131" max="131" width="4" bestFit="1" customWidth="1"/>
    <col min="132" max="132" width="8.6640625" bestFit="1" customWidth="1"/>
    <col min="133" max="133" width="4" bestFit="1" customWidth="1"/>
    <col min="134" max="134" width="8.6640625" bestFit="1" customWidth="1"/>
    <col min="135" max="135" width="4" bestFit="1" customWidth="1"/>
    <col min="136" max="136" width="8.6640625" bestFit="1" customWidth="1"/>
    <col min="137" max="137" width="4" bestFit="1" customWidth="1"/>
    <col min="138" max="138" width="8.6640625" bestFit="1" customWidth="1"/>
    <col min="139" max="139" width="4" bestFit="1" customWidth="1"/>
    <col min="140" max="140" width="8.6640625" bestFit="1" customWidth="1"/>
    <col min="141" max="141" width="4" bestFit="1" customWidth="1"/>
    <col min="142" max="142" width="8.6640625" bestFit="1" customWidth="1"/>
    <col min="143" max="143" width="4" bestFit="1" customWidth="1"/>
    <col min="144" max="144" width="8.6640625" bestFit="1" customWidth="1"/>
    <col min="145" max="145" width="4" bestFit="1" customWidth="1"/>
    <col min="146" max="146" width="8.6640625" bestFit="1" customWidth="1"/>
    <col min="147" max="147" width="4" bestFit="1" customWidth="1"/>
    <col min="148" max="148" width="8.6640625" bestFit="1" customWidth="1"/>
    <col min="149" max="149" width="4" bestFit="1" customWidth="1"/>
    <col min="150" max="150" width="8.6640625" bestFit="1" customWidth="1"/>
    <col min="151" max="151" width="4" bestFit="1" customWidth="1"/>
    <col min="152" max="152" width="8.6640625" bestFit="1" customWidth="1"/>
    <col min="153" max="153" width="4" bestFit="1" customWidth="1"/>
    <col min="154" max="154" width="8.6640625" bestFit="1" customWidth="1"/>
    <col min="155" max="155" width="4" bestFit="1" customWidth="1"/>
    <col min="156" max="156" width="8.6640625" bestFit="1" customWidth="1"/>
    <col min="157" max="157" width="4" bestFit="1" customWidth="1"/>
    <col min="158" max="158" width="8.6640625" bestFit="1" customWidth="1"/>
    <col min="159" max="159" width="4" bestFit="1" customWidth="1"/>
    <col min="160" max="160" width="8.6640625" bestFit="1" customWidth="1"/>
    <col min="161" max="161" width="4" bestFit="1" customWidth="1"/>
    <col min="162" max="162" width="8.6640625" bestFit="1" customWidth="1"/>
    <col min="163" max="163" width="4" bestFit="1" customWidth="1"/>
    <col min="164" max="164" width="8.6640625" bestFit="1" customWidth="1"/>
    <col min="165" max="165" width="4" bestFit="1" customWidth="1"/>
    <col min="166" max="166" width="8.6640625" bestFit="1" customWidth="1"/>
    <col min="167" max="167" width="4" bestFit="1" customWidth="1"/>
    <col min="168" max="168" width="8.6640625" bestFit="1" customWidth="1"/>
    <col min="169" max="169" width="4" bestFit="1" customWidth="1"/>
    <col min="170" max="170" width="8.6640625" bestFit="1" customWidth="1"/>
    <col min="171" max="171" width="4" bestFit="1" customWidth="1"/>
    <col min="172" max="172" width="8.6640625" bestFit="1" customWidth="1"/>
    <col min="173" max="173" width="4" bestFit="1" customWidth="1"/>
    <col min="174" max="174" width="8.6640625" bestFit="1" customWidth="1"/>
    <col min="175" max="175" width="4" bestFit="1" customWidth="1"/>
    <col min="176" max="176" width="8.6640625" bestFit="1" customWidth="1"/>
    <col min="177" max="177" width="4" bestFit="1" customWidth="1"/>
    <col min="178" max="178" width="8.6640625" bestFit="1" customWidth="1"/>
    <col min="179" max="179" width="4" bestFit="1" customWidth="1"/>
    <col min="180" max="180" width="8.6640625" bestFit="1" customWidth="1"/>
    <col min="181" max="181" width="4" bestFit="1" customWidth="1"/>
    <col min="182" max="182" width="8.6640625" bestFit="1" customWidth="1"/>
    <col min="183" max="183" width="4" bestFit="1" customWidth="1"/>
    <col min="184" max="184" width="8.6640625" bestFit="1" customWidth="1"/>
    <col min="185" max="185" width="4" bestFit="1" customWidth="1"/>
    <col min="186" max="186" width="8.6640625" bestFit="1" customWidth="1"/>
    <col min="187" max="187" width="4" bestFit="1" customWidth="1"/>
    <col min="188" max="188" width="8.6640625" bestFit="1" customWidth="1"/>
    <col min="189" max="189" width="4" bestFit="1" customWidth="1"/>
    <col min="190" max="190" width="3" bestFit="1" customWidth="1"/>
    <col min="191" max="191" width="8.6640625" bestFit="1" customWidth="1"/>
    <col min="192" max="192" width="4" bestFit="1" customWidth="1"/>
    <col min="193" max="193" width="8.6640625" bestFit="1" customWidth="1"/>
    <col min="194" max="194" width="4" bestFit="1" customWidth="1"/>
    <col min="195" max="195" width="8.6640625" bestFit="1" customWidth="1"/>
    <col min="196" max="196" width="4" bestFit="1" customWidth="1"/>
    <col min="197" max="197" width="8.6640625" bestFit="1" customWidth="1"/>
    <col min="198" max="198" width="10.77734375" bestFit="1" customWidth="1"/>
  </cols>
  <sheetData>
    <row r="2" spans="1:3" x14ac:dyDescent="0.3">
      <c r="A2" s="6"/>
      <c r="B2" s="7"/>
      <c r="C2" s="8"/>
    </row>
    <row r="3" spans="1:3" x14ac:dyDescent="0.3">
      <c r="A3" s="9"/>
      <c r="B3" s="10"/>
      <c r="C3" s="11"/>
    </row>
    <row r="4" spans="1:3" x14ac:dyDescent="0.3">
      <c r="A4" s="9"/>
      <c r="B4" s="10"/>
      <c r="C4" s="11"/>
    </row>
    <row r="5" spans="1:3" x14ac:dyDescent="0.3">
      <c r="A5" s="9"/>
      <c r="B5" s="10"/>
      <c r="C5" s="11"/>
    </row>
    <row r="6" spans="1:3" x14ac:dyDescent="0.3">
      <c r="A6" s="9"/>
      <c r="B6" s="10"/>
      <c r="C6" s="11"/>
    </row>
    <row r="7" spans="1:3" x14ac:dyDescent="0.3">
      <c r="A7" s="9"/>
      <c r="B7" s="10"/>
      <c r="C7" s="11"/>
    </row>
    <row r="8" spans="1:3" x14ac:dyDescent="0.3">
      <c r="A8" s="9"/>
      <c r="B8" s="10"/>
      <c r="C8" s="11"/>
    </row>
    <row r="9" spans="1:3" x14ac:dyDescent="0.3">
      <c r="A9" s="9"/>
      <c r="B9" s="10"/>
      <c r="C9" s="11"/>
    </row>
    <row r="10" spans="1:3" x14ac:dyDescent="0.3">
      <c r="A10" s="9"/>
      <c r="B10" s="10"/>
      <c r="C10" s="11"/>
    </row>
    <row r="11" spans="1:3" x14ac:dyDescent="0.3">
      <c r="A11" s="9"/>
      <c r="B11" s="10"/>
      <c r="C11" s="11"/>
    </row>
    <row r="12" spans="1:3" x14ac:dyDescent="0.3">
      <c r="A12" s="9"/>
      <c r="B12" s="10"/>
      <c r="C12" s="11"/>
    </row>
    <row r="13" spans="1:3" x14ac:dyDescent="0.3">
      <c r="A13" s="9"/>
      <c r="B13" s="10"/>
      <c r="C13" s="11"/>
    </row>
    <row r="14" spans="1:3" x14ac:dyDescent="0.3">
      <c r="A14" s="9"/>
      <c r="B14" s="10"/>
      <c r="C14" s="11"/>
    </row>
    <row r="15" spans="1:3" x14ac:dyDescent="0.3">
      <c r="A15" s="9"/>
      <c r="B15" s="10"/>
      <c r="C15" s="11"/>
    </row>
    <row r="16" spans="1:3" x14ac:dyDescent="0.3">
      <c r="A16" s="9"/>
      <c r="B16" s="10"/>
      <c r="C16" s="11"/>
    </row>
    <row r="17" spans="1:3" x14ac:dyDescent="0.3">
      <c r="A17" s="9"/>
      <c r="B17" s="10"/>
      <c r="C17" s="11"/>
    </row>
    <row r="18" spans="1:3" x14ac:dyDescent="0.3">
      <c r="A18" s="9"/>
      <c r="B18" s="10"/>
      <c r="C18" s="11"/>
    </row>
    <row r="19" spans="1:3" x14ac:dyDescent="0.3">
      <c r="A19" s="12"/>
      <c r="B19" s="13"/>
      <c r="C19" s="14"/>
    </row>
    <row r="22" spans="1:3" x14ac:dyDescent="0.3">
      <c r="A22" s="4" t="s">
        <v>154</v>
      </c>
      <c r="B22" t="s">
        <v>157</v>
      </c>
      <c r="C22" t="s">
        <v>158</v>
      </c>
    </row>
    <row r="23" spans="1:3" x14ac:dyDescent="0.3">
      <c r="A23" s="5" t="s">
        <v>39</v>
      </c>
      <c r="B23" s="3">
        <v>14.777777777777779</v>
      </c>
      <c r="C23" s="2">
        <v>1.8036297116882525</v>
      </c>
    </row>
    <row r="24" spans="1:3" x14ac:dyDescent="0.3">
      <c r="A24" s="5" t="s">
        <v>61</v>
      </c>
      <c r="B24" s="3">
        <v>18.545454545454547</v>
      </c>
      <c r="C24" s="2">
        <v>2.3627501450718813</v>
      </c>
    </row>
    <row r="25" spans="1:3" x14ac:dyDescent="0.3">
      <c r="A25" s="5" t="s">
        <v>28</v>
      </c>
      <c r="B25" s="3">
        <v>20.133333333333333</v>
      </c>
      <c r="C25" s="2">
        <v>2.4657860307644701</v>
      </c>
    </row>
    <row r="26" spans="1:3" x14ac:dyDescent="0.3">
      <c r="A26" s="5" t="s">
        <v>52</v>
      </c>
      <c r="B26" s="3">
        <v>15.222222222222221</v>
      </c>
      <c r="C26" s="2">
        <v>2.3373974005913398</v>
      </c>
    </row>
    <row r="27" spans="1:3" x14ac:dyDescent="0.3">
      <c r="A27" s="5" t="s">
        <v>44</v>
      </c>
      <c r="B27" s="3">
        <v>18.055555555555557</v>
      </c>
      <c r="C27" s="2">
        <v>2.6654083441492014</v>
      </c>
    </row>
    <row r="28" spans="1:3" x14ac:dyDescent="0.3">
      <c r="A28" s="5" t="s">
        <v>155</v>
      </c>
      <c r="B28" s="3">
        <v>17.079999999999998</v>
      </c>
      <c r="C28" s="2">
        <v>2.2771579927396099</v>
      </c>
    </row>
    <row r="51" spans="1:3" x14ac:dyDescent="0.3">
      <c r="A51" s="4" t="s">
        <v>154</v>
      </c>
      <c r="B51" t="s">
        <v>159</v>
      </c>
      <c r="C51" t="s">
        <v>161</v>
      </c>
    </row>
    <row r="52" spans="1:3" x14ac:dyDescent="0.3">
      <c r="A52" s="5" t="s">
        <v>53</v>
      </c>
      <c r="B52" s="1">
        <v>102601.72388223576</v>
      </c>
      <c r="C52" s="1">
        <v>103.47170000000001</v>
      </c>
    </row>
    <row r="53" spans="1:3" x14ac:dyDescent="0.3">
      <c r="A53" s="5" t="s">
        <v>62</v>
      </c>
      <c r="B53" s="1">
        <v>119142.81574806941</v>
      </c>
      <c r="C53" s="1">
        <v>93.781599999999997</v>
      </c>
    </row>
    <row r="54" spans="1:3" x14ac:dyDescent="0.3">
      <c r="A54" s="5" t="s">
        <v>50</v>
      </c>
      <c r="B54" s="1">
        <v>81027.701224853008</v>
      </c>
      <c r="C54" s="1">
        <v>76.048300000000012</v>
      </c>
    </row>
    <row r="55" spans="1:3" x14ac:dyDescent="0.3">
      <c r="A55" s="5" t="s">
        <v>45</v>
      </c>
      <c r="B55" s="1">
        <v>137077.5510053811</v>
      </c>
      <c r="C55" s="1">
        <v>144.03529999999998</v>
      </c>
    </row>
    <row r="56" spans="1:3" x14ac:dyDescent="0.3">
      <c r="A56" s="5" t="s">
        <v>29</v>
      </c>
      <c r="B56" s="1">
        <v>137755.02687746938</v>
      </c>
      <c r="C56" s="1">
        <v>137.4777</v>
      </c>
    </row>
    <row r="57" spans="1:3" x14ac:dyDescent="0.3">
      <c r="A57" s="5" t="s">
        <v>155</v>
      </c>
      <c r="B57" s="1">
        <v>577604.81873800862</v>
      </c>
      <c r="C57" s="1">
        <v>554.81460000000004</v>
      </c>
    </row>
    <row r="69" spans="1:2" x14ac:dyDescent="0.3">
      <c r="A69" t="s">
        <v>162</v>
      </c>
    </row>
    <row r="71" spans="1:2" x14ac:dyDescent="0.3">
      <c r="A71" s="4" t="s">
        <v>154</v>
      </c>
      <c r="B71" t="s">
        <v>159</v>
      </c>
    </row>
    <row r="72" spans="1:2" x14ac:dyDescent="0.3">
      <c r="A72" s="5" t="s">
        <v>57</v>
      </c>
      <c r="B72" s="1">
        <v>161521.26599948312</v>
      </c>
    </row>
    <row r="73" spans="1:2" x14ac:dyDescent="0.3">
      <c r="A73" s="5" t="s">
        <v>24</v>
      </c>
      <c r="B73" s="1">
        <v>174455.39060546231</v>
      </c>
    </row>
    <row r="74" spans="1:2" x14ac:dyDescent="0.3">
      <c r="A74" s="5" t="s">
        <v>33</v>
      </c>
      <c r="B74" s="1">
        <v>241628.16213306325</v>
      </c>
    </row>
    <row r="75" spans="1:2" x14ac:dyDescent="0.3">
      <c r="A75" s="5" t="s">
        <v>155</v>
      </c>
      <c r="B75" s="1">
        <v>577604.81873800862</v>
      </c>
    </row>
    <row r="81" spans="1:3" x14ac:dyDescent="0.3">
      <c r="A81" t="s">
        <v>163</v>
      </c>
    </row>
    <row r="83" spans="1:3" x14ac:dyDescent="0.3">
      <c r="A83" s="4" t="s">
        <v>154</v>
      </c>
      <c r="B83" t="s">
        <v>157</v>
      </c>
      <c r="C83" t="s">
        <v>158</v>
      </c>
    </row>
    <row r="84" spans="1:3" x14ac:dyDescent="0.3">
      <c r="A84" s="5" t="s">
        <v>39</v>
      </c>
      <c r="B84" s="3">
        <v>14.777777777777779</v>
      </c>
      <c r="C84" s="2">
        <v>1.8036297116882525</v>
      </c>
    </row>
    <row r="85" spans="1:3" x14ac:dyDescent="0.3">
      <c r="A85" s="5" t="s">
        <v>61</v>
      </c>
      <c r="B85" s="3">
        <v>18.545454545454547</v>
      </c>
      <c r="C85" s="2">
        <v>2.3627501450718813</v>
      </c>
    </row>
    <row r="86" spans="1:3" x14ac:dyDescent="0.3">
      <c r="A86" s="5" t="s">
        <v>28</v>
      </c>
      <c r="B86" s="3">
        <v>20.133333333333333</v>
      </c>
      <c r="C86" s="2">
        <v>2.4657860307644701</v>
      </c>
    </row>
    <row r="87" spans="1:3" x14ac:dyDescent="0.3">
      <c r="A87" s="5" t="s">
        <v>52</v>
      </c>
      <c r="B87" s="3">
        <v>15.222222222222221</v>
      </c>
      <c r="C87" s="2">
        <v>2.3373974005913398</v>
      </c>
    </row>
    <row r="88" spans="1:3" x14ac:dyDescent="0.3">
      <c r="A88" s="5" t="s">
        <v>44</v>
      </c>
      <c r="B88" s="3">
        <v>18.055555555555557</v>
      </c>
      <c r="C88" s="2">
        <v>2.6654083441492014</v>
      </c>
    </row>
    <row r="89" spans="1:3" x14ac:dyDescent="0.3">
      <c r="A89" s="5" t="s">
        <v>155</v>
      </c>
      <c r="B89" s="3">
        <v>17.079999999999998</v>
      </c>
      <c r="C89" s="2">
        <v>2.2771579927396099</v>
      </c>
    </row>
    <row r="98" spans="1:2" x14ac:dyDescent="0.3">
      <c r="A98" t="s">
        <v>164</v>
      </c>
    </row>
    <row r="100" spans="1:2" x14ac:dyDescent="0.3">
      <c r="A100" s="4" t="s">
        <v>154</v>
      </c>
      <c r="B100" t="s">
        <v>156</v>
      </c>
    </row>
    <row r="101" spans="1:2" x14ac:dyDescent="0.3">
      <c r="A101" s="5" t="s">
        <v>57</v>
      </c>
      <c r="B101" s="3">
        <v>1525</v>
      </c>
    </row>
    <row r="102" spans="1:2" x14ac:dyDescent="0.3">
      <c r="A102" s="5" t="s">
        <v>24</v>
      </c>
      <c r="B102" s="3">
        <v>1644</v>
      </c>
    </row>
    <row r="103" spans="1:2" x14ac:dyDescent="0.3">
      <c r="A103" s="5" t="s">
        <v>33</v>
      </c>
      <c r="B103" s="3">
        <v>1608</v>
      </c>
    </row>
    <row r="104" spans="1:2" x14ac:dyDescent="0.3">
      <c r="A104" s="5" t="s">
        <v>155</v>
      </c>
      <c r="B104" s="3">
        <v>4777</v>
      </c>
    </row>
    <row r="118" spans="1:2" x14ac:dyDescent="0.3">
      <c r="A118" t="s">
        <v>165</v>
      </c>
    </row>
    <row r="120" spans="1:2" x14ac:dyDescent="0.3">
      <c r="A120" s="4" t="s">
        <v>154</v>
      </c>
      <c r="B120" t="s">
        <v>160</v>
      </c>
    </row>
    <row r="121" spans="1:2" x14ac:dyDescent="0.3">
      <c r="A121" s="5" t="s">
        <v>57</v>
      </c>
      <c r="B121" s="1">
        <v>1119.3712529088289</v>
      </c>
    </row>
    <row r="122" spans="1:2" x14ac:dyDescent="0.3">
      <c r="A122" s="5" t="s">
        <v>24</v>
      </c>
      <c r="B122" s="1">
        <v>1647.5717763013267</v>
      </c>
    </row>
    <row r="123" spans="1:2" x14ac:dyDescent="0.3">
      <c r="A123" s="5" t="s">
        <v>33</v>
      </c>
      <c r="B123" s="1">
        <v>1959.7262949368367</v>
      </c>
    </row>
    <row r="124" spans="1:2" x14ac:dyDescent="0.3">
      <c r="A124" s="5" t="s">
        <v>155</v>
      </c>
      <c r="B124" s="1">
        <v>4726.669324146992</v>
      </c>
    </row>
    <row r="136" spans="1:2" x14ac:dyDescent="0.3">
      <c r="A136" s="4" t="s">
        <v>154</v>
      </c>
      <c r="B136" t="s">
        <v>171</v>
      </c>
    </row>
    <row r="137" spans="1:2" x14ac:dyDescent="0.3">
      <c r="A137" s="5" t="s">
        <v>36</v>
      </c>
      <c r="B137" s="1">
        <v>5.5549178571428559</v>
      </c>
    </row>
    <row r="138" spans="1:2" x14ac:dyDescent="0.3">
      <c r="A138" s="5" t="s">
        <v>27</v>
      </c>
      <c r="B138" s="1">
        <v>5.5092441860465122</v>
      </c>
    </row>
    <row r="139" spans="1:2" x14ac:dyDescent="0.3">
      <c r="A139" s="5" t="s">
        <v>43</v>
      </c>
      <c r="B139" s="1">
        <v>5.5992896551724138</v>
      </c>
    </row>
    <row r="140" spans="1:2" x14ac:dyDescent="0.3">
      <c r="A140" s="5" t="s">
        <v>155</v>
      </c>
      <c r="B140" s="1">
        <v>5.5481459999999991</v>
      </c>
    </row>
    <row r="152" spans="1:2" x14ac:dyDescent="0.3">
      <c r="A152" s="4" t="s">
        <v>154</v>
      </c>
      <c r="B152" t="s">
        <v>159</v>
      </c>
    </row>
    <row r="153" spans="1:2" x14ac:dyDescent="0.3">
      <c r="A153" s="5" t="s">
        <v>173</v>
      </c>
      <c r="B153" s="1">
        <v>94068.317353580496</v>
      </c>
    </row>
    <row r="154" spans="1:2" x14ac:dyDescent="0.3">
      <c r="A154" s="5" t="s">
        <v>174</v>
      </c>
      <c r="B154" s="1">
        <v>126311.94632633176</v>
      </c>
    </row>
    <row r="155" spans="1:2" x14ac:dyDescent="0.3">
      <c r="A155" s="5" t="s">
        <v>175</v>
      </c>
      <c r="B155" s="1">
        <v>127604.0353740016</v>
      </c>
    </row>
    <row r="156" spans="1:2" x14ac:dyDescent="0.3">
      <c r="A156" s="5" t="s">
        <v>176</v>
      </c>
      <c r="B156" s="1">
        <v>135202.17830503767</v>
      </c>
    </row>
    <row r="157" spans="1:2" x14ac:dyDescent="0.3">
      <c r="A157" s="5" t="s">
        <v>177</v>
      </c>
      <c r="B157" s="1">
        <v>94418.341379057136</v>
      </c>
    </row>
    <row r="158" spans="1:2" x14ac:dyDescent="0.3">
      <c r="A158" s="5" t="s">
        <v>155</v>
      </c>
      <c r="B158" s="1">
        <v>577604.81873800862</v>
      </c>
    </row>
    <row r="166" spans="1:2" x14ac:dyDescent="0.3">
      <c r="A166" s="4" t="s">
        <v>22</v>
      </c>
      <c r="B166" t="s">
        <v>179</v>
      </c>
    </row>
    <row r="168" spans="1:2" x14ac:dyDescent="0.3">
      <c r="A168" s="4" t="s">
        <v>154</v>
      </c>
      <c r="B168" t="s">
        <v>161</v>
      </c>
    </row>
    <row r="169" spans="1:2" x14ac:dyDescent="0.3">
      <c r="A169" s="5" t="s">
        <v>36</v>
      </c>
      <c r="B169" s="1">
        <v>155.53769999999997</v>
      </c>
    </row>
    <row r="170" spans="1:2" x14ac:dyDescent="0.3">
      <c r="A170" s="5" t="s">
        <v>27</v>
      </c>
      <c r="B170" s="1">
        <v>236.89750000000001</v>
      </c>
    </row>
    <row r="171" spans="1:2" x14ac:dyDescent="0.3">
      <c r="A171" s="5" t="s">
        <v>43</v>
      </c>
      <c r="B171" s="1">
        <v>162.3794</v>
      </c>
    </row>
    <row r="172" spans="1:2" x14ac:dyDescent="0.3">
      <c r="A172" s="5" t="s">
        <v>155</v>
      </c>
      <c r="B172" s="1">
        <v>554.81460000000004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7115D-457B-45D5-8D0D-A6C96FD47DCB}">
  <dimension ref="A1:B5"/>
  <sheetViews>
    <sheetView workbookViewId="0">
      <selection activeCell="B5" sqref="B5"/>
    </sheetView>
  </sheetViews>
  <sheetFormatPr defaultRowHeight="14.4" x14ac:dyDescent="0.3"/>
  <cols>
    <col min="1" max="1" width="21.33203125" customWidth="1"/>
    <col min="2" max="2" width="11.88671875" bestFit="1" customWidth="1"/>
  </cols>
  <sheetData>
    <row r="1" spans="1:2" x14ac:dyDescent="0.3">
      <c r="A1" t="s">
        <v>166</v>
      </c>
      <c r="B1" s="1">
        <f>SUM(supply_chain_data[[#All],[Revenue generated]])</f>
        <v>577604.81873800862</v>
      </c>
    </row>
    <row r="2" spans="1:2" x14ac:dyDescent="0.3">
      <c r="A2" t="s">
        <v>167</v>
      </c>
      <c r="B2" s="3">
        <f>AVERAGE(supply_chain_data!I25:I101)</f>
        <v>16.168831168831169</v>
      </c>
    </row>
    <row r="3" spans="1:2" x14ac:dyDescent="0.3">
      <c r="A3" t="s">
        <v>168</v>
      </c>
      <c r="B3" s="3">
        <f>SUM(supply_chain_data!E75:E101)</f>
        <v>12801</v>
      </c>
    </row>
    <row r="4" spans="1:2" x14ac:dyDescent="0.3">
      <c r="A4" t="s">
        <v>169</v>
      </c>
      <c r="B4" s="2">
        <f>AVERAGE(supply_chain_data!U75:U101)</f>
        <v>2.2580659758800956</v>
      </c>
    </row>
    <row r="5" spans="1:2" x14ac:dyDescent="0.3">
      <c r="A5" t="s">
        <v>170</v>
      </c>
      <c r="B5" s="2">
        <f>SUM(supply_chain_data!S75:S101)</f>
        <v>1402.7885228775131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A073-BA8A-43ED-833E-B792BA08288C}">
  <dimension ref="A1"/>
  <sheetViews>
    <sheetView showGridLines="0" tabSelected="1" workbookViewId="0">
      <selection activeCell="C18" sqref="C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7 a 2 1 2 f c - b a 8 c - 4 1 d c - 9 5 7 8 - c a 5 9 a b e f d 6 6 2 "   x m l n s = " h t t p : / / s c h e m a s . m i c r o s o f t . c o m / D a t a M a s h u p " > A A A A A L g E A A B Q S w M E F A A C A A g A u l y 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L p c i 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X I p a F V 7 i F L E B A A C R A w A A E w A c A E Z v c m 1 1 b G F z L 1 N l Y 3 R p b 2 4 x L m 0 g o h g A K K A U A A A A A A A A A A A A A A A A A A A A A A A A A A A A d V N N b 5 t A E L 1 b 8 n 8 Y 0 Y s t I a R Y a Q + N O E Q 4 V S u l d l v c X k I V r Z e x v e q y S 3 d m k Z C V / 9 4 F O 3 E T Y y 7 A z J v 3 M S y E k p U 1 k B / u V z f j 0 X h E O + G w B P J 1 r d t H u R P K P J a C B a S g k c c j C F d u v Z M Y K h k 1 y d x K X 6 H h y S e l M c m s 4 f B C k y j 7 W P w k d F T c 3 y 2 W v 5 b F M 4 6 K v O e G n h u E K U H b r S J W k o o z 2 U R S E 0 3 j h z l q V S l G l 0 Z x F E N m t a 8 M p b P r G O 6 M t K U y 2 / R q 9 n 4 W w 3 d v G X N u N a a n x 2 R h D f 6 e x g f / 7 6 J v z l a h V 8 J n F G U w G Y U w K 7 E O w G P n W J 8 c o s b w c K z f a p 1 L o Y W j l J 3 / n z L b C b M N j K u 2 x h P d y g l D G + u q g + O u S Z M B / X i / j / K d q u s Q B F h V G E r w x f C H 6 6 S b e Y p h H 4 a U x C 6 8 d w 6 N b E + d 2 0 Y o L d Z K K 2 7 P 5 x a + W q M D u 4 H a 2 d J L J i C r y 3 N g z l b + C Z + 5 Q T 0 g f x + s X r K 2 d C E F / P X C s G I 1 h H g J J y 0 x D a Z 4 E R i K 3 h v v T m v T L X J I 4 a s w f i M k e 9 f J 6 M t k r 4 H P f j i 0 w f S r 6 l F z 3 I T / A p x g H G p n F 8 Z + h O 0 Z j 7 B F g 9 1 s + Q b z N B 2 P l B k 8 N D f / A F B L A Q I t A B Q A A g A I A L p c i l r a j 6 c L p Q A A A P Y A A A A S A A A A A A A A A A A A A A A A A A A A A A B D b 2 5 m a W c v U G F j a 2 F n Z S 5 4 b W x Q S w E C L Q A U A A I A C A C 6 X I p a D 8 r p q 6 Q A A A D p A A A A E w A A A A A A A A A A A A A A A A D x A A A A W 0 N v b n R l b n R f V H l w Z X N d L n h t b F B L A Q I t A B Q A A g A I A L p c i l o V X u I U s Q E A A J E D A A A T A A A A A A A A A A A A A A A A A O I 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0 Z A A A A A A A A i x 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w b H l f Y 2 h h a W 5 f Z G F 0 Y T w v S X R l b V B h d G g + P C 9 J d G V t T G 9 j Y X R p b 2 4 + P F N 0 Y W J s Z U V u d H J p Z X M + P E V u d H J 5 I F R 5 c G U 9 I k l z U H J p d m F 0 Z S I g V m F s d W U 9 I m w w I i A v P j x F b n R y e S B U e X B l P S J G a W x s R W 5 h Y m x l Z C I g V m F s d W U 9 I m w x I i A v P j x F b n R y e S B U e X B l P S J R d W V y e U l E I i B W Y W x 1 Z T 0 i c z E 2 Z D g w O G M 1 L W Y 5 Z D A t N G Z j N y 0 4 Z T I 0 L T A 2 Y j A y N W Y y Y j R k N 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3 V w c G x 5 X 2 N o Y W l u X 2 R h d G E i I C 8 + P E V u d H J 5 I F R 5 c G U 9 I k Z p b G x l Z E N v b X B s Z X R l U m V z d W x 0 V G 9 X b 3 J r c 2 h l Z X Q i I F Z h b H V l P S J s M S I g L z 4 8 R W 5 0 c n k g V H l w Z T 0 i R m l s b E N v b H V t b l R 5 c G V z I i B W Y W x 1 Z T 0 i c 0 J n W V J B d 0 1 G Q m d N R E F 3 T U d F U V l H Q X d N R E J R W U Z C Z 1 l G I i A v P j x F b n R y e S B U e X B l P S J G a W x s T G F z d F V w Z G F 0 Z W Q i I F Z h b H V l P S J k M j A y N S 0 w N C 0 x M F Q w N j o w N z o 1 M i 4 2 N j k 0 O T c 1 W i I g L z 4 8 R W 5 0 c n k g V H l w Z T 0 i R m l s b F N 0 Y X R 1 c y I g V m F s d W U 9 I n N D b 2 1 w b G V 0 Z S I g L z 4 8 R W 5 0 c n k g V H l w Z T 0 i R m l s b E N v b H V t b k 5 h b W V z I i B W Y W x 1 Z T 0 i c 1 s m c X V v d D t Q c m 9 k d W N 0 I H R 5 c G U m c X V v d D s s J n F 1 b 3 Q 7 U 0 t V J n F 1 b 3 Q 7 L C Z x d W 9 0 O 1 B y a W N l J n F 1 b 3 Q 7 L C Z x d W 9 0 O 0 F 2 Y W l s Y W J p b G l 0 e S Z x d W 9 0 O y w m c X V v d D t O d W 1 i Z X I g b 2 Y g c H J v Z H V j d H M g c 2 9 s Z C Z x d W 9 0 O y w m c X V v d D t S Z X Z l b n V l I G d l b m V y Y X R l Z C Z x d W 9 0 O y w m c X V v d D t D d X N 0 b 2 1 l c i B k Z W 1 v Z 3 J h c G h p Y 3 M m c X V v d D s s J n F 1 b 3 Q 7 U 3 R v Y 2 s g b G V 2 Z W x z J n F 1 b 3 Q 7 L C Z x d W 9 0 O 0 x l Y W Q g d G l t Z X M m c X V v d D s s J n F 1 b 3 Q 7 T 3 J k Z X I g c X V h b n R p d G l l c y Z x d W 9 0 O y w m c X V v d D t T a G l w c G l u Z y B 0 a W 1 l c y Z x d W 9 0 O y w m c X V v d D t T a G l w c G l u Z y B j Y X J y a W V y c y Z x d W 9 0 O y w m c X V v d D t T a G l w c G l u Z y B j b 3 N 0 c y Z x d W 9 0 O y w m c X V v d D t T d X B w b G l l c i B u Y W 1 l J n F 1 b 3 Q 7 L C Z x d W 9 0 O 0 x v Y 2 F 0 a W 9 u J n F 1 b 3 Q 7 L C Z x d W 9 0 O 0 x l Y W Q g d G l t Z S Z x d W 9 0 O y w m c X V v d D t Q c m 9 k d W N 0 a W 9 u I H Z v b H V t Z X M m c X V v d D s s J n F 1 b 3 Q 7 T W F u d W Z h Y 3 R 1 c m l u Z y B s Z W F k I H R p b W U m c X V v d D s s J n F 1 b 3 Q 7 T W F u d W Z h Y 3 R 1 c m l u Z y B j b 3 N 0 c y Z x d W 9 0 O y w m c X V v d D t J b n N w Z W N 0 a W 9 u I H J l c 3 V s d H M m c X V v d D s s J n F 1 b 3 Q 7 R G V m Z W N 0 I H J h d G V z J n F 1 b 3 Q 7 L C Z x d W 9 0 O 1 R y Y W 5 z c G 9 y d G F 0 a W 9 u I G 1 v Z G V z J n F 1 b 3 Q 7 L C Z x d W 9 0 O 1 J v d X R l c y Z x d W 9 0 O y w m c X V v d D t D b 3 N 0 c y Z x d W 9 0 O 1 0 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E w M C I g L z 4 8 R W 5 0 c n k g V H l w Z T 0 i U m V s Y X R p b 2 5 z a G l w S W 5 m b 0 N v b n R h a W 5 l c i I g V m F s d W U 9 I n N 7 J n F 1 b 3 Q 7 Y 2 9 s d W 1 u Q 2 9 1 b n Q m c X V v d D s 6 M j Q s J n F 1 b 3 Q 7 a 2 V 5 Q 2 9 s d W 1 u T m F t Z X M m c X V v d D s 6 W 1 0 s J n F 1 b 3 Q 7 c X V l c n l S Z W x h d G l v b n N o a X B z J n F 1 b 3 Q 7 O l t d L C Z x d W 9 0 O 2 N v b H V t b k l k Z W 5 0 a X R p Z X M m c X V v d D s 6 W y Z x d W 9 0 O 1 N l Y 3 R p b 2 4 x L 3 N 1 c H B s e V 9 j a G F p b l 9 k Y X R h L 0 F 1 d G 9 S Z W 1 v d m V k Q 2 9 s d W 1 u c z E u e 1 B y b 2 R 1 Y 3 Q g d H l w Z S w w f S Z x d W 9 0 O y w m c X V v d D t T Z W N 0 a W 9 u M S 9 z d X B w b H l f Y 2 h h a W 5 f Z G F 0 Y S 9 B d X R v U m V t b 3 Z l Z E N v b H V t b n M x L n t T S 1 U s M X 0 m c X V v d D s s J n F 1 b 3 Q 7 U 2 V j d G l v b j E v c 3 V w c G x 5 X 2 N o Y W l u X 2 R h d G E v Q X V 0 b 1 J l b W 9 2 Z W R D b 2 x 1 b W 5 z M S 5 7 U H J p Y 2 U s M n 0 m c X V v d D s s J n F 1 b 3 Q 7 U 2 V j d G l v b j E v c 3 V w c G x 5 X 2 N o Y W l u X 2 R h d G E v Q X V 0 b 1 J l b W 9 2 Z W R D b 2 x 1 b W 5 z M S 5 7 Q X Z h a W x h Y m l s a X R 5 L D N 9 J n F 1 b 3 Q 7 L C Z x d W 9 0 O 1 N l Y 3 R p b 2 4 x L 3 N 1 c H B s e V 9 j a G F p b l 9 k Y X R h L 0 F 1 d G 9 S Z W 1 v d m V k Q 2 9 s d W 1 u c z E u e 0 5 1 b W J l c i B v Z i B w c m 9 k d W N 0 c y B z b 2 x k L D R 9 J n F 1 b 3 Q 7 L C Z x d W 9 0 O 1 N l Y 3 R p b 2 4 x L 3 N 1 c H B s e V 9 j a G F p b l 9 k Y X R h L 0 F 1 d G 9 S Z W 1 v d m V k Q 2 9 s d W 1 u c z E u e 1 J l d m V u d W U g Z 2 V u Z X J h d G V k L D V 9 J n F 1 b 3 Q 7 L C Z x d W 9 0 O 1 N l Y 3 R p b 2 4 x L 3 N 1 c H B s e V 9 j a G F p b l 9 k Y X R h L 0 F 1 d G 9 S Z W 1 v d m V k Q 2 9 s d W 1 u c z E u e 0 N 1 c 3 R v b W V y I G R l b W 9 n c m F w a G l j c y w 2 f S Z x d W 9 0 O y w m c X V v d D t T Z W N 0 a W 9 u M S 9 z d X B w b H l f Y 2 h h a W 5 f Z G F 0 Y S 9 B d X R v U m V t b 3 Z l Z E N v b H V t b n M x L n t T d G 9 j a y B s Z X Z l b H M s N 3 0 m c X V v d D s s J n F 1 b 3 Q 7 U 2 V j d G l v b j E v c 3 V w c G x 5 X 2 N o Y W l u X 2 R h d G E v Q X V 0 b 1 J l b W 9 2 Z W R D b 2 x 1 b W 5 z M S 5 7 T G V h Z C B 0 a W 1 l c y w 4 f S Z x d W 9 0 O y w m c X V v d D t T Z W N 0 a W 9 u M S 9 z d X B w b H l f Y 2 h h a W 5 f Z G F 0 Y S 9 B d X R v U m V t b 3 Z l Z E N v b H V t b n M x L n t P c m R l c i B x d W F u d G l 0 a W V z L D l 9 J n F 1 b 3 Q 7 L C Z x d W 9 0 O 1 N l Y 3 R p b 2 4 x L 3 N 1 c H B s e V 9 j a G F p b l 9 k Y X R h L 0 F 1 d G 9 S Z W 1 v d m V k Q 2 9 s d W 1 u c z E u e 1 N o a X B w a W 5 n I H R p b W V z L D E w f S Z x d W 9 0 O y w m c X V v d D t T Z W N 0 a W 9 u M S 9 z d X B w b H l f Y 2 h h a W 5 f Z G F 0 Y S 9 B d X R v U m V t b 3 Z l Z E N v b H V t b n M x L n t T a G l w c G l u Z y B j Y X J y a W V y c y w x M X 0 m c X V v d D s s J n F 1 b 3 Q 7 U 2 V j d G l v b j E v c 3 V w c G x 5 X 2 N o Y W l u X 2 R h d G E v Q X V 0 b 1 J l b W 9 2 Z W R D b 2 x 1 b W 5 z M S 5 7 U 2 h p c H B p b m c g Y 2 9 z d H M s M T J 9 J n F 1 b 3 Q 7 L C Z x d W 9 0 O 1 N l Y 3 R p b 2 4 x L 3 N 1 c H B s e V 9 j a G F p b l 9 k Y X R h L 0 F 1 d G 9 S Z W 1 v d m V k Q 2 9 s d W 1 u c z E u e 1 N 1 c H B s a W V y I G 5 h b W U s M T N 9 J n F 1 b 3 Q 7 L C Z x d W 9 0 O 1 N l Y 3 R p b 2 4 x L 3 N 1 c H B s e V 9 j a G F p b l 9 k Y X R h L 0 F 1 d G 9 S Z W 1 v d m V k Q 2 9 s d W 1 u c z E u e 0 x v Y 2 F 0 a W 9 u L D E 0 f S Z x d W 9 0 O y w m c X V v d D t T Z W N 0 a W 9 u M S 9 z d X B w b H l f Y 2 h h a W 5 f Z G F 0 Y S 9 B d X R v U m V t b 3 Z l Z E N v b H V t b n M x L n t M Z W F k I H R p b W U s M T V 9 J n F 1 b 3 Q 7 L C Z x d W 9 0 O 1 N l Y 3 R p b 2 4 x L 3 N 1 c H B s e V 9 j a G F p b l 9 k Y X R h L 0 F 1 d G 9 S Z W 1 v d m V k Q 2 9 s d W 1 u c z E u e 1 B y b 2 R 1 Y 3 R p b 2 4 g d m 9 s d W 1 l c y w x N n 0 m c X V v d D s s J n F 1 b 3 Q 7 U 2 V j d G l v b j E v c 3 V w c G x 5 X 2 N o Y W l u X 2 R h d G E v Q X V 0 b 1 J l b W 9 2 Z W R D b 2 x 1 b W 5 z M S 5 7 T W F u d W Z h Y 3 R 1 c m l u Z y B s Z W F k I H R p b W U s M T d 9 J n F 1 b 3 Q 7 L C Z x d W 9 0 O 1 N l Y 3 R p b 2 4 x L 3 N 1 c H B s e V 9 j a G F p b l 9 k Y X R h L 0 F 1 d G 9 S Z W 1 v d m V k Q 2 9 s d W 1 u c z E u e 0 1 h b n V m Y W N 0 d X J p b m c g Y 2 9 z d H M s M T h 9 J n F 1 b 3 Q 7 L C Z x d W 9 0 O 1 N l Y 3 R p b 2 4 x L 3 N 1 c H B s e V 9 j a G F p b l 9 k Y X R h L 0 F 1 d G 9 S Z W 1 v d m V k Q 2 9 s d W 1 u c z E u e 0 l u c 3 B l Y 3 R p b 2 4 g c m V z d W x 0 c y w x O X 0 m c X V v d D s s J n F 1 b 3 Q 7 U 2 V j d G l v b j E v c 3 V w c G x 5 X 2 N o Y W l u X 2 R h d G E v Q X V 0 b 1 J l b W 9 2 Z W R D b 2 x 1 b W 5 z M S 5 7 R G V m Z W N 0 I H J h d G V z L D I w f S Z x d W 9 0 O y w m c X V v d D t T Z W N 0 a W 9 u M S 9 z d X B w b H l f Y 2 h h a W 5 f Z G F 0 Y S 9 B d X R v U m V t b 3 Z l Z E N v b H V t b n M x L n t U c m F u c 3 B v c n R h d G l v b i B t b 2 R l c y w y M X 0 m c X V v d D s s J n F 1 b 3 Q 7 U 2 V j d G l v b j E v c 3 V w c G x 5 X 2 N o Y W l u X 2 R h d G E v Q X V 0 b 1 J l b W 9 2 Z W R D b 2 x 1 b W 5 z M S 5 7 U m 9 1 d G V z L D I y f S Z x d W 9 0 O y w m c X V v d D t T Z W N 0 a W 9 u M S 9 z d X B w b H l f Y 2 h h a W 5 f Z G F 0 Y S 9 B d X R v U m V t b 3 Z l Z E N v b H V t b n M x L n t D b 3 N 0 c y w y M 3 0 m c X V v d D t d L C Z x d W 9 0 O 0 N v b H V t b k N v d W 5 0 J n F 1 b 3 Q 7 O j I 0 L C Z x d W 9 0 O 0 t l e U N v b H V t b k 5 h b W V z J n F 1 b 3 Q 7 O l t d L C Z x d W 9 0 O 0 N v b H V t b k l k Z W 5 0 a X R p Z X M m c X V v d D s 6 W y Z x d W 9 0 O 1 N l Y 3 R p b 2 4 x L 3 N 1 c H B s e V 9 j a G F p b l 9 k Y X R h L 0 F 1 d G 9 S Z W 1 v d m V k Q 2 9 s d W 1 u c z E u e 1 B y b 2 R 1 Y 3 Q g d H l w Z S w w f S Z x d W 9 0 O y w m c X V v d D t T Z W N 0 a W 9 u M S 9 z d X B w b H l f Y 2 h h a W 5 f Z G F 0 Y S 9 B d X R v U m V t b 3 Z l Z E N v b H V t b n M x L n t T S 1 U s M X 0 m c X V v d D s s J n F 1 b 3 Q 7 U 2 V j d G l v b j E v c 3 V w c G x 5 X 2 N o Y W l u X 2 R h d G E v Q X V 0 b 1 J l b W 9 2 Z W R D b 2 x 1 b W 5 z M S 5 7 U H J p Y 2 U s M n 0 m c X V v d D s s J n F 1 b 3 Q 7 U 2 V j d G l v b j E v c 3 V w c G x 5 X 2 N o Y W l u X 2 R h d G E v Q X V 0 b 1 J l b W 9 2 Z W R D b 2 x 1 b W 5 z M S 5 7 Q X Z h a W x h Y m l s a X R 5 L D N 9 J n F 1 b 3 Q 7 L C Z x d W 9 0 O 1 N l Y 3 R p b 2 4 x L 3 N 1 c H B s e V 9 j a G F p b l 9 k Y X R h L 0 F 1 d G 9 S Z W 1 v d m V k Q 2 9 s d W 1 u c z E u e 0 5 1 b W J l c i B v Z i B w c m 9 k d W N 0 c y B z b 2 x k L D R 9 J n F 1 b 3 Q 7 L C Z x d W 9 0 O 1 N l Y 3 R p b 2 4 x L 3 N 1 c H B s e V 9 j a G F p b l 9 k Y X R h L 0 F 1 d G 9 S Z W 1 v d m V k Q 2 9 s d W 1 u c z E u e 1 J l d m V u d W U g Z 2 V u Z X J h d G V k L D V 9 J n F 1 b 3 Q 7 L C Z x d W 9 0 O 1 N l Y 3 R p b 2 4 x L 3 N 1 c H B s e V 9 j a G F p b l 9 k Y X R h L 0 F 1 d G 9 S Z W 1 v d m V k Q 2 9 s d W 1 u c z E u e 0 N 1 c 3 R v b W V y I G R l b W 9 n c m F w a G l j c y w 2 f S Z x d W 9 0 O y w m c X V v d D t T Z W N 0 a W 9 u M S 9 z d X B w b H l f Y 2 h h a W 5 f Z G F 0 Y S 9 B d X R v U m V t b 3 Z l Z E N v b H V t b n M x L n t T d G 9 j a y B s Z X Z l b H M s N 3 0 m c X V v d D s s J n F 1 b 3 Q 7 U 2 V j d G l v b j E v c 3 V w c G x 5 X 2 N o Y W l u X 2 R h d G E v Q X V 0 b 1 J l b W 9 2 Z W R D b 2 x 1 b W 5 z M S 5 7 T G V h Z C B 0 a W 1 l c y w 4 f S Z x d W 9 0 O y w m c X V v d D t T Z W N 0 a W 9 u M S 9 z d X B w b H l f Y 2 h h a W 5 f Z G F 0 Y S 9 B d X R v U m V t b 3 Z l Z E N v b H V t b n M x L n t P c m R l c i B x d W F u d G l 0 a W V z L D l 9 J n F 1 b 3 Q 7 L C Z x d W 9 0 O 1 N l Y 3 R p b 2 4 x L 3 N 1 c H B s e V 9 j a G F p b l 9 k Y X R h L 0 F 1 d G 9 S Z W 1 v d m V k Q 2 9 s d W 1 u c z E u e 1 N o a X B w a W 5 n I H R p b W V z L D E w f S Z x d W 9 0 O y w m c X V v d D t T Z W N 0 a W 9 u M S 9 z d X B w b H l f Y 2 h h a W 5 f Z G F 0 Y S 9 B d X R v U m V t b 3 Z l Z E N v b H V t b n M x L n t T a G l w c G l u Z y B j Y X J y a W V y c y w x M X 0 m c X V v d D s s J n F 1 b 3 Q 7 U 2 V j d G l v b j E v c 3 V w c G x 5 X 2 N o Y W l u X 2 R h d G E v Q X V 0 b 1 J l b W 9 2 Z W R D b 2 x 1 b W 5 z M S 5 7 U 2 h p c H B p b m c g Y 2 9 z d H M s M T J 9 J n F 1 b 3 Q 7 L C Z x d W 9 0 O 1 N l Y 3 R p b 2 4 x L 3 N 1 c H B s e V 9 j a G F p b l 9 k Y X R h L 0 F 1 d G 9 S Z W 1 v d m V k Q 2 9 s d W 1 u c z E u e 1 N 1 c H B s a W V y I G 5 h b W U s M T N 9 J n F 1 b 3 Q 7 L C Z x d W 9 0 O 1 N l Y 3 R p b 2 4 x L 3 N 1 c H B s e V 9 j a G F p b l 9 k Y X R h L 0 F 1 d G 9 S Z W 1 v d m V k Q 2 9 s d W 1 u c z E u e 0 x v Y 2 F 0 a W 9 u L D E 0 f S Z x d W 9 0 O y w m c X V v d D t T Z W N 0 a W 9 u M S 9 z d X B w b H l f Y 2 h h a W 5 f Z G F 0 Y S 9 B d X R v U m V t b 3 Z l Z E N v b H V t b n M x L n t M Z W F k I H R p b W U s M T V 9 J n F 1 b 3 Q 7 L C Z x d W 9 0 O 1 N l Y 3 R p b 2 4 x L 3 N 1 c H B s e V 9 j a G F p b l 9 k Y X R h L 0 F 1 d G 9 S Z W 1 v d m V k Q 2 9 s d W 1 u c z E u e 1 B y b 2 R 1 Y 3 R p b 2 4 g d m 9 s d W 1 l c y w x N n 0 m c X V v d D s s J n F 1 b 3 Q 7 U 2 V j d G l v b j E v c 3 V w c G x 5 X 2 N o Y W l u X 2 R h d G E v Q X V 0 b 1 J l b W 9 2 Z W R D b 2 x 1 b W 5 z M S 5 7 T W F u d W Z h Y 3 R 1 c m l u Z y B s Z W F k I H R p b W U s M T d 9 J n F 1 b 3 Q 7 L C Z x d W 9 0 O 1 N l Y 3 R p b 2 4 x L 3 N 1 c H B s e V 9 j a G F p b l 9 k Y X R h L 0 F 1 d G 9 S Z W 1 v d m V k Q 2 9 s d W 1 u c z E u e 0 1 h b n V m Y W N 0 d X J p b m c g Y 2 9 z d H M s M T h 9 J n F 1 b 3 Q 7 L C Z x d W 9 0 O 1 N l Y 3 R p b 2 4 x L 3 N 1 c H B s e V 9 j a G F p b l 9 k Y X R h L 0 F 1 d G 9 S Z W 1 v d m V k Q 2 9 s d W 1 u c z E u e 0 l u c 3 B l Y 3 R p b 2 4 g c m V z d W x 0 c y w x O X 0 m c X V v d D s s J n F 1 b 3 Q 7 U 2 V j d G l v b j E v c 3 V w c G x 5 X 2 N o Y W l u X 2 R h d G E v Q X V 0 b 1 J l b W 9 2 Z W R D b 2 x 1 b W 5 z M S 5 7 R G V m Z W N 0 I H J h d G V z L D I w f S Z x d W 9 0 O y w m c X V v d D t T Z W N 0 a W 9 u M S 9 z d X B w b H l f Y 2 h h a W 5 f Z G F 0 Y S 9 B d X R v U m V t b 3 Z l Z E N v b H V t b n M x L n t U c m F u c 3 B v c n R h d G l v b i B t b 2 R l c y w y M X 0 m c X V v d D s s J n F 1 b 3 Q 7 U 2 V j d G l v b j E v c 3 V w c G x 5 X 2 N o Y W l u X 2 R h d G E v Q X V 0 b 1 J l b W 9 2 Z W R D b 2 x 1 b W 5 z M S 5 7 U m 9 1 d G V z L D I y f S Z x d W 9 0 O y w m c X V v d D t T Z W N 0 a W 9 u M S 9 z d X B w b H l f Y 2 h h a W 5 f Z G F 0 Y S 9 B d X R v U m V t b 3 Z l Z E N v b H V t b n M x L n t D b 3 N 0 c y w y M 3 0 m c X V v d D t d L C Z x d W 9 0 O 1 J l b G F 0 a W 9 u c 2 h p c E l u Z m 8 m c X V v d D s 6 W 1 1 9 I i A v P j x F b n R y e S B U e X B l P S J B Z G R l Z F R v R G F 0 Y U 1 v Z G V s I i B W Y W x 1 Z T 0 i b D A i I C 8 + P C 9 T d G F i b G V F b n R y a W V z P j w v S X R l b T 4 8 S X R l b T 4 8 S X R l b U x v Y 2 F 0 a W 9 u P j x J d G V t V H l w Z T 5 G b 3 J t d W x h P C 9 J d G V t V H l w Z T 4 8 S X R l b V B h d G g + U 2 V j d G l v b j E v c 3 V w c G x 5 X 2 N o Y W l u X 2 R h d G E v U 2 9 1 c m N l P C 9 J d G V t U G F 0 a D 4 8 L 0 l 0 Z W 1 M b 2 N h d G l v b j 4 8 U 3 R h Y m x l R W 5 0 c m l l c y A v P j w v S X R l b T 4 8 S X R l b T 4 8 S X R l b U x v Y 2 F 0 a W 9 u P j x J d G V t V H l w Z T 5 G b 3 J t d W x h P C 9 J d G V t V H l w Z T 4 8 S X R l b V B h d G g + U 2 V j d G l v b j E v c 3 V w c G x 5 X 2 N o Y W l u X 2 R h d G E v U H J v b W 9 0 Z W Q l M j B I Z W F k Z X J z P C 9 J d G V t U G F 0 a D 4 8 L 0 l 0 Z W 1 M b 2 N h d G l v b j 4 8 U 3 R h Y m x l R W 5 0 c m l l c y A v P j w v S X R l b T 4 8 S X R l b T 4 8 S X R l b U x v Y 2 F 0 a W 9 u P j x J d G V t V H l w Z T 5 G b 3 J t d W x h P C 9 J d G V t V H l w Z T 4 8 S X R l b V B h d G g + U 2 V j d G l v b j E v c 3 V w c G x 5 X 2 N o Y W l u X 2 R h d G E v Q 2 h h b m d l Z C U y M F R 5 c G U 8 L 0 l 0 Z W 1 Q Y X R o P j w v S X R l b U x v Y 2 F 0 a W 9 u P j x T d G F i b G V F b n R y a W V z I C 8 + P C 9 J d G V t P j w v S X R l b X M + P C 9 M b 2 N h b F B h Y 2 t h Z 2 V N Z X R h Z G F 0 Y U Z p b G U + F g A A A F B L B Q Y A A A A A A A A A A A A A A A A A A A A A A A A m A Q A A A Q A A A N C M n d 8 B F d E R j H o A w E / C l + s B A A A A e R p O 7 Z Z 2 r E u x r d b X e K 2 d C g A A A A A C A A A A A A A Q Z g A A A A E A A C A A A A B 1 d g 6 L H 6 K l A C S K 0 O 8 n K T 9 v e M W Y 7 P R f v R l K d s 9 O c P J l Y g A A A A A O g A A A A A I A A C A A A A A U T a n I 5 u / C w 7 X r S z X r 5 s 2 w A V E c v L r 1 E x b O r w 4 r c j 9 K C 1 A A A A D x W u y J Q g 1 a x z b / O D u h S y W x q G 0 k u u P f 0 I S X t l N / + i M N A 7 R p J V o p Z e c E o 6 u t b o I c J f 5 Q R o g x f w + h t L j 7 / b I N / D T y P J R b 7 d u P c a 5 M P i + Z C V 7 i b 0 A A A A A 7 B y g y 5 d R R d U u I 6 Q P i C T y B Y G 3 p d 4 2 j + c 8 d H X M 6 W o H S l b E H E O / 1 2 w T 3 r 6 s k k N 2 D 1 R 4 m A R + A F i t M k G 4 l i L 7 f 5 j P a < / D a t a M a s h u p > 
</file>

<file path=customXml/itemProps1.xml><?xml version="1.0" encoding="utf-8"?>
<ds:datastoreItem xmlns:ds="http://schemas.openxmlformats.org/officeDocument/2006/customXml" ds:itemID="{3487DD92-7564-4BBD-90EC-86CC3412FA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supply_chain_data</vt:lpstr>
      <vt:lpstr>Pivot Table</vt:lpstr>
      <vt:lpstr>KPI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Sahare</dc:creator>
  <cp:lastModifiedBy>Niraj Sahare</cp:lastModifiedBy>
  <dcterms:created xsi:type="dcterms:W3CDTF">2025-04-07T17:15:21Z</dcterms:created>
  <dcterms:modified xsi:type="dcterms:W3CDTF">2025-04-10T13:12:28Z</dcterms:modified>
</cp:coreProperties>
</file>