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k804\Downloads\"/>
    </mc:Choice>
  </mc:AlternateContent>
  <xr:revisionPtr revIDLastSave="0" documentId="8_{42433A23-F332-401E-887E-9BAA38AFC415}" xr6:coauthVersionLast="47" xr6:coauthVersionMax="47" xr10:uidLastSave="{00000000-0000-0000-0000-000000000000}"/>
  <bookViews>
    <workbookView xWindow="-108" yWindow="-108" windowWidth="23256" windowHeight="12456" firstSheet="8" activeTab="12" xr2:uid="{00000000-000D-0000-FFFF-FFFF00000000}"/>
  </bookViews>
  <sheets>
    <sheet name="Employee_Data" sheetId="1" r:id="rId1"/>
    <sheet name="Q1" sheetId="2" r:id="rId2"/>
    <sheet name="Q2" sheetId="3" r:id="rId3"/>
    <sheet name="Q3" sheetId="4" r:id="rId4"/>
    <sheet name="Q4" sheetId="5" r:id="rId5"/>
    <sheet name="Q5" sheetId="6" r:id="rId6"/>
    <sheet name="Q6" sheetId="7" r:id="rId7"/>
    <sheet name="Q7" sheetId="8" r:id="rId8"/>
    <sheet name="Q8" sheetId="9" r:id="rId9"/>
    <sheet name="Q9" sheetId="10" r:id="rId10"/>
    <sheet name="Q10" sheetId="11" r:id="rId11"/>
    <sheet name="Q11" sheetId="12" r:id="rId12"/>
    <sheet name="Q12" sheetId="13" r:id="rId13"/>
    <sheet name="Q13" sheetId="14" r:id="rId14"/>
    <sheet name="Q14" sheetId="15" r:id="rId15"/>
    <sheet name="Q15" sheetId="16" r:id="rId16"/>
    <sheet name="Q16" sheetId="17" r:id="rId17"/>
    <sheet name="Q17" sheetId="18" r:id="rId18"/>
    <sheet name="Q18" sheetId="19" r:id="rId19"/>
    <sheet name="Q19" sheetId="20" r:id="rId20"/>
    <sheet name="Q20" sheetId="21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6" i="18" l="1"/>
  <c r="L5" i="18"/>
  <c r="K6" i="18"/>
  <c r="K5" i="18"/>
  <c r="I6" i="19"/>
  <c r="J7" i="19"/>
  <c r="I7" i="19"/>
  <c r="E11" i="17"/>
  <c r="E10" i="17"/>
  <c r="D11" i="17"/>
  <c r="D10" i="17"/>
  <c r="J6" i="19"/>
  <c r="E27" i="21"/>
  <c r="E25" i="21"/>
  <c r="E23" i="21"/>
  <c r="E21" i="21"/>
  <c r="E19" i="21"/>
  <c r="I6" i="16"/>
  <c r="I7" i="16"/>
  <c r="I8" i="16"/>
  <c r="I9" i="16"/>
  <c r="I10" i="16"/>
  <c r="I5" i="16"/>
  <c r="J6" i="16"/>
  <c r="J7" i="16"/>
  <c r="J8" i="16"/>
  <c r="J9" i="16"/>
  <c r="J10" i="16"/>
  <c r="J5" i="16"/>
  <c r="F17" i="14"/>
  <c r="F18" i="14"/>
  <c r="F19" i="14"/>
  <c r="F16" i="14"/>
  <c r="E7" i="14"/>
  <c r="C19" i="13"/>
  <c r="H7" i="13"/>
  <c r="H8" i="13"/>
  <c r="H9" i="13"/>
  <c r="H10" i="13"/>
  <c r="H11" i="13"/>
  <c r="H12" i="13"/>
  <c r="H13" i="13"/>
  <c r="H14" i="13"/>
  <c r="H6" i="13"/>
  <c r="I7" i="13"/>
  <c r="I8" i="13"/>
  <c r="I9" i="13"/>
  <c r="I10" i="13"/>
  <c r="I11" i="13"/>
  <c r="I12" i="13"/>
  <c r="I13" i="13"/>
  <c r="I14" i="13"/>
  <c r="I6" i="13"/>
  <c r="E7" i="13"/>
  <c r="E8" i="13"/>
  <c r="E9" i="13"/>
  <c r="E10" i="13"/>
  <c r="E11" i="13"/>
  <c r="E12" i="13"/>
  <c r="E13" i="13"/>
  <c r="E14" i="13"/>
  <c r="E6" i="13"/>
  <c r="G7" i="13"/>
  <c r="G8" i="13"/>
  <c r="G9" i="13"/>
  <c r="G10" i="13"/>
  <c r="G11" i="13"/>
  <c r="G12" i="13"/>
  <c r="G13" i="13"/>
  <c r="G14" i="13"/>
  <c r="G6" i="13"/>
  <c r="F7" i="13"/>
  <c r="F8" i="13"/>
  <c r="F9" i="13"/>
  <c r="F10" i="13"/>
  <c r="F11" i="13"/>
  <c r="F12" i="13"/>
  <c r="F13" i="13"/>
  <c r="F14" i="13"/>
  <c r="F6" i="13"/>
  <c r="D7" i="13"/>
  <c r="D8" i="13"/>
  <c r="D9" i="13"/>
  <c r="D10" i="13"/>
  <c r="D11" i="13"/>
  <c r="D12" i="13"/>
  <c r="D13" i="13"/>
  <c r="D14" i="13"/>
  <c r="D6" i="13"/>
  <c r="K7" i="12"/>
  <c r="K8" i="12"/>
  <c r="K9" i="12"/>
  <c r="K10" i="12"/>
  <c r="K11" i="12"/>
  <c r="K6" i="12"/>
  <c r="H11" i="12"/>
  <c r="H7" i="12"/>
  <c r="H8" i="12"/>
  <c r="H9" i="12"/>
  <c r="H10" i="12"/>
  <c r="H6" i="12"/>
  <c r="J7" i="12" l="1"/>
  <c r="J8" i="12"/>
  <c r="J9" i="12"/>
  <c r="J11" i="12"/>
  <c r="G6" i="12"/>
  <c r="J6" i="12" s="1"/>
  <c r="G7" i="12"/>
  <c r="G8" i="12"/>
  <c r="G9" i="12"/>
  <c r="G10" i="12"/>
  <c r="J10" i="12" s="1"/>
  <c r="G11" i="12"/>
  <c r="F7" i="12"/>
  <c r="F8" i="12"/>
  <c r="F9" i="12"/>
  <c r="F10" i="12"/>
  <c r="F11" i="12"/>
  <c r="F6" i="12"/>
  <c r="E6" i="12"/>
  <c r="E7" i="12"/>
  <c r="E8" i="12"/>
  <c r="E9" i="12"/>
  <c r="E10" i="12"/>
  <c r="E11" i="12"/>
  <c r="D7" i="12"/>
  <c r="D8" i="12"/>
  <c r="D9" i="12"/>
  <c r="D10" i="12"/>
  <c r="D11" i="12"/>
  <c r="D6" i="12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6" i="11"/>
  <c r="O20" i="10"/>
  <c r="O18" i="10"/>
  <c r="O16" i="10"/>
  <c r="O14" i="10"/>
  <c r="O12" i="10"/>
  <c r="O10" i="10"/>
  <c r="O8" i="10"/>
  <c r="O6" i="10"/>
  <c r="O4" i="10"/>
</calcChain>
</file>

<file path=xl/sharedStrings.xml><?xml version="1.0" encoding="utf-8"?>
<sst xmlns="http://schemas.openxmlformats.org/spreadsheetml/2006/main" count="840" uniqueCount="189">
  <si>
    <t>salary</t>
  </si>
  <si>
    <t>m</t>
  </si>
  <si>
    <t>f</t>
  </si>
  <si>
    <t>Employee id</t>
  </si>
  <si>
    <t>Gender</t>
  </si>
  <si>
    <t>Birth_date</t>
  </si>
  <si>
    <t>job_category</t>
  </si>
  <si>
    <t>Jobtime_in_current_company (days)</t>
  </si>
  <si>
    <t>Employee Data</t>
  </si>
  <si>
    <t>Previous_experience(months)</t>
  </si>
  <si>
    <t>Calculate average salary that company gives to their employee</t>
  </si>
  <si>
    <t>Count number of female employee in company</t>
  </si>
  <si>
    <t>Calculate sum of salaries of employee whose job category is {1}</t>
  </si>
  <si>
    <t>Calculate average salary of employee whose job category is {1}</t>
  </si>
  <si>
    <t xml:space="preserve">Calculate sum of salaries of male employee who are in job categoryis { 2} </t>
  </si>
  <si>
    <t>Count number of employee who are in job_category - {3}</t>
  </si>
  <si>
    <t>Answer</t>
  </si>
  <si>
    <t>Question</t>
  </si>
  <si>
    <t xml:space="preserve">Calculate average salaries of female employee who are in job category is { 1} </t>
  </si>
  <si>
    <t>Q1.Using conditional formatting highlight the cells in “Salary” column with green colour where salary is greater than $35,000.</t>
  </si>
  <si>
    <t>Q2.Using conditional formatting give yellow fill with dark yellow text to cells in “Previous_experience” column where “Previous_experience”&gt;80 and red fill with dark red text where “Previous_experience”&lt;50.</t>
  </si>
  <si>
    <t>Q3.Using conditional formatting fill the cells in “Gender” column with green color where “Gender”=”m” and  with orange where “Gender”=”f”.</t>
  </si>
  <si>
    <t>Q4. Using conditional formatting highlight the Employee_id with yellow colour fill where the salary of employee is greater than $40,000.</t>
  </si>
  <si>
    <t>Q5.Apply the data bars to “Salary” column and explain the logic behind this.</t>
  </si>
  <si>
    <t>Q6.Apply Color scales(heat maps) to Previous_experience column and explain the logic behind this.</t>
  </si>
  <si>
    <t>Q7.Highlight the cells in “Birth_date” column who were born after “1-Jan-1960”.</t>
  </si>
  <si>
    <t>Q8.Give yellow color fill to Employee_id cells where employee falls under job_category – {3}</t>
  </si>
  <si>
    <t>Calculate maximum salary</t>
  </si>
  <si>
    <t>Calculate mimum salary</t>
  </si>
  <si>
    <t>Experince_level</t>
  </si>
  <si>
    <t>Salary_level</t>
  </si>
  <si>
    <t>Salary</t>
  </si>
  <si>
    <t>Previous_experience</t>
  </si>
  <si>
    <t>Low</t>
  </si>
  <si>
    <t>$25,000&lt;Salary&lt;=$50,000</t>
  </si>
  <si>
    <t>Moderate</t>
  </si>
  <si>
    <t>Salary   &lt;=   $25,000</t>
  </si>
  <si>
    <t>$50,000&lt;Salary&lt;=$1,00,000</t>
  </si>
  <si>
    <t>High</t>
  </si>
  <si>
    <t>Salary &gt; $1,00,000</t>
  </si>
  <si>
    <t>Very High</t>
  </si>
  <si>
    <t>0-50</t>
  </si>
  <si>
    <t>51-100</t>
  </si>
  <si>
    <t>101-200</t>
  </si>
  <si>
    <t>&gt;200</t>
  </si>
  <si>
    <t>Poor</t>
  </si>
  <si>
    <t>Good</t>
  </si>
  <si>
    <t>Very Good</t>
  </si>
  <si>
    <t>Using Nested-if or ifs() functions fill the Salary_level and Experience_level columns baed on the conditions given the tables.</t>
  </si>
  <si>
    <t>Student_mail_id</t>
  </si>
  <si>
    <t>Surendra-Achari.1125@mail.com</t>
  </si>
  <si>
    <t>Ajay-jeevan.1276@mail.com</t>
  </si>
  <si>
    <t>kesav-shetty.1987@mail.com</t>
  </si>
  <si>
    <t>manasi-trivedy.1298@mail.com</t>
  </si>
  <si>
    <t>surat-singh.1354@mai.com</t>
  </si>
  <si>
    <t>gaurav-raj.1399@mail.com</t>
  </si>
  <si>
    <t>Student id</t>
  </si>
  <si>
    <t>Find("-")</t>
  </si>
  <si>
    <t>Find(".")</t>
  </si>
  <si>
    <t>Left(3 characters)</t>
  </si>
  <si>
    <t>First Name</t>
  </si>
  <si>
    <t>Last Name</t>
  </si>
  <si>
    <t>Upper(Firstname)</t>
  </si>
  <si>
    <t>Proper(First_Name)</t>
  </si>
  <si>
    <t>Text Functions</t>
  </si>
  <si>
    <t>Date</t>
  </si>
  <si>
    <t>Month</t>
  </si>
  <si>
    <t>Month_name</t>
  </si>
  <si>
    <t>Day</t>
  </si>
  <si>
    <t>Year</t>
  </si>
  <si>
    <t>weeknumber</t>
  </si>
  <si>
    <t>weekday</t>
  </si>
  <si>
    <t>Find Current date</t>
  </si>
  <si>
    <t>School_holidays</t>
  </si>
  <si>
    <t>School_start_date</t>
  </si>
  <si>
    <t>School_end_date</t>
  </si>
  <si>
    <t>Num_of working_days</t>
  </si>
  <si>
    <t>All sundays</t>
  </si>
  <si>
    <t>School_name</t>
  </si>
  <si>
    <t>Required_working_days</t>
  </si>
  <si>
    <t>Sri chaitanya</t>
  </si>
  <si>
    <t>Narayana</t>
  </si>
  <si>
    <t>Amar school</t>
  </si>
  <si>
    <t>Balaji school</t>
  </si>
  <si>
    <t>X</t>
  </si>
  <si>
    <t>Y</t>
  </si>
  <si>
    <t>Y=a*x^3+b*x^2+c*x+d</t>
  </si>
  <si>
    <t>a</t>
  </si>
  <si>
    <t>b</t>
  </si>
  <si>
    <t>c</t>
  </si>
  <si>
    <t>d</t>
  </si>
  <si>
    <t>COVID DATA</t>
  </si>
  <si>
    <t>State/UTs</t>
  </si>
  <si>
    <t>Zone</t>
  </si>
  <si>
    <t>Total Cases</t>
  </si>
  <si>
    <t>Andaman and Nicobar</t>
  </si>
  <si>
    <t>South</t>
  </si>
  <si>
    <t>Himachal Pradesh</t>
  </si>
  <si>
    <t>Andhra Pradesh</t>
  </si>
  <si>
    <t>Chandigarh</t>
  </si>
  <si>
    <t>Arunachal Pradesh</t>
  </si>
  <si>
    <t>East</t>
  </si>
  <si>
    <t>Puducherry</t>
  </si>
  <si>
    <t>Assam</t>
  </si>
  <si>
    <t>Goa</t>
  </si>
  <si>
    <t>Bihar</t>
  </si>
  <si>
    <t>West Bengal</t>
  </si>
  <si>
    <t>North</t>
  </si>
  <si>
    <t>Mizoram</t>
  </si>
  <si>
    <t>Chhattisgarh</t>
  </si>
  <si>
    <t>Daman and Diu</t>
  </si>
  <si>
    <t>West</t>
  </si>
  <si>
    <t>Delhi</t>
  </si>
  <si>
    <t>Gujarat</t>
  </si>
  <si>
    <t>Haryana</t>
  </si>
  <si>
    <t>Jammu and Kashmir</t>
  </si>
  <si>
    <t>Jharkhand</t>
  </si>
  <si>
    <t>Karnataka</t>
  </si>
  <si>
    <t>Kerala</t>
  </si>
  <si>
    <t>Ladakh</t>
  </si>
  <si>
    <t>Lakshadweep</t>
  </si>
  <si>
    <t>Madhya Pradesh</t>
  </si>
  <si>
    <t>Maharashtra</t>
  </si>
  <si>
    <t>Manipur</t>
  </si>
  <si>
    <t>Meghalaya</t>
  </si>
  <si>
    <t>Nagaland</t>
  </si>
  <si>
    <t>Odisha</t>
  </si>
  <si>
    <t>Punjab</t>
  </si>
  <si>
    <t>Rajasthan</t>
  </si>
  <si>
    <t>Sikkim</t>
  </si>
  <si>
    <t>Tamil Nadu</t>
  </si>
  <si>
    <t>Telengana</t>
  </si>
  <si>
    <t>Tripura</t>
  </si>
  <si>
    <t>Uttar Pradesh</t>
  </si>
  <si>
    <t>Uttarakhand</t>
  </si>
  <si>
    <t>Revenue(million dollars)</t>
  </si>
  <si>
    <t>Head quarters state</t>
  </si>
  <si>
    <t>Bank</t>
  </si>
  <si>
    <t>ICICI</t>
  </si>
  <si>
    <t>CITY</t>
  </si>
  <si>
    <t>Andhra</t>
  </si>
  <si>
    <t>SBI</t>
  </si>
  <si>
    <t>AXIS</t>
  </si>
  <si>
    <t>Maharastra</t>
  </si>
  <si>
    <t>HDFC</t>
  </si>
  <si>
    <t>Madya Pradesh</t>
  </si>
  <si>
    <t>HSBC</t>
  </si>
  <si>
    <t>Telangana</t>
  </si>
  <si>
    <t>BOB</t>
  </si>
  <si>
    <t>Employee_id</t>
  </si>
  <si>
    <t>Employee_name</t>
  </si>
  <si>
    <t>Salary(LPA)</t>
  </si>
  <si>
    <t>ALEX</t>
  </si>
  <si>
    <t>AMIT</t>
  </si>
  <si>
    <t>amit</t>
  </si>
  <si>
    <t>AJAY</t>
  </si>
  <si>
    <t>ARUN</t>
  </si>
  <si>
    <t>AJIT</t>
  </si>
  <si>
    <t>AMULYA</t>
  </si>
  <si>
    <t>Employee Details</t>
  </si>
  <si>
    <t>Contact number</t>
  </si>
  <si>
    <t>Hobbies</t>
  </si>
  <si>
    <t>Bank_account_Number</t>
  </si>
  <si>
    <t>Car</t>
  </si>
  <si>
    <t>MPG</t>
  </si>
  <si>
    <t>Cylinders</t>
  </si>
  <si>
    <t>Displacement</t>
  </si>
  <si>
    <t>Horsepower</t>
  </si>
  <si>
    <t>Weight</t>
  </si>
  <si>
    <t>Acceleration</t>
  </si>
  <si>
    <t>Chevrolet Chevelle Malibu</t>
  </si>
  <si>
    <t>Buick Skylark 320</t>
  </si>
  <si>
    <t>Plymouth Satellite</t>
  </si>
  <si>
    <t>AMC Rebel SST</t>
  </si>
  <si>
    <t>Ford Torino</t>
  </si>
  <si>
    <t>Ford Galaxie 500</t>
  </si>
  <si>
    <t>Chevrolet Impala</t>
  </si>
  <si>
    <t>Plymouth Fury iii</t>
  </si>
  <si>
    <t>Pontiac Catalina</t>
  </si>
  <si>
    <t>AMC Ambassador DPL</t>
  </si>
  <si>
    <t>Citroen DS-21 Pallas</t>
  </si>
  <si>
    <t>Chevrolet Chevelle Concours (sw)</t>
  </si>
  <si>
    <t>Average(Weight)</t>
  </si>
  <si>
    <t>sum(Displacement)</t>
  </si>
  <si>
    <t>Average(Horsepower)</t>
  </si>
  <si>
    <t>Max(Acceleration)</t>
  </si>
  <si>
    <t>Min(Acceleration)</t>
  </si>
  <si>
    <t>logic: using data bars we can get the data as imaga to see which refrences is at high or low or at what ranges</t>
  </si>
  <si>
    <t>logic: the higher values will get more darker and lowest will aquire light colour scheme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</si>
</sst>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-mmm\-yyyy"/>
    <numFmt numFmtId="165" formatCode="&quot;$&quot;#,##0"/>
    <numFmt numFmtId="167" formatCode="[$-F800]dddd\,\ mmmm\ dd\,\ yyyy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b/>
      <sz val="20"/>
      <color theme="6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7" tint="-0.49998474074526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7">
    <xf numFmtId="0" fontId="0" fillId="0" borderId="0" xfId="0"/>
    <xf numFmtId="3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0" fontId="0" fillId="3" borderId="0" xfId="0" applyFill="1"/>
    <xf numFmtId="0" fontId="0" fillId="5" borderId="0" xfId="0" applyFill="1"/>
    <xf numFmtId="0" fontId="3" fillId="3" borderId="0" xfId="0" applyFont="1" applyFill="1" applyAlignment="1">
      <alignment vertical="center"/>
    </xf>
    <xf numFmtId="0" fontId="3" fillId="3" borderId="0" xfId="0" applyFont="1" applyFill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5" fillId="0" borderId="1" xfId="1" applyBorder="1"/>
    <xf numFmtId="14" fontId="8" fillId="6" borderId="1" xfId="0" applyNumberFormat="1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0" borderId="0" xfId="0" applyFont="1"/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8" fillId="1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8" borderId="1" xfId="0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3" fillId="9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wrapText="1"/>
    </xf>
    <xf numFmtId="0" fontId="6" fillId="3" borderId="0" xfId="0" applyFont="1" applyFill="1" applyAlignment="1">
      <alignment horizontal="center"/>
    </xf>
    <xf numFmtId="14" fontId="9" fillId="6" borderId="1" xfId="0" applyNumberFormat="1" applyFont="1" applyFill="1" applyBorder="1" applyAlignment="1">
      <alignment horizontal="center"/>
    </xf>
    <xf numFmtId="14" fontId="0" fillId="6" borderId="1" xfId="0" applyNumberFormat="1" applyFill="1" applyBorder="1" applyAlignment="1">
      <alignment horizontal="center"/>
    </xf>
    <xf numFmtId="0" fontId="10" fillId="0" borderId="2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11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165" fontId="0" fillId="5" borderId="0" xfId="0" applyNumberFormat="1" applyFill="1"/>
    <xf numFmtId="165" fontId="0" fillId="4" borderId="0" xfId="0" applyNumberFormat="1" applyFill="1"/>
    <xf numFmtId="167" fontId="0" fillId="0" borderId="1" xfId="0" applyNumberFormat="1" applyBorder="1" applyAlignment="1">
      <alignment horizontal="center" vertical="center"/>
    </xf>
    <xf numFmtId="167" fontId="0" fillId="0" borderId="0" xfId="0" applyNumberFormat="1"/>
  </cellXfs>
  <cellStyles count="2">
    <cellStyle name="Hyperlink" xfId="1" builtinId="8"/>
    <cellStyle name="Normal" xfId="0" builtinId="0"/>
  </cellStyles>
  <dxfs count="1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'Q14'!$B$4:$B$11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9</c:v>
                </c:pt>
                <c:pt idx="7">
                  <c:v>5</c:v>
                </c:pt>
              </c:numCache>
            </c:numRef>
          </c:xVal>
          <c:yVal>
            <c:numRef>
              <c:f>'Q14'!$C$4:$C$11</c:f>
              <c:numCache>
                <c:formatCode>General</c:formatCode>
                <c:ptCount val="8"/>
                <c:pt idx="0">
                  <c:v>27</c:v>
                </c:pt>
                <c:pt idx="1">
                  <c:v>-18</c:v>
                </c:pt>
                <c:pt idx="2">
                  <c:v>138</c:v>
                </c:pt>
                <c:pt idx="3">
                  <c:v>3870</c:v>
                </c:pt>
                <c:pt idx="4">
                  <c:v>7002</c:v>
                </c:pt>
                <c:pt idx="5">
                  <c:v>14295</c:v>
                </c:pt>
                <c:pt idx="6">
                  <c:v>2733</c:v>
                </c:pt>
                <c:pt idx="7">
                  <c:v>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80-4017-9931-F9C307A30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166336"/>
        <c:axId val="218164256"/>
      </c:scatterChart>
      <c:valAx>
        <c:axId val="21816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164256"/>
        <c:crosses val="autoZero"/>
        <c:crossBetween val="midCat"/>
      </c:valAx>
      <c:valAx>
        <c:axId val="21816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16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114300</xdr:rowOff>
    </xdr:from>
    <xdr:to>
      <xdr:col>15</xdr:col>
      <xdr:colOff>228600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05100A-BE87-4446-AC55-262778D112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kesav-shetty.1987@mail.com" TargetMode="External"/><Relationship Id="rId2" Type="http://schemas.openxmlformats.org/officeDocument/2006/relationships/hyperlink" Target="mailto:Ajay-jeevan.1276@mail.com" TargetMode="External"/><Relationship Id="rId1" Type="http://schemas.openxmlformats.org/officeDocument/2006/relationships/hyperlink" Target="mailto:Surendra-Achari.1125@mail.com" TargetMode="External"/><Relationship Id="rId6" Type="http://schemas.openxmlformats.org/officeDocument/2006/relationships/hyperlink" Target="mailto:gaurav-raj.1399@mail.com" TargetMode="External"/><Relationship Id="rId5" Type="http://schemas.openxmlformats.org/officeDocument/2006/relationships/hyperlink" Target="mailto:surat-singh.1354@mai.com" TargetMode="External"/><Relationship Id="rId4" Type="http://schemas.openxmlformats.org/officeDocument/2006/relationships/hyperlink" Target="mailto:manasi-trivedy.1298@mail.com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53"/>
  <sheetViews>
    <sheetView workbookViewId="0">
      <selection activeCell="B13" sqref="B13"/>
    </sheetView>
  </sheetViews>
  <sheetFormatPr defaultRowHeight="14.4" x14ac:dyDescent="0.3"/>
  <cols>
    <col min="2" max="2" width="15.33203125" customWidth="1"/>
    <col min="3" max="3" width="9.88671875" customWidth="1"/>
    <col min="4" max="4" width="16.109375" customWidth="1"/>
    <col min="5" max="5" width="16.88671875" customWidth="1"/>
    <col min="6" max="6" width="23.109375" customWidth="1"/>
    <col min="7" max="7" width="31.88671875" customWidth="1"/>
    <col min="8" max="8" width="29.44140625" customWidth="1"/>
    <col min="9" max="9" width="16.88671875" customWidth="1"/>
  </cols>
  <sheetData>
    <row r="1" spans="2:8" ht="17.25" customHeight="1" x14ac:dyDescent="0.3">
      <c r="D1" s="40" t="s">
        <v>8</v>
      </c>
      <c r="E1" s="40"/>
      <c r="F1" s="40"/>
      <c r="G1" s="40"/>
    </row>
    <row r="2" spans="2:8" ht="30.75" customHeight="1" x14ac:dyDescent="0.3">
      <c r="D2" s="41"/>
      <c r="E2" s="41"/>
      <c r="F2" s="41"/>
      <c r="G2" s="41"/>
    </row>
    <row r="3" spans="2:8" ht="56.25" customHeight="1" x14ac:dyDescent="0.3">
      <c r="B3" s="7" t="s">
        <v>3</v>
      </c>
      <c r="C3" s="7" t="s">
        <v>4</v>
      </c>
      <c r="D3" s="8" t="s">
        <v>5</v>
      </c>
      <c r="E3" s="7" t="s">
        <v>6</v>
      </c>
      <c r="F3" s="9" t="s">
        <v>0</v>
      </c>
      <c r="G3" s="7" t="s">
        <v>7</v>
      </c>
      <c r="H3" s="10" t="s">
        <v>9</v>
      </c>
    </row>
    <row r="4" spans="2:8" x14ac:dyDescent="0.3">
      <c r="B4" s="1">
        <v>1</v>
      </c>
      <c r="C4" s="1" t="s">
        <v>1</v>
      </c>
      <c r="D4" s="2">
        <v>19027</v>
      </c>
      <c r="E4" s="1">
        <v>3</v>
      </c>
      <c r="F4" s="3">
        <v>57000</v>
      </c>
      <c r="G4" s="1">
        <v>60</v>
      </c>
      <c r="H4" s="1">
        <v>144</v>
      </c>
    </row>
    <row r="5" spans="2:8" x14ac:dyDescent="0.3">
      <c r="B5" s="1">
        <v>2</v>
      </c>
      <c r="C5" s="1" t="s">
        <v>1</v>
      </c>
      <c r="D5" s="2">
        <v>21328</v>
      </c>
      <c r="E5" s="1">
        <v>1</v>
      </c>
      <c r="F5" s="3">
        <v>40200</v>
      </c>
      <c r="G5" s="1">
        <v>67</v>
      </c>
      <c r="H5" s="1">
        <v>36</v>
      </c>
    </row>
    <row r="6" spans="2:8" x14ac:dyDescent="0.3">
      <c r="B6" s="1">
        <v>3</v>
      </c>
      <c r="C6" s="1" t="s">
        <v>2</v>
      </c>
      <c r="D6" s="2">
        <v>10800</v>
      </c>
      <c r="E6" s="1">
        <v>1</v>
      </c>
      <c r="F6" s="3">
        <v>21450</v>
      </c>
      <c r="G6" s="1">
        <v>68</v>
      </c>
      <c r="H6" s="1">
        <v>381</v>
      </c>
    </row>
    <row r="7" spans="2:8" x14ac:dyDescent="0.3">
      <c r="B7" s="1">
        <v>4</v>
      </c>
      <c r="C7" s="1" t="s">
        <v>2</v>
      </c>
      <c r="D7" s="2">
        <v>17272</v>
      </c>
      <c r="E7" s="1">
        <v>1</v>
      </c>
      <c r="F7" s="3">
        <v>21900</v>
      </c>
      <c r="G7" s="1">
        <v>75</v>
      </c>
      <c r="H7" s="1">
        <v>190</v>
      </c>
    </row>
    <row r="8" spans="2:8" x14ac:dyDescent="0.3">
      <c r="B8" s="1">
        <v>5</v>
      </c>
      <c r="C8" s="1" t="s">
        <v>1</v>
      </c>
      <c r="D8" s="2">
        <v>20129</v>
      </c>
      <c r="E8" s="1">
        <v>1</v>
      </c>
      <c r="F8" s="3">
        <v>45000</v>
      </c>
      <c r="G8" s="1">
        <v>79</v>
      </c>
      <c r="H8" s="1">
        <v>138</v>
      </c>
    </row>
    <row r="9" spans="2:8" x14ac:dyDescent="0.3">
      <c r="B9" s="1">
        <v>6</v>
      </c>
      <c r="C9" s="1" t="s">
        <v>1</v>
      </c>
      <c r="D9" s="2">
        <v>21419</v>
      </c>
      <c r="E9" s="1">
        <v>1</v>
      </c>
      <c r="F9" s="3">
        <v>32100</v>
      </c>
      <c r="G9" s="1">
        <v>83.6</v>
      </c>
      <c r="H9" s="1">
        <v>67</v>
      </c>
    </row>
    <row r="10" spans="2:8" x14ac:dyDescent="0.3">
      <c r="B10" s="1">
        <v>7</v>
      </c>
      <c r="C10" s="1" t="s">
        <v>1</v>
      </c>
      <c r="D10" s="2">
        <v>20571</v>
      </c>
      <c r="E10" s="1">
        <v>1</v>
      </c>
      <c r="F10" s="3">
        <v>36000</v>
      </c>
      <c r="G10" s="1">
        <v>88.2</v>
      </c>
      <c r="H10" s="1">
        <v>114</v>
      </c>
    </row>
    <row r="11" spans="2:8" x14ac:dyDescent="0.3">
      <c r="B11" s="1">
        <v>8</v>
      </c>
      <c r="C11" s="1" t="s">
        <v>2</v>
      </c>
      <c r="D11" s="2">
        <v>24233</v>
      </c>
      <c r="E11" s="1">
        <v>1</v>
      </c>
      <c r="F11" s="3">
        <v>21900</v>
      </c>
      <c r="G11" s="1">
        <v>92.8</v>
      </c>
      <c r="H11" s="1">
        <v>0</v>
      </c>
    </row>
    <row r="12" spans="2:8" x14ac:dyDescent="0.3">
      <c r="B12" s="1">
        <v>9</v>
      </c>
      <c r="C12" s="1" t="s">
        <v>2</v>
      </c>
      <c r="D12" s="2">
        <v>16825</v>
      </c>
      <c r="E12" s="1">
        <v>1</v>
      </c>
      <c r="F12" s="3">
        <v>27900</v>
      </c>
      <c r="G12" s="1">
        <v>97.4</v>
      </c>
      <c r="H12" s="1">
        <v>115</v>
      </c>
    </row>
    <row r="13" spans="2:8" x14ac:dyDescent="0.3">
      <c r="B13" s="1">
        <v>10</v>
      </c>
      <c r="C13" s="1" t="s">
        <v>2</v>
      </c>
      <c r="D13" s="2">
        <v>16846</v>
      </c>
      <c r="E13" s="1">
        <v>1</v>
      </c>
      <c r="F13" s="3">
        <v>24000</v>
      </c>
      <c r="G13" s="1">
        <v>102</v>
      </c>
      <c r="H13" s="1">
        <v>244</v>
      </c>
    </row>
    <row r="14" spans="2:8" x14ac:dyDescent="0.3">
      <c r="B14" s="1">
        <v>11</v>
      </c>
      <c r="C14" s="1" t="s">
        <v>2</v>
      </c>
      <c r="D14" s="2">
        <v>18301</v>
      </c>
      <c r="E14" s="1">
        <v>1</v>
      </c>
      <c r="F14" s="3">
        <v>30300</v>
      </c>
      <c r="G14" s="1">
        <v>106.6</v>
      </c>
      <c r="H14" s="1">
        <v>143</v>
      </c>
    </row>
    <row r="15" spans="2:8" x14ac:dyDescent="0.3">
      <c r="B15" s="1">
        <v>12</v>
      </c>
      <c r="C15" s="1" t="s">
        <v>1</v>
      </c>
      <c r="D15" s="2">
        <v>24118</v>
      </c>
      <c r="E15" s="1">
        <v>1</v>
      </c>
      <c r="F15" s="3">
        <v>28350</v>
      </c>
      <c r="G15" s="1">
        <v>111.2</v>
      </c>
      <c r="H15" s="1">
        <v>26</v>
      </c>
    </row>
    <row r="16" spans="2:8" x14ac:dyDescent="0.3">
      <c r="B16" s="1">
        <v>13</v>
      </c>
      <c r="C16" s="1" t="s">
        <v>1</v>
      </c>
      <c r="D16" s="2">
        <v>22114</v>
      </c>
      <c r="E16" s="1">
        <v>1</v>
      </c>
      <c r="F16" s="3">
        <v>27750</v>
      </c>
      <c r="G16" s="1">
        <v>115.8</v>
      </c>
      <c r="H16" s="1">
        <v>34</v>
      </c>
    </row>
    <row r="17" spans="2:8" x14ac:dyDescent="0.3">
      <c r="B17" s="1">
        <v>14</v>
      </c>
      <c r="C17" s="1" t="s">
        <v>2</v>
      </c>
      <c r="D17" s="2">
        <v>17955</v>
      </c>
      <c r="E17" s="1">
        <v>1</v>
      </c>
      <c r="F17" s="3">
        <v>35100</v>
      </c>
      <c r="G17" s="1">
        <v>120.4</v>
      </c>
      <c r="H17" s="1">
        <v>137</v>
      </c>
    </row>
    <row r="18" spans="2:8" x14ac:dyDescent="0.3">
      <c r="B18" s="1">
        <v>15</v>
      </c>
      <c r="C18" s="1" t="s">
        <v>1</v>
      </c>
      <c r="D18" s="2">
        <v>22887</v>
      </c>
      <c r="E18" s="1">
        <v>1</v>
      </c>
      <c r="F18" s="3">
        <v>27300</v>
      </c>
      <c r="G18" s="1">
        <v>125</v>
      </c>
      <c r="H18" s="1">
        <v>66</v>
      </c>
    </row>
    <row r="19" spans="2:8" x14ac:dyDescent="0.3">
      <c r="B19" s="1">
        <v>16</v>
      </c>
      <c r="C19" s="1" t="s">
        <v>1</v>
      </c>
      <c r="D19" s="2">
        <v>23698</v>
      </c>
      <c r="E19" s="1">
        <v>1</v>
      </c>
      <c r="F19" s="3">
        <v>40800</v>
      </c>
      <c r="G19" s="1">
        <v>129.6</v>
      </c>
      <c r="H19" s="1">
        <v>24</v>
      </c>
    </row>
    <row r="20" spans="2:8" x14ac:dyDescent="0.3">
      <c r="B20" s="1">
        <v>17</v>
      </c>
      <c r="C20" s="1" t="s">
        <v>1</v>
      </c>
      <c r="D20" s="2">
        <v>22845</v>
      </c>
      <c r="E20" s="1">
        <v>1</v>
      </c>
      <c r="F20" s="3">
        <v>46000</v>
      </c>
      <c r="G20" s="1">
        <v>134.19999999999999</v>
      </c>
      <c r="H20" s="1">
        <v>48</v>
      </c>
    </row>
    <row r="21" spans="2:8" x14ac:dyDescent="0.3">
      <c r="B21" s="1">
        <v>18</v>
      </c>
      <c r="C21" s="1" t="s">
        <v>1</v>
      </c>
      <c r="D21" s="2">
        <v>20534</v>
      </c>
      <c r="E21" s="1">
        <v>3</v>
      </c>
      <c r="F21" s="3">
        <v>103750</v>
      </c>
      <c r="G21" s="1">
        <v>138.80000000000001</v>
      </c>
      <c r="H21" s="1">
        <v>70</v>
      </c>
    </row>
    <row r="22" spans="2:8" x14ac:dyDescent="0.3">
      <c r="B22" s="1">
        <v>19</v>
      </c>
      <c r="C22" s="1" t="s">
        <v>1</v>
      </c>
      <c r="D22" s="2">
        <v>22877</v>
      </c>
      <c r="E22" s="1">
        <v>1</v>
      </c>
      <c r="F22" s="3">
        <v>42300</v>
      </c>
      <c r="G22" s="1">
        <v>143.4</v>
      </c>
      <c r="H22" s="1">
        <v>103</v>
      </c>
    </row>
    <row r="23" spans="2:8" x14ac:dyDescent="0.3">
      <c r="B23" s="1">
        <v>20</v>
      </c>
      <c r="C23" s="1" t="s">
        <v>2</v>
      </c>
      <c r="D23" s="2">
        <v>14633</v>
      </c>
      <c r="E23" s="1">
        <v>1</v>
      </c>
      <c r="F23" s="3">
        <v>26250</v>
      </c>
      <c r="G23" s="1">
        <v>148</v>
      </c>
      <c r="H23" s="1">
        <v>48</v>
      </c>
    </row>
    <row r="24" spans="2:8" x14ac:dyDescent="0.3">
      <c r="B24" s="1">
        <v>21</v>
      </c>
      <c r="C24" s="1" t="s">
        <v>2</v>
      </c>
      <c r="D24" s="2">
        <v>23061</v>
      </c>
      <c r="E24" s="1">
        <v>1</v>
      </c>
      <c r="F24" s="3">
        <v>38850</v>
      </c>
      <c r="G24" s="1">
        <v>152.6</v>
      </c>
      <c r="H24" s="1">
        <v>17</v>
      </c>
    </row>
    <row r="25" spans="2:8" x14ac:dyDescent="0.3">
      <c r="B25" s="1">
        <v>22</v>
      </c>
      <c r="C25" s="1" t="s">
        <v>1</v>
      </c>
      <c r="D25" s="2">
        <v>14878</v>
      </c>
      <c r="E25" s="1">
        <v>1</v>
      </c>
      <c r="F25" s="3">
        <v>21750</v>
      </c>
      <c r="G25" s="1">
        <v>157.19999999999999</v>
      </c>
      <c r="H25" s="1">
        <v>315</v>
      </c>
    </row>
    <row r="26" spans="2:8" x14ac:dyDescent="0.3">
      <c r="B26" s="1">
        <v>23</v>
      </c>
      <c r="C26" s="1" t="s">
        <v>2</v>
      </c>
      <c r="D26" s="2">
        <v>23816</v>
      </c>
      <c r="E26" s="1">
        <v>1</v>
      </c>
      <c r="F26" s="3">
        <v>24000</v>
      </c>
      <c r="G26" s="1">
        <v>161.80000000000001</v>
      </c>
      <c r="H26" s="1">
        <v>75</v>
      </c>
    </row>
    <row r="27" spans="2:8" x14ac:dyDescent="0.3">
      <c r="B27" s="1">
        <v>24</v>
      </c>
      <c r="C27" s="1" t="s">
        <v>2</v>
      </c>
      <c r="D27" s="2">
        <v>12140</v>
      </c>
      <c r="E27" s="1">
        <v>1</v>
      </c>
      <c r="F27" s="3">
        <v>16950</v>
      </c>
      <c r="G27" s="1">
        <v>166.4</v>
      </c>
      <c r="H27" s="1">
        <v>124</v>
      </c>
    </row>
    <row r="28" spans="2:8" x14ac:dyDescent="0.3">
      <c r="B28" s="1">
        <v>25</v>
      </c>
      <c r="C28" s="1" t="s">
        <v>2</v>
      </c>
      <c r="D28" s="2">
        <v>15523</v>
      </c>
      <c r="E28" s="1">
        <v>1</v>
      </c>
      <c r="F28" s="3">
        <v>21150</v>
      </c>
      <c r="G28" s="1">
        <v>171</v>
      </c>
      <c r="H28" s="1">
        <v>171</v>
      </c>
    </row>
    <row r="29" spans="2:8" x14ac:dyDescent="0.3">
      <c r="B29" s="1">
        <v>26</v>
      </c>
      <c r="C29" s="1" t="s">
        <v>1</v>
      </c>
      <c r="D29" s="2">
        <v>24419</v>
      </c>
      <c r="E29" s="1">
        <v>1</v>
      </c>
      <c r="F29" s="3">
        <v>31050</v>
      </c>
      <c r="G29" s="1">
        <v>175.6</v>
      </c>
      <c r="H29" s="1">
        <v>14</v>
      </c>
    </row>
    <row r="30" spans="2:8" x14ac:dyDescent="0.3">
      <c r="B30" s="1">
        <v>27</v>
      </c>
      <c r="C30" s="1" t="s">
        <v>1</v>
      </c>
      <c r="D30" s="2">
        <v>19802</v>
      </c>
      <c r="E30" s="1">
        <v>3</v>
      </c>
      <c r="F30" s="3">
        <v>60375</v>
      </c>
      <c r="G30" s="1">
        <v>180.2</v>
      </c>
      <c r="H30" s="1">
        <v>96</v>
      </c>
    </row>
    <row r="31" spans="2:8" x14ac:dyDescent="0.3">
      <c r="B31" s="1">
        <v>28</v>
      </c>
      <c r="C31" s="1" t="s">
        <v>1</v>
      </c>
      <c r="D31" s="2">
        <v>23112</v>
      </c>
      <c r="E31" s="1">
        <v>1</v>
      </c>
      <c r="F31" s="3">
        <v>32550</v>
      </c>
      <c r="G31" s="1">
        <v>184.8</v>
      </c>
      <c r="H31" s="1">
        <v>43</v>
      </c>
    </row>
    <row r="32" spans="2:8" x14ac:dyDescent="0.3">
      <c r="B32" s="1">
        <v>29</v>
      </c>
      <c r="C32" s="1" t="s">
        <v>1</v>
      </c>
      <c r="D32" s="2">
        <v>16099</v>
      </c>
      <c r="E32" s="1">
        <v>3</v>
      </c>
      <c r="F32" s="3">
        <v>135000</v>
      </c>
      <c r="G32" s="1">
        <v>189.4</v>
      </c>
      <c r="H32" s="1">
        <v>199</v>
      </c>
    </row>
    <row r="33" spans="2:8" x14ac:dyDescent="0.3">
      <c r="B33" s="1">
        <v>30</v>
      </c>
      <c r="C33" s="1" t="s">
        <v>1</v>
      </c>
      <c r="D33" s="2">
        <v>22541</v>
      </c>
      <c r="E33" s="1">
        <v>1</v>
      </c>
      <c r="F33" s="3">
        <v>31200</v>
      </c>
      <c r="G33" s="1">
        <v>194</v>
      </c>
      <c r="H33" s="1">
        <v>54</v>
      </c>
    </row>
    <row r="34" spans="2:8" x14ac:dyDescent="0.3">
      <c r="B34" s="1">
        <v>31</v>
      </c>
      <c r="C34" s="1" t="s">
        <v>1</v>
      </c>
      <c r="D34" s="2">
        <v>23431</v>
      </c>
      <c r="E34" s="1">
        <v>1</v>
      </c>
      <c r="F34" s="3">
        <v>36150</v>
      </c>
      <c r="G34" s="1">
        <v>198.6</v>
      </c>
      <c r="H34" s="1">
        <v>83</v>
      </c>
    </row>
    <row r="35" spans="2:8" x14ac:dyDescent="0.3">
      <c r="B35" s="1">
        <v>32</v>
      </c>
      <c r="C35" s="1" t="s">
        <v>1</v>
      </c>
      <c r="D35" s="2">
        <v>19752</v>
      </c>
      <c r="E35" s="1">
        <v>3</v>
      </c>
      <c r="F35" s="3">
        <v>110625</v>
      </c>
      <c r="G35" s="1">
        <v>203.2</v>
      </c>
      <c r="H35" s="1">
        <v>120</v>
      </c>
    </row>
    <row r="36" spans="2:8" x14ac:dyDescent="0.3">
      <c r="B36" s="1">
        <v>33</v>
      </c>
      <c r="C36" s="1" t="s">
        <v>1</v>
      </c>
      <c r="D36" s="2">
        <v>22358</v>
      </c>
      <c r="E36" s="1">
        <v>1</v>
      </c>
      <c r="F36" s="3">
        <v>42000</v>
      </c>
      <c r="G36" s="1">
        <v>207.8</v>
      </c>
      <c r="H36" s="1">
        <v>68</v>
      </c>
    </row>
    <row r="37" spans="2:8" x14ac:dyDescent="0.3">
      <c r="B37" s="1">
        <v>34</v>
      </c>
      <c r="C37" s="1" t="s">
        <v>1</v>
      </c>
      <c r="D37" s="2">
        <v>17931</v>
      </c>
      <c r="E37" s="1">
        <v>3</v>
      </c>
      <c r="F37" s="3">
        <v>92000</v>
      </c>
      <c r="G37" s="1">
        <v>212.4</v>
      </c>
      <c r="H37" s="1">
        <v>175</v>
      </c>
    </row>
    <row r="38" spans="2:8" x14ac:dyDescent="0.3">
      <c r="B38" s="1">
        <v>35</v>
      </c>
      <c r="C38" s="1" t="s">
        <v>1</v>
      </c>
      <c r="D38" s="2">
        <v>22515</v>
      </c>
      <c r="E38" s="1">
        <v>3</v>
      </c>
      <c r="F38" s="3">
        <v>81250</v>
      </c>
      <c r="G38" s="1">
        <v>217</v>
      </c>
      <c r="H38" s="1">
        <v>18</v>
      </c>
    </row>
    <row r="39" spans="2:8" x14ac:dyDescent="0.3">
      <c r="B39" s="1">
        <v>36</v>
      </c>
      <c r="C39" s="1" t="s">
        <v>2</v>
      </c>
      <c r="D39" s="2">
        <v>23230</v>
      </c>
      <c r="E39" s="1">
        <v>1</v>
      </c>
      <c r="F39" s="3">
        <v>31350</v>
      </c>
      <c r="G39" s="1">
        <v>221.6</v>
      </c>
      <c r="H39" s="1">
        <v>52</v>
      </c>
    </row>
    <row r="40" spans="2:8" x14ac:dyDescent="0.3">
      <c r="B40" s="1">
        <v>37</v>
      </c>
      <c r="C40" s="1" t="s">
        <v>1</v>
      </c>
      <c r="D40" s="2">
        <v>20006</v>
      </c>
      <c r="E40" s="1">
        <v>1</v>
      </c>
      <c r="F40" s="3">
        <v>29100</v>
      </c>
      <c r="G40" s="1">
        <v>226.2</v>
      </c>
      <c r="H40" s="1">
        <v>113</v>
      </c>
    </row>
    <row r="41" spans="2:8" x14ac:dyDescent="0.3">
      <c r="B41" s="1">
        <v>38</v>
      </c>
      <c r="C41" s="1" t="s">
        <v>1</v>
      </c>
      <c r="D41" s="2">
        <v>22763</v>
      </c>
      <c r="E41" s="1">
        <v>1</v>
      </c>
      <c r="F41" s="3">
        <v>31350</v>
      </c>
      <c r="G41" s="1">
        <v>230.8</v>
      </c>
      <c r="H41" s="1">
        <v>49</v>
      </c>
    </row>
    <row r="42" spans="2:8" x14ac:dyDescent="0.3">
      <c r="B42" s="1">
        <v>39</v>
      </c>
      <c r="C42" s="1" t="s">
        <v>1</v>
      </c>
      <c r="D42" s="2">
        <v>22089</v>
      </c>
      <c r="E42" s="1">
        <v>1</v>
      </c>
      <c r="F42" s="3">
        <v>36000</v>
      </c>
      <c r="G42" s="1">
        <v>235.4</v>
      </c>
      <c r="H42" s="1">
        <v>46</v>
      </c>
    </row>
    <row r="43" spans="2:8" x14ac:dyDescent="0.3">
      <c r="B43" s="1">
        <v>40</v>
      </c>
      <c r="C43" s="1" t="s">
        <v>2</v>
      </c>
      <c r="D43" s="2">
        <v>12294</v>
      </c>
      <c r="E43" s="1">
        <v>1</v>
      </c>
      <c r="F43" s="3">
        <v>19200</v>
      </c>
      <c r="G43" s="1">
        <v>235.4</v>
      </c>
      <c r="H43" s="1">
        <v>23</v>
      </c>
    </row>
    <row r="44" spans="2:8" x14ac:dyDescent="0.3">
      <c r="B44" s="1">
        <v>41</v>
      </c>
      <c r="C44" s="1" t="s">
        <v>2</v>
      </c>
      <c r="D44" s="2">
        <v>22358</v>
      </c>
      <c r="E44" s="1">
        <v>1</v>
      </c>
      <c r="F44" s="3">
        <v>23550</v>
      </c>
      <c r="G44" s="1">
        <v>244.6</v>
      </c>
      <c r="H44" s="1">
        <v>52</v>
      </c>
    </row>
    <row r="45" spans="2:8" x14ac:dyDescent="0.3">
      <c r="B45" s="1">
        <v>42</v>
      </c>
      <c r="C45" s="1" t="s">
        <v>1</v>
      </c>
      <c r="D45" s="2">
        <v>22182</v>
      </c>
      <c r="E45" s="1">
        <v>1</v>
      </c>
      <c r="F45" s="3">
        <v>35100</v>
      </c>
      <c r="G45" s="1">
        <v>249.2</v>
      </c>
      <c r="H45" s="1">
        <v>90</v>
      </c>
    </row>
    <row r="46" spans="2:8" x14ac:dyDescent="0.3">
      <c r="B46" s="1">
        <v>43</v>
      </c>
      <c r="C46" s="1" t="s">
        <v>1</v>
      </c>
      <c r="D46" s="2">
        <v>23394</v>
      </c>
      <c r="E46" s="1">
        <v>1</v>
      </c>
      <c r="F46" s="3">
        <v>23250</v>
      </c>
      <c r="G46" s="1">
        <v>253.8</v>
      </c>
      <c r="H46" s="1">
        <v>46</v>
      </c>
    </row>
    <row r="47" spans="2:8" x14ac:dyDescent="0.3">
      <c r="B47" s="1">
        <v>44</v>
      </c>
      <c r="C47" s="1" t="s">
        <v>1</v>
      </c>
      <c r="D47" s="2">
        <v>23177</v>
      </c>
      <c r="E47" s="1">
        <v>1</v>
      </c>
      <c r="F47" s="3">
        <v>29250</v>
      </c>
      <c r="G47" s="1">
        <v>258.39999999999998</v>
      </c>
      <c r="H47" s="1">
        <v>50</v>
      </c>
    </row>
    <row r="48" spans="2:8" x14ac:dyDescent="0.3">
      <c r="B48" s="1">
        <v>45</v>
      </c>
      <c r="C48" s="1" t="s">
        <v>1</v>
      </c>
      <c r="D48" s="2">
        <v>14094</v>
      </c>
      <c r="E48" s="1">
        <v>2</v>
      </c>
      <c r="F48" s="3">
        <v>30750</v>
      </c>
      <c r="G48" s="1">
        <v>263</v>
      </c>
      <c r="H48" s="1">
        <v>307</v>
      </c>
    </row>
    <row r="49" spans="2:8" x14ac:dyDescent="0.3">
      <c r="B49" s="1">
        <v>46</v>
      </c>
      <c r="C49" s="1" t="s">
        <v>2</v>
      </c>
      <c r="D49" s="2">
        <v>14933</v>
      </c>
      <c r="E49" s="1">
        <v>1</v>
      </c>
      <c r="F49" s="3">
        <v>22350</v>
      </c>
      <c r="G49" s="1">
        <v>267.60000000000002</v>
      </c>
      <c r="H49" s="1">
        <v>165</v>
      </c>
    </row>
    <row r="50" spans="2:8" x14ac:dyDescent="0.3">
      <c r="B50" s="1">
        <v>47</v>
      </c>
      <c r="C50" s="1" t="s">
        <v>2</v>
      </c>
      <c r="D50" s="2">
        <v>13998</v>
      </c>
      <c r="E50" s="1">
        <v>1</v>
      </c>
      <c r="F50" s="3">
        <v>30000</v>
      </c>
      <c r="G50" s="1">
        <v>272.2</v>
      </c>
      <c r="H50" s="1">
        <v>228</v>
      </c>
    </row>
    <row r="51" spans="2:8" x14ac:dyDescent="0.3">
      <c r="B51" s="1">
        <v>48</v>
      </c>
      <c r="C51" s="1" t="s">
        <v>1</v>
      </c>
      <c r="D51" s="2">
        <v>17325</v>
      </c>
      <c r="E51" s="1">
        <v>2</v>
      </c>
      <c r="F51" s="3">
        <v>30750</v>
      </c>
      <c r="G51" s="1">
        <v>276.8</v>
      </c>
      <c r="H51" s="1">
        <v>240</v>
      </c>
    </row>
    <row r="52" spans="2:8" x14ac:dyDescent="0.3">
      <c r="B52" s="1">
        <v>49</v>
      </c>
      <c r="C52" s="1" t="s">
        <v>1</v>
      </c>
      <c r="D52" s="2">
        <v>21444</v>
      </c>
      <c r="E52" s="1">
        <v>1</v>
      </c>
      <c r="F52" s="3">
        <v>34800</v>
      </c>
      <c r="G52" s="1">
        <v>281.39999999999998</v>
      </c>
      <c r="H52" s="1">
        <v>93</v>
      </c>
    </row>
    <row r="53" spans="2:8" x14ac:dyDescent="0.3">
      <c r="B53" s="4">
        <v>50</v>
      </c>
      <c r="C53" s="4" t="s">
        <v>1</v>
      </c>
      <c r="D53" s="2">
        <v>21445</v>
      </c>
      <c r="E53" s="4">
        <v>2</v>
      </c>
      <c r="F53" s="3">
        <v>23550</v>
      </c>
      <c r="G53" s="1">
        <v>286</v>
      </c>
      <c r="H53" s="6">
        <v>95</v>
      </c>
    </row>
  </sheetData>
  <mergeCells count="1">
    <mergeCell ref="D1:G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2:O53"/>
  <sheetViews>
    <sheetView workbookViewId="0">
      <selection activeCell="O21" sqref="O21"/>
    </sheetView>
  </sheetViews>
  <sheetFormatPr defaultRowHeight="14.4" x14ac:dyDescent="0.3"/>
  <cols>
    <col min="3" max="3" width="12.44140625" customWidth="1"/>
    <col min="5" max="5" width="16.88671875" customWidth="1"/>
    <col min="6" max="6" width="16" customWidth="1"/>
    <col min="14" max="14" width="14" customWidth="1"/>
  </cols>
  <sheetData>
    <row r="2" spans="3:15" x14ac:dyDescent="0.3">
      <c r="H2" s="42" t="s">
        <v>17</v>
      </c>
      <c r="I2" s="42"/>
      <c r="J2" s="42"/>
      <c r="K2" s="42"/>
      <c r="L2" s="42"/>
      <c r="M2" s="42"/>
      <c r="N2" s="42"/>
      <c r="O2" s="12" t="s">
        <v>16</v>
      </c>
    </row>
    <row r="3" spans="3:15" x14ac:dyDescent="0.3">
      <c r="C3" s="7" t="s">
        <v>3</v>
      </c>
      <c r="D3" s="7" t="s">
        <v>4</v>
      </c>
      <c r="E3" s="7" t="s">
        <v>6</v>
      </c>
      <c r="F3" s="9" t="s">
        <v>0</v>
      </c>
    </row>
    <row r="4" spans="3:15" x14ac:dyDescent="0.3">
      <c r="C4" s="1">
        <v>1</v>
      </c>
      <c r="D4" s="1" t="s">
        <v>1</v>
      </c>
      <c r="E4" s="1">
        <v>3</v>
      </c>
      <c r="F4" s="3">
        <v>57000</v>
      </c>
      <c r="H4" s="11" t="s">
        <v>10</v>
      </c>
      <c r="I4" s="11"/>
      <c r="J4" s="11"/>
      <c r="K4" s="11"/>
      <c r="L4" s="11"/>
      <c r="M4" s="11"/>
      <c r="N4" s="11"/>
      <c r="O4" s="53">
        <f>AVERAGE(F4:F53)</f>
        <v>38812</v>
      </c>
    </row>
    <row r="5" spans="3:15" x14ac:dyDescent="0.3">
      <c r="C5" s="1">
        <v>2</v>
      </c>
      <c r="D5" s="1" t="s">
        <v>1</v>
      </c>
      <c r="E5" s="1">
        <v>1</v>
      </c>
      <c r="F5" s="3">
        <v>40200</v>
      </c>
    </row>
    <row r="6" spans="3:15" x14ac:dyDescent="0.3">
      <c r="C6" s="1">
        <v>3</v>
      </c>
      <c r="D6" s="1" t="s">
        <v>2</v>
      </c>
      <c r="E6" s="1">
        <v>3</v>
      </c>
      <c r="F6" s="3">
        <v>21450</v>
      </c>
      <c r="H6" s="11" t="s">
        <v>11</v>
      </c>
      <c r="I6" s="11"/>
      <c r="J6" s="11"/>
      <c r="K6" s="11"/>
      <c r="L6" s="11"/>
      <c r="M6" s="11"/>
      <c r="N6" s="11"/>
      <c r="O6" s="12">
        <f>COUNTIF(D4:D53,"f")</f>
        <v>17</v>
      </c>
    </row>
    <row r="7" spans="3:15" x14ac:dyDescent="0.3">
      <c r="C7" s="1">
        <v>4</v>
      </c>
      <c r="D7" s="1" t="s">
        <v>2</v>
      </c>
      <c r="E7" s="1">
        <v>3</v>
      </c>
      <c r="F7" s="3">
        <v>21900</v>
      </c>
    </row>
    <row r="8" spans="3:15" x14ac:dyDescent="0.3">
      <c r="C8" s="1">
        <v>5</v>
      </c>
      <c r="D8" s="1" t="s">
        <v>1</v>
      </c>
      <c r="E8" s="1">
        <v>1</v>
      </c>
      <c r="F8" s="3">
        <v>45000</v>
      </c>
      <c r="H8" s="11" t="s">
        <v>15</v>
      </c>
      <c r="I8" s="11"/>
      <c r="J8" s="11"/>
      <c r="K8" s="11"/>
      <c r="L8" s="11"/>
      <c r="M8" s="11"/>
      <c r="N8" s="11"/>
      <c r="O8" s="12">
        <f>COUNTIF(E4:E53, 3)</f>
        <v>9</v>
      </c>
    </row>
    <row r="9" spans="3:15" x14ac:dyDescent="0.3">
      <c r="C9" s="1">
        <v>6</v>
      </c>
      <c r="D9" s="1" t="s">
        <v>1</v>
      </c>
      <c r="E9" s="1">
        <v>1</v>
      </c>
      <c r="F9" s="3">
        <v>32100</v>
      </c>
    </row>
    <row r="10" spans="3:15" x14ac:dyDescent="0.3">
      <c r="C10" s="1">
        <v>7</v>
      </c>
      <c r="D10" s="1" t="s">
        <v>1</v>
      </c>
      <c r="E10" s="1">
        <v>1</v>
      </c>
      <c r="F10" s="3">
        <v>36000</v>
      </c>
      <c r="H10" s="11" t="s">
        <v>12</v>
      </c>
      <c r="I10" s="11"/>
      <c r="J10" s="11"/>
      <c r="K10" s="11"/>
      <c r="L10" s="11"/>
      <c r="M10" s="11"/>
      <c r="N10" s="11"/>
      <c r="O10" s="12">
        <f>SUMIF(E4:E53, 1,F4:F53)</f>
        <v>1103050</v>
      </c>
    </row>
    <row r="11" spans="3:15" x14ac:dyDescent="0.3">
      <c r="C11" s="1">
        <v>8</v>
      </c>
      <c r="D11" s="1" t="s">
        <v>2</v>
      </c>
      <c r="E11" s="1">
        <v>1</v>
      </c>
      <c r="F11" s="3">
        <v>21900</v>
      </c>
    </row>
    <row r="12" spans="3:15" x14ac:dyDescent="0.3">
      <c r="C12" s="1">
        <v>9</v>
      </c>
      <c r="D12" s="1" t="s">
        <v>2</v>
      </c>
      <c r="E12" s="1">
        <v>1</v>
      </c>
      <c r="F12" s="3">
        <v>27900</v>
      </c>
      <c r="H12" s="11" t="s">
        <v>13</v>
      </c>
      <c r="I12" s="11"/>
      <c r="J12" s="11"/>
      <c r="K12" s="11"/>
      <c r="L12" s="11"/>
      <c r="M12" s="11"/>
      <c r="N12" s="11"/>
      <c r="O12" s="12">
        <f>AVERAGEIF(E4:E53,1,F4:F53)</f>
        <v>30640.277777777777</v>
      </c>
    </row>
    <row r="13" spans="3:15" x14ac:dyDescent="0.3">
      <c r="C13" s="1">
        <v>10</v>
      </c>
      <c r="D13" s="1" t="s">
        <v>2</v>
      </c>
      <c r="E13" s="1">
        <v>1</v>
      </c>
      <c r="F13" s="3">
        <v>24000</v>
      </c>
    </row>
    <row r="14" spans="3:15" x14ac:dyDescent="0.3">
      <c r="C14" s="1">
        <v>11</v>
      </c>
      <c r="D14" s="1" t="s">
        <v>2</v>
      </c>
      <c r="E14" s="1">
        <v>2</v>
      </c>
      <c r="F14" s="3">
        <v>30300</v>
      </c>
      <c r="H14" s="11" t="s">
        <v>14</v>
      </c>
      <c r="I14" s="11"/>
      <c r="J14" s="11"/>
      <c r="K14" s="11"/>
      <c r="L14" s="11"/>
      <c r="M14" s="11"/>
      <c r="N14" s="11"/>
      <c r="O14" s="12">
        <f>SUMIFS(F4:F53,D4:D53,"m",E4:E53,2)</f>
        <v>85050</v>
      </c>
    </row>
    <row r="15" spans="3:15" x14ac:dyDescent="0.3">
      <c r="C15" s="1">
        <v>12</v>
      </c>
      <c r="D15" s="1" t="s">
        <v>1</v>
      </c>
      <c r="E15" s="1">
        <v>1</v>
      </c>
      <c r="F15" s="3">
        <v>28350</v>
      </c>
    </row>
    <row r="16" spans="3:15" x14ac:dyDescent="0.3">
      <c r="C16" s="1">
        <v>13</v>
      </c>
      <c r="D16" s="1" t="s">
        <v>1</v>
      </c>
      <c r="E16" s="1">
        <v>1</v>
      </c>
      <c r="F16" s="3">
        <v>27750</v>
      </c>
      <c r="H16" s="11" t="s">
        <v>18</v>
      </c>
      <c r="I16" s="11"/>
      <c r="J16" s="11"/>
      <c r="K16" s="11"/>
      <c r="L16" s="11"/>
      <c r="M16" s="11"/>
      <c r="N16" s="11"/>
      <c r="O16" s="12">
        <f>AVERAGEIFS(F4:F53,D4:D53,"f",E4:E53,1)</f>
        <v>24900</v>
      </c>
    </row>
    <row r="17" spans="3:15" x14ac:dyDescent="0.3">
      <c r="C17" s="1">
        <v>14</v>
      </c>
      <c r="D17" s="1" t="s">
        <v>2</v>
      </c>
      <c r="E17" s="1">
        <v>1</v>
      </c>
      <c r="F17" s="3">
        <v>35100</v>
      </c>
    </row>
    <row r="18" spans="3:15" x14ac:dyDescent="0.3">
      <c r="C18" s="1">
        <v>15</v>
      </c>
      <c r="D18" s="1" t="s">
        <v>1</v>
      </c>
      <c r="E18" s="1">
        <v>1</v>
      </c>
      <c r="F18" s="3">
        <v>27300</v>
      </c>
      <c r="H18" s="11" t="s">
        <v>27</v>
      </c>
      <c r="I18" s="11"/>
      <c r="J18" s="11"/>
      <c r="K18" s="11"/>
      <c r="L18" s="11"/>
      <c r="M18" s="11"/>
      <c r="N18" s="11"/>
      <c r="O18" s="54">
        <f>MAX(F4:F53)</f>
        <v>135000</v>
      </c>
    </row>
    <row r="19" spans="3:15" x14ac:dyDescent="0.3">
      <c r="C19" s="1">
        <v>16</v>
      </c>
      <c r="D19" s="1" t="s">
        <v>1</v>
      </c>
      <c r="E19" s="1">
        <v>1</v>
      </c>
      <c r="F19" s="3">
        <v>40800</v>
      </c>
    </row>
    <row r="20" spans="3:15" x14ac:dyDescent="0.3">
      <c r="C20" s="1">
        <v>17</v>
      </c>
      <c r="D20" s="1" t="s">
        <v>1</v>
      </c>
      <c r="E20" s="1">
        <v>1</v>
      </c>
      <c r="F20" s="3">
        <v>46000</v>
      </c>
      <c r="H20" s="11" t="s">
        <v>28</v>
      </c>
      <c r="I20" s="11"/>
      <c r="J20" s="11"/>
      <c r="K20" s="11"/>
      <c r="L20" s="11"/>
      <c r="M20" s="11"/>
      <c r="N20" s="11"/>
      <c r="O20" s="53">
        <f>MIN(F4:F53)</f>
        <v>16950</v>
      </c>
    </row>
    <row r="21" spans="3:15" x14ac:dyDescent="0.3">
      <c r="C21" s="1">
        <v>18</v>
      </c>
      <c r="D21" s="1" t="s">
        <v>1</v>
      </c>
      <c r="E21" s="1">
        <v>3</v>
      </c>
      <c r="F21" s="3">
        <v>103750</v>
      </c>
    </row>
    <row r="22" spans="3:15" x14ac:dyDescent="0.3">
      <c r="C22" s="1">
        <v>19</v>
      </c>
      <c r="D22" s="1" t="s">
        <v>1</v>
      </c>
      <c r="E22" s="1">
        <v>1</v>
      </c>
      <c r="F22" s="3">
        <v>42300</v>
      </c>
    </row>
    <row r="23" spans="3:15" x14ac:dyDescent="0.3">
      <c r="C23" s="1">
        <v>20</v>
      </c>
      <c r="D23" s="1" t="s">
        <v>2</v>
      </c>
      <c r="E23" s="1">
        <v>1</v>
      </c>
      <c r="F23" s="3">
        <v>26250</v>
      </c>
    </row>
    <row r="24" spans="3:15" x14ac:dyDescent="0.3">
      <c r="C24" s="1">
        <v>21</v>
      </c>
      <c r="D24" s="1" t="s">
        <v>2</v>
      </c>
      <c r="E24" s="1">
        <v>2</v>
      </c>
      <c r="F24" s="3">
        <v>38850</v>
      </c>
    </row>
    <row r="25" spans="3:15" x14ac:dyDescent="0.3">
      <c r="C25" s="1">
        <v>22</v>
      </c>
      <c r="D25" s="1" t="s">
        <v>1</v>
      </c>
      <c r="E25" s="1">
        <v>1</v>
      </c>
      <c r="F25" s="3">
        <v>21750</v>
      </c>
    </row>
    <row r="26" spans="3:15" x14ac:dyDescent="0.3">
      <c r="C26" s="1">
        <v>23</v>
      </c>
      <c r="D26" s="1" t="s">
        <v>2</v>
      </c>
      <c r="E26" s="1">
        <v>1</v>
      </c>
      <c r="F26" s="3">
        <v>24000</v>
      </c>
    </row>
    <row r="27" spans="3:15" x14ac:dyDescent="0.3">
      <c r="C27" s="1">
        <v>24</v>
      </c>
      <c r="D27" s="1" t="s">
        <v>2</v>
      </c>
      <c r="E27" s="1">
        <v>1</v>
      </c>
      <c r="F27" s="3">
        <v>16950</v>
      </c>
    </row>
    <row r="28" spans="3:15" x14ac:dyDescent="0.3">
      <c r="C28" s="1">
        <v>25</v>
      </c>
      <c r="D28" s="1" t="s">
        <v>2</v>
      </c>
      <c r="E28" s="1">
        <v>1</v>
      </c>
      <c r="F28" s="3">
        <v>21150</v>
      </c>
    </row>
    <row r="29" spans="3:15" x14ac:dyDescent="0.3">
      <c r="C29" s="1">
        <v>26</v>
      </c>
      <c r="D29" s="1" t="s">
        <v>1</v>
      </c>
      <c r="E29" s="1">
        <v>1</v>
      </c>
      <c r="F29" s="3">
        <v>31050</v>
      </c>
    </row>
    <row r="30" spans="3:15" x14ac:dyDescent="0.3">
      <c r="C30" s="1">
        <v>27</v>
      </c>
      <c r="D30" s="1" t="s">
        <v>1</v>
      </c>
      <c r="E30" s="1">
        <v>3</v>
      </c>
      <c r="F30" s="3">
        <v>60375</v>
      </c>
    </row>
    <row r="31" spans="3:15" x14ac:dyDescent="0.3">
      <c r="C31" s="1">
        <v>28</v>
      </c>
      <c r="D31" s="1" t="s">
        <v>1</v>
      </c>
      <c r="E31" s="1">
        <v>1</v>
      </c>
      <c r="F31" s="3">
        <v>32550</v>
      </c>
    </row>
    <row r="32" spans="3:15" x14ac:dyDescent="0.3">
      <c r="C32" s="1">
        <v>29</v>
      </c>
      <c r="D32" s="1" t="s">
        <v>1</v>
      </c>
      <c r="E32" s="1">
        <v>3</v>
      </c>
      <c r="F32" s="3">
        <v>135000</v>
      </c>
    </row>
    <row r="33" spans="3:6" x14ac:dyDescent="0.3">
      <c r="C33" s="1">
        <v>30</v>
      </c>
      <c r="D33" s="1" t="s">
        <v>1</v>
      </c>
      <c r="E33" s="1">
        <v>1</v>
      </c>
      <c r="F33" s="3">
        <v>31200</v>
      </c>
    </row>
    <row r="34" spans="3:6" x14ac:dyDescent="0.3">
      <c r="C34" s="1">
        <v>31</v>
      </c>
      <c r="D34" s="1" t="s">
        <v>1</v>
      </c>
      <c r="E34" s="1">
        <v>1</v>
      </c>
      <c r="F34" s="3">
        <v>36150</v>
      </c>
    </row>
    <row r="35" spans="3:6" x14ac:dyDescent="0.3">
      <c r="C35" s="1">
        <v>32</v>
      </c>
      <c r="D35" s="1" t="s">
        <v>1</v>
      </c>
      <c r="E35" s="1">
        <v>3</v>
      </c>
      <c r="F35" s="3">
        <v>110625</v>
      </c>
    </row>
    <row r="36" spans="3:6" x14ac:dyDescent="0.3">
      <c r="C36" s="1">
        <v>33</v>
      </c>
      <c r="D36" s="1" t="s">
        <v>1</v>
      </c>
      <c r="E36" s="1">
        <v>1</v>
      </c>
      <c r="F36" s="3">
        <v>42000</v>
      </c>
    </row>
    <row r="37" spans="3:6" x14ac:dyDescent="0.3">
      <c r="C37" s="1">
        <v>34</v>
      </c>
      <c r="D37" s="1" t="s">
        <v>1</v>
      </c>
      <c r="E37" s="1">
        <v>3</v>
      </c>
      <c r="F37" s="3">
        <v>92000</v>
      </c>
    </row>
    <row r="38" spans="3:6" x14ac:dyDescent="0.3">
      <c r="C38" s="1">
        <v>35</v>
      </c>
      <c r="D38" s="1" t="s">
        <v>1</v>
      </c>
      <c r="E38" s="1">
        <v>3</v>
      </c>
      <c r="F38" s="3">
        <v>81250</v>
      </c>
    </row>
    <row r="39" spans="3:6" x14ac:dyDescent="0.3">
      <c r="C39" s="1">
        <v>36</v>
      </c>
      <c r="D39" s="1" t="s">
        <v>2</v>
      </c>
      <c r="E39" s="1">
        <v>1</v>
      </c>
      <c r="F39" s="3">
        <v>31350</v>
      </c>
    </row>
    <row r="40" spans="3:6" x14ac:dyDescent="0.3">
      <c r="C40" s="1">
        <v>37</v>
      </c>
      <c r="D40" s="1" t="s">
        <v>1</v>
      </c>
      <c r="E40" s="1">
        <v>1</v>
      </c>
      <c r="F40" s="3">
        <v>29100</v>
      </c>
    </row>
    <row r="41" spans="3:6" x14ac:dyDescent="0.3">
      <c r="C41" s="1">
        <v>38</v>
      </c>
      <c r="D41" s="1" t="s">
        <v>1</v>
      </c>
      <c r="E41" s="1">
        <v>1</v>
      </c>
      <c r="F41" s="3">
        <v>31350</v>
      </c>
    </row>
    <row r="42" spans="3:6" x14ac:dyDescent="0.3">
      <c r="C42" s="1">
        <v>39</v>
      </c>
      <c r="D42" s="1" t="s">
        <v>1</v>
      </c>
      <c r="E42" s="1">
        <v>1</v>
      </c>
      <c r="F42" s="3">
        <v>36000</v>
      </c>
    </row>
    <row r="43" spans="3:6" x14ac:dyDescent="0.3">
      <c r="C43" s="1">
        <v>40</v>
      </c>
      <c r="D43" s="1" t="s">
        <v>2</v>
      </c>
      <c r="E43" s="1">
        <v>1</v>
      </c>
      <c r="F43" s="3">
        <v>19200</v>
      </c>
    </row>
    <row r="44" spans="3:6" x14ac:dyDescent="0.3">
      <c r="C44" s="1">
        <v>41</v>
      </c>
      <c r="D44" s="1" t="s">
        <v>2</v>
      </c>
      <c r="E44" s="1">
        <v>1</v>
      </c>
      <c r="F44" s="3">
        <v>23550</v>
      </c>
    </row>
    <row r="45" spans="3:6" x14ac:dyDescent="0.3">
      <c r="C45" s="1">
        <v>42</v>
      </c>
      <c r="D45" s="1" t="s">
        <v>1</v>
      </c>
      <c r="E45" s="1">
        <v>1</v>
      </c>
      <c r="F45" s="3">
        <v>35100</v>
      </c>
    </row>
    <row r="46" spans="3:6" x14ac:dyDescent="0.3">
      <c r="C46" s="1">
        <v>43</v>
      </c>
      <c r="D46" s="1" t="s">
        <v>1</v>
      </c>
      <c r="E46" s="1">
        <v>1</v>
      </c>
      <c r="F46" s="3">
        <v>23250</v>
      </c>
    </row>
    <row r="47" spans="3:6" x14ac:dyDescent="0.3">
      <c r="C47" s="1">
        <v>44</v>
      </c>
      <c r="D47" s="1" t="s">
        <v>1</v>
      </c>
      <c r="E47" s="1">
        <v>1</v>
      </c>
      <c r="F47" s="3">
        <v>29250</v>
      </c>
    </row>
    <row r="48" spans="3:6" x14ac:dyDescent="0.3">
      <c r="C48" s="1">
        <v>45</v>
      </c>
      <c r="D48" s="1" t="s">
        <v>1</v>
      </c>
      <c r="E48" s="1">
        <v>2</v>
      </c>
      <c r="F48" s="3">
        <v>30750</v>
      </c>
    </row>
    <row r="49" spans="3:6" x14ac:dyDescent="0.3">
      <c r="C49" s="1">
        <v>46</v>
      </c>
      <c r="D49" s="1" t="s">
        <v>2</v>
      </c>
      <c r="E49" s="1">
        <v>1</v>
      </c>
      <c r="F49" s="3">
        <v>22350</v>
      </c>
    </row>
    <row r="50" spans="3:6" x14ac:dyDescent="0.3">
      <c r="C50" s="1">
        <v>47</v>
      </c>
      <c r="D50" s="1" t="s">
        <v>2</v>
      </c>
      <c r="E50" s="1">
        <v>1</v>
      </c>
      <c r="F50" s="3">
        <v>30000</v>
      </c>
    </row>
    <row r="51" spans="3:6" x14ac:dyDescent="0.3">
      <c r="C51" s="1">
        <v>48</v>
      </c>
      <c r="D51" s="1" t="s">
        <v>1</v>
      </c>
      <c r="E51" s="1">
        <v>2</v>
      </c>
      <c r="F51" s="3">
        <v>30750</v>
      </c>
    </row>
    <row r="52" spans="3:6" x14ac:dyDescent="0.3">
      <c r="C52" s="1">
        <v>49</v>
      </c>
      <c r="D52" s="1" t="s">
        <v>1</v>
      </c>
      <c r="E52" s="1">
        <v>1</v>
      </c>
      <c r="F52" s="3">
        <v>34800</v>
      </c>
    </row>
    <row r="53" spans="3:6" x14ac:dyDescent="0.3">
      <c r="C53" s="4">
        <v>50</v>
      </c>
      <c r="D53" s="4" t="s">
        <v>1</v>
      </c>
      <c r="E53" s="4">
        <v>2</v>
      </c>
      <c r="F53" s="3">
        <v>23550</v>
      </c>
    </row>
  </sheetData>
  <mergeCells count="1">
    <mergeCell ref="H2:N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3:K55"/>
  <sheetViews>
    <sheetView topLeftCell="A20" workbookViewId="0">
      <selection activeCell="G6" sqref="G6:G55"/>
    </sheetView>
  </sheetViews>
  <sheetFormatPr defaultRowHeight="14.4" x14ac:dyDescent="0.3"/>
  <cols>
    <col min="3" max="3" width="18.88671875" customWidth="1"/>
    <col min="4" max="4" width="19.88671875" customWidth="1"/>
    <col min="5" max="5" width="32" customWidth="1"/>
    <col min="6" max="6" width="13.88671875" customWidth="1"/>
    <col min="7" max="7" width="16.33203125" customWidth="1"/>
    <col min="10" max="10" width="24.109375" customWidth="1"/>
    <col min="11" max="11" width="16.6640625" customWidth="1"/>
  </cols>
  <sheetData>
    <row r="3" spans="3:11" ht="18" x14ac:dyDescent="0.3">
      <c r="C3" s="13" t="s">
        <v>48</v>
      </c>
      <c r="D3" s="11"/>
      <c r="E3" s="11"/>
      <c r="F3" s="11"/>
      <c r="G3" s="11"/>
      <c r="H3" s="11"/>
      <c r="I3" s="11"/>
      <c r="J3" s="11"/>
    </row>
    <row r="5" spans="3:11" x14ac:dyDescent="0.3">
      <c r="C5" s="7" t="s">
        <v>3</v>
      </c>
      <c r="D5" s="9" t="s">
        <v>0</v>
      </c>
      <c r="E5" s="10" t="s">
        <v>9</v>
      </c>
      <c r="F5" s="16" t="s">
        <v>30</v>
      </c>
      <c r="G5" s="16" t="s">
        <v>29</v>
      </c>
      <c r="J5" s="16" t="s">
        <v>31</v>
      </c>
      <c r="K5" s="16" t="s">
        <v>30</v>
      </c>
    </row>
    <row r="6" spans="3:11" x14ac:dyDescent="0.3">
      <c r="C6" s="1">
        <v>1</v>
      </c>
      <c r="D6" s="3">
        <v>57000</v>
      </c>
      <c r="E6" s="1">
        <v>144</v>
      </c>
      <c r="F6" s="5" t="str">
        <f>IF(D6&gt;100000,"very high",IF(D6&gt;50000,"high",IF(D6&gt;25000,"moderate", IF(D6&lt;25000,"low"))))</f>
        <v>high</v>
      </c>
      <c r="G6" s="5" t="str">
        <f>IF(E6&gt;200,"very good", IF(E6&gt;100,F8,IF(E6&gt;50,"moderate",IF(E6&lt;=50,"poor"))))</f>
        <v>low</v>
      </c>
      <c r="J6" s="17" t="s">
        <v>36</v>
      </c>
      <c r="K6" s="17" t="s">
        <v>33</v>
      </c>
    </row>
    <row r="7" spans="3:11" x14ac:dyDescent="0.3">
      <c r="C7" s="1">
        <v>2</v>
      </c>
      <c r="D7" s="3">
        <v>40200</v>
      </c>
      <c r="E7" s="1">
        <v>36</v>
      </c>
      <c r="F7" s="5" t="str">
        <f t="shared" ref="F7:F55" si="0">IF(D7&gt;100000,"very high",IF(D7&gt;50000,"high",IF(D7&gt;25000,"moderate", IF(D7&lt;25000,"low"))))</f>
        <v>moderate</v>
      </c>
      <c r="G7" s="5" t="str">
        <f t="shared" ref="G7:G55" si="1">IF(E7&gt;200,"very good", IF(E7&gt;100,F9,IF(E7&gt;50,"moderate",IF(E7&lt;=50,"poor"))))</f>
        <v>poor</v>
      </c>
      <c r="J7" s="17" t="s">
        <v>34</v>
      </c>
      <c r="K7" s="17" t="s">
        <v>35</v>
      </c>
    </row>
    <row r="8" spans="3:11" x14ac:dyDescent="0.3">
      <c r="C8" s="1">
        <v>3</v>
      </c>
      <c r="D8" s="3">
        <v>21450</v>
      </c>
      <c r="E8" s="1">
        <v>381</v>
      </c>
      <c r="F8" s="5" t="str">
        <f t="shared" si="0"/>
        <v>low</v>
      </c>
      <c r="G8" s="5" t="str">
        <f t="shared" si="1"/>
        <v>very good</v>
      </c>
      <c r="J8" s="17" t="s">
        <v>37</v>
      </c>
      <c r="K8" s="17" t="s">
        <v>38</v>
      </c>
    </row>
    <row r="9" spans="3:11" x14ac:dyDescent="0.3">
      <c r="C9" s="1">
        <v>4</v>
      </c>
      <c r="D9" s="3">
        <v>21900</v>
      </c>
      <c r="E9" s="1">
        <v>190</v>
      </c>
      <c r="F9" s="5" t="str">
        <f t="shared" si="0"/>
        <v>low</v>
      </c>
      <c r="G9" s="5" t="str">
        <f t="shared" si="1"/>
        <v>moderate</v>
      </c>
      <c r="J9" s="17" t="s">
        <v>39</v>
      </c>
      <c r="K9" s="17" t="s">
        <v>40</v>
      </c>
    </row>
    <row r="10" spans="3:11" x14ac:dyDescent="0.3">
      <c r="C10" s="1">
        <v>5</v>
      </c>
      <c r="D10" s="3">
        <v>45000</v>
      </c>
      <c r="E10" s="1">
        <v>138</v>
      </c>
      <c r="F10" s="5" t="str">
        <f t="shared" si="0"/>
        <v>moderate</v>
      </c>
      <c r="G10" s="5" t="str">
        <f t="shared" si="1"/>
        <v>moderate</v>
      </c>
    </row>
    <row r="11" spans="3:11" x14ac:dyDescent="0.3">
      <c r="C11" s="1">
        <v>6</v>
      </c>
      <c r="D11" s="3">
        <v>32100</v>
      </c>
      <c r="E11" s="1">
        <v>67</v>
      </c>
      <c r="F11" s="5" t="str">
        <f t="shared" si="0"/>
        <v>moderate</v>
      </c>
      <c r="G11" s="5" t="str">
        <f t="shared" si="1"/>
        <v>moderate</v>
      </c>
    </row>
    <row r="12" spans="3:11" x14ac:dyDescent="0.3">
      <c r="C12" s="1">
        <v>7</v>
      </c>
      <c r="D12" s="3">
        <v>36000</v>
      </c>
      <c r="E12" s="1">
        <v>114</v>
      </c>
      <c r="F12" s="5" t="str">
        <f t="shared" si="0"/>
        <v>moderate</v>
      </c>
      <c r="G12" s="5" t="str">
        <f t="shared" si="1"/>
        <v>moderate</v>
      </c>
      <c r="J12" s="10" t="s">
        <v>32</v>
      </c>
      <c r="K12" s="16" t="s">
        <v>29</v>
      </c>
    </row>
    <row r="13" spans="3:11" x14ac:dyDescent="0.3">
      <c r="C13" s="1">
        <v>8</v>
      </c>
      <c r="D13" s="3">
        <v>21900</v>
      </c>
      <c r="E13" s="1">
        <v>0</v>
      </c>
      <c r="F13" s="5" t="str">
        <f t="shared" si="0"/>
        <v>low</v>
      </c>
      <c r="G13" s="5" t="str">
        <f t="shared" si="1"/>
        <v>poor</v>
      </c>
      <c r="J13" s="6" t="s">
        <v>41</v>
      </c>
      <c r="K13" s="6" t="s">
        <v>45</v>
      </c>
    </row>
    <row r="14" spans="3:11" x14ac:dyDescent="0.3">
      <c r="C14" s="1">
        <v>9</v>
      </c>
      <c r="D14" s="3">
        <v>27900</v>
      </c>
      <c r="E14" s="1">
        <v>115</v>
      </c>
      <c r="F14" s="5" t="str">
        <f t="shared" si="0"/>
        <v>moderate</v>
      </c>
      <c r="G14" s="5" t="str">
        <f t="shared" si="1"/>
        <v>moderate</v>
      </c>
      <c r="J14" s="6" t="s">
        <v>42</v>
      </c>
      <c r="K14" s="6" t="s">
        <v>35</v>
      </c>
    </row>
    <row r="15" spans="3:11" x14ac:dyDescent="0.3">
      <c r="C15" s="1">
        <v>10</v>
      </c>
      <c r="D15" s="3">
        <v>24000</v>
      </c>
      <c r="E15" s="1">
        <v>244</v>
      </c>
      <c r="F15" s="5" t="str">
        <f t="shared" si="0"/>
        <v>low</v>
      </c>
      <c r="G15" s="5" t="str">
        <f t="shared" si="1"/>
        <v>very good</v>
      </c>
      <c r="J15" s="6" t="s">
        <v>43</v>
      </c>
      <c r="K15" s="6" t="s">
        <v>46</v>
      </c>
    </row>
    <row r="16" spans="3:11" x14ac:dyDescent="0.3">
      <c r="C16" s="1">
        <v>11</v>
      </c>
      <c r="D16" s="3">
        <v>30300</v>
      </c>
      <c r="E16" s="1">
        <v>143</v>
      </c>
      <c r="F16" s="5" t="str">
        <f t="shared" si="0"/>
        <v>moderate</v>
      </c>
      <c r="G16" s="5" t="str">
        <f t="shared" si="1"/>
        <v>moderate</v>
      </c>
      <c r="J16" s="6" t="s">
        <v>44</v>
      </c>
      <c r="K16" s="6" t="s">
        <v>47</v>
      </c>
    </row>
    <row r="17" spans="3:7" x14ac:dyDescent="0.3">
      <c r="C17" s="1">
        <v>12</v>
      </c>
      <c r="D17" s="3">
        <v>28350</v>
      </c>
      <c r="E17" s="1">
        <v>26</v>
      </c>
      <c r="F17" s="5" t="str">
        <f t="shared" si="0"/>
        <v>moderate</v>
      </c>
      <c r="G17" s="5" t="str">
        <f t="shared" si="1"/>
        <v>poor</v>
      </c>
    </row>
    <row r="18" spans="3:7" x14ac:dyDescent="0.3">
      <c r="C18" s="1">
        <v>13</v>
      </c>
      <c r="D18" s="3">
        <v>27750</v>
      </c>
      <c r="E18" s="1">
        <v>34</v>
      </c>
      <c r="F18" s="5" t="str">
        <f t="shared" si="0"/>
        <v>moderate</v>
      </c>
      <c r="G18" s="5" t="str">
        <f t="shared" si="1"/>
        <v>poor</v>
      </c>
    </row>
    <row r="19" spans="3:7" x14ac:dyDescent="0.3">
      <c r="C19" s="1">
        <v>14</v>
      </c>
      <c r="D19" s="3">
        <v>35100</v>
      </c>
      <c r="E19" s="1">
        <v>137</v>
      </c>
      <c r="F19" s="5" t="str">
        <f t="shared" si="0"/>
        <v>moderate</v>
      </c>
      <c r="G19" s="5" t="str">
        <f t="shared" si="1"/>
        <v>moderate</v>
      </c>
    </row>
    <row r="20" spans="3:7" x14ac:dyDescent="0.3">
      <c r="C20" s="1">
        <v>15</v>
      </c>
      <c r="D20" s="3">
        <v>27300</v>
      </c>
      <c r="E20" s="1">
        <v>66</v>
      </c>
      <c r="F20" s="5" t="str">
        <f t="shared" si="0"/>
        <v>moderate</v>
      </c>
      <c r="G20" s="5" t="str">
        <f t="shared" si="1"/>
        <v>moderate</v>
      </c>
    </row>
    <row r="21" spans="3:7" x14ac:dyDescent="0.3">
      <c r="C21" s="1">
        <v>16</v>
      </c>
      <c r="D21" s="3">
        <v>40800</v>
      </c>
      <c r="E21" s="1">
        <v>24</v>
      </c>
      <c r="F21" s="5" t="str">
        <f t="shared" si="0"/>
        <v>moderate</v>
      </c>
      <c r="G21" s="5" t="str">
        <f t="shared" si="1"/>
        <v>poor</v>
      </c>
    </row>
    <row r="22" spans="3:7" x14ac:dyDescent="0.3">
      <c r="C22" s="1">
        <v>17</v>
      </c>
      <c r="D22" s="3">
        <v>46000</v>
      </c>
      <c r="E22" s="1">
        <v>48</v>
      </c>
      <c r="F22" s="5" t="str">
        <f t="shared" si="0"/>
        <v>moderate</v>
      </c>
      <c r="G22" s="5" t="str">
        <f t="shared" si="1"/>
        <v>poor</v>
      </c>
    </row>
    <row r="23" spans="3:7" x14ac:dyDescent="0.3">
      <c r="C23" s="1">
        <v>18</v>
      </c>
      <c r="D23" s="3">
        <v>103750</v>
      </c>
      <c r="E23" s="1">
        <v>70</v>
      </c>
      <c r="F23" s="5" t="str">
        <f t="shared" si="0"/>
        <v>very high</v>
      </c>
      <c r="G23" s="5" t="str">
        <f t="shared" si="1"/>
        <v>moderate</v>
      </c>
    </row>
    <row r="24" spans="3:7" x14ac:dyDescent="0.3">
      <c r="C24" s="1">
        <v>19</v>
      </c>
      <c r="D24" s="3">
        <v>42300</v>
      </c>
      <c r="E24" s="1">
        <v>103</v>
      </c>
      <c r="F24" s="5" t="str">
        <f t="shared" si="0"/>
        <v>moderate</v>
      </c>
      <c r="G24" s="5" t="str">
        <f t="shared" si="1"/>
        <v>moderate</v>
      </c>
    </row>
    <row r="25" spans="3:7" x14ac:dyDescent="0.3">
      <c r="C25" s="1">
        <v>20</v>
      </c>
      <c r="D25" s="3">
        <v>26250</v>
      </c>
      <c r="E25" s="1">
        <v>48</v>
      </c>
      <c r="F25" s="5" t="str">
        <f t="shared" si="0"/>
        <v>moderate</v>
      </c>
      <c r="G25" s="5" t="str">
        <f t="shared" si="1"/>
        <v>poor</v>
      </c>
    </row>
    <row r="26" spans="3:7" x14ac:dyDescent="0.3">
      <c r="C26" s="1">
        <v>21</v>
      </c>
      <c r="D26" s="3">
        <v>38850</v>
      </c>
      <c r="E26" s="1">
        <v>17</v>
      </c>
      <c r="F26" s="5" t="str">
        <f t="shared" si="0"/>
        <v>moderate</v>
      </c>
      <c r="G26" s="5" t="str">
        <f t="shared" si="1"/>
        <v>poor</v>
      </c>
    </row>
    <row r="27" spans="3:7" x14ac:dyDescent="0.3">
      <c r="C27" s="1">
        <v>22</v>
      </c>
      <c r="D27" s="3">
        <v>21750</v>
      </c>
      <c r="E27" s="1">
        <v>315</v>
      </c>
      <c r="F27" s="5" t="str">
        <f t="shared" si="0"/>
        <v>low</v>
      </c>
      <c r="G27" s="5" t="str">
        <f t="shared" si="1"/>
        <v>very good</v>
      </c>
    </row>
    <row r="28" spans="3:7" x14ac:dyDescent="0.3">
      <c r="C28" s="1">
        <v>23</v>
      </c>
      <c r="D28" s="3">
        <v>24000</v>
      </c>
      <c r="E28" s="1">
        <v>75</v>
      </c>
      <c r="F28" s="5" t="str">
        <f t="shared" si="0"/>
        <v>low</v>
      </c>
      <c r="G28" s="5" t="str">
        <f t="shared" si="1"/>
        <v>moderate</v>
      </c>
    </row>
    <row r="29" spans="3:7" x14ac:dyDescent="0.3">
      <c r="C29" s="1">
        <v>24</v>
      </c>
      <c r="D29" s="3">
        <v>16950</v>
      </c>
      <c r="E29" s="1">
        <v>124</v>
      </c>
      <c r="F29" s="5" t="str">
        <f t="shared" si="0"/>
        <v>low</v>
      </c>
      <c r="G29" s="5" t="str">
        <f t="shared" si="1"/>
        <v>moderate</v>
      </c>
    </row>
    <row r="30" spans="3:7" x14ac:dyDescent="0.3">
      <c r="C30" s="1">
        <v>25</v>
      </c>
      <c r="D30" s="3">
        <v>21150</v>
      </c>
      <c r="E30" s="1">
        <v>171</v>
      </c>
      <c r="F30" s="5" t="str">
        <f t="shared" si="0"/>
        <v>low</v>
      </c>
      <c r="G30" s="5" t="str">
        <f t="shared" si="1"/>
        <v>high</v>
      </c>
    </row>
    <row r="31" spans="3:7" x14ac:dyDescent="0.3">
      <c r="C31" s="1">
        <v>26</v>
      </c>
      <c r="D31" s="3">
        <v>31050</v>
      </c>
      <c r="E31" s="1">
        <v>14</v>
      </c>
      <c r="F31" s="5" t="str">
        <f t="shared" si="0"/>
        <v>moderate</v>
      </c>
      <c r="G31" s="5" t="str">
        <f t="shared" si="1"/>
        <v>poor</v>
      </c>
    </row>
    <row r="32" spans="3:7" x14ac:dyDescent="0.3">
      <c r="C32" s="1">
        <v>27</v>
      </c>
      <c r="D32" s="3">
        <v>60375</v>
      </c>
      <c r="E32" s="1">
        <v>96</v>
      </c>
      <c r="F32" s="5" t="str">
        <f t="shared" si="0"/>
        <v>high</v>
      </c>
      <c r="G32" s="5" t="str">
        <f t="shared" si="1"/>
        <v>moderate</v>
      </c>
    </row>
    <row r="33" spans="3:7" x14ac:dyDescent="0.3">
      <c r="C33" s="1">
        <v>28</v>
      </c>
      <c r="D33" s="3">
        <v>32550</v>
      </c>
      <c r="E33" s="1">
        <v>43</v>
      </c>
      <c r="F33" s="5" t="str">
        <f t="shared" si="0"/>
        <v>moderate</v>
      </c>
      <c r="G33" s="5" t="str">
        <f t="shared" si="1"/>
        <v>poor</v>
      </c>
    </row>
    <row r="34" spans="3:7" x14ac:dyDescent="0.3">
      <c r="C34" s="1">
        <v>29</v>
      </c>
      <c r="D34" s="3">
        <v>135000</v>
      </c>
      <c r="E34" s="1">
        <v>199</v>
      </c>
      <c r="F34" s="5" t="str">
        <f t="shared" si="0"/>
        <v>very high</v>
      </c>
      <c r="G34" s="5" t="str">
        <f t="shared" si="1"/>
        <v>moderate</v>
      </c>
    </row>
    <row r="35" spans="3:7" x14ac:dyDescent="0.3">
      <c r="C35" s="1">
        <v>30</v>
      </c>
      <c r="D35" s="3">
        <v>31200</v>
      </c>
      <c r="E35" s="1">
        <v>54</v>
      </c>
      <c r="F35" s="5" t="str">
        <f t="shared" si="0"/>
        <v>moderate</v>
      </c>
      <c r="G35" s="5" t="str">
        <f t="shared" si="1"/>
        <v>moderate</v>
      </c>
    </row>
    <row r="36" spans="3:7" x14ac:dyDescent="0.3">
      <c r="C36" s="1">
        <v>31</v>
      </c>
      <c r="D36" s="3">
        <v>36150</v>
      </c>
      <c r="E36" s="1">
        <v>83</v>
      </c>
      <c r="F36" s="5" t="str">
        <f t="shared" si="0"/>
        <v>moderate</v>
      </c>
      <c r="G36" s="5" t="str">
        <f t="shared" si="1"/>
        <v>moderate</v>
      </c>
    </row>
    <row r="37" spans="3:7" x14ac:dyDescent="0.3">
      <c r="C37" s="1">
        <v>32</v>
      </c>
      <c r="D37" s="3">
        <v>110625</v>
      </c>
      <c r="E37" s="1">
        <v>120</v>
      </c>
      <c r="F37" s="5" t="str">
        <f t="shared" si="0"/>
        <v>very high</v>
      </c>
      <c r="G37" s="5" t="str">
        <f t="shared" si="1"/>
        <v>high</v>
      </c>
    </row>
    <row r="38" spans="3:7" x14ac:dyDescent="0.3">
      <c r="C38" s="1">
        <v>33</v>
      </c>
      <c r="D38" s="3">
        <v>42000</v>
      </c>
      <c r="E38" s="1">
        <v>68</v>
      </c>
      <c r="F38" s="5" t="str">
        <f t="shared" si="0"/>
        <v>moderate</v>
      </c>
      <c r="G38" s="5" t="str">
        <f t="shared" si="1"/>
        <v>moderate</v>
      </c>
    </row>
    <row r="39" spans="3:7" x14ac:dyDescent="0.3">
      <c r="C39" s="1">
        <v>34</v>
      </c>
      <c r="D39" s="3">
        <v>92000</v>
      </c>
      <c r="E39" s="1">
        <v>175</v>
      </c>
      <c r="F39" s="5" t="str">
        <f t="shared" si="0"/>
        <v>high</v>
      </c>
      <c r="G39" s="5" t="str">
        <f t="shared" si="1"/>
        <v>moderate</v>
      </c>
    </row>
    <row r="40" spans="3:7" x14ac:dyDescent="0.3">
      <c r="C40" s="1">
        <v>35</v>
      </c>
      <c r="D40" s="3">
        <v>81250</v>
      </c>
      <c r="E40" s="1">
        <v>18</v>
      </c>
      <c r="F40" s="5" t="str">
        <f t="shared" si="0"/>
        <v>high</v>
      </c>
      <c r="G40" s="5" t="str">
        <f t="shared" si="1"/>
        <v>poor</v>
      </c>
    </row>
    <row r="41" spans="3:7" x14ac:dyDescent="0.3">
      <c r="C41" s="1">
        <v>36</v>
      </c>
      <c r="D41" s="3">
        <v>31350</v>
      </c>
      <c r="E41" s="1">
        <v>52</v>
      </c>
      <c r="F41" s="5" t="str">
        <f t="shared" si="0"/>
        <v>moderate</v>
      </c>
      <c r="G41" s="5" t="str">
        <f t="shared" si="1"/>
        <v>moderate</v>
      </c>
    </row>
    <row r="42" spans="3:7" x14ac:dyDescent="0.3">
      <c r="C42" s="1">
        <v>37</v>
      </c>
      <c r="D42" s="3">
        <v>29100</v>
      </c>
      <c r="E42" s="1">
        <v>113</v>
      </c>
      <c r="F42" s="5" t="str">
        <f t="shared" si="0"/>
        <v>moderate</v>
      </c>
      <c r="G42" s="5" t="str">
        <f t="shared" si="1"/>
        <v>moderate</v>
      </c>
    </row>
    <row r="43" spans="3:7" x14ac:dyDescent="0.3">
      <c r="C43" s="1">
        <v>38</v>
      </c>
      <c r="D43" s="3">
        <v>31350</v>
      </c>
      <c r="E43" s="1">
        <v>49</v>
      </c>
      <c r="F43" s="5" t="str">
        <f t="shared" si="0"/>
        <v>moderate</v>
      </c>
      <c r="G43" s="5" t="str">
        <f t="shared" si="1"/>
        <v>poor</v>
      </c>
    </row>
    <row r="44" spans="3:7" x14ac:dyDescent="0.3">
      <c r="C44" s="1">
        <v>39</v>
      </c>
      <c r="D44" s="3">
        <v>36000</v>
      </c>
      <c r="E44" s="1">
        <v>46</v>
      </c>
      <c r="F44" s="5" t="str">
        <f t="shared" si="0"/>
        <v>moderate</v>
      </c>
      <c r="G44" s="5" t="str">
        <f t="shared" si="1"/>
        <v>poor</v>
      </c>
    </row>
    <row r="45" spans="3:7" x14ac:dyDescent="0.3">
      <c r="C45" s="1">
        <v>40</v>
      </c>
      <c r="D45" s="3">
        <v>19200</v>
      </c>
      <c r="E45" s="1">
        <v>23</v>
      </c>
      <c r="F45" s="5" t="str">
        <f t="shared" si="0"/>
        <v>low</v>
      </c>
      <c r="G45" s="5" t="str">
        <f t="shared" si="1"/>
        <v>poor</v>
      </c>
    </row>
    <row r="46" spans="3:7" x14ac:dyDescent="0.3">
      <c r="C46" s="1">
        <v>41</v>
      </c>
      <c r="D46" s="3">
        <v>23550</v>
      </c>
      <c r="E46" s="1">
        <v>52</v>
      </c>
      <c r="F46" s="5" t="str">
        <f t="shared" si="0"/>
        <v>low</v>
      </c>
      <c r="G46" s="5" t="str">
        <f t="shared" si="1"/>
        <v>moderate</v>
      </c>
    </row>
    <row r="47" spans="3:7" x14ac:dyDescent="0.3">
      <c r="C47" s="1">
        <v>42</v>
      </c>
      <c r="D47" s="3">
        <v>35100</v>
      </c>
      <c r="E47" s="1">
        <v>90</v>
      </c>
      <c r="F47" s="5" t="str">
        <f t="shared" si="0"/>
        <v>moderate</v>
      </c>
      <c r="G47" s="5" t="str">
        <f t="shared" si="1"/>
        <v>moderate</v>
      </c>
    </row>
    <row r="48" spans="3:7" x14ac:dyDescent="0.3">
      <c r="C48" s="1">
        <v>43</v>
      </c>
      <c r="D48" s="3">
        <v>23250</v>
      </c>
      <c r="E48" s="1">
        <v>46</v>
      </c>
      <c r="F48" s="5" t="str">
        <f t="shared" si="0"/>
        <v>low</v>
      </c>
      <c r="G48" s="5" t="str">
        <f t="shared" si="1"/>
        <v>poor</v>
      </c>
    </row>
    <row r="49" spans="3:7" x14ac:dyDescent="0.3">
      <c r="C49" s="1">
        <v>44</v>
      </c>
      <c r="D49" s="3">
        <v>29250</v>
      </c>
      <c r="E49" s="1">
        <v>50</v>
      </c>
      <c r="F49" s="5" t="str">
        <f t="shared" si="0"/>
        <v>moderate</v>
      </c>
      <c r="G49" s="5" t="str">
        <f t="shared" si="1"/>
        <v>poor</v>
      </c>
    </row>
    <row r="50" spans="3:7" x14ac:dyDescent="0.3">
      <c r="C50" s="1">
        <v>45</v>
      </c>
      <c r="D50" s="3">
        <v>30750</v>
      </c>
      <c r="E50" s="1">
        <v>307</v>
      </c>
      <c r="F50" s="5" t="str">
        <f t="shared" si="0"/>
        <v>moderate</v>
      </c>
      <c r="G50" s="5" t="str">
        <f t="shared" si="1"/>
        <v>very good</v>
      </c>
    </row>
    <row r="51" spans="3:7" x14ac:dyDescent="0.3">
      <c r="C51" s="1">
        <v>46</v>
      </c>
      <c r="D51" s="3">
        <v>22350</v>
      </c>
      <c r="E51" s="1">
        <v>165</v>
      </c>
      <c r="F51" s="5" t="str">
        <f t="shared" si="0"/>
        <v>low</v>
      </c>
      <c r="G51" s="5" t="str">
        <f t="shared" si="1"/>
        <v>moderate</v>
      </c>
    </row>
    <row r="52" spans="3:7" x14ac:dyDescent="0.3">
      <c r="C52" s="1">
        <v>47</v>
      </c>
      <c r="D52" s="3">
        <v>30000</v>
      </c>
      <c r="E52" s="1">
        <v>228</v>
      </c>
      <c r="F52" s="5" t="str">
        <f t="shared" si="0"/>
        <v>moderate</v>
      </c>
      <c r="G52" s="5" t="str">
        <f t="shared" si="1"/>
        <v>very good</v>
      </c>
    </row>
    <row r="53" spans="3:7" x14ac:dyDescent="0.3">
      <c r="C53" s="1">
        <v>48</v>
      </c>
      <c r="D53" s="3">
        <v>30750</v>
      </c>
      <c r="E53" s="1">
        <v>240</v>
      </c>
      <c r="F53" s="5" t="str">
        <f t="shared" si="0"/>
        <v>moderate</v>
      </c>
      <c r="G53" s="5" t="str">
        <f t="shared" si="1"/>
        <v>very good</v>
      </c>
    </row>
    <row r="54" spans="3:7" x14ac:dyDescent="0.3">
      <c r="C54" s="1">
        <v>49</v>
      </c>
      <c r="D54" s="3">
        <v>34800</v>
      </c>
      <c r="E54" s="1">
        <v>93</v>
      </c>
      <c r="F54" s="5" t="str">
        <f t="shared" si="0"/>
        <v>moderate</v>
      </c>
      <c r="G54" s="5" t="str">
        <f t="shared" si="1"/>
        <v>moderate</v>
      </c>
    </row>
    <row r="55" spans="3:7" x14ac:dyDescent="0.3">
      <c r="C55" s="4">
        <v>50</v>
      </c>
      <c r="D55" s="3">
        <v>23550</v>
      </c>
      <c r="E55" s="6">
        <v>95</v>
      </c>
      <c r="F55" s="5" t="str">
        <f t="shared" si="0"/>
        <v>low</v>
      </c>
      <c r="G55" s="5" t="str">
        <f t="shared" si="1"/>
        <v>moderate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C2:K11"/>
  <sheetViews>
    <sheetView workbookViewId="0">
      <selection activeCell="K6" sqref="K6:K11"/>
    </sheetView>
  </sheetViews>
  <sheetFormatPr defaultRowHeight="14.4" x14ac:dyDescent="0.3"/>
  <cols>
    <col min="3" max="3" width="30.6640625" customWidth="1"/>
    <col min="4" max="4" width="10.88671875" customWidth="1"/>
    <col min="5" max="5" width="10" customWidth="1"/>
    <col min="6" max="6" width="16.44140625" customWidth="1"/>
    <col min="7" max="7" width="10.88671875" customWidth="1"/>
    <col min="8" max="8" width="10.33203125" customWidth="1"/>
    <col min="9" max="9" width="10.44140625" customWidth="1"/>
    <col min="10" max="10" width="16.5546875" customWidth="1"/>
    <col min="11" max="11" width="20.33203125" customWidth="1"/>
  </cols>
  <sheetData>
    <row r="2" spans="3:11" ht="21" x14ac:dyDescent="0.4">
      <c r="E2" s="43" t="s">
        <v>64</v>
      </c>
      <c r="F2" s="43"/>
      <c r="G2" s="43"/>
    </row>
    <row r="5" spans="3:11" x14ac:dyDescent="0.3">
      <c r="C5" s="15" t="s">
        <v>49</v>
      </c>
      <c r="D5" s="15" t="s">
        <v>57</v>
      </c>
      <c r="E5" s="15" t="s">
        <v>58</v>
      </c>
      <c r="F5" s="15" t="s">
        <v>59</v>
      </c>
      <c r="G5" s="15" t="s">
        <v>60</v>
      </c>
      <c r="H5" s="15" t="s">
        <v>61</v>
      </c>
      <c r="I5" s="15" t="s">
        <v>56</v>
      </c>
      <c r="J5" s="15" t="s">
        <v>62</v>
      </c>
      <c r="K5" s="15" t="s">
        <v>63</v>
      </c>
    </row>
    <row r="6" spans="3:11" x14ac:dyDescent="0.3">
      <c r="C6" s="18" t="s">
        <v>50</v>
      </c>
      <c r="D6" s="5">
        <f>FIND("-",C6)</f>
        <v>9</v>
      </c>
      <c r="E6" s="5">
        <f>FIND(".",C6)</f>
        <v>16</v>
      </c>
      <c r="F6" s="5" t="str">
        <f>LEFT(C6,3)</f>
        <v>Sur</v>
      </c>
      <c r="G6" s="5" t="str">
        <f>LEFT(C6,FIND("-",C6)-1)</f>
        <v>Surendra</v>
      </c>
      <c r="H6" s="5" t="str">
        <f>MID(C6,FIND("-",C6,1)+1,6)</f>
        <v>Achari</v>
      </c>
      <c r="I6" s="5"/>
      <c r="J6" s="5" t="str">
        <f>UPPER(G6)</f>
        <v>SURENDRA</v>
      </c>
      <c r="K6" s="5" t="str">
        <f>_xlfn.CONCAT(G6," ",H6)</f>
        <v>Surendra Achari</v>
      </c>
    </row>
    <row r="7" spans="3:11" x14ac:dyDescent="0.3">
      <c r="C7" s="18" t="s">
        <v>51</v>
      </c>
      <c r="D7" s="5">
        <f t="shared" ref="D7:D11" si="0">FIND("-",C7)</f>
        <v>5</v>
      </c>
      <c r="E7" s="5">
        <f t="shared" ref="E7:E11" si="1">FIND(".",C7)</f>
        <v>12</v>
      </c>
      <c r="F7" s="5" t="str">
        <f t="shared" ref="F7:F11" si="2">LEFT(C7,3)</f>
        <v>Aja</v>
      </c>
      <c r="G7" s="5" t="str">
        <f t="shared" ref="G7:G11" si="3">LEFT(C7,FIND("-",C7)-1)</f>
        <v>Ajay</v>
      </c>
      <c r="H7" s="5" t="str">
        <f t="shared" ref="H7:H11" si="4">MID(C7,FIND("-",C7,1)+1,6)</f>
        <v>jeevan</v>
      </c>
      <c r="I7" s="5"/>
      <c r="J7" s="5" t="str">
        <f t="shared" ref="J7:J11" si="5">UPPER(G7)</f>
        <v>AJAY</v>
      </c>
      <c r="K7" s="5" t="str">
        <f t="shared" ref="K7:K11" si="6">_xlfn.CONCAT(G7," ",H7)</f>
        <v>Ajay jeevan</v>
      </c>
    </row>
    <row r="8" spans="3:11" x14ac:dyDescent="0.3">
      <c r="C8" s="18" t="s">
        <v>52</v>
      </c>
      <c r="D8" s="5">
        <f t="shared" si="0"/>
        <v>6</v>
      </c>
      <c r="E8" s="5">
        <f t="shared" si="1"/>
        <v>13</v>
      </c>
      <c r="F8" s="5" t="str">
        <f t="shared" si="2"/>
        <v>kes</v>
      </c>
      <c r="G8" s="5" t="str">
        <f t="shared" si="3"/>
        <v>kesav</v>
      </c>
      <c r="H8" s="5" t="str">
        <f t="shared" si="4"/>
        <v>shetty</v>
      </c>
      <c r="I8" s="5"/>
      <c r="J8" s="5" t="str">
        <f t="shared" si="5"/>
        <v>KESAV</v>
      </c>
      <c r="K8" s="5" t="str">
        <f t="shared" si="6"/>
        <v>kesav shetty</v>
      </c>
    </row>
    <row r="9" spans="3:11" x14ac:dyDescent="0.3">
      <c r="C9" s="18" t="s">
        <v>53</v>
      </c>
      <c r="D9" s="5">
        <f t="shared" si="0"/>
        <v>7</v>
      </c>
      <c r="E9" s="5">
        <f t="shared" si="1"/>
        <v>15</v>
      </c>
      <c r="F9" s="5" t="str">
        <f t="shared" si="2"/>
        <v>man</v>
      </c>
      <c r="G9" s="5" t="str">
        <f t="shared" si="3"/>
        <v>manasi</v>
      </c>
      <c r="H9" s="5" t="str">
        <f t="shared" si="4"/>
        <v>trived</v>
      </c>
      <c r="I9" s="5"/>
      <c r="J9" s="5" t="str">
        <f t="shared" si="5"/>
        <v>MANASI</v>
      </c>
      <c r="K9" s="5" t="str">
        <f t="shared" si="6"/>
        <v>manasi trived</v>
      </c>
    </row>
    <row r="10" spans="3:11" x14ac:dyDescent="0.3">
      <c r="C10" s="18" t="s">
        <v>54</v>
      </c>
      <c r="D10" s="5">
        <f t="shared" si="0"/>
        <v>6</v>
      </c>
      <c r="E10" s="5">
        <f t="shared" si="1"/>
        <v>12</v>
      </c>
      <c r="F10" s="5" t="str">
        <f t="shared" si="2"/>
        <v>sur</v>
      </c>
      <c r="G10" s="5" t="str">
        <f t="shared" si="3"/>
        <v>surat</v>
      </c>
      <c r="H10" s="5" t="str">
        <f t="shared" si="4"/>
        <v>singh.</v>
      </c>
      <c r="I10" s="5"/>
      <c r="J10" s="5" t="str">
        <f t="shared" si="5"/>
        <v>SURAT</v>
      </c>
      <c r="K10" s="5" t="str">
        <f t="shared" si="6"/>
        <v>surat singh.</v>
      </c>
    </row>
    <row r="11" spans="3:11" x14ac:dyDescent="0.3">
      <c r="C11" s="18" t="s">
        <v>55</v>
      </c>
      <c r="D11" s="5">
        <f t="shared" si="0"/>
        <v>7</v>
      </c>
      <c r="E11" s="5">
        <f t="shared" si="1"/>
        <v>11</v>
      </c>
      <c r="F11" s="5" t="str">
        <f t="shared" si="2"/>
        <v>gau</v>
      </c>
      <c r="G11" s="5" t="str">
        <f t="shared" si="3"/>
        <v>gaurav</v>
      </c>
      <c r="H11" s="5" t="str">
        <f>MID(C11,FIND("-",C11,1)+1,3)</f>
        <v>raj</v>
      </c>
      <c r="I11" s="5"/>
      <c r="J11" s="5" t="str">
        <f t="shared" si="5"/>
        <v>GAURAV</v>
      </c>
      <c r="K11" s="5" t="str">
        <f t="shared" si="6"/>
        <v>gaurav raj</v>
      </c>
    </row>
  </sheetData>
  <mergeCells count="1">
    <mergeCell ref="E2:G2"/>
  </mergeCells>
  <hyperlinks>
    <hyperlink ref="C6" r:id="rId1" xr:uid="{00000000-0004-0000-0B00-000000000000}"/>
    <hyperlink ref="C7" r:id="rId2" xr:uid="{00000000-0004-0000-0B00-000001000000}"/>
    <hyperlink ref="C8" r:id="rId3" xr:uid="{00000000-0004-0000-0B00-000002000000}"/>
    <hyperlink ref="C9" r:id="rId4" xr:uid="{00000000-0004-0000-0B00-000003000000}"/>
    <hyperlink ref="C10" r:id="rId5" xr:uid="{00000000-0004-0000-0B00-000004000000}"/>
    <hyperlink ref="C11" r:id="rId6" xr:uid="{00000000-0004-0000-0B00-000005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C5:I19"/>
  <sheetViews>
    <sheetView tabSelected="1" workbookViewId="0">
      <selection activeCell="C20" sqref="C20"/>
    </sheetView>
  </sheetViews>
  <sheetFormatPr defaultRowHeight="14.4" x14ac:dyDescent="0.3"/>
  <cols>
    <col min="3" max="3" width="14.88671875" customWidth="1"/>
    <col min="5" max="5" width="17" customWidth="1"/>
    <col min="8" max="8" width="17.44140625" customWidth="1"/>
  </cols>
  <sheetData>
    <row r="5" spans="3:9" x14ac:dyDescent="0.3">
      <c r="C5" s="19" t="s">
        <v>65</v>
      </c>
      <c r="D5" s="20" t="s">
        <v>66</v>
      </c>
      <c r="E5" s="20" t="s">
        <v>67</v>
      </c>
      <c r="F5" s="20" t="s">
        <v>68</v>
      </c>
      <c r="G5" s="20" t="s">
        <v>69</v>
      </c>
      <c r="H5" s="20" t="s">
        <v>70</v>
      </c>
      <c r="I5" s="20" t="s">
        <v>71</v>
      </c>
    </row>
    <row r="6" spans="3:9" x14ac:dyDescent="0.3">
      <c r="C6" s="21">
        <v>44288</v>
      </c>
      <c r="D6" s="6">
        <f>MONTH(C6)</f>
        <v>4</v>
      </c>
      <c r="E6" s="6" t="str">
        <f>TEXT(C6,"mmmm")</f>
        <v>April</v>
      </c>
      <c r="F6" s="6">
        <f>DAY(C6)</f>
        <v>2</v>
      </c>
      <c r="G6" s="6">
        <f>YEAR(C6)</f>
        <v>2021</v>
      </c>
      <c r="H6" s="6">
        <f>WEEKNUM(C6,1)</f>
        <v>14</v>
      </c>
      <c r="I6" s="6">
        <f>WEEKDAY(C6,1)</f>
        <v>6</v>
      </c>
    </row>
    <row r="7" spans="3:9" x14ac:dyDescent="0.3">
      <c r="C7" s="21">
        <v>44259</v>
      </c>
      <c r="D7" s="6">
        <f t="shared" ref="D7:D14" si="0">MONTH(C7)</f>
        <v>3</v>
      </c>
      <c r="E7" s="6" t="str">
        <f t="shared" ref="E7:E14" si="1">TEXT(C7,"mmmm")</f>
        <v>March</v>
      </c>
      <c r="F7" s="6">
        <f t="shared" ref="F7:F14" si="2">DAY(C7)</f>
        <v>4</v>
      </c>
      <c r="G7" s="6">
        <f t="shared" ref="G7:G14" si="3">YEAR(C7)</f>
        <v>2021</v>
      </c>
      <c r="H7" s="6">
        <f t="shared" ref="H7:H14" si="4">WEEKNUM(C7,1)</f>
        <v>10</v>
      </c>
      <c r="I7" s="6">
        <f t="shared" ref="I7:I14" si="5">WEEKDAY(C7,1)</f>
        <v>5</v>
      </c>
    </row>
    <row r="8" spans="3:9" x14ac:dyDescent="0.3">
      <c r="C8" s="21">
        <v>44359</v>
      </c>
      <c r="D8" s="6">
        <f t="shared" si="0"/>
        <v>6</v>
      </c>
      <c r="E8" s="6" t="str">
        <f t="shared" si="1"/>
        <v>June</v>
      </c>
      <c r="F8" s="6">
        <f t="shared" si="2"/>
        <v>12</v>
      </c>
      <c r="G8" s="6">
        <f t="shared" si="3"/>
        <v>2021</v>
      </c>
      <c r="H8" s="6">
        <f t="shared" si="4"/>
        <v>24</v>
      </c>
      <c r="I8" s="6">
        <f t="shared" si="5"/>
        <v>7</v>
      </c>
    </row>
    <row r="9" spans="3:9" x14ac:dyDescent="0.3">
      <c r="C9" s="21">
        <v>44392</v>
      </c>
      <c r="D9" s="6">
        <f t="shared" si="0"/>
        <v>7</v>
      </c>
      <c r="E9" s="6" t="str">
        <f t="shared" si="1"/>
        <v>July</v>
      </c>
      <c r="F9" s="6">
        <f t="shared" si="2"/>
        <v>15</v>
      </c>
      <c r="G9" s="6">
        <f t="shared" si="3"/>
        <v>2021</v>
      </c>
      <c r="H9" s="6">
        <f t="shared" si="4"/>
        <v>29</v>
      </c>
      <c r="I9" s="6">
        <f t="shared" si="5"/>
        <v>5</v>
      </c>
    </row>
    <row r="10" spans="3:9" x14ac:dyDescent="0.3">
      <c r="C10" s="21">
        <v>44428</v>
      </c>
      <c r="D10" s="6">
        <f t="shared" si="0"/>
        <v>8</v>
      </c>
      <c r="E10" s="6" t="str">
        <f t="shared" si="1"/>
        <v>August</v>
      </c>
      <c r="F10" s="6">
        <f t="shared" si="2"/>
        <v>20</v>
      </c>
      <c r="G10" s="6">
        <f t="shared" si="3"/>
        <v>2021</v>
      </c>
      <c r="H10" s="6">
        <f t="shared" si="4"/>
        <v>34</v>
      </c>
      <c r="I10" s="6">
        <f t="shared" si="5"/>
        <v>6</v>
      </c>
    </row>
    <row r="11" spans="3:9" x14ac:dyDescent="0.3">
      <c r="C11" s="21">
        <v>44267</v>
      </c>
      <c r="D11" s="6">
        <f t="shared" si="0"/>
        <v>3</v>
      </c>
      <c r="E11" s="6" t="str">
        <f t="shared" si="1"/>
        <v>March</v>
      </c>
      <c r="F11" s="6">
        <f t="shared" si="2"/>
        <v>12</v>
      </c>
      <c r="G11" s="6">
        <f t="shared" si="3"/>
        <v>2021</v>
      </c>
      <c r="H11" s="6">
        <f t="shared" si="4"/>
        <v>11</v>
      </c>
      <c r="I11" s="6">
        <f t="shared" si="5"/>
        <v>6</v>
      </c>
    </row>
    <row r="12" spans="3:9" x14ac:dyDescent="0.3">
      <c r="C12" s="21">
        <v>44548</v>
      </c>
      <c r="D12" s="6">
        <f t="shared" si="0"/>
        <v>12</v>
      </c>
      <c r="E12" s="6" t="str">
        <f t="shared" si="1"/>
        <v>December</v>
      </c>
      <c r="F12" s="6">
        <f t="shared" si="2"/>
        <v>18</v>
      </c>
      <c r="G12" s="6">
        <f t="shared" si="3"/>
        <v>2021</v>
      </c>
      <c r="H12" s="6">
        <f t="shared" si="4"/>
        <v>51</v>
      </c>
      <c r="I12" s="6">
        <f t="shared" si="5"/>
        <v>7</v>
      </c>
    </row>
    <row r="13" spans="3:9" x14ac:dyDescent="0.3">
      <c r="C13" s="21">
        <v>44249</v>
      </c>
      <c r="D13" s="6">
        <f t="shared" si="0"/>
        <v>2</v>
      </c>
      <c r="E13" s="6" t="str">
        <f t="shared" si="1"/>
        <v>February</v>
      </c>
      <c r="F13" s="6">
        <f t="shared" si="2"/>
        <v>22</v>
      </c>
      <c r="G13" s="6">
        <f t="shared" si="3"/>
        <v>2021</v>
      </c>
      <c r="H13" s="6">
        <f t="shared" si="4"/>
        <v>9</v>
      </c>
      <c r="I13" s="6">
        <f t="shared" si="5"/>
        <v>2</v>
      </c>
    </row>
    <row r="14" spans="3:9" x14ac:dyDescent="0.3">
      <c r="C14" s="21">
        <v>44613</v>
      </c>
      <c r="D14" s="6">
        <f t="shared" si="0"/>
        <v>2</v>
      </c>
      <c r="E14" s="6" t="str">
        <f t="shared" si="1"/>
        <v>February</v>
      </c>
      <c r="F14" s="6">
        <f t="shared" si="2"/>
        <v>21</v>
      </c>
      <c r="G14" s="6">
        <f t="shared" si="3"/>
        <v>2022</v>
      </c>
      <c r="H14" s="6">
        <f t="shared" si="4"/>
        <v>9</v>
      </c>
      <c r="I14" s="6">
        <f t="shared" si="5"/>
        <v>2</v>
      </c>
    </row>
    <row r="18" spans="3:5" ht="15.6" x14ac:dyDescent="0.3">
      <c r="C18" s="44" t="s">
        <v>72</v>
      </c>
      <c r="D18" s="44"/>
      <c r="E18" s="44"/>
    </row>
    <row r="19" spans="3:5" x14ac:dyDescent="0.3">
      <c r="C19" s="45">
        <f ca="1">TODAY()</f>
        <v>44640</v>
      </c>
      <c r="D19" s="45"/>
      <c r="E19" s="45"/>
    </row>
  </sheetData>
  <mergeCells count="2">
    <mergeCell ref="C18:E18"/>
    <mergeCell ref="C19:E19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C5:H20"/>
  <sheetViews>
    <sheetView workbookViewId="0">
      <selection activeCell="G20" sqref="G20"/>
    </sheetView>
  </sheetViews>
  <sheetFormatPr defaultRowHeight="14.4" x14ac:dyDescent="0.3"/>
  <cols>
    <col min="3" max="3" width="19" customWidth="1"/>
    <col min="4" max="4" width="18.109375" customWidth="1"/>
    <col min="5" max="5" width="21.109375" customWidth="1"/>
    <col min="6" max="6" width="19" customWidth="1"/>
    <col min="8" max="8" width="30.88671875" customWidth="1"/>
  </cols>
  <sheetData>
    <row r="5" spans="3:8" x14ac:dyDescent="0.3">
      <c r="H5" s="22" t="s">
        <v>73</v>
      </c>
    </row>
    <row r="6" spans="3:8" x14ac:dyDescent="0.3">
      <c r="C6" s="22" t="s">
        <v>74</v>
      </c>
      <c r="D6" s="22" t="s">
        <v>75</v>
      </c>
      <c r="E6" s="22" t="s">
        <v>76</v>
      </c>
      <c r="H6" s="23" t="s">
        <v>77</v>
      </c>
    </row>
    <row r="7" spans="3:8" x14ac:dyDescent="0.3">
      <c r="C7" s="24">
        <v>43963</v>
      </c>
      <c r="D7" s="24">
        <v>44351</v>
      </c>
      <c r="E7" s="6">
        <f>NETWORKDAYS(C7,D7,H7:H12)</f>
        <v>276</v>
      </c>
      <c r="H7" s="24">
        <v>43992</v>
      </c>
    </row>
    <row r="8" spans="3:8" x14ac:dyDescent="0.3">
      <c r="H8" s="24">
        <v>44058</v>
      </c>
    </row>
    <row r="9" spans="3:8" x14ac:dyDescent="0.3">
      <c r="H9" s="24">
        <v>44094</v>
      </c>
    </row>
    <row r="10" spans="3:8" x14ac:dyDescent="0.3">
      <c r="H10" s="24">
        <v>44149</v>
      </c>
    </row>
    <row r="11" spans="3:8" x14ac:dyDescent="0.3">
      <c r="H11" s="24">
        <v>44190</v>
      </c>
    </row>
    <row r="12" spans="3:8" x14ac:dyDescent="0.3">
      <c r="H12" s="24">
        <v>44196</v>
      </c>
    </row>
    <row r="15" spans="3:8" x14ac:dyDescent="0.3">
      <c r="C15" s="22" t="s">
        <v>78</v>
      </c>
      <c r="D15" s="22" t="s">
        <v>74</v>
      </c>
      <c r="E15" s="22" t="s">
        <v>79</v>
      </c>
      <c r="F15" s="22" t="s">
        <v>75</v>
      </c>
    </row>
    <row r="16" spans="3:8" x14ac:dyDescent="0.3">
      <c r="C16" s="6" t="s">
        <v>80</v>
      </c>
      <c r="D16" s="24">
        <v>43963</v>
      </c>
      <c r="E16" s="6">
        <v>326</v>
      </c>
      <c r="F16" s="55">
        <f>WORKDAY(D16,E16)</f>
        <v>44419</v>
      </c>
    </row>
    <row r="17" spans="3:6" x14ac:dyDescent="0.3">
      <c r="C17" s="6" t="s">
        <v>81</v>
      </c>
      <c r="D17" s="24">
        <v>44007</v>
      </c>
      <c r="E17" s="6">
        <v>290</v>
      </c>
      <c r="F17" s="55">
        <f t="shared" ref="F17:F19" si="0">WORKDAY(D17,E17)</f>
        <v>44413</v>
      </c>
    </row>
    <row r="18" spans="3:6" x14ac:dyDescent="0.3">
      <c r="C18" s="6" t="s">
        <v>82</v>
      </c>
      <c r="D18" s="24">
        <v>43900</v>
      </c>
      <c r="E18" s="6">
        <v>340</v>
      </c>
      <c r="F18" s="55">
        <f t="shared" si="0"/>
        <v>44376</v>
      </c>
    </row>
    <row r="19" spans="3:6" x14ac:dyDescent="0.3">
      <c r="C19" s="6" t="s">
        <v>83</v>
      </c>
      <c r="D19" s="24">
        <v>43809</v>
      </c>
      <c r="E19" s="6">
        <v>350</v>
      </c>
      <c r="F19" s="55">
        <f t="shared" si="0"/>
        <v>44299</v>
      </c>
    </row>
    <row r="20" spans="3:6" x14ac:dyDescent="0.3">
      <c r="F20" s="56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3:G11"/>
  <sheetViews>
    <sheetView workbookViewId="0">
      <selection activeCell="G12" sqref="G12"/>
    </sheetView>
  </sheetViews>
  <sheetFormatPr defaultRowHeight="14.4" x14ac:dyDescent="0.3"/>
  <sheetData>
    <row r="3" spans="2:7" ht="18" x14ac:dyDescent="0.35">
      <c r="B3" s="25" t="s">
        <v>84</v>
      </c>
      <c r="C3" s="25" t="s">
        <v>85</v>
      </c>
      <c r="F3" s="26" t="s">
        <v>86</v>
      </c>
    </row>
    <row r="4" spans="2:7" x14ac:dyDescent="0.3">
      <c r="B4" s="6">
        <v>3</v>
      </c>
      <c r="C4" s="6">
        <v>27</v>
      </c>
    </row>
    <row r="5" spans="2:7" x14ac:dyDescent="0.3">
      <c r="B5" s="6">
        <v>2</v>
      </c>
      <c r="C5" s="6">
        <v>-18</v>
      </c>
      <c r="F5" s="27" t="s">
        <v>87</v>
      </c>
      <c r="G5" s="28">
        <v>5</v>
      </c>
    </row>
    <row r="6" spans="2:7" x14ac:dyDescent="0.3">
      <c r="B6" s="6">
        <v>4</v>
      </c>
      <c r="C6" s="6">
        <v>138</v>
      </c>
      <c r="F6" s="27" t="s">
        <v>88</v>
      </c>
      <c r="G6" s="28">
        <v>-12</v>
      </c>
    </row>
    <row r="7" spans="2:7" x14ac:dyDescent="0.3">
      <c r="B7" s="6">
        <v>10</v>
      </c>
      <c r="C7" s="6">
        <v>3870</v>
      </c>
      <c r="F7" s="27" t="s">
        <v>89</v>
      </c>
      <c r="G7" s="28">
        <v>10</v>
      </c>
    </row>
    <row r="8" spans="2:7" x14ac:dyDescent="0.3">
      <c r="B8" s="6">
        <v>12</v>
      </c>
      <c r="C8" s="6">
        <v>7002</v>
      </c>
      <c r="F8" s="27" t="s">
        <v>90</v>
      </c>
      <c r="G8" s="28">
        <v>-30</v>
      </c>
    </row>
    <row r="9" spans="2:7" x14ac:dyDescent="0.3">
      <c r="B9" s="6">
        <v>15</v>
      </c>
      <c r="C9" s="6">
        <v>14295</v>
      </c>
    </row>
    <row r="10" spans="2:7" x14ac:dyDescent="0.3">
      <c r="B10" s="6">
        <v>9</v>
      </c>
      <c r="C10" s="6">
        <v>2733</v>
      </c>
    </row>
    <row r="11" spans="2:7" x14ac:dyDescent="0.3">
      <c r="B11" s="6">
        <v>5</v>
      </c>
      <c r="C11" s="6">
        <v>345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C3:J40"/>
  <sheetViews>
    <sheetView workbookViewId="0">
      <selection activeCell="O11" sqref="O11"/>
    </sheetView>
  </sheetViews>
  <sheetFormatPr defaultRowHeight="14.4" x14ac:dyDescent="0.3"/>
  <sheetData>
    <row r="3" spans="3:10" ht="15.6" x14ac:dyDescent="0.4">
      <c r="C3" s="46" t="s">
        <v>91</v>
      </c>
      <c r="D3" s="47"/>
      <c r="E3" s="47"/>
      <c r="F3" s="29"/>
      <c r="G3" s="29"/>
      <c r="H3" s="29"/>
      <c r="I3" s="29"/>
      <c r="J3" s="29"/>
    </row>
    <row r="4" spans="3:10" ht="28.8" x14ac:dyDescent="0.3">
      <c r="C4" s="30" t="s">
        <v>92</v>
      </c>
      <c r="D4" s="30" t="s">
        <v>93</v>
      </c>
      <c r="E4" s="30" t="s">
        <v>94</v>
      </c>
      <c r="F4" s="29"/>
      <c r="G4" s="29"/>
      <c r="H4" s="30" t="s">
        <v>92</v>
      </c>
      <c r="I4" s="30" t="s">
        <v>93</v>
      </c>
      <c r="J4" s="30" t="s">
        <v>94</v>
      </c>
    </row>
    <row r="5" spans="3:10" ht="43.2" x14ac:dyDescent="0.3">
      <c r="C5" s="31" t="s">
        <v>95</v>
      </c>
      <c r="D5" s="31" t="s">
        <v>96</v>
      </c>
      <c r="E5" s="31">
        <v>7670</v>
      </c>
      <c r="F5" s="29"/>
      <c r="G5" s="29"/>
      <c r="H5" s="32" t="s">
        <v>97</v>
      </c>
      <c r="I5" s="33" t="str">
        <f>VLOOKUP(H5,C5:E40,2,FALSE)</f>
        <v>North</v>
      </c>
      <c r="J5" s="33">
        <f>VLOOKUP(H5,C5:E40,3,FALSE)</f>
        <v>225712</v>
      </c>
    </row>
    <row r="6" spans="3:10" ht="28.8" x14ac:dyDescent="0.3">
      <c r="C6" s="31" t="s">
        <v>98</v>
      </c>
      <c r="D6" s="31" t="s">
        <v>96</v>
      </c>
      <c r="E6" s="31">
        <v>2069770</v>
      </c>
      <c r="F6" s="29"/>
      <c r="G6" s="29"/>
      <c r="H6" s="32" t="s">
        <v>99</v>
      </c>
      <c r="I6" s="33" t="str">
        <f t="shared" ref="I6:I10" si="0">VLOOKUP(H6,C6:E41,2,FALSE)</f>
        <v>North</v>
      </c>
      <c r="J6" s="33">
        <f t="shared" ref="J6:J10" si="1">VLOOKUP(H6,C6:E41,3,FALSE)</f>
        <v>65380</v>
      </c>
    </row>
    <row r="7" spans="3:10" ht="28.8" x14ac:dyDescent="0.3">
      <c r="C7" s="31" t="s">
        <v>100</v>
      </c>
      <c r="D7" s="31" t="s">
        <v>101</v>
      </c>
      <c r="E7" s="31">
        <v>55216</v>
      </c>
      <c r="F7" s="29"/>
      <c r="G7" s="29"/>
      <c r="H7" s="32" t="s">
        <v>102</v>
      </c>
      <c r="I7" s="33" t="str">
        <f t="shared" si="0"/>
        <v>South</v>
      </c>
      <c r="J7" s="33">
        <f t="shared" si="1"/>
        <v>128401</v>
      </c>
    </row>
    <row r="8" spans="3:10" x14ac:dyDescent="0.3">
      <c r="C8" s="31" t="s">
        <v>103</v>
      </c>
      <c r="D8" s="31" t="s">
        <v>101</v>
      </c>
      <c r="E8" s="31">
        <v>613784</v>
      </c>
      <c r="F8" s="29"/>
      <c r="G8" s="29"/>
      <c r="H8" s="32" t="s">
        <v>104</v>
      </c>
      <c r="I8" s="33" t="str">
        <f t="shared" si="0"/>
        <v>West</v>
      </c>
      <c r="J8" s="33">
        <f t="shared" si="1"/>
        <v>178467</v>
      </c>
    </row>
    <row r="9" spans="3:10" ht="28.8" x14ac:dyDescent="0.3">
      <c r="C9" s="31" t="s">
        <v>105</v>
      </c>
      <c r="D9" s="31" t="s">
        <v>101</v>
      </c>
      <c r="E9" s="31">
        <v>726153</v>
      </c>
      <c r="F9" s="29"/>
      <c r="G9" s="29"/>
      <c r="H9" s="32" t="s">
        <v>106</v>
      </c>
      <c r="I9" s="33" t="str">
        <f t="shared" si="0"/>
        <v>East</v>
      </c>
      <c r="J9" s="33">
        <f t="shared" si="1"/>
        <v>1603318</v>
      </c>
    </row>
    <row r="10" spans="3:10" ht="28.8" x14ac:dyDescent="0.3">
      <c r="C10" s="31" t="s">
        <v>99</v>
      </c>
      <c r="D10" s="31" t="s">
        <v>107</v>
      </c>
      <c r="E10" s="31">
        <v>65380</v>
      </c>
      <c r="F10" s="29"/>
      <c r="G10" s="29"/>
      <c r="H10" s="32" t="s">
        <v>108</v>
      </c>
      <c r="I10" s="33" t="str">
        <f t="shared" si="0"/>
        <v>East</v>
      </c>
      <c r="J10" s="33">
        <f t="shared" si="1"/>
        <v>128604</v>
      </c>
    </row>
    <row r="11" spans="3:10" ht="28.8" x14ac:dyDescent="0.3">
      <c r="C11" s="31" t="s">
        <v>109</v>
      </c>
      <c r="D11" s="31" t="s">
        <v>101</v>
      </c>
      <c r="E11" s="31">
        <v>1006326</v>
      </c>
      <c r="F11" s="29"/>
      <c r="G11" s="29"/>
      <c r="H11" s="29"/>
      <c r="I11" s="29"/>
      <c r="J11" s="29"/>
    </row>
    <row r="12" spans="3:10" ht="28.8" x14ac:dyDescent="0.3">
      <c r="C12" s="31" t="s">
        <v>110</v>
      </c>
      <c r="D12" s="31" t="s">
        <v>111</v>
      </c>
      <c r="E12" s="31">
        <v>10682</v>
      </c>
      <c r="F12" s="29"/>
      <c r="G12" s="29"/>
      <c r="H12" s="29"/>
      <c r="I12" s="29"/>
      <c r="J12" s="29"/>
    </row>
    <row r="13" spans="3:10" x14ac:dyDescent="0.3">
      <c r="C13" s="31" t="s">
        <v>112</v>
      </c>
      <c r="D13" s="31" t="s">
        <v>107</v>
      </c>
      <c r="E13" s="31">
        <v>1440388</v>
      </c>
      <c r="F13" s="29"/>
      <c r="G13" s="29"/>
      <c r="H13" s="29"/>
      <c r="I13" s="29"/>
      <c r="J13" s="29"/>
    </row>
    <row r="14" spans="3:10" x14ac:dyDescent="0.3">
      <c r="C14" s="31" t="s">
        <v>104</v>
      </c>
      <c r="D14" s="31" t="s">
        <v>111</v>
      </c>
      <c r="E14" s="31">
        <v>178467</v>
      </c>
      <c r="F14" s="29"/>
      <c r="G14" s="29"/>
      <c r="H14" s="29"/>
      <c r="I14" s="29"/>
      <c r="J14" s="29"/>
    </row>
    <row r="15" spans="3:10" x14ac:dyDescent="0.3">
      <c r="C15" s="31" t="s">
        <v>113</v>
      </c>
      <c r="D15" s="31" t="s">
        <v>111</v>
      </c>
      <c r="E15" s="31">
        <v>826924</v>
      </c>
      <c r="F15" s="29"/>
      <c r="G15" s="29"/>
      <c r="H15" s="29"/>
      <c r="I15" s="29"/>
      <c r="J15" s="29"/>
    </row>
    <row r="16" spans="3:10" x14ac:dyDescent="0.3">
      <c r="C16" s="31" t="s">
        <v>114</v>
      </c>
      <c r="D16" s="31" t="s">
        <v>107</v>
      </c>
      <c r="E16" s="31">
        <v>771420</v>
      </c>
      <c r="F16" s="29"/>
      <c r="G16" s="29"/>
      <c r="H16" s="29"/>
      <c r="I16" s="29"/>
      <c r="J16" s="29"/>
    </row>
    <row r="17" spans="3:10" ht="28.8" x14ac:dyDescent="0.3">
      <c r="C17" s="31" t="s">
        <v>97</v>
      </c>
      <c r="D17" s="31" t="s">
        <v>107</v>
      </c>
      <c r="E17" s="31">
        <v>225712</v>
      </c>
      <c r="F17" s="29"/>
      <c r="G17" s="29"/>
      <c r="H17" s="29"/>
      <c r="I17" s="29"/>
      <c r="J17" s="29"/>
    </row>
    <row r="18" spans="3:10" ht="43.2" x14ac:dyDescent="0.3">
      <c r="C18" s="31" t="s">
        <v>115</v>
      </c>
      <c r="D18" s="31" t="s">
        <v>107</v>
      </c>
      <c r="E18" s="31">
        <v>334006</v>
      </c>
      <c r="F18" s="29"/>
      <c r="G18" s="29"/>
      <c r="H18" s="29"/>
      <c r="I18" s="29"/>
      <c r="J18" s="29"/>
    </row>
    <row r="19" spans="3:10" ht="28.8" x14ac:dyDescent="0.3">
      <c r="C19" s="31" t="s">
        <v>116</v>
      </c>
      <c r="D19" s="31" t="s">
        <v>101</v>
      </c>
      <c r="E19" s="31">
        <v>348992</v>
      </c>
      <c r="F19" s="29"/>
      <c r="G19" s="29"/>
      <c r="H19" s="29"/>
      <c r="I19" s="29"/>
      <c r="J19" s="29"/>
    </row>
    <row r="20" spans="3:10" ht="28.8" x14ac:dyDescent="0.3">
      <c r="C20" s="31" t="s">
        <v>117</v>
      </c>
      <c r="D20" s="31" t="s">
        <v>96</v>
      </c>
      <c r="E20" s="31">
        <v>2991614</v>
      </c>
      <c r="F20" s="29"/>
      <c r="G20" s="29"/>
      <c r="H20" s="29"/>
      <c r="I20" s="29"/>
      <c r="J20" s="29"/>
    </row>
    <row r="21" spans="3:10" x14ac:dyDescent="0.3">
      <c r="C21" s="31" t="s">
        <v>118</v>
      </c>
      <c r="D21" s="31" t="s">
        <v>96</v>
      </c>
      <c r="E21" s="31">
        <v>5055224</v>
      </c>
      <c r="F21" s="29"/>
      <c r="G21" s="29"/>
      <c r="H21" s="29"/>
      <c r="I21" s="29"/>
      <c r="J21" s="29"/>
    </row>
    <row r="22" spans="3:10" x14ac:dyDescent="0.3">
      <c r="C22" s="31" t="s">
        <v>119</v>
      </c>
      <c r="D22" s="31" t="s">
        <v>107</v>
      </c>
      <c r="E22" s="31">
        <v>21148</v>
      </c>
      <c r="F22" s="29"/>
      <c r="G22" s="29"/>
      <c r="H22" s="29"/>
      <c r="I22" s="29"/>
      <c r="J22" s="29"/>
    </row>
    <row r="23" spans="3:10" ht="28.8" x14ac:dyDescent="0.3">
      <c r="C23" s="31" t="s">
        <v>120</v>
      </c>
      <c r="D23" s="31" t="s">
        <v>96</v>
      </c>
      <c r="E23" s="31">
        <v>10365</v>
      </c>
      <c r="F23" s="29"/>
      <c r="G23" s="29"/>
      <c r="H23" s="29"/>
      <c r="I23" s="29"/>
      <c r="J23" s="29"/>
    </row>
    <row r="24" spans="3:10" ht="28.8" x14ac:dyDescent="0.3">
      <c r="C24" s="31" t="s">
        <v>121</v>
      </c>
      <c r="D24" s="31" t="s">
        <v>111</v>
      </c>
      <c r="E24" s="31">
        <v>792956</v>
      </c>
      <c r="F24" s="29"/>
      <c r="G24" s="29"/>
      <c r="H24" s="29"/>
      <c r="I24" s="29"/>
      <c r="J24" s="29"/>
    </row>
    <row r="25" spans="3:10" ht="28.8" x14ac:dyDescent="0.3">
      <c r="C25" s="31" t="s">
        <v>122</v>
      </c>
      <c r="D25" s="31" t="s">
        <v>111</v>
      </c>
      <c r="E25" s="31">
        <v>6623344</v>
      </c>
      <c r="F25" s="29"/>
      <c r="G25" s="29"/>
      <c r="H25" s="29"/>
      <c r="I25" s="29"/>
      <c r="J25" s="29"/>
    </row>
    <row r="26" spans="3:10" x14ac:dyDescent="0.3">
      <c r="C26" s="31" t="s">
        <v>123</v>
      </c>
      <c r="D26" s="31" t="s">
        <v>101</v>
      </c>
      <c r="E26" s="31">
        <v>124432</v>
      </c>
      <c r="F26" s="29"/>
      <c r="G26" s="29"/>
      <c r="H26" s="29"/>
      <c r="I26" s="29"/>
      <c r="J26" s="29"/>
    </row>
    <row r="27" spans="3:10" ht="28.8" x14ac:dyDescent="0.3">
      <c r="C27" s="31" t="s">
        <v>124</v>
      </c>
      <c r="D27" s="31" t="s">
        <v>101</v>
      </c>
      <c r="E27" s="31">
        <v>84013</v>
      </c>
      <c r="F27" s="29"/>
      <c r="G27" s="29"/>
      <c r="H27" s="29"/>
      <c r="I27" s="29"/>
      <c r="J27" s="29"/>
    </row>
    <row r="28" spans="3:10" x14ac:dyDescent="0.3">
      <c r="C28" s="31" t="s">
        <v>108</v>
      </c>
      <c r="D28" s="31" t="s">
        <v>101</v>
      </c>
      <c r="E28" s="31">
        <v>128604</v>
      </c>
      <c r="F28" s="29"/>
      <c r="G28" s="29"/>
      <c r="H28" s="29"/>
      <c r="I28" s="29"/>
      <c r="J28" s="29"/>
    </row>
    <row r="29" spans="3:10" x14ac:dyDescent="0.3">
      <c r="C29" s="31" t="s">
        <v>125</v>
      </c>
      <c r="D29" s="31" t="s">
        <v>101</v>
      </c>
      <c r="E29" s="31">
        <v>31978</v>
      </c>
      <c r="F29" s="29"/>
      <c r="G29" s="29"/>
      <c r="H29" s="29"/>
      <c r="I29" s="29"/>
      <c r="J29" s="29"/>
    </row>
    <row r="30" spans="3:10" x14ac:dyDescent="0.3">
      <c r="C30" s="31" t="s">
        <v>126</v>
      </c>
      <c r="D30" s="31" t="s">
        <v>101</v>
      </c>
      <c r="E30" s="31">
        <v>1045209</v>
      </c>
      <c r="F30" s="29"/>
      <c r="G30" s="29"/>
      <c r="H30" s="29"/>
      <c r="I30" s="29"/>
      <c r="J30" s="29"/>
    </row>
    <row r="31" spans="3:10" ht="28.8" x14ac:dyDescent="0.3">
      <c r="C31" s="31" t="s">
        <v>102</v>
      </c>
      <c r="D31" s="31" t="s">
        <v>96</v>
      </c>
      <c r="E31" s="31">
        <v>128401</v>
      </c>
      <c r="F31" s="29"/>
      <c r="G31" s="29"/>
      <c r="H31" s="29"/>
      <c r="I31" s="29"/>
      <c r="J31" s="29"/>
    </row>
    <row r="32" spans="3:10" x14ac:dyDescent="0.3">
      <c r="C32" s="31" t="s">
        <v>127</v>
      </c>
      <c r="D32" s="31" t="s">
        <v>107</v>
      </c>
      <c r="E32" s="31">
        <v>602778</v>
      </c>
      <c r="F32" s="29"/>
      <c r="G32" s="29"/>
      <c r="H32" s="29"/>
      <c r="I32" s="29"/>
      <c r="J32" s="29"/>
    </row>
    <row r="33" spans="3:10" ht="28.8" x14ac:dyDescent="0.3">
      <c r="C33" s="31" t="s">
        <v>128</v>
      </c>
      <c r="D33" s="31" t="s">
        <v>111</v>
      </c>
      <c r="E33" s="31">
        <v>954503</v>
      </c>
      <c r="F33" s="29"/>
      <c r="G33" s="29"/>
      <c r="H33" s="29"/>
      <c r="I33" s="29"/>
      <c r="J33" s="29"/>
    </row>
    <row r="34" spans="3:10" x14ac:dyDescent="0.3">
      <c r="C34" s="31" t="s">
        <v>129</v>
      </c>
      <c r="D34" s="31" t="s">
        <v>101</v>
      </c>
      <c r="E34" s="31">
        <v>32096</v>
      </c>
      <c r="F34" s="29"/>
      <c r="G34" s="29"/>
      <c r="H34" s="29"/>
      <c r="I34" s="29"/>
      <c r="J34" s="29"/>
    </row>
    <row r="35" spans="3:10" ht="28.8" x14ac:dyDescent="0.3">
      <c r="C35" s="31" t="s">
        <v>130</v>
      </c>
      <c r="D35" s="31" t="s">
        <v>96</v>
      </c>
      <c r="E35" s="31">
        <v>2714025</v>
      </c>
      <c r="F35" s="29"/>
      <c r="G35" s="29"/>
      <c r="H35" s="29"/>
      <c r="I35" s="29"/>
      <c r="J35" s="29"/>
    </row>
    <row r="36" spans="3:10" ht="28.8" x14ac:dyDescent="0.3">
      <c r="C36" s="31" t="s">
        <v>131</v>
      </c>
      <c r="D36" s="31" t="s">
        <v>96</v>
      </c>
      <c r="E36" s="31">
        <v>673469</v>
      </c>
      <c r="F36" s="29"/>
      <c r="G36" s="29"/>
      <c r="H36" s="29"/>
      <c r="I36" s="29"/>
      <c r="J36" s="29"/>
    </row>
    <row r="37" spans="3:10" x14ac:dyDescent="0.3">
      <c r="C37" s="31" t="s">
        <v>132</v>
      </c>
      <c r="D37" s="31" t="s">
        <v>101</v>
      </c>
      <c r="E37" s="31">
        <v>84665</v>
      </c>
      <c r="F37" s="29"/>
      <c r="G37" s="29"/>
      <c r="H37" s="29"/>
      <c r="I37" s="29"/>
      <c r="J37" s="29"/>
    </row>
    <row r="38" spans="3:10" ht="28.8" x14ac:dyDescent="0.3">
      <c r="C38" s="31" t="s">
        <v>133</v>
      </c>
      <c r="D38" s="31" t="s">
        <v>107</v>
      </c>
      <c r="E38" s="31">
        <v>1710261</v>
      </c>
      <c r="F38" s="29"/>
      <c r="G38" s="29"/>
      <c r="H38" s="29"/>
      <c r="I38" s="29"/>
      <c r="J38" s="29"/>
    </row>
    <row r="39" spans="3:10" ht="28.8" x14ac:dyDescent="0.3">
      <c r="C39" s="31" t="s">
        <v>134</v>
      </c>
      <c r="D39" s="31" t="s">
        <v>107</v>
      </c>
      <c r="E39" s="31">
        <v>344014</v>
      </c>
      <c r="F39" s="29"/>
      <c r="G39" s="29"/>
      <c r="H39" s="29"/>
      <c r="I39" s="29"/>
      <c r="J39" s="29"/>
    </row>
    <row r="40" spans="3:10" ht="28.8" x14ac:dyDescent="0.3">
      <c r="C40" s="31" t="s">
        <v>106</v>
      </c>
      <c r="D40" s="31" t="s">
        <v>101</v>
      </c>
      <c r="E40" s="31">
        <v>1603318</v>
      </c>
      <c r="F40" s="29"/>
      <c r="G40" s="29"/>
      <c r="H40" s="29"/>
      <c r="I40" s="29"/>
      <c r="J40" s="29"/>
    </row>
  </sheetData>
  <mergeCells count="1">
    <mergeCell ref="C3:E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C4:I11"/>
  <sheetViews>
    <sheetView topLeftCell="A2" workbookViewId="0">
      <selection activeCell="E12" sqref="E12"/>
    </sheetView>
  </sheetViews>
  <sheetFormatPr defaultRowHeight="14.4" x14ac:dyDescent="0.3"/>
  <sheetData>
    <row r="4" spans="3:9" ht="43.2" x14ac:dyDescent="0.3">
      <c r="C4" s="30" t="s">
        <v>92</v>
      </c>
      <c r="D4" s="31" t="s">
        <v>95</v>
      </c>
      <c r="E4" s="31" t="s">
        <v>98</v>
      </c>
      <c r="F4" s="31" t="s">
        <v>100</v>
      </c>
      <c r="G4" s="31" t="s">
        <v>103</v>
      </c>
      <c r="H4" s="31" t="s">
        <v>105</v>
      </c>
      <c r="I4" s="31" t="s">
        <v>99</v>
      </c>
    </row>
    <row r="5" spans="3:9" x14ac:dyDescent="0.3">
      <c r="C5" s="30" t="s">
        <v>93</v>
      </c>
      <c r="D5" s="34" t="s">
        <v>96</v>
      </c>
      <c r="E5" s="34" t="s">
        <v>96</v>
      </c>
      <c r="F5" s="34" t="s">
        <v>101</v>
      </c>
      <c r="G5" s="34" t="s">
        <v>101</v>
      </c>
      <c r="H5" s="34" t="s">
        <v>101</v>
      </c>
      <c r="I5" s="34" t="s">
        <v>107</v>
      </c>
    </row>
    <row r="6" spans="3:9" ht="28.8" x14ac:dyDescent="0.3">
      <c r="C6" s="30" t="s">
        <v>94</v>
      </c>
      <c r="D6" s="31">
        <v>7670</v>
      </c>
      <c r="E6" s="31">
        <v>2069770</v>
      </c>
      <c r="F6" s="31">
        <v>55216</v>
      </c>
      <c r="G6" s="31">
        <v>613784</v>
      </c>
      <c r="H6" s="31">
        <v>726153</v>
      </c>
      <c r="I6" s="31">
        <v>65380</v>
      </c>
    </row>
    <row r="7" spans="3:9" x14ac:dyDescent="0.3">
      <c r="C7" s="29"/>
      <c r="D7" s="29"/>
      <c r="E7" s="29"/>
      <c r="F7" s="29"/>
      <c r="G7" s="29"/>
      <c r="H7" s="29"/>
      <c r="I7" s="29"/>
    </row>
    <row r="8" spans="3:9" x14ac:dyDescent="0.3">
      <c r="C8" s="29"/>
      <c r="D8" s="29"/>
      <c r="E8" s="29"/>
      <c r="F8" s="29"/>
      <c r="G8" s="29"/>
      <c r="H8" s="29"/>
      <c r="I8" s="29"/>
    </row>
    <row r="9" spans="3:9" ht="28.8" x14ac:dyDescent="0.3">
      <c r="C9" s="30" t="s">
        <v>92</v>
      </c>
      <c r="D9" s="30" t="s">
        <v>93</v>
      </c>
      <c r="E9" s="30" t="s">
        <v>94</v>
      </c>
      <c r="F9" s="29"/>
      <c r="G9" s="29"/>
      <c r="H9" s="29"/>
      <c r="I9" s="29"/>
    </row>
    <row r="10" spans="3:9" ht="28.8" x14ac:dyDescent="0.3">
      <c r="C10" s="31" t="s">
        <v>100</v>
      </c>
      <c r="D10" s="33">
        <f>LOOKUP(C10,D4:I6)</f>
        <v>55216</v>
      </c>
      <c r="E10" s="33">
        <f>LOOKUP(C10,D4:I6)</f>
        <v>55216</v>
      </c>
      <c r="F10" s="29"/>
      <c r="G10" s="29"/>
      <c r="H10" s="29"/>
      <c r="I10" s="29"/>
    </row>
    <row r="11" spans="3:9" ht="28.8" x14ac:dyDescent="0.3">
      <c r="C11" s="31" t="s">
        <v>99</v>
      </c>
      <c r="D11" s="33">
        <f>LOOKUP(C11,D4:I6)</f>
        <v>65380</v>
      </c>
      <c r="E11" s="33">
        <f>LOOKUP(C11,D4:I6)</f>
        <v>65380</v>
      </c>
      <c r="F11" s="29"/>
      <c r="G11" s="29"/>
      <c r="H11" s="29"/>
      <c r="I11" s="29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D4:L11"/>
  <sheetViews>
    <sheetView topLeftCell="D1" workbookViewId="0">
      <selection activeCell="L5" sqref="L5:L6"/>
    </sheetView>
  </sheetViews>
  <sheetFormatPr defaultRowHeight="14.4" x14ac:dyDescent="0.3"/>
  <cols>
    <col min="4" max="4" width="19.44140625" customWidth="1"/>
    <col min="5" max="5" width="18.44140625" customWidth="1"/>
    <col min="6" max="6" width="20" customWidth="1"/>
    <col min="10" max="10" width="20.109375" customWidth="1"/>
    <col min="11" max="11" width="16.109375" bestFit="1" customWidth="1"/>
    <col min="12" max="12" width="18.6640625" customWidth="1"/>
  </cols>
  <sheetData>
    <row r="4" spans="4:12" ht="53.25" customHeight="1" x14ac:dyDescent="0.3">
      <c r="D4" s="35" t="s">
        <v>135</v>
      </c>
      <c r="E4" s="35" t="s">
        <v>136</v>
      </c>
      <c r="F4" s="35" t="s">
        <v>137</v>
      </c>
      <c r="G4" s="29"/>
      <c r="H4" s="29"/>
      <c r="I4" s="29"/>
      <c r="J4" s="35" t="s">
        <v>137</v>
      </c>
      <c r="K4" s="35" t="s">
        <v>136</v>
      </c>
      <c r="L4" s="35" t="s">
        <v>135</v>
      </c>
    </row>
    <row r="5" spans="4:12" ht="23.25" customHeight="1" x14ac:dyDescent="0.3">
      <c r="D5" s="34">
        <v>2908</v>
      </c>
      <c r="E5" s="34" t="s">
        <v>117</v>
      </c>
      <c r="F5" s="34" t="s">
        <v>138</v>
      </c>
      <c r="G5" s="29"/>
      <c r="H5" s="29"/>
      <c r="I5" s="29"/>
      <c r="J5" s="34" t="s">
        <v>139</v>
      </c>
      <c r="K5" s="33" t="e">
        <f>VLOOKUP(J5,D5:F11,2,FALSE)</f>
        <v>#N/A</v>
      </c>
      <c r="L5" s="33" t="e">
        <f>VLOOKUP(J5,D5:F11,1,FALSE)</f>
        <v>#N/A</v>
      </c>
    </row>
    <row r="6" spans="4:12" x14ac:dyDescent="0.3">
      <c r="D6" s="34">
        <v>1298</v>
      </c>
      <c r="E6" s="34" t="s">
        <v>140</v>
      </c>
      <c r="F6" s="34" t="s">
        <v>141</v>
      </c>
      <c r="G6" s="29"/>
      <c r="H6" s="29"/>
      <c r="I6" s="29"/>
      <c r="J6" s="34" t="s">
        <v>142</v>
      </c>
      <c r="K6" s="33" t="e">
        <f>VLOOKUP(J6,D6:F12,2,FALSE)</f>
        <v>#N/A</v>
      </c>
      <c r="L6" s="33" t="e">
        <f>VLOOKUP(J6,D6:F12,1,FALSE)</f>
        <v>#N/A</v>
      </c>
    </row>
    <row r="7" spans="4:12" x14ac:dyDescent="0.3">
      <c r="D7" s="34">
        <v>2000</v>
      </c>
      <c r="E7" s="34" t="s">
        <v>143</v>
      </c>
      <c r="F7" s="34" t="s">
        <v>144</v>
      </c>
      <c r="G7" s="36"/>
      <c r="H7" s="29"/>
      <c r="I7" s="29"/>
      <c r="J7" s="29"/>
      <c r="K7" s="29"/>
      <c r="L7" s="29"/>
    </row>
    <row r="8" spans="4:12" x14ac:dyDescent="0.3">
      <c r="D8" s="34">
        <v>3084</v>
      </c>
      <c r="E8" s="34" t="s">
        <v>145</v>
      </c>
      <c r="F8" s="34" t="s">
        <v>146</v>
      </c>
      <c r="G8" s="29"/>
      <c r="H8" s="29"/>
      <c r="I8" s="29"/>
      <c r="J8" s="29"/>
      <c r="K8" s="29"/>
      <c r="L8" s="29"/>
    </row>
    <row r="9" spans="4:12" x14ac:dyDescent="0.3">
      <c r="D9" s="34">
        <v>2873</v>
      </c>
      <c r="E9" s="34" t="s">
        <v>147</v>
      </c>
      <c r="F9" s="34" t="s">
        <v>142</v>
      </c>
      <c r="G9" s="29"/>
      <c r="H9" s="29"/>
      <c r="I9" s="29"/>
      <c r="J9" s="29"/>
      <c r="K9" s="29"/>
      <c r="L9" s="29"/>
    </row>
    <row r="10" spans="4:12" x14ac:dyDescent="0.3">
      <c r="D10" s="34">
        <v>1982</v>
      </c>
      <c r="E10" s="34" t="s">
        <v>118</v>
      </c>
      <c r="F10" s="34" t="s">
        <v>139</v>
      </c>
      <c r="G10" s="29"/>
      <c r="H10" s="29"/>
      <c r="I10" s="29"/>
      <c r="J10" s="29"/>
      <c r="K10" s="29"/>
      <c r="L10" s="29"/>
    </row>
    <row r="11" spans="4:12" x14ac:dyDescent="0.3">
      <c r="D11" s="34">
        <v>8098</v>
      </c>
      <c r="E11" s="34" t="s">
        <v>104</v>
      </c>
      <c r="F11" s="34" t="s">
        <v>148</v>
      </c>
      <c r="G11" s="29"/>
      <c r="H11" s="29"/>
      <c r="I11" s="29"/>
      <c r="J11" s="29"/>
      <c r="K11" s="29"/>
      <c r="L11" s="29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D5:J12"/>
  <sheetViews>
    <sheetView topLeftCell="F1" workbookViewId="0">
      <selection activeCell="L7" sqref="L7"/>
    </sheetView>
  </sheetViews>
  <sheetFormatPr defaultRowHeight="14.4" x14ac:dyDescent="0.3"/>
  <cols>
    <col min="4" max="4" width="18.33203125" customWidth="1"/>
    <col min="5" max="5" width="24.6640625" customWidth="1"/>
    <col min="6" max="6" width="23.33203125" customWidth="1"/>
    <col min="8" max="8" width="26.5546875" customWidth="1"/>
    <col min="9" max="9" width="21.5546875" customWidth="1"/>
    <col min="10" max="10" width="24" customWidth="1"/>
  </cols>
  <sheetData>
    <row r="5" spans="4:10" ht="18" x14ac:dyDescent="0.3">
      <c r="D5" s="37" t="s">
        <v>149</v>
      </c>
      <c r="E5" s="37" t="s">
        <v>150</v>
      </c>
      <c r="F5" s="37" t="s">
        <v>151</v>
      </c>
      <c r="H5" s="37" t="s">
        <v>150</v>
      </c>
      <c r="I5" s="37" t="s">
        <v>151</v>
      </c>
      <c r="J5" s="37" t="s">
        <v>149</v>
      </c>
    </row>
    <row r="6" spans="4:10" x14ac:dyDescent="0.3">
      <c r="D6" s="6">
        <v>101</v>
      </c>
      <c r="E6" s="6" t="s">
        <v>152</v>
      </c>
      <c r="F6" s="6">
        <v>13.5</v>
      </c>
      <c r="H6" s="6" t="s">
        <v>153</v>
      </c>
      <c r="I6" s="6" t="e">
        <f>LOOKUP(H6,D6:F12)</f>
        <v>#N/A</v>
      </c>
      <c r="J6" s="6" t="e">
        <f>LOOKUP(H6,D6:E12)</f>
        <v>#N/A</v>
      </c>
    </row>
    <row r="7" spans="4:10" x14ac:dyDescent="0.3">
      <c r="D7" s="6">
        <v>102</v>
      </c>
      <c r="E7" s="16" t="s">
        <v>153</v>
      </c>
      <c r="F7" s="6">
        <v>11.5</v>
      </c>
      <c r="H7" s="6" t="s">
        <v>154</v>
      </c>
      <c r="I7" s="6" t="e">
        <f>LOOKUP(H7,D6:F12)</f>
        <v>#N/A</v>
      </c>
      <c r="J7" s="6" t="e">
        <f>LOOKUP(H7,D7:E13)</f>
        <v>#N/A</v>
      </c>
    </row>
    <row r="8" spans="4:10" x14ac:dyDescent="0.3">
      <c r="D8" s="6">
        <v>103</v>
      </c>
      <c r="E8" s="6" t="s">
        <v>155</v>
      </c>
      <c r="F8" s="6">
        <v>10</v>
      </c>
    </row>
    <row r="9" spans="4:10" x14ac:dyDescent="0.3">
      <c r="D9" s="6">
        <v>104</v>
      </c>
      <c r="E9" s="6" t="s">
        <v>156</v>
      </c>
      <c r="F9" s="6">
        <v>12</v>
      </c>
    </row>
    <row r="10" spans="4:10" x14ac:dyDescent="0.3">
      <c r="D10" s="6">
        <v>105</v>
      </c>
      <c r="E10" s="6" t="s">
        <v>157</v>
      </c>
      <c r="F10" s="6">
        <v>9</v>
      </c>
    </row>
    <row r="11" spans="4:10" x14ac:dyDescent="0.3">
      <c r="D11" s="6">
        <v>106</v>
      </c>
      <c r="E11" s="16" t="s">
        <v>154</v>
      </c>
      <c r="F11" s="6">
        <v>24</v>
      </c>
    </row>
    <row r="12" spans="4:10" x14ac:dyDescent="0.3">
      <c r="D12" s="6">
        <v>107</v>
      </c>
      <c r="E12" s="6" t="s">
        <v>158</v>
      </c>
      <c r="F12" s="6">
        <v>20</v>
      </c>
    </row>
  </sheetData>
  <dataValidations count="2">
    <dataValidation allowBlank="1" showInputMessage="1" showErrorMessage="1" prompt="'amit&quot; is in small letters" sqref="H7" xr:uid="{00000000-0002-0000-1200-000000000000}"/>
    <dataValidation allowBlank="1" showInputMessage="1" showErrorMessage="1" prompt="&quot;AMIT&quot; is in capital letters" sqref="H6" xr:uid="{00000000-0002-0000-1200-000001000000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54"/>
  <sheetViews>
    <sheetView topLeftCell="A29" workbookViewId="0">
      <selection activeCell="F5" sqref="F5:F54"/>
    </sheetView>
  </sheetViews>
  <sheetFormatPr defaultRowHeight="14.4" x14ac:dyDescent="0.3"/>
  <cols>
    <col min="2" max="2" width="18.33203125" customWidth="1"/>
    <col min="4" max="4" width="15.33203125" customWidth="1"/>
    <col min="5" max="5" width="25.6640625" customWidth="1"/>
    <col min="6" max="6" width="22" customWidth="1"/>
    <col min="7" max="7" width="31.5546875" customWidth="1"/>
    <col min="8" max="8" width="26.33203125" customWidth="1"/>
  </cols>
  <sheetData>
    <row r="2" spans="2:8" ht="18" x14ac:dyDescent="0.3">
      <c r="B2" s="13" t="s">
        <v>19</v>
      </c>
      <c r="C2" s="11"/>
      <c r="D2" s="11"/>
      <c r="E2" s="11"/>
      <c r="F2" s="11"/>
      <c r="G2" s="11"/>
      <c r="H2" s="11"/>
    </row>
    <row r="4" spans="2:8" x14ac:dyDescent="0.3">
      <c r="B4" s="7" t="s">
        <v>3</v>
      </c>
      <c r="C4" s="7" t="s">
        <v>4</v>
      </c>
      <c r="D4" s="8" t="s">
        <v>5</v>
      </c>
      <c r="E4" s="7" t="s">
        <v>6</v>
      </c>
      <c r="F4" s="9" t="s">
        <v>0</v>
      </c>
      <c r="G4" s="7" t="s">
        <v>7</v>
      </c>
      <c r="H4" s="10" t="s">
        <v>9</v>
      </c>
    </row>
    <row r="5" spans="2:8" x14ac:dyDescent="0.3">
      <c r="B5" s="1">
        <v>1</v>
      </c>
      <c r="C5" s="1" t="s">
        <v>1</v>
      </c>
      <c r="D5" s="2">
        <v>19027</v>
      </c>
      <c r="E5" s="1">
        <v>3</v>
      </c>
      <c r="F5" s="3">
        <v>57000</v>
      </c>
      <c r="G5" s="1">
        <v>60</v>
      </c>
      <c r="H5" s="1">
        <v>144</v>
      </c>
    </row>
    <row r="6" spans="2:8" x14ac:dyDescent="0.3">
      <c r="B6" s="1">
        <v>2</v>
      </c>
      <c r="C6" s="1" t="s">
        <v>1</v>
      </c>
      <c r="D6" s="2">
        <v>21328</v>
      </c>
      <c r="E6" s="1">
        <v>1</v>
      </c>
      <c r="F6" s="3">
        <v>40200</v>
      </c>
      <c r="G6" s="1">
        <v>67</v>
      </c>
      <c r="H6" s="1">
        <v>36</v>
      </c>
    </row>
    <row r="7" spans="2:8" x14ac:dyDescent="0.3">
      <c r="B7" s="1">
        <v>3</v>
      </c>
      <c r="C7" s="1" t="s">
        <v>2</v>
      </c>
      <c r="D7" s="2">
        <v>10800</v>
      </c>
      <c r="E7" s="1">
        <v>1</v>
      </c>
      <c r="F7" s="3">
        <v>21450</v>
      </c>
      <c r="G7" s="1">
        <v>68</v>
      </c>
      <c r="H7" s="1">
        <v>381</v>
      </c>
    </row>
    <row r="8" spans="2:8" x14ac:dyDescent="0.3">
      <c r="B8" s="1">
        <v>4</v>
      </c>
      <c r="C8" s="1" t="s">
        <v>2</v>
      </c>
      <c r="D8" s="2">
        <v>17272</v>
      </c>
      <c r="E8" s="1">
        <v>1</v>
      </c>
      <c r="F8" s="3">
        <v>21900</v>
      </c>
      <c r="G8" s="1">
        <v>75</v>
      </c>
      <c r="H8" s="1">
        <v>190</v>
      </c>
    </row>
    <row r="9" spans="2:8" x14ac:dyDescent="0.3">
      <c r="B9" s="1">
        <v>5</v>
      </c>
      <c r="C9" s="1" t="s">
        <v>1</v>
      </c>
      <c r="D9" s="2">
        <v>20129</v>
      </c>
      <c r="E9" s="1">
        <v>1</v>
      </c>
      <c r="F9" s="3">
        <v>45000</v>
      </c>
      <c r="G9" s="1">
        <v>79</v>
      </c>
      <c r="H9" s="1">
        <v>138</v>
      </c>
    </row>
    <row r="10" spans="2:8" x14ac:dyDescent="0.3">
      <c r="B10" s="1">
        <v>6</v>
      </c>
      <c r="C10" s="1" t="s">
        <v>1</v>
      </c>
      <c r="D10" s="2">
        <v>21419</v>
      </c>
      <c r="E10" s="1">
        <v>1</v>
      </c>
      <c r="F10" s="3">
        <v>32100</v>
      </c>
      <c r="G10" s="1">
        <v>83.6</v>
      </c>
      <c r="H10" s="1">
        <v>67</v>
      </c>
    </row>
    <row r="11" spans="2:8" x14ac:dyDescent="0.3">
      <c r="B11" s="1">
        <v>7</v>
      </c>
      <c r="C11" s="1" t="s">
        <v>1</v>
      </c>
      <c r="D11" s="2">
        <v>20571</v>
      </c>
      <c r="E11" s="1">
        <v>1</v>
      </c>
      <c r="F11" s="3">
        <v>36000</v>
      </c>
      <c r="G11" s="1">
        <v>88.2</v>
      </c>
      <c r="H11" s="1">
        <v>114</v>
      </c>
    </row>
    <row r="12" spans="2:8" x14ac:dyDescent="0.3">
      <c r="B12" s="1">
        <v>8</v>
      </c>
      <c r="C12" s="1" t="s">
        <v>2</v>
      </c>
      <c r="D12" s="2">
        <v>24233</v>
      </c>
      <c r="E12" s="1">
        <v>1</v>
      </c>
      <c r="F12" s="3">
        <v>21900</v>
      </c>
      <c r="G12" s="1">
        <v>92.8</v>
      </c>
      <c r="H12" s="1">
        <v>0</v>
      </c>
    </row>
    <row r="13" spans="2:8" x14ac:dyDescent="0.3">
      <c r="B13" s="1">
        <v>9</v>
      </c>
      <c r="C13" s="1" t="s">
        <v>2</v>
      </c>
      <c r="D13" s="2">
        <v>16825</v>
      </c>
      <c r="E13" s="1">
        <v>1</v>
      </c>
      <c r="F13" s="3">
        <v>27900</v>
      </c>
      <c r="G13" s="1">
        <v>97.4</v>
      </c>
      <c r="H13" s="1">
        <v>115</v>
      </c>
    </row>
    <row r="14" spans="2:8" x14ac:dyDescent="0.3">
      <c r="B14" s="1">
        <v>10</v>
      </c>
      <c r="C14" s="1" t="s">
        <v>2</v>
      </c>
      <c r="D14" s="2">
        <v>16846</v>
      </c>
      <c r="E14" s="1">
        <v>1</v>
      </c>
      <c r="F14" s="3">
        <v>24000</v>
      </c>
      <c r="G14" s="1">
        <v>102</v>
      </c>
      <c r="H14" s="1">
        <v>244</v>
      </c>
    </row>
    <row r="15" spans="2:8" x14ac:dyDescent="0.3">
      <c r="B15" s="1">
        <v>11</v>
      </c>
      <c r="C15" s="1" t="s">
        <v>2</v>
      </c>
      <c r="D15" s="2">
        <v>18301</v>
      </c>
      <c r="E15" s="1">
        <v>1</v>
      </c>
      <c r="F15" s="3">
        <v>30300</v>
      </c>
      <c r="G15" s="1">
        <v>106.6</v>
      </c>
      <c r="H15" s="1">
        <v>143</v>
      </c>
    </row>
    <row r="16" spans="2:8" x14ac:dyDescent="0.3">
      <c r="B16" s="1">
        <v>12</v>
      </c>
      <c r="C16" s="1" t="s">
        <v>1</v>
      </c>
      <c r="D16" s="2">
        <v>24118</v>
      </c>
      <c r="E16" s="1">
        <v>1</v>
      </c>
      <c r="F16" s="3">
        <v>28350</v>
      </c>
      <c r="G16" s="1">
        <v>111.2</v>
      </c>
      <c r="H16" s="1">
        <v>26</v>
      </c>
    </row>
    <row r="17" spans="2:8" x14ac:dyDescent="0.3">
      <c r="B17" s="1">
        <v>13</v>
      </c>
      <c r="C17" s="1" t="s">
        <v>1</v>
      </c>
      <c r="D17" s="2">
        <v>22114</v>
      </c>
      <c r="E17" s="1">
        <v>1</v>
      </c>
      <c r="F17" s="3">
        <v>27750</v>
      </c>
      <c r="G17" s="1">
        <v>115.8</v>
      </c>
      <c r="H17" s="1">
        <v>34</v>
      </c>
    </row>
    <row r="18" spans="2:8" x14ac:dyDescent="0.3">
      <c r="B18" s="1">
        <v>14</v>
      </c>
      <c r="C18" s="1" t="s">
        <v>2</v>
      </c>
      <c r="D18" s="2">
        <v>17955</v>
      </c>
      <c r="E18" s="1">
        <v>1</v>
      </c>
      <c r="F18" s="3">
        <v>35100</v>
      </c>
      <c r="G18" s="1">
        <v>120.4</v>
      </c>
      <c r="H18" s="1">
        <v>137</v>
      </c>
    </row>
    <row r="19" spans="2:8" x14ac:dyDescent="0.3">
      <c r="B19" s="1">
        <v>15</v>
      </c>
      <c r="C19" s="1" t="s">
        <v>1</v>
      </c>
      <c r="D19" s="2">
        <v>22887</v>
      </c>
      <c r="E19" s="1">
        <v>1</v>
      </c>
      <c r="F19" s="3">
        <v>27300</v>
      </c>
      <c r="G19" s="1">
        <v>125</v>
      </c>
      <c r="H19" s="1">
        <v>66</v>
      </c>
    </row>
    <row r="20" spans="2:8" x14ac:dyDescent="0.3">
      <c r="B20" s="1">
        <v>16</v>
      </c>
      <c r="C20" s="1" t="s">
        <v>1</v>
      </c>
      <c r="D20" s="2">
        <v>23698</v>
      </c>
      <c r="E20" s="1">
        <v>1</v>
      </c>
      <c r="F20" s="3">
        <v>40800</v>
      </c>
      <c r="G20" s="1">
        <v>129.6</v>
      </c>
      <c r="H20" s="1">
        <v>24</v>
      </c>
    </row>
    <row r="21" spans="2:8" x14ac:dyDescent="0.3">
      <c r="B21" s="1">
        <v>17</v>
      </c>
      <c r="C21" s="1" t="s">
        <v>1</v>
      </c>
      <c r="D21" s="2">
        <v>22845</v>
      </c>
      <c r="E21" s="1">
        <v>1</v>
      </c>
      <c r="F21" s="3">
        <v>46000</v>
      </c>
      <c r="G21" s="1">
        <v>134.19999999999999</v>
      </c>
      <c r="H21" s="1">
        <v>48</v>
      </c>
    </row>
    <row r="22" spans="2:8" x14ac:dyDescent="0.3">
      <c r="B22" s="1">
        <v>18</v>
      </c>
      <c r="C22" s="1" t="s">
        <v>1</v>
      </c>
      <c r="D22" s="2">
        <v>20534</v>
      </c>
      <c r="E22" s="1">
        <v>3</v>
      </c>
      <c r="F22" s="3">
        <v>103750</v>
      </c>
      <c r="G22" s="1">
        <v>138.80000000000001</v>
      </c>
      <c r="H22" s="1">
        <v>70</v>
      </c>
    </row>
    <row r="23" spans="2:8" x14ac:dyDescent="0.3">
      <c r="B23" s="1">
        <v>19</v>
      </c>
      <c r="C23" s="1" t="s">
        <v>1</v>
      </c>
      <c r="D23" s="2">
        <v>22877</v>
      </c>
      <c r="E23" s="1">
        <v>1</v>
      </c>
      <c r="F23" s="3">
        <v>42300</v>
      </c>
      <c r="G23" s="1">
        <v>143.4</v>
      </c>
      <c r="H23" s="1">
        <v>103</v>
      </c>
    </row>
    <row r="24" spans="2:8" x14ac:dyDescent="0.3">
      <c r="B24" s="1">
        <v>20</v>
      </c>
      <c r="C24" s="1" t="s">
        <v>2</v>
      </c>
      <c r="D24" s="2">
        <v>14633</v>
      </c>
      <c r="E24" s="1">
        <v>1</v>
      </c>
      <c r="F24" s="3">
        <v>26250</v>
      </c>
      <c r="G24" s="1">
        <v>148</v>
      </c>
      <c r="H24" s="1">
        <v>48</v>
      </c>
    </row>
    <row r="25" spans="2:8" x14ac:dyDescent="0.3">
      <c r="B25" s="1">
        <v>21</v>
      </c>
      <c r="C25" s="1" t="s">
        <v>2</v>
      </c>
      <c r="D25" s="2">
        <v>23061</v>
      </c>
      <c r="E25" s="1">
        <v>1</v>
      </c>
      <c r="F25" s="3">
        <v>38850</v>
      </c>
      <c r="G25" s="1">
        <v>152.6</v>
      </c>
      <c r="H25" s="1">
        <v>17</v>
      </c>
    </row>
    <row r="26" spans="2:8" x14ac:dyDescent="0.3">
      <c r="B26" s="1">
        <v>22</v>
      </c>
      <c r="C26" s="1" t="s">
        <v>1</v>
      </c>
      <c r="D26" s="2">
        <v>14878</v>
      </c>
      <c r="E26" s="1">
        <v>1</v>
      </c>
      <c r="F26" s="3">
        <v>21750</v>
      </c>
      <c r="G26" s="1">
        <v>157.19999999999999</v>
      </c>
      <c r="H26" s="1">
        <v>315</v>
      </c>
    </row>
    <row r="27" spans="2:8" x14ac:dyDescent="0.3">
      <c r="B27" s="1">
        <v>23</v>
      </c>
      <c r="C27" s="1" t="s">
        <v>2</v>
      </c>
      <c r="D27" s="2">
        <v>23816</v>
      </c>
      <c r="E27" s="1">
        <v>1</v>
      </c>
      <c r="F27" s="3">
        <v>24000</v>
      </c>
      <c r="G27" s="1">
        <v>161.80000000000001</v>
      </c>
      <c r="H27" s="1">
        <v>75</v>
      </c>
    </row>
    <row r="28" spans="2:8" x14ac:dyDescent="0.3">
      <c r="B28" s="1">
        <v>24</v>
      </c>
      <c r="C28" s="1" t="s">
        <v>2</v>
      </c>
      <c r="D28" s="2">
        <v>12140</v>
      </c>
      <c r="E28" s="1">
        <v>1</v>
      </c>
      <c r="F28" s="3">
        <v>16950</v>
      </c>
      <c r="G28" s="1">
        <v>166.4</v>
      </c>
      <c r="H28" s="1">
        <v>124</v>
      </c>
    </row>
    <row r="29" spans="2:8" x14ac:dyDescent="0.3">
      <c r="B29" s="1">
        <v>25</v>
      </c>
      <c r="C29" s="1" t="s">
        <v>2</v>
      </c>
      <c r="D29" s="2">
        <v>15523</v>
      </c>
      <c r="E29" s="1">
        <v>1</v>
      </c>
      <c r="F29" s="3">
        <v>21150</v>
      </c>
      <c r="G29" s="1">
        <v>171</v>
      </c>
      <c r="H29" s="1">
        <v>171</v>
      </c>
    </row>
    <row r="30" spans="2:8" x14ac:dyDescent="0.3">
      <c r="B30" s="1">
        <v>26</v>
      </c>
      <c r="C30" s="1" t="s">
        <v>1</v>
      </c>
      <c r="D30" s="2">
        <v>24419</v>
      </c>
      <c r="E30" s="1">
        <v>1</v>
      </c>
      <c r="F30" s="3">
        <v>31050</v>
      </c>
      <c r="G30" s="1">
        <v>175.6</v>
      </c>
      <c r="H30" s="1">
        <v>14</v>
      </c>
    </row>
    <row r="31" spans="2:8" x14ac:dyDescent="0.3">
      <c r="B31" s="1">
        <v>27</v>
      </c>
      <c r="C31" s="1" t="s">
        <v>1</v>
      </c>
      <c r="D31" s="2">
        <v>19802</v>
      </c>
      <c r="E31" s="1">
        <v>3</v>
      </c>
      <c r="F31" s="3">
        <v>60375</v>
      </c>
      <c r="G31" s="1">
        <v>180.2</v>
      </c>
      <c r="H31" s="1">
        <v>96</v>
      </c>
    </row>
    <row r="32" spans="2:8" x14ac:dyDescent="0.3">
      <c r="B32" s="1">
        <v>28</v>
      </c>
      <c r="C32" s="1" t="s">
        <v>1</v>
      </c>
      <c r="D32" s="2">
        <v>23112</v>
      </c>
      <c r="E32" s="1">
        <v>1</v>
      </c>
      <c r="F32" s="3">
        <v>32550</v>
      </c>
      <c r="G32" s="1">
        <v>184.8</v>
      </c>
      <c r="H32" s="1">
        <v>43</v>
      </c>
    </row>
    <row r="33" spans="2:8" x14ac:dyDescent="0.3">
      <c r="B33" s="1">
        <v>29</v>
      </c>
      <c r="C33" s="1" t="s">
        <v>1</v>
      </c>
      <c r="D33" s="2">
        <v>16099</v>
      </c>
      <c r="E33" s="1">
        <v>3</v>
      </c>
      <c r="F33" s="3">
        <v>135000</v>
      </c>
      <c r="G33" s="1">
        <v>189.4</v>
      </c>
      <c r="H33" s="1">
        <v>199</v>
      </c>
    </row>
    <row r="34" spans="2:8" x14ac:dyDescent="0.3">
      <c r="B34" s="1">
        <v>30</v>
      </c>
      <c r="C34" s="1" t="s">
        <v>1</v>
      </c>
      <c r="D34" s="2">
        <v>22541</v>
      </c>
      <c r="E34" s="1">
        <v>1</v>
      </c>
      <c r="F34" s="3">
        <v>31200</v>
      </c>
      <c r="G34" s="1">
        <v>194</v>
      </c>
      <c r="H34" s="1">
        <v>54</v>
      </c>
    </row>
    <row r="35" spans="2:8" x14ac:dyDescent="0.3">
      <c r="B35" s="1">
        <v>31</v>
      </c>
      <c r="C35" s="1" t="s">
        <v>1</v>
      </c>
      <c r="D35" s="2">
        <v>23431</v>
      </c>
      <c r="E35" s="1">
        <v>1</v>
      </c>
      <c r="F35" s="3">
        <v>36150</v>
      </c>
      <c r="G35" s="1">
        <v>198.6</v>
      </c>
      <c r="H35" s="1">
        <v>83</v>
      </c>
    </row>
    <row r="36" spans="2:8" x14ac:dyDescent="0.3">
      <c r="B36" s="1">
        <v>32</v>
      </c>
      <c r="C36" s="1" t="s">
        <v>1</v>
      </c>
      <c r="D36" s="2">
        <v>19752</v>
      </c>
      <c r="E36" s="1">
        <v>3</v>
      </c>
      <c r="F36" s="3">
        <v>110625</v>
      </c>
      <c r="G36" s="1">
        <v>203.2</v>
      </c>
      <c r="H36" s="1">
        <v>120</v>
      </c>
    </row>
    <row r="37" spans="2:8" x14ac:dyDescent="0.3">
      <c r="B37" s="1">
        <v>33</v>
      </c>
      <c r="C37" s="1" t="s">
        <v>1</v>
      </c>
      <c r="D37" s="2">
        <v>22358</v>
      </c>
      <c r="E37" s="1">
        <v>1</v>
      </c>
      <c r="F37" s="3">
        <v>42000</v>
      </c>
      <c r="G37" s="1">
        <v>207.8</v>
      </c>
      <c r="H37" s="1">
        <v>68</v>
      </c>
    </row>
    <row r="38" spans="2:8" x14ac:dyDescent="0.3">
      <c r="B38" s="1">
        <v>34</v>
      </c>
      <c r="C38" s="1" t="s">
        <v>1</v>
      </c>
      <c r="D38" s="2">
        <v>17931</v>
      </c>
      <c r="E38" s="1">
        <v>3</v>
      </c>
      <c r="F38" s="3">
        <v>92000</v>
      </c>
      <c r="G38" s="1">
        <v>212.4</v>
      </c>
      <c r="H38" s="1">
        <v>175</v>
      </c>
    </row>
    <row r="39" spans="2:8" x14ac:dyDescent="0.3">
      <c r="B39" s="1">
        <v>35</v>
      </c>
      <c r="C39" s="1" t="s">
        <v>1</v>
      </c>
      <c r="D39" s="2">
        <v>22515</v>
      </c>
      <c r="E39" s="1">
        <v>3</v>
      </c>
      <c r="F39" s="3">
        <v>81250</v>
      </c>
      <c r="G39" s="1">
        <v>217</v>
      </c>
      <c r="H39" s="1">
        <v>18</v>
      </c>
    </row>
    <row r="40" spans="2:8" x14ac:dyDescent="0.3">
      <c r="B40" s="1">
        <v>36</v>
      </c>
      <c r="C40" s="1" t="s">
        <v>2</v>
      </c>
      <c r="D40" s="2">
        <v>23230</v>
      </c>
      <c r="E40" s="1">
        <v>1</v>
      </c>
      <c r="F40" s="3">
        <v>31350</v>
      </c>
      <c r="G40" s="1">
        <v>221.6</v>
      </c>
      <c r="H40" s="1">
        <v>52</v>
      </c>
    </row>
    <row r="41" spans="2:8" x14ac:dyDescent="0.3">
      <c r="B41" s="1">
        <v>37</v>
      </c>
      <c r="C41" s="1" t="s">
        <v>1</v>
      </c>
      <c r="D41" s="2">
        <v>20006</v>
      </c>
      <c r="E41" s="1">
        <v>1</v>
      </c>
      <c r="F41" s="3">
        <v>29100</v>
      </c>
      <c r="G41" s="1">
        <v>226.2</v>
      </c>
      <c r="H41" s="1">
        <v>113</v>
      </c>
    </row>
    <row r="42" spans="2:8" x14ac:dyDescent="0.3">
      <c r="B42" s="1">
        <v>38</v>
      </c>
      <c r="C42" s="1" t="s">
        <v>1</v>
      </c>
      <c r="D42" s="2">
        <v>22763</v>
      </c>
      <c r="E42" s="1">
        <v>1</v>
      </c>
      <c r="F42" s="3">
        <v>31350</v>
      </c>
      <c r="G42" s="1">
        <v>230.8</v>
      </c>
      <c r="H42" s="1">
        <v>49</v>
      </c>
    </row>
    <row r="43" spans="2:8" x14ac:dyDescent="0.3">
      <c r="B43" s="1">
        <v>39</v>
      </c>
      <c r="C43" s="1" t="s">
        <v>1</v>
      </c>
      <c r="D43" s="2">
        <v>22089</v>
      </c>
      <c r="E43" s="1">
        <v>1</v>
      </c>
      <c r="F43" s="3">
        <v>36000</v>
      </c>
      <c r="G43" s="1">
        <v>235.4</v>
      </c>
      <c r="H43" s="1">
        <v>46</v>
      </c>
    </row>
    <row r="44" spans="2:8" x14ac:dyDescent="0.3">
      <c r="B44" s="1">
        <v>40</v>
      </c>
      <c r="C44" s="1" t="s">
        <v>2</v>
      </c>
      <c r="D44" s="2">
        <v>12294</v>
      </c>
      <c r="E44" s="1">
        <v>1</v>
      </c>
      <c r="F44" s="3">
        <v>19200</v>
      </c>
      <c r="G44" s="1">
        <v>235.4</v>
      </c>
      <c r="H44" s="1">
        <v>23</v>
      </c>
    </row>
    <row r="45" spans="2:8" x14ac:dyDescent="0.3">
      <c r="B45" s="1">
        <v>41</v>
      </c>
      <c r="C45" s="1" t="s">
        <v>2</v>
      </c>
      <c r="D45" s="2">
        <v>22358</v>
      </c>
      <c r="E45" s="1">
        <v>1</v>
      </c>
      <c r="F45" s="3">
        <v>23550</v>
      </c>
      <c r="G45" s="1">
        <v>244.6</v>
      </c>
      <c r="H45" s="1">
        <v>52</v>
      </c>
    </row>
    <row r="46" spans="2:8" x14ac:dyDescent="0.3">
      <c r="B46" s="1">
        <v>42</v>
      </c>
      <c r="C46" s="1" t="s">
        <v>1</v>
      </c>
      <c r="D46" s="2">
        <v>22182</v>
      </c>
      <c r="E46" s="1">
        <v>1</v>
      </c>
      <c r="F46" s="3">
        <v>35100</v>
      </c>
      <c r="G46" s="1">
        <v>249.2</v>
      </c>
      <c r="H46" s="1">
        <v>90</v>
      </c>
    </row>
    <row r="47" spans="2:8" x14ac:dyDescent="0.3">
      <c r="B47" s="1">
        <v>43</v>
      </c>
      <c r="C47" s="1" t="s">
        <v>1</v>
      </c>
      <c r="D47" s="2">
        <v>23394</v>
      </c>
      <c r="E47" s="1">
        <v>1</v>
      </c>
      <c r="F47" s="3">
        <v>23250</v>
      </c>
      <c r="G47" s="1">
        <v>253.8</v>
      </c>
      <c r="H47" s="1">
        <v>46</v>
      </c>
    </row>
    <row r="48" spans="2:8" x14ac:dyDescent="0.3">
      <c r="B48" s="1">
        <v>44</v>
      </c>
      <c r="C48" s="1" t="s">
        <v>1</v>
      </c>
      <c r="D48" s="2">
        <v>23177</v>
      </c>
      <c r="E48" s="1">
        <v>1</v>
      </c>
      <c r="F48" s="3">
        <v>29250</v>
      </c>
      <c r="G48" s="1">
        <v>258.39999999999998</v>
      </c>
      <c r="H48" s="1">
        <v>50</v>
      </c>
    </row>
    <row r="49" spans="2:8" x14ac:dyDescent="0.3">
      <c r="B49" s="1">
        <v>45</v>
      </c>
      <c r="C49" s="1" t="s">
        <v>1</v>
      </c>
      <c r="D49" s="2">
        <v>14094</v>
      </c>
      <c r="E49" s="1">
        <v>2</v>
      </c>
      <c r="F49" s="3">
        <v>30750</v>
      </c>
      <c r="G49" s="1">
        <v>263</v>
      </c>
      <c r="H49" s="1">
        <v>307</v>
      </c>
    </row>
    <row r="50" spans="2:8" x14ac:dyDescent="0.3">
      <c r="B50" s="1">
        <v>46</v>
      </c>
      <c r="C50" s="1" t="s">
        <v>2</v>
      </c>
      <c r="D50" s="2">
        <v>14933</v>
      </c>
      <c r="E50" s="1">
        <v>1</v>
      </c>
      <c r="F50" s="3">
        <v>22350</v>
      </c>
      <c r="G50" s="1">
        <v>267.60000000000002</v>
      </c>
      <c r="H50" s="1">
        <v>165</v>
      </c>
    </row>
    <row r="51" spans="2:8" x14ac:dyDescent="0.3">
      <c r="B51" s="1">
        <v>47</v>
      </c>
      <c r="C51" s="1" t="s">
        <v>2</v>
      </c>
      <c r="D51" s="2">
        <v>13998</v>
      </c>
      <c r="E51" s="1">
        <v>1</v>
      </c>
      <c r="F51" s="3">
        <v>30000</v>
      </c>
      <c r="G51" s="1">
        <v>272.2</v>
      </c>
      <c r="H51" s="1">
        <v>228</v>
      </c>
    </row>
    <row r="52" spans="2:8" x14ac:dyDescent="0.3">
      <c r="B52" s="1">
        <v>48</v>
      </c>
      <c r="C52" s="1" t="s">
        <v>1</v>
      </c>
      <c r="D52" s="2">
        <v>17325</v>
      </c>
      <c r="E52" s="1">
        <v>2</v>
      </c>
      <c r="F52" s="3">
        <v>30750</v>
      </c>
      <c r="G52" s="1">
        <v>276.8</v>
      </c>
      <c r="H52" s="1">
        <v>240</v>
      </c>
    </row>
    <row r="53" spans="2:8" x14ac:dyDescent="0.3">
      <c r="B53" s="1">
        <v>49</v>
      </c>
      <c r="C53" s="1" t="s">
        <v>1</v>
      </c>
      <c r="D53" s="2">
        <v>21444</v>
      </c>
      <c r="E53" s="1">
        <v>1</v>
      </c>
      <c r="F53" s="3">
        <v>34800</v>
      </c>
      <c r="G53" s="1">
        <v>281.39999999999998</v>
      </c>
      <c r="H53" s="1">
        <v>93</v>
      </c>
    </row>
    <row r="54" spans="2:8" x14ac:dyDescent="0.3">
      <c r="B54" s="4">
        <v>50</v>
      </c>
      <c r="C54" s="4" t="s">
        <v>1</v>
      </c>
      <c r="D54" s="2">
        <v>21445</v>
      </c>
      <c r="E54" s="4">
        <v>2</v>
      </c>
      <c r="F54" s="3">
        <v>23550</v>
      </c>
      <c r="G54" s="1">
        <v>286</v>
      </c>
      <c r="H54" s="6">
        <v>95</v>
      </c>
    </row>
  </sheetData>
  <conditionalFormatting sqref="F5:F54">
    <cfRule type="cellIs" dxfId="12" priority="2" operator="greaterThan">
      <formula>"$35000"</formula>
    </cfRule>
    <cfRule type="cellIs" dxfId="13" priority="1" operator="greaterThan">
      <formula>35000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D5:I17"/>
  <sheetViews>
    <sheetView workbookViewId="0">
      <selection activeCell="I16" sqref="I16:I17"/>
    </sheetView>
  </sheetViews>
  <sheetFormatPr defaultRowHeight="14.4" x14ac:dyDescent="0.3"/>
  <cols>
    <col min="4" max="4" width="17.44140625" customWidth="1"/>
    <col min="5" max="5" width="19.33203125" customWidth="1"/>
    <col min="8" max="8" width="30.33203125" customWidth="1"/>
    <col min="9" max="9" width="26.33203125" customWidth="1"/>
  </cols>
  <sheetData>
    <row r="5" spans="4:9" x14ac:dyDescent="0.3">
      <c r="H5" s="50" t="s">
        <v>159</v>
      </c>
      <c r="I5" s="51"/>
    </row>
    <row r="6" spans="4:9" x14ac:dyDescent="0.3">
      <c r="H6" s="51"/>
      <c r="I6" s="51"/>
    </row>
    <row r="8" spans="4:9" ht="18" x14ac:dyDescent="0.3">
      <c r="D8" s="37" t="s">
        <v>149</v>
      </c>
      <c r="E8" s="37" t="s">
        <v>150</v>
      </c>
      <c r="H8" s="48" t="s">
        <v>149</v>
      </c>
      <c r="I8" s="49"/>
    </row>
    <row r="9" spans="4:9" x14ac:dyDescent="0.3">
      <c r="D9" s="6">
        <v>101</v>
      </c>
      <c r="E9" s="38" t="s">
        <v>152</v>
      </c>
      <c r="H9" s="48"/>
      <c r="I9" s="49"/>
    </row>
    <row r="10" spans="4:9" x14ac:dyDescent="0.3">
      <c r="D10" s="6">
        <v>102</v>
      </c>
      <c r="E10" s="38" t="s">
        <v>153</v>
      </c>
      <c r="H10" s="48" t="s">
        <v>150</v>
      </c>
      <c r="I10" s="49"/>
    </row>
    <row r="11" spans="4:9" x14ac:dyDescent="0.3">
      <c r="D11" s="6">
        <v>103</v>
      </c>
      <c r="E11" s="38" t="s">
        <v>155</v>
      </c>
      <c r="H11" s="48"/>
      <c r="I11" s="49"/>
    </row>
    <row r="12" spans="4:9" x14ac:dyDescent="0.3">
      <c r="D12" s="6">
        <v>104</v>
      </c>
      <c r="E12" s="38" t="s">
        <v>156</v>
      </c>
      <c r="H12" s="48" t="s">
        <v>160</v>
      </c>
      <c r="I12" s="49"/>
    </row>
    <row r="13" spans="4:9" x14ac:dyDescent="0.3">
      <c r="D13" s="6">
        <v>105</v>
      </c>
      <c r="E13" s="38" t="s">
        <v>157</v>
      </c>
      <c r="H13" s="48"/>
      <c r="I13" s="49"/>
    </row>
    <row r="14" spans="4:9" x14ac:dyDescent="0.3">
      <c r="D14" s="6">
        <v>106</v>
      </c>
      <c r="E14" s="38" t="s">
        <v>154</v>
      </c>
      <c r="H14" s="48" t="s">
        <v>161</v>
      </c>
      <c r="I14" s="49"/>
    </row>
    <row r="15" spans="4:9" x14ac:dyDescent="0.3">
      <c r="D15" s="6">
        <v>107</v>
      </c>
      <c r="E15" s="38" t="s">
        <v>158</v>
      </c>
      <c r="H15" s="48"/>
      <c r="I15" s="49"/>
    </row>
    <row r="16" spans="4:9" x14ac:dyDescent="0.3">
      <c r="H16" s="48" t="s">
        <v>162</v>
      </c>
      <c r="I16" s="49"/>
    </row>
    <row r="17" spans="8:9" x14ac:dyDescent="0.3">
      <c r="H17" s="48"/>
      <c r="I17" s="49"/>
    </row>
  </sheetData>
  <mergeCells count="11">
    <mergeCell ref="H14:H15"/>
    <mergeCell ref="I14:I15"/>
    <mergeCell ref="H16:H17"/>
    <mergeCell ref="I16:I17"/>
    <mergeCell ref="H5:I6"/>
    <mergeCell ref="H8:H9"/>
    <mergeCell ref="I8:I9"/>
    <mergeCell ref="H10:H11"/>
    <mergeCell ref="I10:I11"/>
    <mergeCell ref="H12:H13"/>
    <mergeCell ref="I12:I13"/>
  </mergeCells>
  <dataValidations count="5">
    <dataValidation type="whole" operator="greaterThan" allowBlank="1" showInputMessage="1" showErrorMessage="1" sqref="I8:I9" xr:uid="{F247E328-7FCD-48A0-A3EE-0C8D867B927C}">
      <formula1>0</formula1>
    </dataValidation>
    <dataValidation type="textLength" allowBlank="1" showInputMessage="1" showErrorMessage="1" sqref="I10:I11" xr:uid="{54CEDB0A-61A4-480A-8F2D-6CBA575D6954}">
      <formula1>2</formula1>
      <formula2>50</formula2>
    </dataValidation>
    <dataValidation type="whole" operator="equal" allowBlank="1" showInputMessage="1" showErrorMessage="1" sqref="I12:I13" xr:uid="{C0872A82-EFA9-4ADC-9B01-BED014F3CED2}">
      <formula1>10</formula1>
    </dataValidation>
    <dataValidation type="textLength" allowBlank="1" showInputMessage="1" showErrorMessage="1" sqref="I14:I15" xr:uid="{C1ABB089-E2E2-4F2E-BCE3-2E5B68BF7F13}">
      <formula1>2</formula1>
      <formula2>25</formula2>
    </dataValidation>
    <dataValidation type="whole" operator="equal" allowBlank="1" showInputMessage="1" showErrorMessage="1" sqref="I16:I17" xr:uid="{AE137D2B-5621-4932-9715-B7EEE2028B07}">
      <formula1>12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D4:J28"/>
  <sheetViews>
    <sheetView topLeftCell="A4" workbookViewId="0">
      <selection activeCell="E29" sqref="E29"/>
    </sheetView>
  </sheetViews>
  <sheetFormatPr defaultRowHeight="14.4" x14ac:dyDescent="0.3"/>
  <cols>
    <col min="4" max="4" width="34" customWidth="1"/>
    <col min="5" max="5" width="20.88671875" customWidth="1"/>
    <col min="6" max="6" width="20.5546875" customWidth="1"/>
    <col min="7" max="7" width="21.6640625" customWidth="1"/>
    <col min="8" max="8" width="18.5546875" customWidth="1"/>
    <col min="9" max="9" width="15" customWidth="1"/>
    <col min="10" max="10" width="20.5546875" customWidth="1"/>
  </cols>
  <sheetData>
    <row r="4" spans="4:10" ht="21" x14ac:dyDescent="0.3">
      <c r="D4" s="39" t="s">
        <v>163</v>
      </c>
      <c r="E4" s="39" t="s">
        <v>164</v>
      </c>
      <c r="F4" s="39" t="s">
        <v>165</v>
      </c>
      <c r="G4" s="39" t="s">
        <v>166</v>
      </c>
      <c r="H4" s="39" t="s">
        <v>167</v>
      </c>
      <c r="I4" s="39" t="s">
        <v>168</v>
      </c>
      <c r="J4" s="39" t="s">
        <v>169</v>
      </c>
    </row>
    <row r="5" spans="4:10" x14ac:dyDescent="0.3">
      <c r="D5" s="6" t="s">
        <v>170</v>
      </c>
      <c r="E5" s="6">
        <v>18</v>
      </c>
      <c r="F5" s="6">
        <v>8</v>
      </c>
      <c r="G5" s="6">
        <v>307</v>
      </c>
      <c r="H5" s="6">
        <v>130</v>
      </c>
      <c r="I5" s="6">
        <v>3504</v>
      </c>
      <c r="J5" s="6">
        <v>12</v>
      </c>
    </row>
    <row r="6" spans="4:10" x14ac:dyDescent="0.3">
      <c r="D6" s="6" t="s">
        <v>171</v>
      </c>
      <c r="E6" s="6">
        <v>15</v>
      </c>
      <c r="F6" s="6">
        <v>8</v>
      </c>
      <c r="G6" s="6">
        <v>350</v>
      </c>
      <c r="H6" s="6">
        <v>165</v>
      </c>
      <c r="I6" s="6">
        <v>3693</v>
      </c>
      <c r="J6" s="6">
        <v>11.5</v>
      </c>
    </row>
    <row r="7" spans="4:10" x14ac:dyDescent="0.3">
      <c r="D7" s="6" t="s">
        <v>172</v>
      </c>
      <c r="E7" s="6">
        <v>18</v>
      </c>
      <c r="F7" s="6">
        <v>8</v>
      </c>
      <c r="G7" s="6">
        <v>318</v>
      </c>
      <c r="H7" s="6">
        <v>150</v>
      </c>
      <c r="I7" s="6">
        <v>3436</v>
      </c>
      <c r="J7" s="6">
        <v>11</v>
      </c>
    </row>
    <row r="8" spans="4:10" x14ac:dyDescent="0.3">
      <c r="D8" s="6" t="s">
        <v>173</v>
      </c>
      <c r="E8" s="6">
        <v>16</v>
      </c>
      <c r="F8" s="6">
        <v>8</v>
      </c>
      <c r="G8" s="6">
        <v>304</v>
      </c>
      <c r="H8" s="6">
        <v>150</v>
      </c>
      <c r="I8" s="6">
        <v>3433</v>
      </c>
      <c r="J8" s="6">
        <v>12</v>
      </c>
    </row>
    <row r="9" spans="4:10" x14ac:dyDescent="0.3">
      <c r="D9" s="6" t="s">
        <v>174</v>
      </c>
      <c r="E9" s="6">
        <v>17</v>
      </c>
      <c r="F9" s="6">
        <v>8</v>
      </c>
      <c r="G9" s="6">
        <v>302</v>
      </c>
      <c r="H9" s="6">
        <v>140</v>
      </c>
      <c r="I9" s="6">
        <v>3449</v>
      </c>
      <c r="J9" s="6">
        <v>10.5</v>
      </c>
    </row>
    <row r="10" spans="4:10" x14ac:dyDescent="0.3">
      <c r="D10" s="6" t="s">
        <v>175</v>
      </c>
      <c r="E10" s="6">
        <v>15</v>
      </c>
      <c r="F10" s="6">
        <v>8</v>
      </c>
      <c r="G10" s="6">
        <v>429</v>
      </c>
      <c r="H10" s="6">
        <v>198</v>
      </c>
      <c r="I10" s="6">
        <v>4341</v>
      </c>
      <c r="J10" s="6">
        <v>10</v>
      </c>
    </row>
    <row r="11" spans="4:10" x14ac:dyDescent="0.3">
      <c r="D11" s="6" t="s">
        <v>176</v>
      </c>
      <c r="E11" s="6">
        <v>14</v>
      </c>
      <c r="F11" s="6">
        <v>8</v>
      </c>
      <c r="G11" s="6">
        <v>454</v>
      </c>
      <c r="H11" s="6">
        <v>220</v>
      </c>
      <c r="I11" s="6">
        <v>4354</v>
      </c>
      <c r="J11" s="6">
        <v>9</v>
      </c>
    </row>
    <row r="12" spans="4:10" x14ac:dyDescent="0.3">
      <c r="D12" s="6" t="s">
        <v>177</v>
      </c>
      <c r="E12" s="6">
        <v>14</v>
      </c>
      <c r="F12" s="6">
        <v>8</v>
      </c>
      <c r="G12" s="6">
        <v>440</v>
      </c>
      <c r="H12" s="6">
        <v>215</v>
      </c>
      <c r="I12" s="6">
        <v>4312</v>
      </c>
      <c r="J12" s="6">
        <v>8.5</v>
      </c>
    </row>
    <row r="13" spans="4:10" x14ac:dyDescent="0.3">
      <c r="D13" s="6" t="s">
        <v>178</v>
      </c>
      <c r="E13" s="6">
        <v>14</v>
      </c>
      <c r="F13" s="6">
        <v>8</v>
      </c>
      <c r="G13" s="6">
        <v>455</v>
      </c>
      <c r="H13" s="6">
        <v>225</v>
      </c>
      <c r="I13" s="6">
        <v>4425</v>
      </c>
      <c r="J13" s="6">
        <v>10</v>
      </c>
    </row>
    <row r="14" spans="4:10" x14ac:dyDescent="0.3">
      <c r="D14" s="6" t="s">
        <v>179</v>
      </c>
      <c r="E14" s="6">
        <v>15</v>
      </c>
      <c r="F14" s="6">
        <v>8</v>
      </c>
      <c r="G14" s="6">
        <v>390</v>
      </c>
      <c r="H14" s="6">
        <v>190</v>
      </c>
      <c r="I14" s="6">
        <v>3850</v>
      </c>
      <c r="J14" s="6">
        <v>8.5</v>
      </c>
    </row>
    <row r="15" spans="4:10" x14ac:dyDescent="0.3">
      <c r="D15" s="6" t="s">
        <v>180</v>
      </c>
      <c r="E15" s="6">
        <v>0</v>
      </c>
      <c r="F15" s="6">
        <v>4</v>
      </c>
      <c r="G15" s="6">
        <v>133</v>
      </c>
      <c r="H15" s="6">
        <v>115</v>
      </c>
      <c r="I15" s="6">
        <v>3090</v>
      </c>
      <c r="J15" s="6">
        <v>17.5</v>
      </c>
    </row>
    <row r="16" spans="4:10" x14ac:dyDescent="0.3">
      <c r="D16" s="6" t="s">
        <v>181</v>
      </c>
      <c r="E16" s="6">
        <v>0</v>
      </c>
      <c r="F16" s="6">
        <v>8</v>
      </c>
      <c r="G16" s="6">
        <v>350</v>
      </c>
      <c r="H16" s="6">
        <v>165</v>
      </c>
      <c r="I16" s="6">
        <v>4142</v>
      </c>
      <c r="J16" s="6">
        <v>11.5</v>
      </c>
    </row>
    <row r="19" spans="4:5" x14ac:dyDescent="0.3">
      <c r="D19" s="52" t="s">
        <v>182</v>
      </c>
      <c r="E19" s="49">
        <f>AVERAGE(I5:I16)</f>
        <v>3835.75</v>
      </c>
    </row>
    <row r="20" spans="4:5" x14ac:dyDescent="0.3">
      <c r="D20" s="52"/>
      <c r="E20" s="49"/>
    </row>
    <row r="21" spans="4:5" x14ac:dyDescent="0.3">
      <c r="D21" s="52" t="s">
        <v>183</v>
      </c>
      <c r="E21" s="49">
        <f>SUM(G5:G16)</f>
        <v>4232</v>
      </c>
    </row>
    <row r="22" spans="4:5" x14ac:dyDescent="0.3">
      <c r="D22" s="52"/>
      <c r="E22" s="49"/>
    </row>
    <row r="23" spans="4:5" x14ac:dyDescent="0.3">
      <c r="D23" s="52" t="s">
        <v>184</v>
      </c>
      <c r="E23" s="49">
        <f>AVERAGE(H5:H16)</f>
        <v>171.91666666666666</v>
      </c>
    </row>
    <row r="24" spans="4:5" x14ac:dyDescent="0.3">
      <c r="D24" s="52"/>
      <c r="E24" s="49"/>
    </row>
    <row r="25" spans="4:5" x14ac:dyDescent="0.3">
      <c r="D25" s="52" t="s">
        <v>185</v>
      </c>
      <c r="E25" s="49">
        <f>MAX(J5:J16)</f>
        <v>17.5</v>
      </c>
    </row>
    <row r="26" spans="4:5" x14ac:dyDescent="0.3">
      <c r="D26" s="52"/>
      <c r="E26" s="49"/>
    </row>
    <row r="27" spans="4:5" x14ac:dyDescent="0.3">
      <c r="D27" s="52" t="s">
        <v>186</v>
      </c>
      <c r="E27" s="49">
        <f>MIN(J5:J19)</f>
        <v>8.5</v>
      </c>
    </row>
    <row r="28" spans="4:5" x14ac:dyDescent="0.3">
      <c r="D28" s="52"/>
      <c r="E28" s="49"/>
    </row>
  </sheetData>
  <mergeCells count="10">
    <mergeCell ref="D25:D26"/>
    <mergeCell ref="E25:E26"/>
    <mergeCell ref="D27:D28"/>
    <mergeCell ref="E27:E28"/>
    <mergeCell ref="D19:D20"/>
    <mergeCell ref="E19:E20"/>
    <mergeCell ref="D21:D22"/>
    <mergeCell ref="E21:E22"/>
    <mergeCell ref="D23:D24"/>
    <mergeCell ref="E23:E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Q54"/>
  <sheetViews>
    <sheetView topLeftCell="C6" workbookViewId="0">
      <selection activeCell="H5" sqref="H5:H54"/>
    </sheetView>
  </sheetViews>
  <sheetFormatPr defaultRowHeight="14.4" x14ac:dyDescent="0.3"/>
  <cols>
    <col min="2" max="2" width="22.88671875" customWidth="1"/>
    <col min="3" max="3" width="17.5546875" customWidth="1"/>
    <col min="4" max="4" width="20.33203125" customWidth="1"/>
    <col min="5" max="5" width="19.44140625" customWidth="1"/>
    <col min="6" max="6" width="20.5546875" customWidth="1"/>
    <col min="7" max="7" width="36.33203125" customWidth="1"/>
    <col min="8" max="8" width="25.88671875" customWidth="1"/>
  </cols>
  <sheetData>
    <row r="2" spans="2:17" ht="18" x14ac:dyDescent="0.3">
      <c r="B2" s="13" t="s">
        <v>20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</row>
    <row r="4" spans="2:17" x14ac:dyDescent="0.3">
      <c r="B4" s="7" t="s">
        <v>3</v>
      </c>
      <c r="C4" s="7" t="s">
        <v>4</v>
      </c>
      <c r="D4" s="8" t="s">
        <v>5</v>
      </c>
      <c r="E4" s="7" t="s">
        <v>6</v>
      </c>
      <c r="F4" s="9" t="s">
        <v>0</v>
      </c>
      <c r="G4" s="7" t="s">
        <v>7</v>
      </c>
      <c r="H4" s="10" t="s">
        <v>9</v>
      </c>
    </row>
    <row r="5" spans="2:17" x14ac:dyDescent="0.3">
      <c r="B5" s="1">
        <v>1</v>
      </c>
      <c r="C5" s="1" t="s">
        <v>1</v>
      </c>
      <c r="D5" s="2">
        <v>19027</v>
      </c>
      <c r="E5" s="1">
        <v>3</v>
      </c>
      <c r="F5" s="3">
        <v>57000</v>
      </c>
      <c r="G5" s="1">
        <v>60</v>
      </c>
      <c r="H5" s="1">
        <v>144</v>
      </c>
    </row>
    <row r="6" spans="2:17" x14ac:dyDescent="0.3">
      <c r="B6" s="1">
        <v>2</v>
      </c>
      <c r="C6" s="1" t="s">
        <v>1</v>
      </c>
      <c r="D6" s="2">
        <v>21328</v>
      </c>
      <c r="E6" s="1">
        <v>1</v>
      </c>
      <c r="F6" s="3">
        <v>40200</v>
      </c>
      <c r="G6" s="1">
        <v>67</v>
      </c>
      <c r="H6" s="1">
        <v>36</v>
      </c>
    </row>
    <row r="7" spans="2:17" x14ac:dyDescent="0.3">
      <c r="B7" s="1">
        <v>3</v>
      </c>
      <c r="C7" s="1" t="s">
        <v>2</v>
      </c>
      <c r="D7" s="2">
        <v>10800</v>
      </c>
      <c r="E7" s="1">
        <v>1</v>
      </c>
      <c r="F7" s="3">
        <v>21450</v>
      </c>
      <c r="G7" s="1">
        <v>68</v>
      </c>
      <c r="H7" s="1">
        <v>381</v>
      </c>
    </row>
    <row r="8" spans="2:17" x14ac:dyDescent="0.3">
      <c r="B8" s="1">
        <v>4</v>
      </c>
      <c r="C8" s="1" t="s">
        <v>2</v>
      </c>
      <c r="D8" s="2">
        <v>17272</v>
      </c>
      <c r="E8" s="1">
        <v>1</v>
      </c>
      <c r="F8" s="3">
        <v>21900</v>
      </c>
      <c r="G8" s="1">
        <v>75</v>
      </c>
      <c r="H8" s="1">
        <v>190</v>
      </c>
    </row>
    <row r="9" spans="2:17" x14ac:dyDescent="0.3">
      <c r="B9" s="1">
        <v>5</v>
      </c>
      <c r="C9" s="1" t="s">
        <v>1</v>
      </c>
      <c r="D9" s="2">
        <v>20129</v>
      </c>
      <c r="E9" s="1">
        <v>1</v>
      </c>
      <c r="F9" s="3">
        <v>45000</v>
      </c>
      <c r="G9" s="1">
        <v>79</v>
      </c>
      <c r="H9" s="1">
        <v>138</v>
      </c>
    </row>
    <row r="10" spans="2:17" x14ac:dyDescent="0.3">
      <c r="B10" s="1">
        <v>6</v>
      </c>
      <c r="C10" s="1" t="s">
        <v>1</v>
      </c>
      <c r="D10" s="2">
        <v>21419</v>
      </c>
      <c r="E10" s="1">
        <v>1</v>
      </c>
      <c r="F10" s="3">
        <v>32100</v>
      </c>
      <c r="G10" s="1">
        <v>83.6</v>
      </c>
      <c r="H10" s="1">
        <v>67</v>
      </c>
    </row>
    <row r="11" spans="2:17" x14ac:dyDescent="0.3">
      <c r="B11" s="1">
        <v>7</v>
      </c>
      <c r="C11" s="1" t="s">
        <v>1</v>
      </c>
      <c r="D11" s="2">
        <v>20571</v>
      </c>
      <c r="E11" s="1">
        <v>1</v>
      </c>
      <c r="F11" s="3">
        <v>36000</v>
      </c>
      <c r="G11" s="1">
        <v>88.2</v>
      </c>
      <c r="H11" s="1">
        <v>114</v>
      </c>
    </row>
    <row r="12" spans="2:17" x14ac:dyDescent="0.3">
      <c r="B12" s="1">
        <v>8</v>
      </c>
      <c r="C12" s="1" t="s">
        <v>2</v>
      </c>
      <c r="D12" s="2">
        <v>24233</v>
      </c>
      <c r="E12" s="1">
        <v>1</v>
      </c>
      <c r="F12" s="3">
        <v>21900</v>
      </c>
      <c r="G12" s="1">
        <v>92.8</v>
      </c>
      <c r="H12" s="1">
        <v>0</v>
      </c>
    </row>
    <row r="13" spans="2:17" x14ac:dyDescent="0.3">
      <c r="B13" s="1">
        <v>9</v>
      </c>
      <c r="C13" s="1" t="s">
        <v>2</v>
      </c>
      <c r="D13" s="2">
        <v>16825</v>
      </c>
      <c r="E13" s="1">
        <v>1</v>
      </c>
      <c r="F13" s="3">
        <v>27900</v>
      </c>
      <c r="G13" s="1">
        <v>97.4</v>
      </c>
      <c r="H13" s="1">
        <v>115</v>
      </c>
    </row>
    <row r="14" spans="2:17" x14ac:dyDescent="0.3">
      <c r="B14" s="1">
        <v>10</v>
      </c>
      <c r="C14" s="1" t="s">
        <v>2</v>
      </c>
      <c r="D14" s="2">
        <v>16846</v>
      </c>
      <c r="E14" s="1">
        <v>1</v>
      </c>
      <c r="F14" s="3">
        <v>24000</v>
      </c>
      <c r="G14" s="1">
        <v>102</v>
      </c>
      <c r="H14" s="1">
        <v>244</v>
      </c>
    </row>
    <row r="15" spans="2:17" x14ac:dyDescent="0.3">
      <c r="B15" s="1">
        <v>11</v>
      </c>
      <c r="C15" s="1" t="s">
        <v>2</v>
      </c>
      <c r="D15" s="2">
        <v>18301</v>
      </c>
      <c r="E15" s="1">
        <v>1</v>
      </c>
      <c r="F15" s="3">
        <v>30300</v>
      </c>
      <c r="G15" s="1">
        <v>106.6</v>
      </c>
      <c r="H15" s="1">
        <v>143</v>
      </c>
    </row>
    <row r="16" spans="2:17" x14ac:dyDescent="0.3">
      <c r="B16" s="1">
        <v>12</v>
      </c>
      <c r="C16" s="1" t="s">
        <v>1</v>
      </c>
      <c r="D16" s="2">
        <v>24118</v>
      </c>
      <c r="E16" s="1">
        <v>1</v>
      </c>
      <c r="F16" s="3">
        <v>28350</v>
      </c>
      <c r="G16" s="1">
        <v>111.2</v>
      </c>
      <c r="H16" s="1">
        <v>26</v>
      </c>
    </row>
    <row r="17" spans="2:8" x14ac:dyDescent="0.3">
      <c r="B17" s="1">
        <v>13</v>
      </c>
      <c r="C17" s="1" t="s">
        <v>1</v>
      </c>
      <c r="D17" s="2">
        <v>22114</v>
      </c>
      <c r="E17" s="1">
        <v>1</v>
      </c>
      <c r="F17" s="3">
        <v>27750</v>
      </c>
      <c r="G17" s="1">
        <v>115.8</v>
      </c>
      <c r="H17" s="1">
        <v>34</v>
      </c>
    </row>
    <row r="18" spans="2:8" x14ac:dyDescent="0.3">
      <c r="B18" s="1">
        <v>14</v>
      </c>
      <c r="C18" s="1" t="s">
        <v>2</v>
      </c>
      <c r="D18" s="2">
        <v>17955</v>
      </c>
      <c r="E18" s="1">
        <v>1</v>
      </c>
      <c r="F18" s="3">
        <v>35100</v>
      </c>
      <c r="G18" s="1">
        <v>120.4</v>
      </c>
      <c r="H18" s="1">
        <v>137</v>
      </c>
    </row>
    <row r="19" spans="2:8" x14ac:dyDescent="0.3">
      <c r="B19" s="1">
        <v>15</v>
      </c>
      <c r="C19" s="1" t="s">
        <v>1</v>
      </c>
      <c r="D19" s="2">
        <v>22887</v>
      </c>
      <c r="E19" s="1">
        <v>1</v>
      </c>
      <c r="F19" s="3">
        <v>27300</v>
      </c>
      <c r="G19" s="1">
        <v>125</v>
      </c>
      <c r="H19" s="1">
        <v>66</v>
      </c>
    </row>
    <row r="20" spans="2:8" x14ac:dyDescent="0.3">
      <c r="B20" s="1">
        <v>16</v>
      </c>
      <c r="C20" s="1" t="s">
        <v>1</v>
      </c>
      <c r="D20" s="2">
        <v>23698</v>
      </c>
      <c r="E20" s="1">
        <v>1</v>
      </c>
      <c r="F20" s="3">
        <v>40800</v>
      </c>
      <c r="G20" s="1">
        <v>129.6</v>
      </c>
      <c r="H20" s="1">
        <v>24</v>
      </c>
    </row>
    <row r="21" spans="2:8" x14ac:dyDescent="0.3">
      <c r="B21" s="1">
        <v>17</v>
      </c>
      <c r="C21" s="1" t="s">
        <v>1</v>
      </c>
      <c r="D21" s="2">
        <v>22845</v>
      </c>
      <c r="E21" s="1">
        <v>1</v>
      </c>
      <c r="F21" s="3">
        <v>46000</v>
      </c>
      <c r="G21" s="1">
        <v>134.19999999999999</v>
      </c>
      <c r="H21" s="1">
        <v>48</v>
      </c>
    </row>
    <row r="22" spans="2:8" x14ac:dyDescent="0.3">
      <c r="B22" s="1">
        <v>18</v>
      </c>
      <c r="C22" s="1" t="s">
        <v>1</v>
      </c>
      <c r="D22" s="2">
        <v>20534</v>
      </c>
      <c r="E22" s="1">
        <v>3</v>
      </c>
      <c r="F22" s="3">
        <v>103750</v>
      </c>
      <c r="G22" s="1">
        <v>138.80000000000001</v>
      </c>
      <c r="H22" s="1">
        <v>70</v>
      </c>
    </row>
    <row r="23" spans="2:8" x14ac:dyDescent="0.3">
      <c r="B23" s="1">
        <v>19</v>
      </c>
      <c r="C23" s="1" t="s">
        <v>1</v>
      </c>
      <c r="D23" s="2">
        <v>22877</v>
      </c>
      <c r="E23" s="1">
        <v>1</v>
      </c>
      <c r="F23" s="3">
        <v>42300</v>
      </c>
      <c r="G23" s="1">
        <v>143.4</v>
      </c>
      <c r="H23" s="1">
        <v>103</v>
      </c>
    </row>
    <row r="24" spans="2:8" x14ac:dyDescent="0.3">
      <c r="B24" s="1">
        <v>20</v>
      </c>
      <c r="C24" s="1" t="s">
        <v>2</v>
      </c>
      <c r="D24" s="2">
        <v>14633</v>
      </c>
      <c r="E24" s="1">
        <v>1</v>
      </c>
      <c r="F24" s="3">
        <v>26250</v>
      </c>
      <c r="G24" s="1">
        <v>148</v>
      </c>
      <c r="H24" s="1">
        <v>48</v>
      </c>
    </row>
    <row r="25" spans="2:8" x14ac:dyDescent="0.3">
      <c r="B25" s="1">
        <v>21</v>
      </c>
      <c r="C25" s="1" t="s">
        <v>2</v>
      </c>
      <c r="D25" s="2">
        <v>23061</v>
      </c>
      <c r="E25" s="1">
        <v>1</v>
      </c>
      <c r="F25" s="3">
        <v>38850</v>
      </c>
      <c r="G25" s="1">
        <v>152.6</v>
      </c>
      <c r="H25" s="1">
        <v>17</v>
      </c>
    </row>
    <row r="26" spans="2:8" x14ac:dyDescent="0.3">
      <c r="B26" s="1">
        <v>22</v>
      </c>
      <c r="C26" s="1" t="s">
        <v>1</v>
      </c>
      <c r="D26" s="2">
        <v>14878</v>
      </c>
      <c r="E26" s="1">
        <v>1</v>
      </c>
      <c r="F26" s="3">
        <v>21750</v>
      </c>
      <c r="G26" s="1">
        <v>157.19999999999999</v>
      </c>
      <c r="H26" s="1">
        <v>315</v>
      </c>
    </row>
    <row r="27" spans="2:8" x14ac:dyDescent="0.3">
      <c r="B27" s="1">
        <v>23</v>
      </c>
      <c r="C27" s="1" t="s">
        <v>2</v>
      </c>
      <c r="D27" s="2">
        <v>23816</v>
      </c>
      <c r="E27" s="1">
        <v>1</v>
      </c>
      <c r="F27" s="3">
        <v>24000</v>
      </c>
      <c r="G27" s="1">
        <v>161.80000000000001</v>
      </c>
      <c r="H27" s="1">
        <v>75</v>
      </c>
    </row>
    <row r="28" spans="2:8" x14ac:dyDescent="0.3">
      <c r="B28" s="1">
        <v>24</v>
      </c>
      <c r="C28" s="1" t="s">
        <v>2</v>
      </c>
      <c r="D28" s="2">
        <v>12140</v>
      </c>
      <c r="E28" s="1">
        <v>1</v>
      </c>
      <c r="F28" s="3">
        <v>16950</v>
      </c>
      <c r="G28" s="1">
        <v>166.4</v>
      </c>
      <c r="H28" s="1">
        <v>124</v>
      </c>
    </row>
    <row r="29" spans="2:8" x14ac:dyDescent="0.3">
      <c r="B29" s="1">
        <v>25</v>
      </c>
      <c r="C29" s="1" t="s">
        <v>2</v>
      </c>
      <c r="D29" s="2">
        <v>15523</v>
      </c>
      <c r="E29" s="1">
        <v>1</v>
      </c>
      <c r="F29" s="3">
        <v>21150</v>
      </c>
      <c r="G29" s="1">
        <v>171</v>
      </c>
      <c r="H29" s="1">
        <v>171</v>
      </c>
    </row>
    <row r="30" spans="2:8" x14ac:dyDescent="0.3">
      <c r="B30" s="1">
        <v>26</v>
      </c>
      <c r="C30" s="1" t="s">
        <v>1</v>
      </c>
      <c r="D30" s="2">
        <v>24419</v>
      </c>
      <c r="E30" s="1">
        <v>1</v>
      </c>
      <c r="F30" s="3">
        <v>31050</v>
      </c>
      <c r="G30" s="1">
        <v>175.6</v>
      </c>
      <c r="H30" s="1">
        <v>14</v>
      </c>
    </row>
    <row r="31" spans="2:8" x14ac:dyDescent="0.3">
      <c r="B31" s="1">
        <v>27</v>
      </c>
      <c r="C31" s="1" t="s">
        <v>1</v>
      </c>
      <c r="D31" s="2">
        <v>19802</v>
      </c>
      <c r="E31" s="1">
        <v>3</v>
      </c>
      <c r="F31" s="3">
        <v>60375</v>
      </c>
      <c r="G31" s="1">
        <v>180.2</v>
      </c>
      <c r="H31" s="1">
        <v>96</v>
      </c>
    </row>
    <row r="32" spans="2:8" x14ac:dyDescent="0.3">
      <c r="B32" s="1">
        <v>28</v>
      </c>
      <c r="C32" s="1" t="s">
        <v>1</v>
      </c>
      <c r="D32" s="2">
        <v>23112</v>
      </c>
      <c r="E32" s="1">
        <v>1</v>
      </c>
      <c r="F32" s="3">
        <v>32550</v>
      </c>
      <c r="G32" s="1">
        <v>184.8</v>
      </c>
      <c r="H32" s="1">
        <v>43</v>
      </c>
    </row>
    <row r="33" spans="2:8" x14ac:dyDescent="0.3">
      <c r="B33" s="1">
        <v>29</v>
      </c>
      <c r="C33" s="1" t="s">
        <v>1</v>
      </c>
      <c r="D33" s="2">
        <v>16099</v>
      </c>
      <c r="E33" s="1">
        <v>3</v>
      </c>
      <c r="F33" s="3">
        <v>135000</v>
      </c>
      <c r="G33" s="1">
        <v>189.4</v>
      </c>
      <c r="H33" s="1">
        <v>199</v>
      </c>
    </row>
    <row r="34" spans="2:8" x14ac:dyDescent="0.3">
      <c r="B34" s="1">
        <v>30</v>
      </c>
      <c r="C34" s="1" t="s">
        <v>1</v>
      </c>
      <c r="D34" s="2">
        <v>22541</v>
      </c>
      <c r="E34" s="1">
        <v>1</v>
      </c>
      <c r="F34" s="3">
        <v>31200</v>
      </c>
      <c r="G34" s="1">
        <v>194</v>
      </c>
      <c r="H34" s="1">
        <v>54</v>
      </c>
    </row>
    <row r="35" spans="2:8" x14ac:dyDescent="0.3">
      <c r="B35" s="1">
        <v>31</v>
      </c>
      <c r="C35" s="1" t="s">
        <v>1</v>
      </c>
      <c r="D35" s="2">
        <v>23431</v>
      </c>
      <c r="E35" s="1">
        <v>1</v>
      </c>
      <c r="F35" s="3">
        <v>36150</v>
      </c>
      <c r="G35" s="1">
        <v>198.6</v>
      </c>
      <c r="H35" s="1">
        <v>83</v>
      </c>
    </row>
    <row r="36" spans="2:8" x14ac:dyDescent="0.3">
      <c r="B36" s="1">
        <v>32</v>
      </c>
      <c r="C36" s="1" t="s">
        <v>1</v>
      </c>
      <c r="D36" s="2">
        <v>19752</v>
      </c>
      <c r="E36" s="1">
        <v>3</v>
      </c>
      <c r="F36" s="3">
        <v>110625</v>
      </c>
      <c r="G36" s="1">
        <v>203.2</v>
      </c>
      <c r="H36" s="1">
        <v>120</v>
      </c>
    </row>
    <row r="37" spans="2:8" x14ac:dyDescent="0.3">
      <c r="B37" s="1">
        <v>33</v>
      </c>
      <c r="C37" s="1" t="s">
        <v>1</v>
      </c>
      <c r="D37" s="2">
        <v>22358</v>
      </c>
      <c r="E37" s="1">
        <v>1</v>
      </c>
      <c r="F37" s="3">
        <v>42000</v>
      </c>
      <c r="G37" s="1">
        <v>207.8</v>
      </c>
      <c r="H37" s="1">
        <v>68</v>
      </c>
    </row>
    <row r="38" spans="2:8" x14ac:dyDescent="0.3">
      <c r="B38" s="1">
        <v>34</v>
      </c>
      <c r="C38" s="1" t="s">
        <v>1</v>
      </c>
      <c r="D38" s="2">
        <v>17931</v>
      </c>
      <c r="E38" s="1">
        <v>3</v>
      </c>
      <c r="F38" s="3">
        <v>92000</v>
      </c>
      <c r="G38" s="1">
        <v>212.4</v>
      </c>
      <c r="H38" s="1">
        <v>175</v>
      </c>
    </row>
    <row r="39" spans="2:8" x14ac:dyDescent="0.3">
      <c r="B39" s="1">
        <v>35</v>
      </c>
      <c r="C39" s="1" t="s">
        <v>1</v>
      </c>
      <c r="D39" s="2">
        <v>22515</v>
      </c>
      <c r="E39" s="1">
        <v>3</v>
      </c>
      <c r="F39" s="3">
        <v>81250</v>
      </c>
      <c r="G39" s="1">
        <v>217</v>
      </c>
      <c r="H39" s="1">
        <v>18</v>
      </c>
    </row>
    <row r="40" spans="2:8" x14ac:dyDescent="0.3">
      <c r="B40" s="1">
        <v>36</v>
      </c>
      <c r="C40" s="1" t="s">
        <v>2</v>
      </c>
      <c r="D40" s="2">
        <v>23230</v>
      </c>
      <c r="E40" s="1">
        <v>1</v>
      </c>
      <c r="F40" s="3">
        <v>31350</v>
      </c>
      <c r="G40" s="1">
        <v>221.6</v>
      </c>
      <c r="H40" s="1">
        <v>52</v>
      </c>
    </row>
    <row r="41" spans="2:8" x14ac:dyDescent="0.3">
      <c r="B41" s="1">
        <v>37</v>
      </c>
      <c r="C41" s="1" t="s">
        <v>1</v>
      </c>
      <c r="D41" s="2">
        <v>20006</v>
      </c>
      <c r="E41" s="1">
        <v>1</v>
      </c>
      <c r="F41" s="3">
        <v>29100</v>
      </c>
      <c r="G41" s="1">
        <v>226.2</v>
      </c>
      <c r="H41" s="1">
        <v>113</v>
      </c>
    </row>
    <row r="42" spans="2:8" x14ac:dyDescent="0.3">
      <c r="B42" s="1">
        <v>38</v>
      </c>
      <c r="C42" s="1" t="s">
        <v>1</v>
      </c>
      <c r="D42" s="2">
        <v>22763</v>
      </c>
      <c r="E42" s="1">
        <v>1</v>
      </c>
      <c r="F42" s="3">
        <v>31350</v>
      </c>
      <c r="G42" s="1">
        <v>230.8</v>
      </c>
      <c r="H42" s="1">
        <v>49</v>
      </c>
    </row>
    <row r="43" spans="2:8" x14ac:dyDescent="0.3">
      <c r="B43" s="1">
        <v>39</v>
      </c>
      <c r="C43" s="1" t="s">
        <v>1</v>
      </c>
      <c r="D43" s="2">
        <v>22089</v>
      </c>
      <c r="E43" s="1">
        <v>1</v>
      </c>
      <c r="F43" s="3">
        <v>36000</v>
      </c>
      <c r="G43" s="1">
        <v>235.4</v>
      </c>
      <c r="H43" s="1">
        <v>46</v>
      </c>
    </row>
    <row r="44" spans="2:8" x14ac:dyDescent="0.3">
      <c r="B44" s="1">
        <v>40</v>
      </c>
      <c r="C44" s="1" t="s">
        <v>2</v>
      </c>
      <c r="D44" s="2">
        <v>12294</v>
      </c>
      <c r="E44" s="1">
        <v>1</v>
      </c>
      <c r="F44" s="3">
        <v>19200</v>
      </c>
      <c r="G44" s="1">
        <v>235.4</v>
      </c>
      <c r="H44" s="1">
        <v>23</v>
      </c>
    </row>
    <row r="45" spans="2:8" x14ac:dyDescent="0.3">
      <c r="B45" s="1">
        <v>41</v>
      </c>
      <c r="C45" s="1" t="s">
        <v>2</v>
      </c>
      <c r="D45" s="2">
        <v>22358</v>
      </c>
      <c r="E45" s="1">
        <v>1</v>
      </c>
      <c r="F45" s="3">
        <v>23550</v>
      </c>
      <c r="G45" s="1">
        <v>244.6</v>
      </c>
      <c r="H45" s="1">
        <v>52</v>
      </c>
    </row>
    <row r="46" spans="2:8" x14ac:dyDescent="0.3">
      <c r="B46" s="1">
        <v>42</v>
      </c>
      <c r="C46" s="1" t="s">
        <v>1</v>
      </c>
      <c r="D46" s="2">
        <v>22182</v>
      </c>
      <c r="E46" s="1">
        <v>1</v>
      </c>
      <c r="F46" s="3">
        <v>35100</v>
      </c>
      <c r="G46" s="1">
        <v>249.2</v>
      </c>
      <c r="H46" s="1">
        <v>90</v>
      </c>
    </row>
    <row r="47" spans="2:8" x14ac:dyDescent="0.3">
      <c r="B47" s="1">
        <v>43</v>
      </c>
      <c r="C47" s="1" t="s">
        <v>1</v>
      </c>
      <c r="D47" s="2">
        <v>23394</v>
      </c>
      <c r="E47" s="1">
        <v>1</v>
      </c>
      <c r="F47" s="3">
        <v>23250</v>
      </c>
      <c r="G47" s="1">
        <v>253.8</v>
      </c>
      <c r="H47" s="1">
        <v>46</v>
      </c>
    </row>
    <row r="48" spans="2:8" x14ac:dyDescent="0.3">
      <c r="B48" s="1">
        <v>44</v>
      </c>
      <c r="C48" s="1" t="s">
        <v>1</v>
      </c>
      <c r="D48" s="2">
        <v>23177</v>
      </c>
      <c r="E48" s="1">
        <v>1</v>
      </c>
      <c r="F48" s="3">
        <v>29250</v>
      </c>
      <c r="G48" s="1">
        <v>258.39999999999998</v>
      </c>
      <c r="H48" s="1">
        <v>50</v>
      </c>
    </row>
    <row r="49" spans="2:8" x14ac:dyDescent="0.3">
      <c r="B49" s="1">
        <v>45</v>
      </c>
      <c r="C49" s="1" t="s">
        <v>1</v>
      </c>
      <c r="D49" s="2">
        <v>14094</v>
      </c>
      <c r="E49" s="1">
        <v>2</v>
      </c>
      <c r="F49" s="3">
        <v>30750</v>
      </c>
      <c r="G49" s="1">
        <v>263</v>
      </c>
      <c r="H49" s="1">
        <v>307</v>
      </c>
    </row>
    <row r="50" spans="2:8" x14ac:dyDescent="0.3">
      <c r="B50" s="1">
        <v>46</v>
      </c>
      <c r="C50" s="1" t="s">
        <v>2</v>
      </c>
      <c r="D50" s="2">
        <v>14933</v>
      </c>
      <c r="E50" s="1">
        <v>1</v>
      </c>
      <c r="F50" s="3">
        <v>22350</v>
      </c>
      <c r="G50" s="1">
        <v>267.60000000000002</v>
      </c>
      <c r="H50" s="1">
        <v>165</v>
      </c>
    </row>
    <row r="51" spans="2:8" x14ac:dyDescent="0.3">
      <c r="B51" s="1">
        <v>47</v>
      </c>
      <c r="C51" s="1" t="s">
        <v>2</v>
      </c>
      <c r="D51" s="2">
        <v>13998</v>
      </c>
      <c r="E51" s="1">
        <v>1</v>
      </c>
      <c r="F51" s="3">
        <v>30000</v>
      </c>
      <c r="G51" s="1">
        <v>272.2</v>
      </c>
      <c r="H51" s="1">
        <v>228</v>
      </c>
    </row>
    <row r="52" spans="2:8" x14ac:dyDescent="0.3">
      <c r="B52" s="1">
        <v>48</v>
      </c>
      <c r="C52" s="1" t="s">
        <v>1</v>
      </c>
      <c r="D52" s="2">
        <v>17325</v>
      </c>
      <c r="E52" s="1">
        <v>2</v>
      </c>
      <c r="F52" s="3">
        <v>30750</v>
      </c>
      <c r="G52" s="1">
        <v>276.8</v>
      </c>
      <c r="H52" s="1">
        <v>240</v>
      </c>
    </row>
    <row r="53" spans="2:8" x14ac:dyDescent="0.3">
      <c r="B53" s="1">
        <v>49</v>
      </c>
      <c r="C53" s="1" t="s">
        <v>1</v>
      </c>
      <c r="D53" s="2">
        <v>21444</v>
      </c>
      <c r="E53" s="1">
        <v>1</v>
      </c>
      <c r="F53" s="3">
        <v>34800</v>
      </c>
      <c r="G53" s="1">
        <v>281.39999999999998</v>
      </c>
      <c r="H53" s="1">
        <v>93</v>
      </c>
    </row>
    <row r="54" spans="2:8" x14ac:dyDescent="0.3">
      <c r="B54" s="4">
        <v>50</v>
      </c>
      <c r="C54" s="4" t="s">
        <v>1</v>
      </c>
      <c r="D54" s="2">
        <v>21445</v>
      </c>
      <c r="E54" s="4">
        <v>2</v>
      </c>
      <c r="F54" s="3">
        <v>23550</v>
      </c>
      <c r="G54" s="1">
        <v>286</v>
      </c>
      <c r="H54" s="6">
        <v>95</v>
      </c>
    </row>
  </sheetData>
  <conditionalFormatting sqref="H5:H54">
    <cfRule type="cellIs" dxfId="8" priority="5" operator="greaterThan">
      <formula>80</formula>
    </cfRule>
    <cfRule type="cellIs" dxfId="9" priority="4" operator="lessThan">
      <formula>50</formula>
    </cfRule>
    <cfRule type="cellIs" dxfId="10" priority="3" operator="lessThan">
      <formula>50</formula>
    </cfRule>
    <cfRule type="cellIs" priority="2" operator="greaterThan">
      <formula>80</formula>
    </cfRule>
    <cfRule type="cellIs" dxfId="11" priority="1" operator="lessThan">
      <formula>50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54"/>
  <sheetViews>
    <sheetView topLeftCell="A2" workbookViewId="0">
      <selection activeCell="C5" sqref="C5:C54"/>
    </sheetView>
  </sheetViews>
  <sheetFormatPr defaultRowHeight="14.4" x14ac:dyDescent="0.3"/>
  <cols>
    <col min="2" max="2" width="20" customWidth="1"/>
    <col min="3" max="3" width="26.5546875" customWidth="1"/>
    <col min="4" max="4" width="27.109375" customWidth="1"/>
    <col min="5" max="5" width="20.5546875" customWidth="1"/>
    <col min="6" max="6" width="16.6640625" customWidth="1"/>
    <col min="7" max="7" width="32.6640625" customWidth="1"/>
    <col min="8" max="8" width="27.6640625" customWidth="1"/>
  </cols>
  <sheetData>
    <row r="2" spans="2:8" ht="18" x14ac:dyDescent="0.3">
      <c r="B2" s="13" t="s">
        <v>21</v>
      </c>
      <c r="C2" s="11"/>
      <c r="D2" s="11"/>
      <c r="E2" s="11"/>
      <c r="F2" s="11"/>
      <c r="G2" s="11"/>
      <c r="H2" s="11"/>
    </row>
    <row r="4" spans="2:8" x14ac:dyDescent="0.3">
      <c r="B4" s="7" t="s">
        <v>3</v>
      </c>
      <c r="C4" s="7" t="s">
        <v>4</v>
      </c>
      <c r="D4" s="8" t="s">
        <v>5</v>
      </c>
      <c r="E4" s="7" t="s">
        <v>6</v>
      </c>
      <c r="F4" s="9" t="s">
        <v>0</v>
      </c>
      <c r="G4" s="7" t="s">
        <v>7</v>
      </c>
      <c r="H4" s="10" t="s">
        <v>9</v>
      </c>
    </row>
    <row r="5" spans="2:8" x14ac:dyDescent="0.3">
      <c r="B5" s="1">
        <v>1</v>
      </c>
      <c r="C5" s="1" t="s">
        <v>1</v>
      </c>
      <c r="D5" s="2">
        <v>19027</v>
      </c>
      <c r="E5" s="1">
        <v>3</v>
      </c>
      <c r="F5" s="3">
        <v>57000</v>
      </c>
      <c r="G5" s="1">
        <v>60</v>
      </c>
      <c r="H5" s="1">
        <v>144</v>
      </c>
    </row>
    <row r="6" spans="2:8" x14ac:dyDescent="0.3">
      <c r="B6" s="1">
        <v>2</v>
      </c>
      <c r="C6" s="1" t="s">
        <v>1</v>
      </c>
      <c r="D6" s="2">
        <v>21328</v>
      </c>
      <c r="E6" s="1">
        <v>1</v>
      </c>
      <c r="F6" s="3">
        <v>40200</v>
      </c>
      <c r="G6" s="1">
        <v>67</v>
      </c>
      <c r="H6" s="1">
        <v>36</v>
      </c>
    </row>
    <row r="7" spans="2:8" x14ac:dyDescent="0.3">
      <c r="B7" s="1">
        <v>3</v>
      </c>
      <c r="C7" s="1" t="s">
        <v>2</v>
      </c>
      <c r="D7" s="2">
        <v>10800</v>
      </c>
      <c r="E7" s="1">
        <v>1</v>
      </c>
      <c r="F7" s="3">
        <v>21450</v>
      </c>
      <c r="G7" s="1">
        <v>68</v>
      </c>
      <c r="H7" s="1">
        <v>381</v>
      </c>
    </row>
    <row r="8" spans="2:8" x14ac:dyDescent="0.3">
      <c r="B8" s="1">
        <v>4</v>
      </c>
      <c r="C8" s="1" t="s">
        <v>2</v>
      </c>
      <c r="D8" s="2">
        <v>17272</v>
      </c>
      <c r="E8" s="1">
        <v>1</v>
      </c>
      <c r="F8" s="3">
        <v>21900</v>
      </c>
      <c r="G8" s="1">
        <v>75</v>
      </c>
      <c r="H8" s="1">
        <v>190</v>
      </c>
    </row>
    <row r="9" spans="2:8" x14ac:dyDescent="0.3">
      <c r="B9" s="1">
        <v>5</v>
      </c>
      <c r="C9" s="1" t="s">
        <v>1</v>
      </c>
      <c r="D9" s="2">
        <v>20129</v>
      </c>
      <c r="E9" s="1">
        <v>1</v>
      </c>
      <c r="F9" s="3">
        <v>45000</v>
      </c>
      <c r="G9" s="1">
        <v>79</v>
      </c>
      <c r="H9" s="1">
        <v>138</v>
      </c>
    </row>
    <row r="10" spans="2:8" x14ac:dyDescent="0.3">
      <c r="B10" s="1">
        <v>6</v>
      </c>
      <c r="C10" s="1" t="s">
        <v>1</v>
      </c>
      <c r="D10" s="2">
        <v>21419</v>
      </c>
      <c r="E10" s="1">
        <v>1</v>
      </c>
      <c r="F10" s="3">
        <v>32100</v>
      </c>
      <c r="G10" s="1">
        <v>83.6</v>
      </c>
      <c r="H10" s="1">
        <v>67</v>
      </c>
    </row>
    <row r="11" spans="2:8" x14ac:dyDescent="0.3">
      <c r="B11" s="1">
        <v>7</v>
      </c>
      <c r="C11" s="1" t="s">
        <v>1</v>
      </c>
      <c r="D11" s="2">
        <v>20571</v>
      </c>
      <c r="E11" s="1">
        <v>1</v>
      </c>
      <c r="F11" s="3">
        <v>36000</v>
      </c>
      <c r="G11" s="1">
        <v>88.2</v>
      </c>
      <c r="H11" s="1">
        <v>114</v>
      </c>
    </row>
    <row r="12" spans="2:8" x14ac:dyDescent="0.3">
      <c r="B12" s="1">
        <v>8</v>
      </c>
      <c r="C12" s="1" t="s">
        <v>2</v>
      </c>
      <c r="D12" s="2">
        <v>24233</v>
      </c>
      <c r="E12" s="1">
        <v>1</v>
      </c>
      <c r="F12" s="3">
        <v>21900</v>
      </c>
      <c r="G12" s="1">
        <v>92.8</v>
      </c>
      <c r="H12" s="1">
        <v>0</v>
      </c>
    </row>
    <row r="13" spans="2:8" x14ac:dyDescent="0.3">
      <c r="B13" s="1">
        <v>9</v>
      </c>
      <c r="C13" s="1" t="s">
        <v>2</v>
      </c>
      <c r="D13" s="2">
        <v>16825</v>
      </c>
      <c r="E13" s="1">
        <v>1</v>
      </c>
      <c r="F13" s="3">
        <v>27900</v>
      </c>
      <c r="G13" s="1">
        <v>97.4</v>
      </c>
      <c r="H13" s="1">
        <v>115</v>
      </c>
    </row>
    <row r="14" spans="2:8" x14ac:dyDescent="0.3">
      <c r="B14" s="1">
        <v>10</v>
      </c>
      <c r="C14" s="1" t="s">
        <v>2</v>
      </c>
      <c r="D14" s="2">
        <v>16846</v>
      </c>
      <c r="E14" s="1">
        <v>1</v>
      </c>
      <c r="F14" s="3">
        <v>24000</v>
      </c>
      <c r="G14" s="1">
        <v>102</v>
      </c>
      <c r="H14" s="1">
        <v>244</v>
      </c>
    </row>
    <row r="15" spans="2:8" x14ac:dyDescent="0.3">
      <c r="B15" s="1">
        <v>11</v>
      </c>
      <c r="C15" s="1" t="s">
        <v>2</v>
      </c>
      <c r="D15" s="2">
        <v>18301</v>
      </c>
      <c r="E15" s="1">
        <v>1</v>
      </c>
      <c r="F15" s="3">
        <v>30300</v>
      </c>
      <c r="G15" s="1">
        <v>106.6</v>
      </c>
      <c r="H15" s="1">
        <v>143</v>
      </c>
    </row>
    <row r="16" spans="2:8" x14ac:dyDescent="0.3">
      <c r="B16" s="1">
        <v>12</v>
      </c>
      <c r="C16" s="1" t="s">
        <v>1</v>
      </c>
      <c r="D16" s="2">
        <v>24118</v>
      </c>
      <c r="E16" s="1">
        <v>1</v>
      </c>
      <c r="F16" s="3">
        <v>28350</v>
      </c>
      <c r="G16" s="1">
        <v>111.2</v>
      </c>
      <c r="H16" s="1">
        <v>26</v>
      </c>
    </row>
    <row r="17" spans="2:8" x14ac:dyDescent="0.3">
      <c r="B17" s="1">
        <v>13</v>
      </c>
      <c r="C17" s="1" t="s">
        <v>1</v>
      </c>
      <c r="D17" s="2">
        <v>22114</v>
      </c>
      <c r="E17" s="1">
        <v>1</v>
      </c>
      <c r="F17" s="3">
        <v>27750</v>
      </c>
      <c r="G17" s="1">
        <v>115.8</v>
      </c>
      <c r="H17" s="1">
        <v>34</v>
      </c>
    </row>
    <row r="18" spans="2:8" x14ac:dyDescent="0.3">
      <c r="B18" s="1">
        <v>14</v>
      </c>
      <c r="C18" s="1" t="s">
        <v>2</v>
      </c>
      <c r="D18" s="2">
        <v>17955</v>
      </c>
      <c r="E18" s="1">
        <v>1</v>
      </c>
      <c r="F18" s="3">
        <v>35100</v>
      </c>
      <c r="G18" s="1">
        <v>120.4</v>
      </c>
      <c r="H18" s="1">
        <v>137</v>
      </c>
    </row>
    <row r="19" spans="2:8" x14ac:dyDescent="0.3">
      <c r="B19" s="1">
        <v>15</v>
      </c>
      <c r="C19" s="1" t="s">
        <v>1</v>
      </c>
      <c r="D19" s="2">
        <v>22887</v>
      </c>
      <c r="E19" s="1">
        <v>1</v>
      </c>
      <c r="F19" s="3">
        <v>27300</v>
      </c>
      <c r="G19" s="1">
        <v>125</v>
      </c>
      <c r="H19" s="1">
        <v>66</v>
      </c>
    </row>
    <row r="20" spans="2:8" x14ac:dyDescent="0.3">
      <c r="B20" s="1">
        <v>16</v>
      </c>
      <c r="C20" s="1" t="s">
        <v>1</v>
      </c>
      <c r="D20" s="2">
        <v>23698</v>
      </c>
      <c r="E20" s="1">
        <v>1</v>
      </c>
      <c r="F20" s="3">
        <v>40800</v>
      </c>
      <c r="G20" s="1">
        <v>129.6</v>
      </c>
      <c r="H20" s="1">
        <v>24</v>
      </c>
    </row>
    <row r="21" spans="2:8" x14ac:dyDescent="0.3">
      <c r="B21" s="1">
        <v>17</v>
      </c>
      <c r="C21" s="1" t="s">
        <v>1</v>
      </c>
      <c r="D21" s="2">
        <v>22845</v>
      </c>
      <c r="E21" s="1">
        <v>1</v>
      </c>
      <c r="F21" s="3">
        <v>46000</v>
      </c>
      <c r="G21" s="1">
        <v>134.19999999999999</v>
      </c>
      <c r="H21" s="1">
        <v>48</v>
      </c>
    </row>
    <row r="22" spans="2:8" x14ac:dyDescent="0.3">
      <c r="B22" s="1">
        <v>18</v>
      </c>
      <c r="C22" s="1" t="s">
        <v>1</v>
      </c>
      <c r="D22" s="2">
        <v>20534</v>
      </c>
      <c r="E22" s="1">
        <v>3</v>
      </c>
      <c r="F22" s="3">
        <v>103750</v>
      </c>
      <c r="G22" s="1">
        <v>138.80000000000001</v>
      </c>
      <c r="H22" s="1">
        <v>70</v>
      </c>
    </row>
    <row r="23" spans="2:8" x14ac:dyDescent="0.3">
      <c r="B23" s="1">
        <v>19</v>
      </c>
      <c r="C23" s="1" t="s">
        <v>1</v>
      </c>
      <c r="D23" s="2">
        <v>22877</v>
      </c>
      <c r="E23" s="1">
        <v>1</v>
      </c>
      <c r="F23" s="3">
        <v>42300</v>
      </c>
      <c r="G23" s="1">
        <v>143.4</v>
      </c>
      <c r="H23" s="1">
        <v>103</v>
      </c>
    </row>
    <row r="24" spans="2:8" x14ac:dyDescent="0.3">
      <c r="B24" s="1">
        <v>20</v>
      </c>
      <c r="C24" s="1" t="s">
        <v>2</v>
      </c>
      <c r="D24" s="2">
        <v>14633</v>
      </c>
      <c r="E24" s="1">
        <v>1</v>
      </c>
      <c r="F24" s="3">
        <v>26250</v>
      </c>
      <c r="G24" s="1">
        <v>148</v>
      </c>
      <c r="H24" s="1">
        <v>48</v>
      </c>
    </row>
    <row r="25" spans="2:8" x14ac:dyDescent="0.3">
      <c r="B25" s="1">
        <v>21</v>
      </c>
      <c r="C25" s="1" t="s">
        <v>2</v>
      </c>
      <c r="D25" s="2">
        <v>23061</v>
      </c>
      <c r="E25" s="1">
        <v>1</v>
      </c>
      <c r="F25" s="3">
        <v>38850</v>
      </c>
      <c r="G25" s="1">
        <v>152.6</v>
      </c>
      <c r="H25" s="1">
        <v>17</v>
      </c>
    </row>
    <row r="26" spans="2:8" x14ac:dyDescent="0.3">
      <c r="B26" s="1">
        <v>22</v>
      </c>
      <c r="C26" s="1" t="s">
        <v>1</v>
      </c>
      <c r="D26" s="2">
        <v>14878</v>
      </c>
      <c r="E26" s="1">
        <v>1</v>
      </c>
      <c r="F26" s="3">
        <v>21750</v>
      </c>
      <c r="G26" s="1">
        <v>157.19999999999999</v>
      </c>
      <c r="H26" s="1">
        <v>315</v>
      </c>
    </row>
    <row r="27" spans="2:8" x14ac:dyDescent="0.3">
      <c r="B27" s="1">
        <v>23</v>
      </c>
      <c r="C27" s="1" t="s">
        <v>2</v>
      </c>
      <c r="D27" s="2">
        <v>23816</v>
      </c>
      <c r="E27" s="1">
        <v>1</v>
      </c>
      <c r="F27" s="3">
        <v>24000</v>
      </c>
      <c r="G27" s="1">
        <v>161.80000000000001</v>
      </c>
      <c r="H27" s="1">
        <v>75</v>
      </c>
    </row>
    <row r="28" spans="2:8" x14ac:dyDescent="0.3">
      <c r="B28" s="1">
        <v>24</v>
      </c>
      <c r="C28" s="1" t="s">
        <v>2</v>
      </c>
      <c r="D28" s="2">
        <v>12140</v>
      </c>
      <c r="E28" s="1">
        <v>1</v>
      </c>
      <c r="F28" s="3">
        <v>16950</v>
      </c>
      <c r="G28" s="1">
        <v>166.4</v>
      </c>
      <c r="H28" s="1">
        <v>124</v>
      </c>
    </row>
    <row r="29" spans="2:8" x14ac:dyDescent="0.3">
      <c r="B29" s="1">
        <v>25</v>
      </c>
      <c r="C29" s="1" t="s">
        <v>2</v>
      </c>
      <c r="D29" s="2">
        <v>15523</v>
      </c>
      <c r="E29" s="1">
        <v>1</v>
      </c>
      <c r="F29" s="3">
        <v>21150</v>
      </c>
      <c r="G29" s="1">
        <v>171</v>
      </c>
      <c r="H29" s="1">
        <v>171</v>
      </c>
    </row>
    <row r="30" spans="2:8" x14ac:dyDescent="0.3">
      <c r="B30" s="1">
        <v>26</v>
      </c>
      <c r="C30" s="1" t="s">
        <v>1</v>
      </c>
      <c r="D30" s="2">
        <v>24419</v>
      </c>
      <c r="E30" s="1">
        <v>1</v>
      </c>
      <c r="F30" s="3">
        <v>31050</v>
      </c>
      <c r="G30" s="1">
        <v>175.6</v>
      </c>
      <c r="H30" s="1">
        <v>14</v>
      </c>
    </row>
    <row r="31" spans="2:8" x14ac:dyDescent="0.3">
      <c r="B31" s="1">
        <v>27</v>
      </c>
      <c r="C31" s="1" t="s">
        <v>1</v>
      </c>
      <c r="D31" s="2">
        <v>19802</v>
      </c>
      <c r="E31" s="1">
        <v>3</v>
      </c>
      <c r="F31" s="3">
        <v>60375</v>
      </c>
      <c r="G31" s="1">
        <v>180.2</v>
      </c>
      <c r="H31" s="1">
        <v>96</v>
      </c>
    </row>
    <row r="32" spans="2:8" x14ac:dyDescent="0.3">
      <c r="B32" s="1">
        <v>28</v>
      </c>
      <c r="C32" s="1" t="s">
        <v>1</v>
      </c>
      <c r="D32" s="2">
        <v>23112</v>
      </c>
      <c r="E32" s="1">
        <v>1</v>
      </c>
      <c r="F32" s="3">
        <v>32550</v>
      </c>
      <c r="G32" s="1">
        <v>184.8</v>
      </c>
      <c r="H32" s="1">
        <v>43</v>
      </c>
    </row>
    <row r="33" spans="2:8" x14ac:dyDescent="0.3">
      <c r="B33" s="1">
        <v>29</v>
      </c>
      <c r="C33" s="1" t="s">
        <v>1</v>
      </c>
      <c r="D33" s="2">
        <v>16099</v>
      </c>
      <c r="E33" s="1">
        <v>3</v>
      </c>
      <c r="F33" s="3">
        <v>135000</v>
      </c>
      <c r="G33" s="1">
        <v>189.4</v>
      </c>
      <c r="H33" s="1">
        <v>199</v>
      </c>
    </row>
    <row r="34" spans="2:8" x14ac:dyDescent="0.3">
      <c r="B34" s="1">
        <v>30</v>
      </c>
      <c r="C34" s="1" t="s">
        <v>1</v>
      </c>
      <c r="D34" s="2">
        <v>22541</v>
      </c>
      <c r="E34" s="1">
        <v>1</v>
      </c>
      <c r="F34" s="3">
        <v>31200</v>
      </c>
      <c r="G34" s="1">
        <v>194</v>
      </c>
      <c r="H34" s="1">
        <v>54</v>
      </c>
    </row>
    <row r="35" spans="2:8" x14ac:dyDescent="0.3">
      <c r="B35" s="1">
        <v>31</v>
      </c>
      <c r="C35" s="1" t="s">
        <v>1</v>
      </c>
      <c r="D35" s="2">
        <v>23431</v>
      </c>
      <c r="E35" s="1">
        <v>1</v>
      </c>
      <c r="F35" s="3">
        <v>36150</v>
      </c>
      <c r="G35" s="1">
        <v>198.6</v>
      </c>
      <c r="H35" s="1">
        <v>83</v>
      </c>
    </row>
    <row r="36" spans="2:8" x14ac:dyDescent="0.3">
      <c r="B36" s="1">
        <v>32</v>
      </c>
      <c r="C36" s="1" t="s">
        <v>1</v>
      </c>
      <c r="D36" s="2">
        <v>19752</v>
      </c>
      <c r="E36" s="1">
        <v>3</v>
      </c>
      <c r="F36" s="3">
        <v>110625</v>
      </c>
      <c r="G36" s="1">
        <v>203.2</v>
      </c>
      <c r="H36" s="1">
        <v>120</v>
      </c>
    </row>
    <row r="37" spans="2:8" x14ac:dyDescent="0.3">
      <c r="B37" s="1">
        <v>33</v>
      </c>
      <c r="C37" s="1" t="s">
        <v>1</v>
      </c>
      <c r="D37" s="2">
        <v>22358</v>
      </c>
      <c r="E37" s="1">
        <v>1</v>
      </c>
      <c r="F37" s="3">
        <v>42000</v>
      </c>
      <c r="G37" s="1">
        <v>207.8</v>
      </c>
      <c r="H37" s="1">
        <v>68</v>
      </c>
    </row>
    <row r="38" spans="2:8" x14ac:dyDescent="0.3">
      <c r="B38" s="1">
        <v>34</v>
      </c>
      <c r="C38" s="1" t="s">
        <v>1</v>
      </c>
      <c r="D38" s="2">
        <v>17931</v>
      </c>
      <c r="E38" s="1">
        <v>3</v>
      </c>
      <c r="F38" s="3">
        <v>92000</v>
      </c>
      <c r="G38" s="1">
        <v>212.4</v>
      </c>
      <c r="H38" s="1">
        <v>175</v>
      </c>
    </row>
    <row r="39" spans="2:8" x14ac:dyDescent="0.3">
      <c r="B39" s="1">
        <v>35</v>
      </c>
      <c r="C39" s="1" t="s">
        <v>1</v>
      </c>
      <c r="D39" s="2">
        <v>22515</v>
      </c>
      <c r="E39" s="1">
        <v>3</v>
      </c>
      <c r="F39" s="3">
        <v>81250</v>
      </c>
      <c r="G39" s="1">
        <v>217</v>
      </c>
      <c r="H39" s="1">
        <v>18</v>
      </c>
    </row>
    <row r="40" spans="2:8" x14ac:dyDescent="0.3">
      <c r="B40" s="1">
        <v>36</v>
      </c>
      <c r="C40" s="1" t="s">
        <v>2</v>
      </c>
      <c r="D40" s="2">
        <v>23230</v>
      </c>
      <c r="E40" s="1">
        <v>1</v>
      </c>
      <c r="F40" s="3">
        <v>31350</v>
      </c>
      <c r="G40" s="1">
        <v>221.6</v>
      </c>
      <c r="H40" s="1">
        <v>52</v>
      </c>
    </row>
    <row r="41" spans="2:8" x14ac:dyDescent="0.3">
      <c r="B41" s="1">
        <v>37</v>
      </c>
      <c r="C41" s="1" t="s">
        <v>1</v>
      </c>
      <c r="D41" s="2">
        <v>20006</v>
      </c>
      <c r="E41" s="1">
        <v>1</v>
      </c>
      <c r="F41" s="3">
        <v>29100</v>
      </c>
      <c r="G41" s="1">
        <v>226.2</v>
      </c>
      <c r="H41" s="1">
        <v>113</v>
      </c>
    </row>
    <row r="42" spans="2:8" x14ac:dyDescent="0.3">
      <c r="B42" s="1">
        <v>38</v>
      </c>
      <c r="C42" s="1" t="s">
        <v>1</v>
      </c>
      <c r="D42" s="2">
        <v>22763</v>
      </c>
      <c r="E42" s="1">
        <v>1</v>
      </c>
      <c r="F42" s="3">
        <v>31350</v>
      </c>
      <c r="G42" s="1">
        <v>230.8</v>
      </c>
      <c r="H42" s="1">
        <v>49</v>
      </c>
    </row>
    <row r="43" spans="2:8" x14ac:dyDescent="0.3">
      <c r="B43" s="1">
        <v>39</v>
      </c>
      <c r="C43" s="1" t="s">
        <v>1</v>
      </c>
      <c r="D43" s="2">
        <v>22089</v>
      </c>
      <c r="E43" s="1">
        <v>1</v>
      </c>
      <c r="F43" s="3">
        <v>36000</v>
      </c>
      <c r="G43" s="1">
        <v>235.4</v>
      </c>
      <c r="H43" s="1">
        <v>46</v>
      </c>
    </row>
    <row r="44" spans="2:8" x14ac:dyDescent="0.3">
      <c r="B44" s="1">
        <v>40</v>
      </c>
      <c r="C44" s="1" t="s">
        <v>2</v>
      </c>
      <c r="D44" s="2">
        <v>12294</v>
      </c>
      <c r="E44" s="1">
        <v>1</v>
      </c>
      <c r="F44" s="3">
        <v>19200</v>
      </c>
      <c r="G44" s="1">
        <v>235.4</v>
      </c>
      <c r="H44" s="1">
        <v>23</v>
      </c>
    </row>
    <row r="45" spans="2:8" x14ac:dyDescent="0.3">
      <c r="B45" s="1">
        <v>41</v>
      </c>
      <c r="C45" s="1" t="s">
        <v>2</v>
      </c>
      <c r="D45" s="2">
        <v>22358</v>
      </c>
      <c r="E45" s="1">
        <v>1</v>
      </c>
      <c r="F45" s="3">
        <v>23550</v>
      </c>
      <c r="G45" s="1">
        <v>244.6</v>
      </c>
      <c r="H45" s="1">
        <v>52</v>
      </c>
    </row>
    <row r="46" spans="2:8" x14ac:dyDescent="0.3">
      <c r="B46" s="1">
        <v>42</v>
      </c>
      <c r="C46" s="1" t="s">
        <v>1</v>
      </c>
      <c r="D46" s="2">
        <v>22182</v>
      </c>
      <c r="E46" s="1">
        <v>1</v>
      </c>
      <c r="F46" s="3">
        <v>35100</v>
      </c>
      <c r="G46" s="1">
        <v>249.2</v>
      </c>
      <c r="H46" s="1">
        <v>90</v>
      </c>
    </row>
    <row r="47" spans="2:8" x14ac:dyDescent="0.3">
      <c r="B47" s="1">
        <v>43</v>
      </c>
      <c r="C47" s="1" t="s">
        <v>1</v>
      </c>
      <c r="D47" s="2">
        <v>23394</v>
      </c>
      <c r="E47" s="1">
        <v>1</v>
      </c>
      <c r="F47" s="3">
        <v>23250</v>
      </c>
      <c r="G47" s="1">
        <v>253.8</v>
      </c>
      <c r="H47" s="1">
        <v>46</v>
      </c>
    </row>
    <row r="48" spans="2:8" x14ac:dyDescent="0.3">
      <c r="B48" s="1">
        <v>44</v>
      </c>
      <c r="C48" s="1" t="s">
        <v>1</v>
      </c>
      <c r="D48" s="2">
        <v>23177</v>
      </c>
      <c r="E48" s="1">
        <v>1</v>
      </c>
      <c r="F48" s="3">
        <v>29250</v>
      </c>
      <c r="G48" s="1">
        <v>258.39999999999998</v>
      </c>
      <c r="H48" s="1">
        <v>50</v>
      </c>
    </row>
    <row r="49" spans="2:8" x14ac:dyDescent="0.3">
      <c r="B49" s="1">
        <v>45</v>
      </c>
      <c r="C49" s="1" t="s">
        <v>1</v>
      </c>
      <c r="D49" s="2">
        <v>14094</v>
      </c>
      <c r="E49" s="1">
        <v>2</v>
      </c>
      <c r="F49" s="3">
        <v>30750</v>
      </c>
      <c r="G49" s="1">
        <v>263</v>
      </c>
      <c r="H49" s="1">
        <v>307</v>
      </c>
    </row>
    <row r="50" spans="2:8" x14ac:dyDescent="0.3">
      <c r="B50" s="1">
        <v>46</v>
      </c>
      <c r="C50" s="1" t="s">
        <v>2</v>
      </c>
      <c r="D50" s="2">
        <v>14933</v>
      </c>
      <c r="E50" s="1">
        <v>1</v>
      </c>
      <c r="F50" s="3">
        <v>22350</v>
      </c>
      <c r="G50" s="1">
        <v>267.60000000000002</v>
      </c>
      <c r="H50" s="1">
        <v>165</v>
      </c>
    </row>
    <row r="51" spans="2:8" x14ac:dyDescent="0.3">
      <c r="B51" s="1">
        <v>47</v>
      </c>
      <c r="C51" s="1" t="s">
        <v>2</v>
      </c>
      <c r="D51" s="2">
        <v>13998</v>
      </c>
      <c r="E51" s="1">
        <v>1</v>
      </c>
      <c r="F51" s="3">
        <v>30000</v>
      </c>
      <c r="G51" s="1">
        <v>272.2</v>
      </c>
      <c r="H51" s="1">
        <v>228</v>
      </c>
    </row>
    <row r="52" spans="2:8" x14ac:dyDescent="0.3">
      <c r="B52" s="1">
        <v>48</v>
      </c>
      <c r="C52" s="1" t="s">
        <v>1</v>
      </c>
      <c r="D52" s="2">
        <v>17325</v>
      </c>
      <c r="E52" s="1">
        <v>2</v>
      </c>
      <c r="F52" s="3">
        <v>30750</v>
      </c>
      <c r="G52" s="1">
        <v>276.8</v>
      </c>
      <c r="H52" s="1">
        <v>240</v>
      </c>
    </row>
    <row r="53" spans="2:8" x14ac:dyDescent="0.3">
      <c r="B53" s="1">
        <v>49</v>
      </c>
      <c r="C53" s="1" t="s">
        <v>1</v>
      </c>
      <c r="D53" s="2">
        <v>21444</v>
      </c>
      <c r="E53" s="1">
        <v>1</v>
      </c>
      <c r="F53" s="3">
        <v>34800</v>
      </c>
      <c r="G53" s="1">
        <v>281.39999999999998</v>
      </c>
      <c r="H53" s="1">
        <v>93</v>
      </c>
    </row>
    <row r="54" spans="2:8" x14ac:dyDescent="0.3">
      <c r="B54" s="4">
        <v>50</v>
      </c>
      <c r="C54" s="4" t="s">
        <v>1</v>
      </c>
      <c r="D54" s="2">
        <v>21445</v>
      </c>
      <c r="E54" s="4">
        <v>2</v>
      </c>
      <c r="F54" s="3">
        <v>23550</v>
      </c>
      <c r="G54" s="1">
        <v>286</v>
      </c>
      <c r="H54" s="6">
        <v>95</v>
      </c>
    </row>
  </sheetData>
  <conditionalFormatting sqref="C5:C54">
    <cfRule type="containsText" dxfId="6" priority="2" operator="containsText" text="m">
      <formula>NOT(ISERROR(SEARCH("m",C5)))</formula>
    </cfRule>
    <cfRule type="containsText" dxfId="7" priority="1" operator="containsText" text="f">
      <formula>NOT(ISERROR(SEARCH("f",C5)))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H54"/>
  <sheetViews>
    <sheetView topLeftCell="A29" workbookViewId="0">
      <selection activeCell="B5" sqref="B5:B54"/>
    </sheetView>
  </sheetViews>
  <sheetFormatPr defaultRowHeight="14.4" x14ac:dyDescent="0.3"/>
  <cols>
    <col min="2" max="2" width="20.44140625" customWidth="1"/>
    <col min="3" max="3" width="13.5546875" customWidth="1"/>
    <col min="4" max="4" width="18.109375" customWidth="1"/>
    <col min="5" max="5" width="24" customWidth="1"/>
    <col min="6" max="6" width="17.44140625" customWidth="1"/>
    <col min="7" max="7" width="36.33203125" customWidth="1"/>
    <col min="8" max="8" width="28.6640625" customWidth="1"/>
  </cols>
  <sheetData>
    <row r="2" spans="2:8" ht="18" x14ac:dyDescent="0.35">
      <c r="B2" s="14" t="s">
        <v>22</v>
      </c>
      <c r="C2" s="14"/>
      <c r="D2" s="14"/>
      <c r="E2" s="14"/>
      <c r="F2" s="14"/>
      <c r="G2" s="14"/>
      <c r="H2" s="11"/>
    </row>
    <row r="4" spans="2:8" x14ac:dyDescent="0.3">
      <c r="B4" s="7" t="s">
        <v>3</v>
      </c>
      <c r="C4" s="7" t="s">
        <v>4</v>
      </c>
      <c r="D4" s="8" t="s">
        <v>5</v>
      </c>
      <c r="E4" s="7" t="s">
        <v>6</v>
      </c>
      <c r="F4" s="9" t="s">
        <v>0</v>
      </c>
      <c r="G4" s="7" t="s">
        <v>7</v>
      </c>
      <c r="H4" s="10" t="s">
        <v>9</v>
      </c>
    </row>
    <row r="5" spans="2:8" x14ac:dyDescent="0.3">
      <c r="B5" s="1">
        <v>1</v>
      </c>
      <c r="C5" s="1" t="s">
        <v>1</v>
      </c>
      <c r="D5" s="2">
        <v>19027</v>
      </c>
      <c r="E5" s="1">
        <v>3</v>
      </c>
      <c r="F5" s="3">
        <v>57000</v>
      </c>
      <c r="G5" s="1">
        <v>60</v>
      </c>
      <c r="H5" s="1">
        <v>144</v>
      </c>
    </row>
    <row r="6" spans="2:8" x14ac:dyDescent="0.3">
      <c r="B6" s="1">
        <v>2</v>
      </c>
      <c r="C6" s="1" t="s">
        <v>1</v>
      </c>
      <c r="D6" s="2">
        <v>21328</v>
      </c>
      <c r="E6" s="1">
        <v>1</v>
      </c>
      <c r="F6" s="3">
        <v>40200</v>
      </c>
      <c r="G6" s="1">
        <v>67</v>
      </c>
      <c r="H6" s="1">
        <v>36</v>
      </c>
    </row>
    <row r="7" spans="2:8" x14ac:dyDescent="0.3">
      <c r="B7" s="1">
        <v>3</v>
      </c>
      <c r="C7" s="1" t="s">
        <v>2</v>
      </c>
      <c r="D7" s="2">
        <v>10800</v>
      </c>
      <c r="E7" s="1">
        <v>1</v>
      </c>
      <c r="F7" s="3">
        <v>21450</v>
      </c>
      <c r="G7" s="1">
        <v>68</v>
      </c>
      <c r="H7" s="1">
        <v>381</v>
      </c>
    </row>
    <row r="8" spans="2:8" x14ac:dyDescent="0.3">
      <c r="B8" s="1">
        <v>4</v>
      </c>
      <c r="C8" s="1" t="s">
        <v>2</v>
      </c>
      <c r="D8" s="2">
        <v>17272</v>
      </c>
      <c r="E8" s="1">
        <v>1</v>
      </c>
      <c r="F8" s="3">
        <v>21900</v>
      </c>
      <c r="G8" s="1">
        <v>75</v>
      </c>
      <c r="H8" s="1">
        <v>190</v>
      </c>
    </row>
    <row r="9" spans="2:8" x14ac:dyDescent="0.3">
      <c r="B9" s="1">
        <v>5</v>
      </c>
      <c r="C9" s="1" t="s">
        <v>1</v>
      </c>
      <c r="D9" s="2">
        <v>20129</v>
      </c>
      <c r="E9" s="1">
        <v>1</v>
      </c>
      <c r="F9" s="3">
        <v>45000</v>
      </c>
      <c r="G9" s="1">
        <v>79</v>
      </c>
      <c r="H9" s="1">
        <v>138</v>
      </c>
    </row>
    <row r="10" spans="2:8" x14ac:dyDescent="0.3">
      <c r="B10" s="1">
        <v>6</v>
      </c>
      <c r="C10" s="1" t="s">
        <v>1</v>
      </c>
      <c r="D10" s="2">
        <v>21419</v>
      </c>
      <c r="E10" s="1">
        <v>1</v>
      </c>
      <c r="F10" s="3">
        <v>32100</v>
      </c>
      <c r="G10" s="1">
        <v>83.6</v>
      </c>
      <c r="H10" s="1">
        <v>67</v>
      </c>
    </row>
    <row r="11" spans="2:8" x14ac:dyDescent="0.3">
      <c r="B11" s="1">
        <v>7</v>
      </c>
      <c r="C11" s="1" t="s">
        <v>1</v>
      </c>
      <c r="D11" s="2">
        <v>20571</v>
      </c>
      <c r="E11" s="1">
        <v>1</v>
      </c>
      <c r="F11" s="3">
        <v>36000</v>
      </c>
      <c r="G11" s="1">
        <v>88.2</v>
      </c>
      <c r="H11" s="1">
        <v>114</v>
      </c>
    </row>
    <row r="12" spans="2:8" x14ac:dyDescent="0.3">
      <c r="B12" s="1">
        <v>8</v>
      </c>
      <c r="C12" s="1" t="s">
        <v>2</v>
      </c>
      <c r="D12" s="2">
        <v>24233</v>
      </c>
      <c r="E12" s="1">
        <v>1</v>
      </c>
      <c r="F12" s="3">
        <v>21900</v>
      </c>
      <c r="G12" s="1">
        <v>92.8</v>
      </c>
      <c r="H12" s="1">
        <v>0</v>
      </c>
    </row>
    <row r="13" spans="2:8" x14ac:dyDescent="0.3">
      <c r="B13" s="1">
        <v>9</v>
      </c>
      <c r="C13" s="1" t="s">
        <v>2</v>
      </c>
      <c r="D13" s="2">
        <v>16825</v>
      </c>
      <c r="E13" s="1">
        <v>1</v>
      </c>
      <c r="F13" s="3">
        <v>27900</v>
      </c>
      <c r="G13" s="1">
        <v>97.4</v>
      </c>
      <c r="H13" s="1">
        <v>115</v>
      </c>
    </row>
    <row r="14" spans="2:8" x14ac:dyDescent="0.3">
      <c r="B14" s="1">
        <v>10</v>
      </c>
      <c r="C14" s="1" t="s">
        <v>2</v>
      </c>
      <c r="D14" s="2">
        <v>16846</v>
      </c>
      <c r="E14" s="1">
        <v>1</v>
      </c>
      <c r="F14" s="3">
        <v>24000</v>
      </c>
      <c r="G14" s="1">
        <v>102</v>
      </c>
      <c r="H14" s="1">
        <v>244</v>
      </c>
    </row>
    <row r="15" spans="2:8" x14ac:dyDescent="0.3">
      <c r="B15" s="1">
        <v>11</v>
      </c>
      <c r="C15" s="1" t="s">
        <v>2</v>
      </c>
      <c r="D15" s="2">
        <v>18301</v>
      </c>
      <c r="E15" s="1">
        <v>1</v>
      </c>
      <c r="F15" s="3">
        <v>30300</v>
      </c>
      <c r="G15" s="1">
        <v>106.6</v>
      </c>
      <c r="H15" s="1">
        <v>143</v>
      </c>
    </row>
    <row r="16" spans="2:8" x14ac:dyDescent="0.3">
      <c r="B16" s="1">
        <v>12</v>
      </c>
      <c r="C16" s="1" t="s">
        <v>1</v>
      </c>
      <c r="D16" s="2">
        <v>24118</v>
      </c>
      <c r="E16" s="1">
        <v>1</v>
      </c>
      <c r="F16" s="3">
        <v>28350</v>
      </c>
      <c r="G16" s="1">
        <v>111.2</v>
      </c>
      <c r="H16" s="1">
        <v>26</v>
      </c>
    </row>
    <row r="17" spans="2:8" x14ac:dyDescent="0.3">
      <c r="B17" s="1">
        <v>13</v>
      </c>
      <c r="C17" s="1" t="s">
        <v>1</v>
      </c>
      <c r="D17" s="2">
        <v>22114</v>
      </c>
      <c r="E17" s="1">
        <v>1</v>
      </c>
      <c r="F17" s="3">
        <v>27750</v>
      </c>
      <c r="G17" s="1">
        <v>115.8</v>
      </c>
      <c r="H17" s="1">
        <v>34</v>
      </c>
    </row>
    <row r="18" spans="2:8" x14ac:dyDescent="0.3">
      <c r="B18" s="1">
        <v>14</v>
      </c>
      <c r="C18" s="1" t="s">
        <v>2</v>
      </c>
      <c r="D18" s="2">
        <v>17955</v>
      </c>
      <c r="E18" s="1">
        <v>1</v>
      </c>
      <c r="F18" s="3">
        <v>35100</v>
      </c>
      <c r="G18" s="1">
        <v>120.4</v>
      </c>
      <c r="H18" s="1">
        <v>137</v>
      </c>
    </row>
    <row r="19" spans="2:8" x14ac:dyDescent="0.3">
      <c r="B19" s="1">
        <v>15</v>
      </c>
      <c r="C19" s="1" t="s">
        <v>1</v>
      </c>
      <c r="D19" s="2">
        <v>22887</v>
      </c>
      <c r="E19" s="1">
        <v>1</v>
      </c>
      <c r="F19" s="3">
        <v>27300</v>
      </c>
      <c r="G19" s="1">
        <v>125</v>
      </c>
      <c r="H19" s="1">
        <v>66</v>
      </c>
    </row>
    <row r="20" spans="2:8" x14ac:dyDescent="0.3">
      <c r="B20" s="1">
        <v>16</v>
      </c>
      <c r="C20" s="1" t="s">
        <v>1</v>
      </c>
      <c r="D20" s="2">
        <v>23698</v>
      </c>
      <c r="E20" s="1">
        <v>1</v>
      </c>
      <c r="F20" s="3">
        <v>40800</v>
      </c>
      <c r="G20" s="1">
        <v>129.6</v>
      </c>
      <c r="H20" s="1">
        <v>24</v>
      </c>
    </row>
    <row r="21" spans="2:8" x14ac:dyDescent="0.3">
      <c r="B21" s="1">
        <v>17</v>
      </c>
      <c r="C21" s="1" t="s">
        <v>1</v>
      </c>
      <c r="D21" s="2">
        <v>22845</v>
      </c>
      <c r="E21" s="1">
        <v>1</v>
      </c>
      <c r="F21" s="3">
        <v>46000</v>
      </c>
      <c r="G21" s="1">
        <v>134.19999999999999</v>
      </c>
      <c r="H21" s="1">
        <v>48</v>
      </c>
    </row>
    <row r="22" spans="2:8" x14ac:dyDescent="0.3">
      <c r="B22" s="1">
        <v>18</v>
      </c>
      <c r="C22" s="1" t="s">
        <v>1</v>
      </c>
      <c r="D22" s="2">
        <v>20534</v>
      </c>
      <c r="E22" s="1">
        <v>3</v>
      </c>
      <c r="F22" s="3">
        <v>103750</v>
      </c>
      <c r="G22" s="1">
        <v>138.80000000000001</v>
      </c>
      <c r="H22" s="1">
        <v>70</v>
      </c>
    </row>
    <row r="23" spans="2:8" x14ac:dyDescent="0.3">
      <c r="B23" s="1">
        <v>19</v>
      </c>
      <c r="C23" s="1" t="s">
        <v>1</v>
      </c>
      <c r="D23" s="2">
        <v>22877</v>
      </c>
      <c r="E23" s="1">
        <v>1</v>
      </c>
      <c r="F23" s="3">
        <v>42300</v>
      </c>
      <c r="G23" s="1">
        <v>143.4</v>
      </c>
      <c r="H23" s="1">
        <v>103</v>
      </c>
    </row>
    <row r="24" spans="2:8" x14ac:dyDescent="0.3">
      <c r="B24" s="1">
        <v>20</v>
      </c>
      <c r="C24" s="1" t="s">
        <v>2</v>
      </c>
      <c r="D24" s="2">
        <v>14633</v>
      </c>
      <c r="E24" s="1">
        <v>1</v>
      </c>
      <c r="F24" s="3">
        <v>26250</v>
      </c>
      <c r="G24" s="1">
        <v>148</v>
      </c>
      <c r="H24" s="1">
        <v>48</v>
      </c>
    </row>
    <row r="25" spans="2:8" x14ac:dyDescent="0.3">
      <c r="B25" s="1">
        <v>21</v>
      </c>
      <c r="C25" s="1" t="s">
        <v>2</v>
      </c>
      <c r="D25" s="2">
        <v>23061</v>
      </c>
      <c r="E25" s="1">
        <v>1</v>
      </c>
      <c r="F25" s="3">
        <v>38850</v>
      </c>
      <c r="G25" s="1">
        <v>152.6</v>
      </c>
      <c r="H25" s="1">
        <v>17</v>
      </c>
    </row>
    <row r="26" spans="2:8" x14ac:dyDescent="0.3">
      <c r="B26" s="1">
        <v>22</v>
      </c>
      <c r="C26" s="1" t="s">
        <v>1</v>
      </c>
      <c r="D26" s="2">
        <v>14878</v>
      </c>
      <c r="E26" s="1">
        <v>1</v>
      </c>
      <c r="F26" s="3">
        <v>21750</v>
      </c>
      <c r="G26" s="1">
        <v>157.19999999999999</v>
      </c>
      <c r="H26" s="1">
        <v>315</v>
      </c>
    </row>
    <row r="27" spans="2:8" x14ac:dyDescent="0.3">
      <c r="B27" s="1">
        <v>23</v>
      </c>
      <c r="C27" s="1" t="s">
        <v>2</v>
      </c>
      <c r="D27" s="2">
        <v>23816</v>
      </c>
      <c r="E27" s="1">
        <v>1</v>
      </c>
      <c r="F27" s="3">
        <v>24000</v>
      </c>
      <c r="G27" s="1">
        <v>161.80000000000001</v>
      </c>
      <c r="H27" s="1">
        <v>75</v>
      </c>
    </row>
    <row r="28" spans="2:8" x14ac:dyDescent="0.3">
      <c r="B28" s="1">
        <v>24</v>
      </c>
      <c r="C28" s="1" t="s">
        <v>2</v>
      </c>
      <c r="D28" s="2">
        <v>12140</v>
      </c>
      <c r="E28" s="1">
        <v>1</v>
      </c>
      <c r="F28" s="3">
        <v>16950</v>
      </c>
      <c r="G28" s="1">
        <v>166.4</v>
      </c>
      <c r="H28" s="1">
        <v>124</v>
      </c>
    </row>
    <row r="29" spans="2:8" x14ac:dyDescent="0.3">
      <c r="B29" s="1">
        <v>25</v>
      </c>
      <c r="C29" s="1" t="s">
        <v>2</v>
      </c>
      <c r="D29" s="2">
        <v>15523</v>
      </c>
      <c r="E29" s="1">
        <v>1</v>
      </c>
      <c r="F29" s="3">
        <v>21150</v>
      </c>
      <c r="G29" s="1">
        <v>171</v>
      </c>
      <c r="H29" s="1">
        <v>171</v>
      </c>
    </row>
    <row r="30" spans="2:8" x14ac:dyDescent="0.3">
      <c r="B30" s="1">
        <v>26</v>
      </c>
      <c r="C30" s="1" t="s">
        <v>1</v>
      </c>
      <c r="D30" s="2">
        <v>24419</v>
      </c>
      <c r="E30" s="1">
        <v>1</v>
      </c>
      <c r="F30" s="3">
        <v>31050</v>
      </c>
      <c r="G30" s="1">
        <v>175.6</v>
      </c>
      <c r="H30" s="1">
        <v>14</v>
      </c>
    </row>
    <row r="31" spans="2:8" x14ac:dyDescent="0.3">
      <c r="B31" s="1">
        <v>27</v>
      </c>
      <c r="C31" s="1" t="s">
        <v>1</v>
      </c>
      <c r="D31" s="2">
        <v>19802</v>
      </c>
      <c r="E31" s="1">
        <v>3</v>
      </c>
      <c r="F31" s="3">
        <v>60375</v>
      </c>
      <c r="G31" s="1">
        <v>180.2</v>
      </c>
      <c r="H31" s="1">
        <v>96</v>
      </c>
    </row>
    <row r="32" spans="2:8" x14ac:dyDescent="0.3">
      <c r="B32" s="1">
        <v>28</v>
      </c>
      <c r="C32" s="1" t="s">
        <v>1</v>
      </c>
      <c r="D32" s="2">
        <v>23112</v>
      </c>
      <c r="E32" s="1">
        <v>1</v>
      </c>
      <c r="F32" s="3">
        <v>32550</v>
      </c>
      <c r="G32" s="1">
        <v>184.8</v>
      </c>
      <c r="H32" s="1">
        <v>43</v>
      </c>
    </row>
    <row r="33" spans="2:8" x14ac:dyDescent="0.3">
      <c r="B33" s="1">
        <v>29</v>
      </c>
      <c r="C33" s="1" t="s">
        <v>1</v>
      </c>
      <c r="D33" s="2">
        <v>16099</v>
      </c>
      <c r="E33" s="1">
        <v>3</v>
      </c>
      <c r="F33" s="3">
        <v>135000</v>
      </c>
      <c r="G33" s="1">
        <v>189.4</v>
      </c>
      <c r="H33" s="1">
        <v>199</v>
      </c>
    </row>
    <row r="34" spans="2:8" x14ac:dyDescent="0.3">
      <c r="B34" s="1">
        <v>30</v>
      </c>
      <c r="C34" s="1" t="s">
        <v>1</v>
      </c>
      <c r="D34" s="2">
        <v>22541</v>
      </c>
      <c r="E34" s="1">
        <v>1</v>
      </c>
      <c r="F34" s="3">
        <v>31200</v>
      </c>
      <c r="G34" s="1">
        <v>194</v>
      </c>
      <c r="H34" s="1">
        <v>54</v>
      </c>
    </row>
    <row r="35" spans="2:8" x14ac:dyDescent="0.3">
      <c r="B35" s="1">
        <v>31</v>
      </c>
      <c r="C35" s="1" t="s">
        <v>1</v>
      </c>
      <c r="D35" s="2">
        <v>23431</v>
      </c>
      <c r="E35" s="1">
        <v>1</v>
      </c>
      <c r="F35" s="3">
        <v>36150</v>
      </c>
      <c r="G35" s="1">
        <v>198.6</v>
      </c>
      <c r="H35" s="1">
        <v>83</v>
      </c>
    </row>
    <row r="36" spans="2:8" x14ac:dyDescent="0.3">
      <c r="B36" s="1">
        <v>32</v>
      </c>
      <c r="C36" s="1" t="s">
        <v>1</v>
      </c>
      <c r="D36" s="2">
        <v>19752</v>
      </c>
      <c r="E36" s="1">
        <v>3</v>
      </c>
      <c r="F36" s="3">
        <v>110625</v>
      </c>
      <c r="G36" s="1">
        <v>203.2</v>
      </c>
      <c r="H36" s="1">
        <v>120</v>
      </c>
    </row>
    <row r="37" spans="2:8" x14ac:dyDescent="0.3">
      <c r="B37" s="1">
        <v>33</v>
      </c>
      <c r="C37" s="1" t="s">
        <v>1</v>
      </c>
      <c r="D37" s="2">
        <v>22358</v>
      </c>
      <c r="E37" s="1">
        <v>1</v>
      </c>
      <c r="F37" s="3">
        <v>42000</v>
      </c>
      <c r="G37" s="1">
        <v>207.8</v>
      </c>
      <c r="H37" s="1">
        <v>68</v>
      </c>
    </row>
    <row r="38" spans="2:8" x14ac:dyDescent="0.3">
      <c r="B38" s="1">
        <v>34</v>
      </c>
      <c r="C38" s="1" t="s">
        <v>1</v>
      </c>
      <c r="D38" s="2">
        <v>17931</v>
      </c>
      <c r="E38" s="1">
        <v>3</v>
      </c>
      <c r="F38" s="3">
        <v>92000</v>
      </c>
      <c r="G38" s="1">
        <v>212.4</v>
      </c>
      <c r="H38" s="1">
        <v>175</v>
      </c>
    </row>
    <row r="39" spans="2:8" x14ac:dyDescent="0.3">
      <c r="B39" s="1">
        <v>35</v>
      </c>
      <c r="C39" s="1" t="s">
        <v>1</v>
      </c>
      <c r="D39" s="2">
        <v>22515</v>
      </c>
      <c r="E39" s="1">
        <v>3</v>
      </c>
      <c r="F39" s="3">
        <v>81250</v>
      </c>
      <c r="G39" s="1">
        <v>217</v>
      </c>
      <c r="H39" s="1">
        <v>18</v>
      </c>
    </row>
    <row r="40" spans="2:8" x14ac:dyDescent="0.3">
      <c r="B40" s="1">
        <v>36</v>
      </c>
      <c r="C40" s="1" t="s">
        <v>2</v>
      </c>
      <c r="D40" s="2">
        <v>23230</v>
      </c>
      <c r="E40" s="1">
        <v>1</v>
      </c>
      <c r="F40" s="3">
        <v>31350</v>
      </c>
      <c r="G40" s="1">
        <v>221.6</v>
      </c>
      <c r="H40" s="1">
        <v>52</v>
      </c>
    </row>
    <row r="41" spans="2:8" x14ac:dyDescent="0.3">
      <c r="B41" s="1">
        <v>37</v>
      </c>
      <c r="C41" s="1" t="s">
        <v>1</v>
      </c>
      <c r="D41" s="2">
        <v>20006</v>
      </c>
      <c r="E41" s="1">
        <v>1</v>
      </c>
      <c r="F41" s="3">
        <v>29100</v>
      </c>
      <c r="G41" s="1">
        <v>226.2</v>
      </c>
      <c r="H41" s="1">
        <v>113</v>
      </c>
    </row>
    <row r="42" spans="2:8" x14ac:dyDescent="0.3">
      <c r="B42" s="1">
        <v>38</v>
      </c>
      <c r="C42" s="1" t="s">
        <v>1</v>
      </c>
      <c r="D42" s="2">
        <v>22763</v>
      </c>
      <c r="E42" s="1">
        <v>1</v>
      </c>
      <c r="F42" s="3">
        <v>31350</v>
      </c>
      <c r="G42" s="1">
        <v>230.8</v>
      </c>
      <c r="H42" s="1">
        <v>49</v>
      </c>
    </row>
    <row r="43" spans="2:8" x14ac:dyDescent="0.3">
      <c r="B43" s="1">
        <v>39</v>
      </c>
      <c r="C43" s="1" t="s">
        <v>1</v>
      </c>
      <c r="D43" s="2">
        <v>22089</v>
      </c>
      <c r="E43" s="1">
        <v>1</v>
      </c>
      <c r="F43" s="3">
        <v>36000</v>
      </c>
      <c r="G43" s="1">
        <v>235.4</v>
      </c>
      <c r="H43" s="1">
        <v>46</v>
      </c>
    </row>
    <row r="44" spans="2:8" x14ac:dyDescent="0.3">
      <c r="B44" s="1">
        <v>40</v>
      </c>
      <c r="C44" s="1" t="s">
        <v>2</v>
      </c>
      <c r="D44" s="2">
        <v>12294</v>
      </c>
      <c r="E44" s="1">
        <v>1</v>
      </c>
      <c r="F44" s="3">
        <v>19200</v>
      </c>
      <c r="G44" s="1">
        <v>235.4</v>
      </c>
      <c r="H44" s="1">
        <v>23</v>
      </c>
    </row>
    <row r="45" spans="2:8" x14ac:dyDescent="0.3">
      <c r="B45" s="1">
        <v>41</v>
      </c>
      <c r="C45" s="1" t="s">
        <v>2</v>
      </c>
      <c r="D45" s="2">
        <v>22358</v>
      </c>
      <c r="E45" s="1">
        <v>1</v>
      </c>
      <c r="F45" s="3">
        <v>23550</v>
      </c>
      <c r="G45" s="1">
        <v>244.6</v>
      </c>
      <c r="H45" s="1">
        <v>52</v>
      </c>
    </row>
    <row r="46" spans="2:8" x14ac:dyDescent="0.3">
      <c r="B46" s="1">
        <v>42</v>
      </c>
      <c r="C46" s="1" t="s">
        <v>1</v>
      </c>
      <c r="D46" s="2">
        <v>22182</v>
      </c>
      <c r="E46" s="1">
        <v>1</v>
      </c>
      <c r="F46" s="3">
        <v>35100</v>
      </c>
      <c r="G46" s="1">
        <v>249.2</v>
      </c>
      <c r="H46" s="1">
        <v>90</v>
      </c>
    </row>
    <row r="47" spans="2:8" x14ac:dyDescent="0.3">
      <c r="B47" s="1">
        <v>43</v>
      </c>
      <c r="C47" s="1" t="s">
        <v>1</v>
      </c>
      <c r="D47" s="2">
        <v>23394</v>
      </c>
      <c r="E47" s="1">
        <v>1</v>
      </c>
      <c r="F47" s="3">
        <v>23250</v>
      </c>
      <c r="G47" s="1">
        <v>253.8</v>
      </c>
      <c r="H47" s="1">
        <v>46</v>
      </c>
    </row>
    <row r="48" spans="2:8" x14ac:dyDescent="0.3">
      <c r="B48" s="1">
        <v>44</v>
      </c>
      <c r="C48" s="1" t="s">
        <v>1</v>
      </c>
      <c r="D48" s="2">
        <v>23177</v>
      </c>
      <c r="E48" s="1">
        <v>1</v>
      </c>
      <c r="F48" s="3">
        <v>29250</v>
      </c>
      <c r="G48" s="1">
        <v>258.39999999999998</v>
      </c>
      <c r="H48" s="1">
        <v>50</v>
      </c>
    </row>
    <row r="49" spans="2:8" x14ac:dyDescent="0.3">
      <c r="B49" s="1">
        <v>45</v>
      </c>
      <c r="C49" s="1" t="s">
        <v>1</v>
      </c>
      <c r="D49" s="2">
        <v>14094</v>
      </c>
      <c r="E49" s="1">
        <v>2</v>
      </c>
      <c r="F49" s="3">
        <v>30750</v>
      </c>
      <c r="G49" s="1">
        <v>263</v>
      </c>
      <c r="H49" s="1">
        <v>307</v>
      </c>
    </row>
    <row r="50" spans="2:8" x14ac:dyDescent="0.3">
      <c r="B50" s="1">
        <v>46</v>
      </c>
      <c r="C50" s="1" t="s">
        <v>2</v>
      </c>
      <c r="D50" s="2">
        <v>14933</v>
      </c>
      <c r="E50" s="1">
        <v>1</v>
      </c>
      <c r="F50" s="3">
        <v>22350</v>
      </c>
      <c r="G50" s="1">
        <v>267.60000000000002</v>
      </c>
      <c r="H50" s="1">
        <v>165</v>
      </c>
    </row>
    <row r="51" spans="2:8" x14ac:dyDescent="0.3">
      <c r="B51" s="1">
        <v>47</v>
      </c>
      <c r="C51" s="1" t="s">
        <v>2</v>
      </c>
      <c r="D51" s="2">
        <v>13998</v>
      </c>
      <c r="E51" s="1">
        <v>1</v>
      </c>
      <c r="F51" s="3">
        <v>30000</v>
      </c>
      <c r="G51" s="1">
        <v>272.2</v>
      </c>
      <c r="H51" s="1">
        <v>228</v>
      </c>
    </row>
    <row r="52" spans="2:8" x14ac:dyDescent="0.3">
      <c r="B52" s="1">
        <v>48</v>
      </c>
      <c r="C52" s="1" t="s">
        <v>1</v>
      </c>
      <c r="D52" s="2">
        <v>17325</v>
      </c>
      <c r="E52" s="1">
        <v>2</v>
      </c>
      <c r="F52" s="3">
        <v>30750</v>
      </c>
      <c r="G52" s="1">
        <v>276.8</v>
      </c>
      <c r="H52" s="1">
        <v>240</v>
      </c>
    </row>
    <row r="53" spans="2:8" x14ac:dyDescent="0.3">
      <c r="B53" s="1">
        <v>49</v>
      </c>
      <c r="C53" s="1" t="s">
        <v>1</v>
      </c>
      <c r="D53" s="2">
        <v>21444</v>
      </c>
      <c r="E53" s="1">
        <v>1</v>
      </c>
      <c r="F53" s="3">
        <v>34800</v>
      </c>
      <c r="G53" s="1">
        <v>281.39999999999998</v>
      </c>
      <c r="H53" s="1">
        <v>93</v>
      </c>
    </row>
    <row r="54" spans="2:8" x14ac:dyDescent="0.3">
      <c r="B54" s="4">
        <v>50</v>
      </c>
      <c r="C54" s="4" t="s">
        <v>1</v>
      </c>
      <c r="D54" s="2">
        <v>21445</v>
      </c>
      <c r="E54" s="4">
        <v>2</v>
      </c>
      <c r="F54" s="3">
        <v>23550</v>
      </c>
      <c r="G54" s="1">
        <v>286</v>
      </c>
      <c r="H54" s="6">
        <v>95</v>
      </c>
    </row>
  </sheetData>
  <conditionalFormatting sqref="B5:B54">
    <cfRule type="expression" dxfId="5" priority="1">
      <formula>F5&gt;40000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H54"/>
  <sheetViews>
    <sheetView workbookViewId="0">
      <selection activeCell="G2" sqref="G2"/>
    </sheetView>
  </sheetViews>
  <sheetFormatPr defaultRowHeight="14.4" x14ac:dyDescent="0.3"/>
  <cols>
    <col min="2" max="2" width="19.109375" customWidth="1"/>
    <col min="4" max="4" width="18.5546875" customWidth="1"/>
    <col min="5" max="5" width="23" customWidth="1"/>
    <col min="6" max="7" width="37" customWidth="1"/>
    <col min="8" max="8" width="29.109375" customWidth="1"/>
  </cols>
  <sheetData>
    <row r="2" spans="2:8" ht="18" x14ac:dyDescent="0.35">
      <c r="B2" s="13" t="s">
        <v>23</v>
      </c>
      <c r="C2" s="14"/>
      <c r="D2" s="14"/>
      <c r="E2" s="14"/>
      <c r="F2" s="11"/>
      <c r="G2" t="s">
        <v>187</v>
      </c>
    </row>
    <row r="4" spans="2:8" x14ac:dyDescent="0.3">
      <c r="B4" s="7" t="s">
        <v>3</v>
      </c>
      <c r="C4" s="7" t="s">
        <v>4</v>
      </c>
      <c r="D4" s="8" t="s">
        <v>5</v>
      </c>
      <c r="E4" s="7" t="s">
        <v>6</v>
      </c>
      <c r="F4" s="9" t="s">
        <v>0</v>
      </c>
      <c r="G4" s="7" t="s">
        <v>7</v>
      </c>
      <c r="H4" s="10" t="s">
        <v>9</v>
      </c>
    </row>
    <row r="5" spans="2:8" x14ac:dyDescent="0.3">
      <c r="B5" s="1">
        <v>1</v>
      </c>
      <c r="C5" s="1" t="s">
        <v>1</v>
      </c>
      <c r="D5" s="2">
        <v>19027</v>
      </c>
      <c r="E5" s="1">
        <v>3</v>
      </c>
      <c r="F5" s="3">
        <v>57000</v>
      </c>
      <c r="G5" s="1">
        <v>60</v>
      </c>
      <c r="H5" s="1">
        <v>144</v>
      </c>
    </row>
    <row r="6" spans="2:8" x14ac:dyDescent="0.3">
      <c r="B6" s="1">
        <v>2</v>
      </c>
      <c r="C6" s="1" t="s">
        <v>1</v>
      </c>
      <c r="D6" s="2">
        <v>21328</v>
      </c>
      <c r="E6" s="1">
        <v>1</v>
      </c>
      <c r="F6" s="3">
        <v>40200</v>
      </c>
      <c r="G6" s="1">
        <v>67</v>
      </c>
      <c r="H6" s="1">
        <v>36</v>
      </c>
    </row>
    <row r="7" spans="2:8" x14ac:dyDescent="0.3">
      <c r="B7" s="1">
        <v>3</v>
      </c>
      <c r="C7" s="1" t="s">
        <v>2</v>
      </c>
      <c r="D7" s="2">
        <v>10800</v>
      </c>
      <c r="E7" s="1">
        <v>1</v>
      </c>
      <c r="F7" s="3">
        <v>21450</v>
      </c>
      <c r="G7" s="1">
        <v>68</v>
      </c>
      <c r="H7" s="1">
        <v>381</v>
      </c>
    </row>
    <row r="8" spans="2:8" x14ac:dyDescent="0.3">
      <c r="B8" s="1">
        <v>4</v>
      </c>
      <c r="C8" s="1" t="s">
        <v>2</v>
      </c>
      <c r="D8" s="2">
        <v>17272</v>
      </c>
      <c r="E8" s="1">
        <v>1</v>
      </c>
      <c r="F8" s="3">
        <v>21900</v>
      </c>
      <c r="G8" s="1">
        <v>75</v>
      </c>
      <c r="H8" s="1">
        <v>190</v>
      </c>
    </row>
    <row r="9" spans="2:8" x14ac:dyDescent="0.3">
      <c r="B9" s="1">
        <v>5</v>
      </c>
      <c r="C9" s="1" t="s">
        <v>1</v>
      </c>
      <c r="D9" s="2">
        <v>20129</v>
      </c>
      <c r="E9" s="1">
        <v>1</v>
      </c>
      <c r="F9" s="3">
        <v>45000</v>
      </c>
      <c r="G9" s="1">
        <v>79</v>
      </c>
      <c r="H9" s="1">
        <v>138</v>
      </c>
    </row>
    <row r="10" spans="2:8" x14ac:dyDescent="0.3">
      <c r="B10" s="1">
        <v>6</v>
      </c>
      <c r="C10" s="1" t="s">
        <v>1</v>
      </c>
      <c r="D10" s="2">
        <v>21419</v>
      </c>
      <c r="E10" s="1">
        <v>1</v>
      </c>
      <c r="F10" s="3">
        <v>32100</v>
      </c>
      <c r="G10" s="1">
        <v>83.6</v>
      </c>
      <c r="H10" s="1">
        <v>67</v>
      </c>
    </row>
    <row r="11" spans="2:8" x14ac:dyDescent="0.3">
      <c r="B11" s="1">
        <v>7</v>
      </c>
      <c r="C11" s="1" t="s">
        <v>1</v>
      </c>
      <c r="D11" s="2">
        <v>20571</v>
      </c>
      <c r="E11" s="1">
        <v>1</v>
      </c>
      <c r="F11" s="3">
        <v>36000</v>
      </c>
      <c r="G11" s="1">
        <v>88.2</v>
      </c>
      <c r="H11" s="1">
        <v>114</v>
      </c>
    </row>
    <row r="12" spans="2:8" x14ac:dyDescent="0.3">
      <c r="B12" s="1">
        <v>8</v>
      </c>
      <c r="C12" s="1" t="s">
        <v>2</v>
      </c>
      <c r="D12" s="2">
        <v>24233</v>
      </c>
      <c r="E12" s="1">
        <v>1</v>
      </c>
      <c r="F12" s="3">
        <v>21900</v>
      </c>
      <c r="G12" s="1">
        <v>92.8</v>
      </c>
      <c r="H12" s="1">
        <v>0</v>
      </c>
    </row>
    <row r="13" spans="2:8" x14ac:dyDescent="0.3">
      <c r="B13" s="1">
        <v>9</v>
      </c>
      <c r="C13" s="1" t="s">
        <v>2</v>
      </c>
      <c r="D13" s="2">
        <v>16825</v>
      </c>
      <c r="E13" s="1">
        <v>1</v>
      </c>
      <c r="F13" s="3">
        <v>27900</v>
      </c>
      <c r="G13" s="1">
        <v>97.4</v>
      </c>
      <c r="H13" s="1">
        <v>115</v>
      </c>
    </row>
    <row r="14" spans="2:8" x14ac:dyDescent="0.3">
      <c r="B14" s="1">
        <v>10</v>
      </c>
      <c r="C14" s="1" t="s">
        <v>2</v>
      </c>
      <c r="D14" s="2">
        <v>16846</v>
      </c>
      <c r="E14" s="1">
        <v>1</v>
      </c>
      <c r="F14" s="3">
        <v>24000</v>
      </c>
      <c r="G14" s="1">
        <v>102</v>
      </c>
      <c r="H14" s="1">
        <v>244</v>
      </c>
    </row>
    <row r="15" spans="2:8" x14ac:dyDescent="0.3">
      <c r="B15" s="1">
        <v>11</v>
      </c>
      <c r="C15" s="1" t="s">
        <v>2</v>
      </c>
      <c r="D15" s="2">
        <v>18301</v>
      </c>
      <c r="E15" s="1">
        <v>1</v>
      </c>
      <c r="F15" s="3">
        <v>30300</v>
      </c>
      <c r="G15" s="1">
        <v>106.6</v>
      </c>
      <c r="H15" s="1">
        <v>143</v>
      </c>
    </row>
    <row r="16" spans="2:8" x14ac:dyDescent="0.3">
      <c r="B16" s="1">
        <v>12</v>
      </c>
      <c r="C16" s="1" t="s">
        <v>1</v>
      </c>
      <c r="D16" s="2">
        <v>24118</v>
      </c>
      <c r="E16" s="1">
        <v>1</v>
      </c>
      <c r="F16" s="3">
        <v>28350</v>
      </c>
      <c r="G16" s="1">
        <v>111.2</v>
      </c>
      <c r="H16" s="1">
        <v>26</v>
      </c>
    </row>
    <row r="17" spans="2:8" x14ac:dyDescent="0.3">
      <c r="B17" s="1">
        <v>13</v>
      </c>
      <c r="C17" s="1" t="s">
        <v>1</v>
      </c>
      <c r="D17" s="2">
        <v>22114</v>
      </c>
      <c r="E17" s="1">
        <v>1</v>
      </c>
      <c r="F17" s="3">
        <v>27750</v>
      </c>
      <c r="G17" s="1">
        <v>115.8</v>
      </c>
      <c r="H17" s="1">
        <v>34</v>
      </c>
    </row>
    <row r="18" spans="2:8" x14ac:dyDescent="0.3">
      <c r="B18" s="1">
        <v>14</v>
      </c>
      <c r="C18" s="1" t="s">
        <v>2</v>
      </c>
      <c r="D18" s="2">
        <v>17955</v>
      </c>
      <c r="E18" s="1">
        <v>1</v>
      </c>
      <c r="F18" s="3">
        <v>35100</v>
      </c>
      <c r="G18" s="1">
        <v>120.4</v>
      </c>
      <c r="H18" s="1">
        <v>137</v>
      </c>
    </row>
    <row r="19" spans="2:8" x14ac:dyDescent="0.3">
      <c r="B19" s="1">
        <v>15</v>
      </c>
      <c r="C19" s="1" t="s">
        <v>1</v>
      </c>
      <c r="D19" s="2">
        <v>22887</v>
      </c>
      <c r="E19" s="1">
        <v>1</v>
      </c>
      <c r="F19" s="3">
        <v>27300</v>
      </c>
      <c r="G19" s="1">
        <v>125</v>
      </c>
      <c r="H19" s="1">
        <v>66</v>
      </c>
    </row>
    <row r="20" spans="2:8" x14ac:dyDescent="0.3">
      <c r="B20" s="1">
        <v>16</v>
      </c>
      <c r="C20" s="1" t="s">
        <v>1</v>
      </c>
      <c r="D20" s="2">
        <v>23698</v>
      </c>
      <c r="E20" s="1">
        <v>1</v>
      </c>
      <c r="F20" s="3">
        <v>40800</v>
      </c>
      <c r="G20" s="1">
        <v>129.6</v>
      </c>
      <c r="H20" s="1">
        <v>24</v>
      </c>
    </row>
    <row r="21" spans="2:8" x14ac:dyDescent="0.3">
      <c r="B21" s="1">
        <v>17</v>
      </c>
      <c r="C21" s="1" t="s">
        <v>1</v>
      </c>
      <c r="D21" s="2">
        <v>22845</v>
      </c>
      <c r="E21" s="1">
        <v>1</v>
      </c>
      <c r="F21" s="3">
        <v>46000</v>
      </c>
      <c r="G21" s="1">
        <v>134.19999999999999</v>
      </c>
      <c r="H21" s="1">
        <v>48</v>
      </c>
    </row>
    <row r="22" spans="2:8" x14ac:dyDescent="0.3">
      <c r="B22" s="1">
        <v>18</v>
      </c>
      <c r="C22" s="1" t="s">
        <v>1</v>
      </c>
      <c r="D22" s="2">
        <v>20534</v>
      </c>
      <c r="E22" s="1">
        <v>3</v>
      </c>
      <c r="F22" s="3">
        <v>103750</v>
      </c>
      <c r="G22" s="1">
        <v>138.80000000000001</v>
      </c>
      <c r="H22" s="1">
        <v>70</v>
      </c>
    </row>
    <row r="23" spans="2:8" x14ac:dyDescent="0.3">
      <c r="B23" s="1">
        <v>19</v>
      </c>
      <c r="C23" s="1" t="s">
        <v>1</v>
      </c>
      <c r="D23" s="2">
        <v>22877</v>
      </c>
      <c r="E23" s="1">
        <v>1</v>
      </c>
      <c r="F23" s="3">
        <v>42300</v>
      </c>
      <c r="G23" s="1">
        <v>143.4</v>
      </c>
      <c r="H23" s="1">
        <v>103</v>
      </c>
    </row>
    <row r="24" spans="2:8" x14ac:dyDescent="0.3">
      <c r="B24" s="1">
        <v>20</v>
      </c>
      <c r="C24" s="1" t="s">
        <v>2</v>
      </c>
      <c r="D24" s="2">
        <v>14633</v>
      </c>
      <c r="E24" s="1">
        <v>1</v>
      </c>
      <c r="F24" s="3">
        <v>26250</v>
      </c>
      <c r="G24" s="1">
        <v>148</v>
      </c>
      <c r="H24" s="1">
        <v>48</v>
      </c>
    </row>
    <row r="25" spans="2:8" x14ac:dyDescent="0.3">
      <c r="B25" s="1">
        <v>21</v>
      </c>
      <c r="C25" s="1" t="s">
        <v>2</v>
      </c>
      <c r="D25" s="2">
        <v>23061</v>
      </c>
      <c r="E25" s="1">
        <v>1</v>
      </c>
      <c r="F25" s="3">
        <v>38850</v>
      </c>
      <c r="G25" s="1">
        <v>152.6</v>
      </c>
      <c r="H25" s="1">
        <v>17</v>
      </c>
    </row>
    <row r="26" spans="2:8" x14ac:dyDescent="0.3">
      <c r="B26" s="1">
        <v>22</v>
      </c>
      <c r="C26" s="1" t="s">
        <v>1</v>
      </c>
      <c r="D26" s="2">
        <v>14878</v>
      </c>
      <c r="E26" s="1">
        <v>1</v>
      </c>
      <c r="F26" s="3">
        <v>21750</v>
      </c>
      <c r="G26" s="1">
        <v>157.19999999999999</v>
      </c>
      <c r="H26" s="1">
        <v>315</v>
      </c>
    </row>
    <row r="27" spans="2:8" x14ac:dyDescent="0.3">
      <c r="B27" s="1">
        <v>23</v>
      </c>
      <c r="C27" s="1" t="s">
        <v>2</v>
      </c>
      <c r="D27" s="2">
        <v>23816</v>
      </c>
      <c r="E27" s="1">
        <v>1</v>
      </c>
      <c r="F27" s="3">
        <v>24000</v>
      </c>
      <c r="G27" s="1">
        <v>161.80000000000001</v>
      </c>
      <c r="H27" s="1">
        <v>75</v>
      </c>
    </row>
    <row r="28" spans="2:8" x14ac:dyDescent="0.3">
      <c r="B28" s="1">
        <v>24</v>
      </c>
      <c r="C28" s="1" t="s">
        <v>2</v>
      </c>
      <c r="D28" s="2">
        <v>12140</v>
      </c>
      <c r="E28" s="1">
        <v>1</v>
      </c>
      <c r="F28" s="3">
        <v>16950</v>
      </c>
      <c r="G28" s="1">
        <v>166.4</v>
      </c>
      <c r="H28" s="1">
        <v>124</v>
      </c>
    </row>
    <row r="29" spans="2:8" x14ac:dyDescent="0.3">
      <c r="B29" s="1">
        <v>25</v>
      </c>
      <c r="C29" s="1" t="s">
        <v>2</v>
      </c>
      <c r="D29" s="2">
        <v>15523</v>
      </c>
      <c r="E29" s="1">
        <v>1</v>
      </c>
      <c r="F29" s="3">
        <v>21150</v>
      </c>
      <c r="G29" s="1">
        <v>171</v>
      </c>
      <c r="H29" s="1">
        <v>171</v>
      </c>
    </row>
    <row r="30" spans="2:8" x14ac:dyDescent="0.3">
      <c r="B30" s="1">
        <v>26</v>
      </c>
      <c r="C30" s="1" t="s">
        <v>1</v>
      </c>
      <c r="D30" s="2">
        <v>24419</v>
      </c>
      <c r="E30" s="1">
        <v>1</v>
      </c>
      <c r="F30" s="3">
        <v>31050</v>
      </c>
      <c r="G30" s="1">
        <v>175.6</v>
      </c>
      <c r="H30" s="1">
        <v>14</v>
      </c>
    </row>
    <row r="31" spans="2:8" x14ac:dyDescent="0.3">
      <c r="B31" s="1">
        <v>27</v>
      </c>
      <c r="C31" s="1" t="s">
        <v>1</v>
      </c>
      <c r="D31" s="2">
        <v>19802</v>
      </c>
      <c r="E31" s="1">
        <v>3</v>
      </c>
      <c r="F31" s="3">
        <v>60375</v>
      </c>
      <c r="G31" s="1">
        <v>180.2</v>
      </c>
      <c r="H31" s="1">
        <v>96</v>
      </c>
    </row>
    <row r="32" spans="2:8" x14ac:dyDescent="0.3">
      <c r="B32" s="1">
        <v>28</v>
      </c>
      <c r="C32" s="1" t="s">
        <v>1</v>
      </c>
      <c r="D32" s="2">
        <v>23112</v>
      </c>
      <c r="E32" s="1">
        <v>1</v>
      </c>
      <c r="F32" s="3">
        <v>32550</v>
      </c>
      <c r="G32" s="1">
        <v>184.8</v>
      </c>
      <c r="H32" s="1">
        <v>43</v>
      </c>
    </row>
    <row r="33" spans="2:8" x14ac:dyDescent="0.3">
      <c r="B33" s="1">
        <v>29</v>
      </c>
      <c r="C33" s="1" t="s">
        <v>1</v>
      </c>
      <c r="D33" s="2">
        <v>16099</v>
      </c>
      <c r="E33" s="1">
        <v>3</v>
      </c>
      <c r="F33" s="3">
        <v>135000</v>
      </c>
      <c r="G33" s="1">
        <v>189.4</v>
      </c>
      <c r="H33" s="1">
        <v>199</v>
      </c>
    </row>
    <row r="34" spans="2:8" x14ac:dyDescent="0.3">
      <c r="B34" s="1">
        <v>30</v>
      </c>
      <c r="C34" s="1" t="s">
        <v>1</v>
      </c>
      <c r="D34" s="2">
        <v>22541</v>
      </c>
      <c r="E34" s="1">
        <v>1</v>
      </c>
      <c r="F34" s="3">
        <v>31200</v>
      </c>
      <c r="G34" s="1">
        <v>194</v>
      </c>
      <c r="H34" s="1">
        <v>54</v>
      </c>
    </row>
    <row r="35" spans="2:8" x14ac:dyDescent="0.3">
      <c r="B35" s="1">
        <v>31</v>
      </c>
      <c r="C35" s="1" t="s">
        <v>1</v>
      </c>
      <c r="D35" s="2">
        <v>23431</v>
      </c>
      <c r="E35" s="1">
        <v>1</v>
      </c>
      <c r="F35" s="3">
        <v>36150</v>
      </c>
      <c r="G35" s="1">
        <v>198.6</v>
      </c>
      <c r="H35" s="1">
        <v>83</v>
      </c>
    </row>
    <row r="36" spans="2:8" x14ac:dyDescent="0.3">
      <c r="B36" s="1">
        <v>32</v>
      </c>
      <c r="C36" s="1" t="s">
        <v>1</v>
      </c>
      <c r="D36" s="2">
        <v>19752</v>
      </c>
      <c r="E36" s="1">
        <v>3</v>
      </c>
      <c r="F36" s="3">
        <v>110625</v>
      </c>
      <c r="G36" s="1">
        <v>203.2</v>
      </c>
      <c r="H36" s="1">
        <v>120</v>
      </c>
    </row>
    <row r="37" spans="2:8" x14ac:dyDescent="0.3">
      <c r="B37" s="1">
        <v>33</v>
      </c>
      <c r="C37" s="1" t="s">
        <v>1</v>
      </c>
      <c r="D37" s="2">
        <v>22358</v>
      </c>
      <c r="E37" s="1">
        <v>1</v>
      </c>
      <c r="F37" s="3">
        <v>42000</v>
      </c>
      <c r="G37" s="1">
        <v>207.8</v>
      </c>
      <c r="H37" s="1">
        <v>68</v>
      </c>
    </row>
    <row r="38" spans="2:8" x14ac:dyDescent="0.3">
      <c r="B38" s="1">
        <v>34</v>
      </c>
      <c r="C38" s="1" t="s">
        <v>1</v>
      </c>
      <c r="D38" s="2">
        <v>17931</v>
      </c>
      <c r="E38" s="1">
        <v>3</v>
      </c>
      <c r="F38" s="3">
        <v>92000</v>
      </c>
      <c r="G38" s="1">
        <v>212.4</v>
      </c>
      <c r="H38" s="1">
        <v>175</v>
      </c>
    </row>
    <row r="39" spans="2:8" x14ac:dyDescent="0.3">
      <c r="B39" s="1">
        <v>35</v>
      </c>
      <c r="C39" s="1" t="s">
        <v>1</v>
      </c>
      <c r="D39" s="2">
        <v>22515</v>
      </c>
      <c r="E39" s="1">
        <v>3</v>
      </c>
      <c r="F39" s="3">
        <v>81250</v>
      </c>
      <c r="G39" s="1">
        <v>217</v>
      </c>
      <c r="H39" s="1">
        <v>18</v>
      </c>
    </row>
    <row r="40" spans="2:8" x14ac:dyDescent="0.3">
      <c r="B40" s="1">
        <v>36</v>
      </c>
      <c r="C40" s="1" t="s">
        <v>2</v>
      </c>
      <c r="D40" s="2">
        <v>23230</v>
      </c>
      <c r="E40" s="1">
        <v>1</v>
      </c>
      <c r="F40" s="3">
        <v>31350</v>
      </c>
      <c r="G40" s="1">
        <v>221.6</v>
      </c>
      <c r="H40" s="1">
        <v>52</v>
      </c>
    </row>
    <row r="41" spans="2:8" x14ac:dyDescent="0.3">
      <c r="B41" s="1">
        <v>37</v>
      </c>
      <c r="C41" s="1" t="s">
        <v>1</v>
      </c>
      <c r="D41" s="2">
        <v>20006</v>
      </c>
      <c r="E41" s="1">
        <v>1</v>
      </c>
      <c r="F41" s="3">
        <v>29100</v>
      </c>
      <c r="G41" s="1">
        <v>226.2</v>
      </c>
      <c r="H41" s="1">
        <v>113</v>
      </c>
    </row>
    <row r="42" spans="2:8" x14ac:dyDescent="0.3">
      <c r="B42" s="1">
        <v>38</v>
      </c>
      <c r="C42" s="1" t="s">
        <v>1</v>
      </c>
      <c r="D42" s="2">
        <v>22763</v>
      </c>
      <c r="E42" s="1">
        <v>1</v>
      </c>
      <c r="F42" s="3">
        <v>31350</v>
      </c>
      <c r="G42" s="1">
        <v>230.8</v>
      </c>
      <c r="H42" s="1">
        <v>49</v>
      </c>
    </row>
    <row r="43" spans="2:8" x14ac:dyDescent="0.3">
      <c r="B43" s="1">
        <v>39</v>
      </c>
      <c r="C43" s="1" t="s">
        <v>1</v>
      </c>
      <c r="D43" s="2">
        <v>22089</v>
      </c>
      <c r="E43" s="1">
        <v>1</v>
      </c>
      <c r="F43" s="3">
        <v>36000</v>
      </c>
      <c r="G43" s="1">
        <v>235.4</v>
      </c>
      <c r="H43" s="1">
        <v>46</v>
      </c>
    </row>
    <row r="44" spans="2:8" x14ac:dyDescent="0.3">
      <c r="B44" s="1">
        <v>40</v>
      </c>
      <c r="C44" s="1" t="s">
        <v>2</v>
      </c>
      <c r="D44" s="2">
        <v>12294</v>
      </c>
      <c r="E44" s="1">
        <v>1</v>
      </c>
      <c r="F44" s="3">
        <v>19200</v>
      </c>
      <c r="G44" s="1">
        <v>235.4</v>
      </c>
      <c r="H44" s="1">
        <v>23</v>
      </c>
    </row>
    <row r="45" spans="2:8" x14ac:dyDescent="0.3">
      <c r="B45" s="1">
        <v>41</v>
      </c>
      <c r="C45" s="1" t="s">
        <v>2</v>
      </c>
      <c r="D45" s="2">
        <v>22358</v>
      </c>
      <c r="E45" s="1">
        <v>1</v>
      </c>
      <c r="F45" s="3">
        <v>23550</v>
      </c>
      <c r="G45" s="1">
        <v>244.6</v>
      </c>
      <c r="H45" s="1">
        <v>52</v>
      </c>
    </row>
    <row r="46" spans="2:8" x14ac:dyDescent="0.3">
      <c r="B46" s="1">
        <v>42</v>
      </c>
      <c r="C46" s="1" t="s">
        <v>1</v>
      </c>
      <c r="D46" s="2">
        <v>22182</v>
      </c>
      <c r="E46" s="1">
        <v>1</v>
      </c>
      <c r="F46" s="3">
        <v>35100</v>
      </c>
      <c r="G46" s="1">
        <v>249.2</v>
      </c>
      <c r="H46" s="1">
        <v>90</v>
      </c>
    </row>
    <row r="47" spans="2:8" x14ac:dyDescent="0.3">
      <c r="B47" s="1">
        <v>43</v>
      </c>
      <c r="C47" s="1" t="s">
        <v>1</v>
      </c>
      <c r="D47" s="2">
        <v>23394</v>
      </c>
      <c r="E47" s="1">
        <v>1</v>
      </c>
      <c r="F47" s="3">
        <v>23250</v>
      </c>
      <c r="G47" s="1">
        <v>253.8</v>
      </c>
      <c r="H47" s="1">
        <v>46</v>
      </c>
    </row>
    <row r="48" spans="2:8" x14ac:dyDescent="0.3">
      <c r="B48" s="1">
        <v>44</v>
      </c>
      <c r="C48" s="1" t="s">
        <v>1</v>
      </c>
      <c r="D48" s="2">
        <v>23177</v>
      </c>
      <c r="E48" s="1">
        <v>1</v>
      </c>
      <c r="F48" s="3">
        <v>29250</v>
      </c>
      <c r="G48" s="1">
        <v>258.39999999999998</v>
      </c>
      <c r="H48" s="1">
        <v>50</v>
      </c>
    </row>
    <row r="49" spans="2:8" x14ac:dyDescent="0.3">
      <c r="B49" s="1">
        <v>45</v>
      </c>
      <c r="C49" s="1" t="s">
        <v>1</v>
      </c>
      <c r="D49" s="2">
        <v>14094</v>
      </c>
      <c r="E49" s="1">
        <v>2</v>
      </c>
      <c r="F49" s="3">
        <v>30750</v>
      </c>
      <c r="G49" s="1">
        <v>263</v>
      </c>
      <c r="H49" s="1">
        <v>307</v>
      </c>
    </row>
    <row r="50" spans="2:8" x14ac:dyDescent="0.3">
      <c r="B50" s="1">
        <v>46</v>
      </c>
      <c r="C50" s="1" t="s">
        <v>2</v>
      </c>
      <c r="D50" s="2">
        <v>14933</v>
      </c>
      <c r="E50" s="1">
        <v>1</v>
      </c>
      <c r="F50" s="3">
        <v>22350</v>
      </c>
      <c r="G50" s="1">
        <v>267.60000000000002</v>
      </c>
      <c r="H50" s="1">
        <v>165</v>
      </c>
    </row>
    <row r="51" spans="2:8" x14ac:dyDescent="0.3">
      <c r="B51" s="1">
        <v>47</v>
      </c>
      <c r="C51" s="1" t="s">
        <v>2</v>
      </c>
      <c r="D51" s="2">
        <v>13998</v>
      </c>
      <c r="E51" s="1">
        <v>1</v>
      </c>
      <c r="F51" s="3">
        <v>30000</v>
      </c>
      <c r="G51" s="1">
        <v>272.2</v>
      </c>
      <c r="H51" s="1">
        <v>228</v>
      </c>
    </row>
    <row r="52" spans="2:8" x14ac:dyDescent="0.3">
      <c r="B52" s="1">
        <v>48</v>
      </c>
      <c r="C52" s="1" t="s">
        <v>1</v>
      </c>
      <c r="D52" s="2">
        <v>17325</v>
      </c>
      <c r="E52" s="1">
        <v>2</v>
      </c>
      <c r="F52" s="3">
        <v>30750</v>
      </c>
      <c r="G52" s="1">
        <v>276.8</v>
      </c>
      <c r="H52" s="1">
        <v>240</v>
      </c>
    </row>
    <row r="53" spans="2:8" x14ac:dyDescent="0.3">
      <c r="B53" s="1">
        <v>49</v>
      </c>
      <c r="C53" s="1" t="s">
        <v>1</v>
      </c>
      <c r="D53" s="2">
        <v>21444</v>
      </c>
      <c r="E53" s="1">
        <v>1</v>
      </c>
      <c r="F53" s="3">
        <v>34800</v>
      </c>
      <c r="G53" s="1">
        <v>281.39999999999998</v>
      </c>
      <c r="H53" s="1">
        <v>93</v>
      </c>
    </row>
    <row r="54" spans="2:8" x14ac:dyDescent="0.3">
      <c r="B54" s="4">
        <v>50</v>
      </c>
      <c r="C54" s="4" t="s">
        <v>1</v>
      </c>
      <c r="D54" s="2">
        <v>21445</v>
      </c>
      <c r="E54" s="4">
        <v>2</v>
      </c>
      <c r="F54" s="3">
        <v>23550</v>
      </c>
      <c r="G54" s="1">
        <v>286</v>
      </c>
      <c r="H54" s="6">
        <v>95</v>
      </c>
    </row>
  </sheetData>
  <conditionalFormatting sqref="F5:F54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{7908105E-F713-4181-BA32-A9812466047E}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908105E-F713-4181-BA32-A9812466047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F5:F54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2:J54"/>
  <sheetViews>
    <sheetView workbookViewId="0">
      <selection activeCell="J2" sqref="J2"/>
    </sheetView>
  </sheetViews>
  <sheetFormatPr defaultRowHeight="14.4" x14ac:dyDescent="0.3"/>
  <cols>
    <col min="3" max="3" width="16.88671875" customWidth="1"/>
    <col min="5" max="5" width="17.6640625" customWidth="1"/>
    <col min="6" max="6" width="14.6640625" customWidth="1"/>
    <col min="7" max="7" width="14" customWidth="1"/>
    <col min="8" max="8" width="33.6640625" customWidth="1"/>
    <col min="9" max="9" width="26.33203125" customWidth="1"/>
  </cols>
  <sheetData>
    <row r="2" spans="3:10" ht="18" x14ac:dyDescent="0.35">
      <c r="C2" s="13" t="s">
        <v>24</v>
      </c>
      <c r="D2" s="14"/>
      <c r="E2" s="14"/>
      <c r="F2" s="14"/>
      <c r="G2" s="14"/>
      <c r="H2" s="14"/>
      <c r="I2" s="11"/>
      <c r="J2" t="s">
        <v>188</v>
      </c>
    </row>
    <row r="4" spans="3:10" x14ac:dyDescent="0.3">
      <c r="C4" s="7" t="s">
        <v>3</v>
      </c>
      <c r="D4" s="7" t="s">
        <v>4</v>
      </c>
      <c r="E4" s="8" t="s">
        <v>5</v>
      </c>
      <c r="F4" s="7" t="s">
        <v>6</v>
      </c>
      <c r="G4" s="9" t="s">
        <v>0</v>
      </c>
      <c r="H4" s="7" t="s">
        <v>7</v>
      </c>
      <c r="I4" s="10" t="s">
        <v>9</v>
      </c>
    </row>
    <row r="5" spans="3:10" x14ac:dyDescent="0.3">
      <c r="C5" s="1">
        <v>1</v>
      </c>
      <c r="D5" s="1" t="s">
        <v>1</v>
      </c>
      <c r="E5" s="2">
        <v>19027</v>
      </c>
      <c r="F5" s="1">
        <v>3</v>
      </c>
      <c r="G5" s="3">
        <v>57000</v>
      </c>
      <c r="H5" s="1">
        <v>60</v>
      </c>
      <c r="I5" s="1">
        <v>144</v>
      </c>
    </row>
    <row r="6" spans="3:10" x14ac:dyDescent="0.3">
      <c r="C6" s="1">
        <v>2</v>
      </c>
      <c r="D6" s="1" t="s">
        <v>1</v>
      </c>
      <c r="E6" s="2">
        <v>21328</v>
      </c>
      <c r="F6" s="1">
        <v>1</v>
      </c>
      <c r="G6" s="3">
        <v>40200</v>
      </c>
      <c r="H6" s="1">
        <v>67</v>
      </c>
      <c r="I6" s="1">
        <v>36</v>
      </c>
    </row>
    <row r="7" spans="3:10" x14ac:dyDescent="0.3">
      <c r="C7" s="1">
        <v>3</v>
      </c>
      <c r="D7" s="1" t="s">
        <v>2</v>
      </c>
      <c r="E7" s="2">
        <v>10800</v>
      </c>
      <c r="F7" s="1">
        <v>1</v>
      </c>
      <c r="G7" s="3">
        <v>21450</v>
      </c>
      <c r="H7" s="1">
        <v>68</v>
      </c>
      <c r="I7" s="1">
        <v>381</v>
      </c>
    </row>
    <row r="8" spans="3:10" x14ac:dyDescent="0.3">
      <c r="C8" s="1">
        <v>4</v>
      </c>
      <c r="D8" s="1" t="s">
        <v>2</v>
      </c>
      <c r="E8" s="2">
        <v>17272</v>
      </c>
      <c r="F8" s="1">
        <v>1</v>
      </c>
      <c r="G8" s="3">
        <v>21900</v>
      </c>
      <c r="H8" s="1">
        <v>75</v>
      </c>
      <c r="I8" s="1">
        <v>190</v>
      </c>
    </row>
    <row r="9" spans="3:10" x14ac:dyDescent="0.3">
      <c r="C9" s="1">
        <v>5</v>
      </c>
      <c r="D9" s="1" t="s">
        <v>1</v>
      </c>
      <c r="E9" s="2">
        <v>20129</v>
      </c>
      <c r="F9" s="1">
        <v>1</v>
      </c>
      <c r="G9" s="3">
        <v>45000</v>
      </c>
      <c r="H9" s="1">
        <v>79</v>
      </c>
      <c r="I9" s="1">
        <v>138</v>
      </c>
    </row>
    <row r="10" spans="3:10" x14ac:dyDescent="0.3">
      <c r="C10" s="1">
        <v>6</v>
      </c>
      <c r="D10" s="1" t="s">
        <v>1</v>
      </c>
      <c r="E10" s="2">
        <v>21419</v>
      </c>
      <c r="F10" s="1">
        <v>1</v>
      </c>
      <c r="G10" s="3">
        <v>32100</v>
      </c>
      <c r="H10" s="1">
        <v>83.6</v>
      </c>
      <c r="I10" s="1">
        <v>67</v>
      </c>
    </row>
    <row r="11" spans="3:10" x14ac:dyDescent="0.3">
      <c r="C11" s="1">
        <v>7</v>
      </c>
      <c r="D11" s="1" t="s">
        <v>1</v>
      </c>
      <c r="E11" s="2">
        <v>20571</v>
      </c>
      <c r="F11" s="1">
        <v>1</v>
      </c>
      <c r="G11" s="3">
        <v>36000</v>
      </c>
      <c r="H11" s="1">
        <v>88.2</v>
      </c>
      <c r="I11" s="1">
        <v>114</v>
      </c>
    </row>
    <row r="12" spans="3:10" x14ac:dyDescent="0.3">
      <c r="C12" s="1">
        <v>8</v>
      </c>
      <c r="D12" s="1" t="s">
        <v>2</v>
      </c>
      <c r="E12" s="2">
        <v>24233</v>
      </c>
      <c r="F12" s="1">
        <v>1</v>
      </c>
      <c r="G12" s="3">
        <v>21900</v>
      </c>
      <c r="H12" s="1">
        <v>92.8</v>
      </c>
      <c r="I12" s="1">
        <v>0</v>
      </c>
    </row>
    <row r="13" spans="3:10" x14ac:dyDescent="0.3">
      <c r="C13" s="1">
        <v>9</v>
      </c>
      <c r="D13" s="1" t="s">
        <v>2</v>
      </c>
      <c r="E13" s="2">
        <v>16825</v>
      </c>
      <c r="F13" s="1">
        <v>1</v>
      </c>
      <c r="G13" s="3">
        <v>27900</v>
      </c>
      <c r="H13" s="1">
        <v>97.4</v>
      </c>
      <c r="I13" s="1">
        <v>115</v>
      </c>
    </row>
    <row r="14" spans="3:10" x14ac:dyDescent="0.3">
      <c r="C14" s="1">
        <v>10</v>
      </c>
      <c r="D14" s="1" t="s">
        <v>2</v>
      </c>
      <c r="E14" s="2">
        <v>16846</v>
      </c>
      <c r="F14" s="1">
        <v>1</v>
      </c>
      <c r="G14" s="3">
        <v>24000</v>
      </c>
      <c r="H14" s="1">
        <v>102</v>
      </c>
      <c r="I14" s="1">
        <v>244</v>
      </c>
    </row>
    <row r="15" spans="3:10" x14ac:dyDescent="0.3">
      <c r="C15" s="1">
        <v>11</v>
      </c>
      <c r="D15" s="1" t="s">
        <v>2</v>
      </c>
      <c r="E15" s="2">
        <v>18301</v>
      </c>
      <c r="F15" s="1">
        <v>1</v>
      </c>
      <c r="G15" s="3">
        <v>30300</v>
      </c>
      <c r="H15" s="1">
        <v>106.6</v>
      </c>
      <c r="I15" s="1">
        <v>143</v>
      </c>
    </row>
    <row r="16" spans="3:10" x14ac:dyDescent="0.3">
      <c r="C16" s="1">
        <v>12</v>
      </c>
      <c r="D16" s="1" t="s">
        <v>1</v>
      </c>
      <c r="E16" s="2">
        <v>24118</v>
      </c>
      <c r="F16" s="1">
        <v>1</v>
      </c>
      <c r="G16" s="3">
        <v>28350</v>
      </c>
      <c r="H16" s="1">
        <v>111.2</v>
      </c>
      <c r="I16" s="1">
        <v>26</v>
      </c>
    </row>
    <row r="17" spans="3:9" x14ac:dyDescent="0.3">
      <c r="C17" s="1">
        <v>13</v>
      </c>
      <c r="D17" s="1" t="s">
        <v>1</v>
      </c>
      <c r="E17" s="2">
        <v>22114</v>
      </c>
      <c r="F17" s="1">
        <v>1</v>
      </c>
      <c r="G17" s="3">
        <v>27750</v>
      </c>
      <c r="H17" s="1">
        <v>115.8</v>
      </c>
      <c r="I17" s="1">
        <v>34</v>
      </c>
    </row>
    <row r="18" spans="3:9" x14ac:dyDescent="0.3">
      <c r="C18" s="1">
        <v>14</v>
      </c>
      <c r="D18" s="1" t="s">
        <v>2</v>
      </c>
      <c r="E18" s="2">
        <v>17955</v>
      </c>
      <c r="F18" s="1">
        <v>1</v>
      </c>
      <c r="G18" s="3">
        <v>35100</v>
      </c>
      <c r="H18" s="1">
        <v>120.4</v>
      </c>
      <c r="I18" s="1">
        <v>137</v>
      </c>
    </row>
    <row r="19" spans="3:9" x14ac:dyDescent="0.3">
      <c r="C19" s="1">
        <v>15</v>
      </c>
      <c r="D19" s="1" t="s">
        <v>1</v>
      </c>
      <c r="E19" s="2">
        <v>22887</v>
      </c>
      <c r="F19" s="1">
        <v>1</v>
      </c>
      <c r="G19" s="3">
        <v>27300</v>
      </c>
      <c r="H19" s="1">
        <v>125</v>
      </c>
      <c r="I19" s="1">
        <v>66</v>
      </c>
    </row>
    <row r="20" spans="3:9" x14ac:dyDescent="0.3">
      <c r="C20" s="1">
        <v>16</v>
      </c>
      <c r="D20" s="1" t="s">
        <v>1</v>
      </c>
      <c r="E20" s="2">
        <v>23698</v>
      </c>
      <c r="F20" s="1">
        <v>1</v>
      </c>
      <c r="G20" s="3">
        <v>40800</v>
      </c>
      <c r="H20" s="1">
        <v>129.6</v>
      </c>
      <c r="I20" s="1">
        <v>24</v>
      </c>
    </row>
    <row r="21" spans="3:9" x14ac:dyDescent="0.3">
      <c r="C21" s="1">
        <v>17</v>
      </c>
      <c r="D21" s="1" t="s">
        <v>1</v>
      </c>
      <c r="E21" s="2">
        <v>22845</v>
      </c>
      <c r="F21" s="1">
        <v>1</v>
      </c>
      <c r="G21" s="3">
        <v>46000</v>
      </c>
      <c r="H21" s="1">
        <v>134.19999999999999</v>
      </c>
      <c r="I21" s="1">
        <v>48</v>
      </c>
    </row>
    <row r="22" spans="3:9" x14ac:dyDescent="0.3">
      <c r="C22" s="1">
        <v>18</v>
      </c>
      <c r="D22" s="1" t="s">
        <v>1</v>
      </c>
      <c r="E22" s="2">
        <v>20534</v>
      </c>
      <c r="F22" s="1">
        <v>3</v>
      </c>
      <c r="G22" s="3">
        <v>103750</v>
      </c>
      <c r="H22" s="1">
        <v>138.80000000000001</v>
      </c>
      <c r="I22" s="1">
        <v>70</v>
      </c>
    </row>
    <row r="23" spans="3:9" x14ac:dyDescent="0.3">
      <c r="C23" s="1">
        <v>19</v>
      </c>
      <c r="D23" s="1" t="s">
        <v>1</v>
      </c>
      <c r="E23" s="2">
        <v>22877</v>
      </c>
      <c r="F23" s="1">
        <v>1</v>
      </c>
      <c r="G23" s="3">
        <v>42300</v>
      </c>
      <c r="H23" s="1">
        <v>143.4</v>
      </c>
      <c r="I23" s="1">
        <v>103</v>
      </c>
    </row>
    <row r="24" spans="3:9" x14ac:dyDescent="0.3">
      <c r="C24" s="1">
        <v>20</v>
      </c>
      <c r="D24" s="1" t="s">
        <v>2</v>
      </c>
      <c r="E24" s="2">
        <v>14633</v>
      </c>
      <c r="F24" s="1">
        <v>1</v>
      </c>
      <c r="G24" s="3">
        <v>26250</v>
      </c>
      <c r="H24" s="1">
        <v>148</v>
      </c>
      <c r="I24" s="1">
        <v>48</v>
      </c>
    </row>
    <row r="25" spans="3:9" x14ac:dyDescent="0.3">
      <c r="C25" s="1">
        <v>21</v>
      </c>
      <c r="D25" s="1" t="s">
        <v>2</v>
      </c>
      <c r="E25" s="2">
        <v>23061</v>
      </c>
      <c r="F25" s="1">
        <v>1</v>
      </c>
      <c r="G25" s="3">
        <v>38850</v>
      </c>
      <c r="H25" s="1">
        <v>152.6</v>
      </c>
      <c r="I25" s="1">
        <v>17</v>
      </c>
    </row>
    <row r="26" spans="3:9" x14ac:dyDescent="0.3">
      <c r="C26" s="1">
        <v>22</v>
      </c>
      <c r="D26" s="1" t="s">
        <v>1</v>
      </c>
      <c r="E26" s="2">
        <v>14878</v>
      </c>
      <c r="F26" s="1">
        <v>1</v>
      </c>
      <c r="G26" s="3">
        <v>21750</v>
      </c>
      <c r="H26" s="1">
        <v>157.19999999999999</v>
      </c>
      <c r="I26" s="1">
        <v>315</v>
      </c>
    </row>
    <row r="27" spans="3:9" x14ac:dyDescent="0.3">
      <c r="C27" s="1">
        <v>23</v>
      </c>
      <c r="D27" s="1" t="s">
        <v>2</v>
      </c>
      <c r="E27" s="2">
        <v>23816</v>
      </c>
      <c r="F27" s="1">
        <v>1</v>
      </c>
      <c r="G27" s="3">
        <v>24000</v>
      </c>
      <c r="H27" s="1">
        <v>161.80000000000001</v>
      </c>
      <c r="I27" s="1">
        <v>75</v>
      </c>
    </row>
    <row r="28" spans="3:9" x14ac:dyDescent="0.3">
      <c r="C28" s="1">
        <v>24</v>
      </c>
      <c r="D28" s="1" t="s">
        <v>2</v>
      </c>
      <c r="E28" s="2">
        <v>12140</v>
      </c>
      <c r="F28" s="1">
        <v>1</v>
      </c>
      <c r="G28" s="3">
        <v>16950</v>
      </c>
      <c r="H28" s="1">
        <v>166.4</v>
      </c>
      <c r="I28" s="1">
        <v>124</v>
      </c>
    </row>
    <row r="29" spans="3:9" x14ac:dyDescent="0.3">
      <c r="C29" s="1">
        <v>25</v>
      </c>
      <c r="D29" s="1" t="s">
        <v>2</v>
      </c>
      <c r="E29" s="2">
        <v>15523</v>
      </c>
      <c r="F29" s="1">
        <v>1</v>
      </c>
      <c r="G29" s="3">
        <v>21150</v>
      </c>
      <c r="H29" s="1">
        <v>171</v>
      </c>
      <c r="I29" s="1">
        <v>171</v>
      </c>
    </row>
    <row r="30" spans="3:9" x14ac:dyDescent="0.3">
      <c r="C30" s="1">
        <v>26</v>
      </c>
      <c r="D30" s="1" t="s">
        <v>1</v>
      </c>
      <c r="E30" s="2">
        <v>24419</v>
      </c>
      <c r="F30" s="1">
        <v>1</v>
      </c>
      <c r="G30" s="3">
        <v>31050</v>
      </c>
      <c r="H30" s="1">
        <v>175.6</v>
      </c>
      <c r="I30" s="1">
        <v>14</v>
      </c>
    </row>
    <row r="31" spans="3:9" x14ac:dyDescent="0.3">
      <c r="C31" s="1">
        <v>27</v>
      </c>
      <c r="D31" s="1" t="s">
        <v>1</v>
      </c>
      <c r="E31" s="2">
        <v>19802</v>
      </c>
      <c r="F31" s="1">
        <v>3</v>
      </c>
      <c r="G31" s="3">
        <v>60375</v>
      </c>
      <c r="H31" s="1">
        <v>180.2</v>
      </c>
      <c r="I31" s="1">
        <v>96</v>
      </c>
    </row>
    <row r="32" spans="3:9" x14ac:dyDescent="0.3">
      <c r="C32" s="1">
        <v>28</v>
      </c>
      <c r="D32" s="1" t="s">
        <v>1</v>
      </c>
      <c r="E32" s="2">
        <v>23112</v>
      </c>
      <c r="F32" s="1">
        <v>1</v>
      </c>
      <c r="G32" s="3">
        <v>32550</v>
      </c>
      <c r="H32" s="1">
        <v>184.8</v>
      </c>
      <c r="I32" s="1">
        <v>43</v>
      </c>
    </row>
    <row r="33" spans="3:9" x14ac:dyDescent="0.3">
      <c r="C33" s="1">
        <v>29</v>
      </c>
      <c r="D33" s="1" t="s">
        <v>1</v>
      </c>
      <c r="E33" s="2">
        <v>16099</v>
      </c>
      <c r="F33" s="1">
        <v>3</v>
      </c>
      <c r="G33" s="3">
        <v>135000</v>
      </c>
      <c r="H33" s="1">
        <v>189.4</v>
      </c>
      <c r="I33" s="1">
        <v>199</v>
      </c>
    </row>
    <row r="34" spans="3:9" x14ac:dyDescent="0.3">
      <c r="C34" s="1">
        <v>30</v>
      </c>
      <c r="D34" s="1" t="s">
        <v>1</v>
      </c>
      <c r="E34" s="2">
        <v>22541</v>
      </c>
      <c r="F34" s="1">
        <v>1</v>
      </c>
      <c r="G34" s="3">
        <v>31200</v>
      </c>
      <c r="H34" s="1">
        <v>194</v>
      </c>
      <c r="I34" s="1">
        <v>54</v>
      </c>
    </row>
    <row r="35" spans="3:9" x14ac:dyDescent="0.3">
      <c r="C35" s="1">
        <v>31</v>
      </c>
      <c r="D35" s="1" t="s">
        <v>1</v>
      </c>
      <c r="E35" s="2">
        <v>23431</v>
      </c>
      <c r="F35" s="1">
        <v>1</v>
      </c>
      <c r="G35" s="3">
        <v>36150</v>
      </c>
      <c r="H35" s="1">
        <v>198.6</v>
      </c>
      <c r="I35" s="1">
        <v>83</v>
      </c>
    </row>
    <row r="36" spans="3:9" x14ac:dyDescent="0.3">
      <c r="C36" s="1">
        <v>32</v>
      </c>
      <c r="D36" s="1" t="s">
        <v>1</v>
      </c>
      <c r="E36" s="2">
        <v>19752</v>
      </c>
      <c r="F36" s="1">
        <v>3</v>
      </c>
      <c r="G36" s="3">
        <v>110625</v>
      </c>
      <c r="H36" s="1">
        <v>203.2</v>
      </c>
      <c r="I36" s="1">
        <v>120</v>
      </c>
    </row>
    <row r="37" spans="3:9" x14ac:dyDescent="0.3">
      <c r="C37" s="1">
        <v>33</v>
      </c>
      <c r="D37" s="1" t="s">
        <v>1</v>
      </c>
      <c r="E37" s="2">
        <v>22358</v>
      </c>
      <c r="F37" s="1">
        <v>1</v>
      </c>
      <c r="G37" s="3">
        <v>42000</v>
      </c>
      <c r="H37" s="1">
        <v>207.8</v>
      </c>
      <c r="I37" s="1">
        <v>68</v>
      </c>
    </row>
    <row r="38" spans="3:9" x14ac:dyDescent="0.3">
      <c r="C38" s="1">
        <v>34</v>
      </c>
      <c r="D38" s="1" t="s">
        <v>1</v>
      </c>
      <c r="E38" s="2">
        <v>17931</v>
      </c>
      <c r="F38" s="1">
        <v>3</v>
      </c>
      <c r="G38" s="3">
        <v>92000</v>
      </c>
      <c r="H38" s="1">
        <v>212.4</v>
      </c>
      <c r="I38" s="1">
        <v>175</v>
      </c>
    </row>
    <row r="39" spans="3:9" x14ac:dyDescent="0.3">
      <c r="C39" s="1">
        <v>35</v>
      </c>
      <c r="D39" s="1" t="s">
        <v>1</v>
      </c>
      <c r="E39" s="2">
        <v>22515</v>
      </c>
      <c r="F39" s="1">
        <v>3</v>
      </c>
      <c r="G39" s="3">
        <v>81250</v>
      </c>
      <c r="H39" s="1">
        <v>217</v>
      </c>
      <c r="I39" s="1">
        <v>18</v>
      </c>
    </row>
    <row r="40" spans="3:9" x14ac:dyDescent="0.3">
      <c r="C40" s="1">
        <v>36</v>
      </c>
      <c r="D40" s="1" t="s">
        <v>2</v>
      </c>
      <c r="E40" s="2">
        <v>23230</v>
      </c>
      <c r="F40" s="1">
        <v>1</v>
      </c>
      <c r="G40" s="3">
        <v>31350</v>
      </c>
      <c r="H40" s="1">
        <v>221.6</v>
      </c>
      <c r="I40" s="1">
        <v>52</v>
      </c>
    </row>
    <row r="41" spans="3:9" x14ac:dyDescent="0.3">
      <c r="C41" s="1">
        <v>37</v>
      </c>
      <c r="D41" s="1" t="s">
        <v>1</v>
      </c>
      <c r="E41" s="2">
        <v>20006</v>
      </c>
      <c r="F41" s="1">
        <v>1</v>
      </c>
      <c r="G41" s="3">
        <v>29100</v>
      </c>
      <c r="H41" s="1">
        <v>226.2</v>
      </c>
      <c r="I41" s="1">
        <v>113</v>
      </c>
    </row>
    <row r="42" spans="3:9" x14ac:dyDescent="0.3">
      <c r="C42" s="1">
        <v>38</v>
      </c>
      <c r="D42" s="1" t="s">
        <v>1</v>
      </c>
      <c r="E42" s="2">
        <v>22763</v>
      </c>
      <c r="F42" s="1">
        <v>1</v>
      </c>
      <c r="G42" s="3">
        <v>31350</v>
      </c>
      <c r="H42" s="1">
        <v>230.8</v>
      </c>
      <c r="I42" s="1">
        <v>49</v>
      </c>
    </row>
    <row r="43" spans="3:9" x14ac:dyDescent="0.3">
      <c r="C43" s="1">
        <v>39</v>
      </c>
      <c r="D43" s="1" t="s">
        <v>1</v>
      </c>
      <c r="E43" s="2">
        <v>22089</v>
      </c>
      <c r="F43" s="1">
        <v>1</v>
      </c>
      <c r="G43" s="3">
        <v>36000</v>
      </c>
      <c r="H43" s="1">
        <v>235.4</v>
      </c>
      <c r="I43" s="1">
        <v>46</v>
      </c>
    </row>
    <row r="44" spans="3:9" x14ac:dyDescent="0.3">
      <c r="C44" s="1">
        <v>40</v>
      </c>
      <c r="D44" s="1" t="s">
        <v>2</v>
      </c>
      <c r="E44" s="2">
        <v>12294</v>
      </c>
      <c r="F44" s="1">
        <v>1</v>
      </c>
      <c r="G44" s="3">
        <v>19200</v>
      </c>
      <c r="H44" s="1">
        <v>235.4</v>
      </c>
      <c r="I44" s="1">
        <v>23</v>
      </c>
    </row>
    <row r="45" spans="3:9" x14ac:dyDescent="0.3">
      <c r="C45" s="1">
        <v>41</v>
      </c>
      <c r="D45" s="1" t="s">
        <v>2</v>
      </c>
      <c r="E45" s="2">
        <v>22358</v>
      </c>
      <c r="F45" s="1">
        <v>1</v>
      </c>
      <c r="G45" s="3">
        <v>23550</v>
      </c>
      <c r="H45" s="1">
        <v>244.6</v>
      </c>
      <c r="I45" s="1">
        <v>52</v>
      </c>
    </row>
    <row r="46" spans="3:9" x14ac:dyDescent="0.3">
      <c r="C46" s="1">
        <v>42</v>
      </c>
      <c r="D46" s="1" t="s">
        <v>1</v>
      </c>
      <c r="E46" s="2">
        <v>22182</v>
      </c>
      <c r="F46" s="1">
        <v>1</v>
      </c>
      <c r="G46" s="3">
        <v>35100</v>
      </c>
      <c r="H46" s="1">
        <v>249.2</v>
      </c>
      <c r="I46" s="1">
        <v>90</v>
      </c>
    </row>
    <row r="47" spans="3:9" x14ac:dyDescent="0.3">
      <c r="C47" s="1">
        <v>43</v>
      </c>
      <c r="D47" s="1" t="s">
        <v>1</v>
      </c>
      <c r="E47" s="2">
        <v>23394</v>
      </c>
      <c r="F47" s="1">
        <v>1</v>
      </c>
      <c r="G47" s="3">
        <v>23250</v>
      </c>
      <c r="H47" s="1">
        <v>253.8</v>
      </c>
      <c r="I47" s="1">
        <v>46</v>
      </c>
    </row>
    <row r="48" spans="3:9" x14ac:dyDescent="0.3">
      <c r="C48" s="1">
        <v>44</v>
      </c>
      <c r="D48" s="1" t="s">
        <v>1</v>
      </c>
      <c r="E48" s="2">
        <v>23177</v>
      </c>
      <c r="F48" s="1">
        <v>1</v>
      </c>
      <c r="G48" s="3">
        <v>29250</v>
      </c>
      <c r="H48" s="1">
        <v>258.39999999999998</v>
      </c>
      <c r="I48" s="1">
        <v>50</v>
      </c>
    </row>
    <row r="49" spans="3:9" x14ac:dyDescent="0.3">
      <c r="C49" s="1">
        <v>45</v>
      </c>
      <c r="D49" s="1" t="s">
        <v>1</v>
      </c>
      <c r="E49" s="2">
        <v>14094</v>
      </c>
      <c r="F49" s="1">
        <v>2</v>
      </c>
      <c r="G49" s="3">
        <v>30750</v>
      </c>
      <c r="H49" s="1">
        <v>263</v>
      </c>
      <c r="I49" s="1">
        <v>307</v>
      </c>
    </row>
    <row r="50" spans="3:9" x14ac:dyDescent="0.3">
      <c r="C50" s="1">
        <v>46</v>
      </c>
      <c r="D50" s="1" t="s">
        <v>2</v>
      </c>
      <c r="E50" s="2">
        <v>14933</v>
      </c>
      <c r="F50" s="1">
        <v>1</v>
      </c>
      <c r="G50" s="3">
        <v>22350</v>
      </c>
      <c r="H50" s="1">
        <v>267.60000000000002</v>
      </c>
      <c r="I50" s="1">
        <v>165</v>
      </c>
    </row>
    <row r="51" spans="3:9" x14ac:dyDescent="0.3">
      <c r="C51" s="1">
        <v>47</v>
      </c>
      <c r="D51" s="1" t="s">
        <v>2</v>
      </c>
      <c r="E51" s="2">
        <v>13998</v>
      </c>
      <c r="F51" s="1">
        <v>1</v>
      </c>
      <c r="G51" s="3">
        <v>30000</v>
      </c>
      <c r="H51" s="1">
        <v>272.2</v>
      </c>
      <c r="I51" s="1">
        <v>228</v>
      </c>
    </row>
    <row r="52" spans="3:9" x14ac:dyDescent="0.3">
      <c r="C52" s="1">
        <v>48</v>
      </c>
      <c r="D52" s="1" t="s">
        <v>1</v>
      </c>
      <c r="E52" s="2">
        <v>17325</v>
      </c>
      <c r="F52" s="1">
        <v>2</v>
      </c>
      <c r="G52" s="3">
        <v>30750</v>
      </c>
      <c r="H52" s="1">
        <v>276.8</v>
      </c>
      <c r="I52" s="1">
        <v>240</v>
      </c>
    </row>
    <row r="53" spans="3:9" x14ac:dyDescent="0.3">
      <c r="C53" s="1">
        <v>49</v>
      </c>
      <c r="D53" s="1" t="s">
        <v>1</v>
      </c>
      <c r="E53" s="2">
        <v>21444</v>
      </c>
      <c r="F53" s="1">
        <v>1</v>
      </c>
      <c r="G53" s="3">
        <v>34800</v>
      </c>
      <c r="H53" s="1">
        <v>281.39999999999998</v>
      </c>
      <c r="I53" s="1">
        <v>93</v>
      </c>
    </row>
    <row r="54" spans="3:9" x14ac:dyDescent="0.3">
      <c r="C54" s="4">
        <v>50</v>
      </c>
      <c r="D54" s="4" t="s">
        <v>1</v>
      </c>
      <c r="E54" s="2">
        <v>21445</v>
      </c>
      <c r="F54" s="4">
        <v>2</v>
      </c>
      <c r="G54" s="3">
        <v>23550</v>
      </c>
      <c r="H54" s="1">
        <v>286</v>
      </c>
      <c r="I54" s="6">
        <v>95</v>
      </c>
    </row>
  </sheetData>
  <conditionalFormatting sqref="I5:I54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3:I55"/>
  <sheetViews>
    <sheetView topLeftCell="A3" workbookViewId="0">
      <selection activeCell="H2" sqref="H2"/>
    </sheetView>
  </sheetViews>
  <sheetFormatPr defaultRowHeight="14.4" x14ac:dyDescent="0.3"/>
  <cols>
    <col min="2" max="2" width="4.44140625" customWidth="1"/>
    <col min="3" max="3" width="14" customWidth="1"/>
    <col min="5" max="5" width="19.5546875" customWidth="1"/>
    <col min="6" max="6" width="29.6640625" customWidth="1"/>
    <col min="7" max="7" width="24.109375" customWidth="1"/>
    <col min="8" max="8" width="31.6640625" customWidth="1"/>
    <col min="9" max="9" width="28.5546875" customWidth="1"/>
  </cols>
  <sheetData>
    <row r="3" spans="3:9" ht="18" x14ac:dyDescent="0.35">
      <c r="C3" s="13" t="s">
        <v>25</v>
      </c>
      <c r="D3" s="14"/>
      <c r="E3" s="14"/>
      <c r="F3" s="14"/>
      <c r="G3" s="11"/>
    </row>
    <row r="5" spans="3:9" x14ac:dyDescent="0.3">
      <c r="C5" s="7" t="s">
        <v>3</v>
      </c>
      <c r="D5" s="7" t="s">
        <v>4</v>
      </c>
      <c r="E5" s="8" t="s">
        <v>5</v>
      </c>
      <c r="F5" s="7" t="s">
        <v>6</v>
      </c>
      <c r="G5" s="9" t="s">
        <v>0</v>
      </c>
      <c r="H5" s="7" t="s">
        <v>7</v>
      </c>
      <c r="I5" s="10" t="s">
        <v>9</v>
      </c>
    </row>
    <row r="6" spans="3:9" x14ac:dyDescent="0.3">
      <c r="C6" s="1">
        <v>1</v>
      </c>
      <c r="D6" s="1" t="s">
        <v>1</v>
      </c>
      <c r="E6" s="2">
        <v>19027</v>
      </c>
      <c r="F6" s="1">
        <v>3</v>
      </c>
      <c r="G6" s="3">
        <v>57000</v>
      </c>
      <c r="H6" s="1">
        <v>60</v>
      </c>
      <c r="I6" s="1">
        <v>144</v>
      </c>
    </row>
    <row r="7" spans="3:9" x14ac:dyDescent="0.3">
      <c r="C7" s="1">
        <v>2</v>
      </c>
      <c r="D7" s="1" t="s">
        <v>1</v>
      </c>
      <c r="E7" s="2">
        <v>21328</v>
      </c>
      <c r="F7" s="1">
        <v>1</v>
      </c>
      <c r="G7" s="3">
        <v>40200</v>
      </c>
      <c r="H7" s="1">
        <v>67</v>
      </c>
      <c r="I7" s="1">
        <v>36</v>
      </c>
    </row>
    <row r="8" spans="3:9" x14ac:dyDescent="0.3">
      <c r="C8" s="1">
        <v>3</v>
      </c>
      <c r="D8" s="1" t="s">
        <v>2</v>
      </c>
      <c r="E8" s="2">
        <v>10800</v>
      </c>
      <c r="F8" s="1">
        <v>1</v>
      </c>
      <c r="G8" s="3">
        <v>21450</v>
      </c>
      <c r="H8" s="1">
        <v>68</v>
      </c>
      <c r="I8" s="1">
        <v>381</v>
      </c>
    </row>
    <row r="9" spans="3:9" x14ac:dyDescent="0.3">
      <c r="C9" s="1">
        <v>4</v>
      </c>
      <c r="D9" s="1" t="s">
        <v>2</v>
      </c>
      <c r="E9" s="2">
        <v>17272</v>
      </c>
      <c r="F9" s="1">
        <v>1</v>
      </c>
      <c r="G9" s="3">
        <v>21900</v>
      </c>
      <c r="H9" s="1">
        <v>75</v>
      </c>
      <c r="I9" s="1">
        <v>190</v>
      </c>
    </row>
    <row r="10" spans="3:9" x14ac:dyDescent="0.3">
      <c r="C10" s="1">
        <v>5</v>
      </c>
      <c r="D10" s="1" t="s">
        <v>1</v>
      </c>
      <c r="E10" s="2">
        <v>20129</v>
      </c>
      <c r="F10" s="1">
        <v>1</v>
      </c>
      <c r="G10" s="3">
        <v>45000</v>
      </c>
      <c r="H10" s="1">
        <v>79</v>
      </c>
      <c r="I10" s="1">
        <v>138</v>
      </c>
    </row>
    <row r="11" spans="3:9" x14ac:dyDescent="0.3">
      <c r="C11" s="1">
        <v>6</v>
      </c>
      <c r="D11" s="1" t="s">
        <v>1</v>
      </c>
      <c r="E11" s="2">
        <v>21419</v>
      </c>
      <c r="F11" s="1">
        <v>1</v>
      </c>
      <c r="G11" s="3">
        <v>32100</v>
      </c>
      <c r="H11" s="1">
        <v>83.6</v>
      </c>
      <c r="I11" s="1">
        <v>67</v>
      </c>
    </row>
    <row r="12" spans="3:9" x14ac:dyDescent="0.3">
      <c r="C12" s="1">
        <v>7</v>
      </c>
      <c r="D12" s="1" t="s">
        <v>1</v>
      </c>
      <c r="E12" s="2">
        <v>20571</v>
      </c>
      <c r="F12" s="1">
        <v>1</v>
      </c>
      <c r="G12" s="3">
        <v>36000</v>
      </c>
      <c r="H12" s="1">
        <v>88.2</v>
      </c>
      <c r="I12" s="1">
        <v>114</v>
      </c>
    </row>
    <row r="13" spans="3:9" x14ac:dyDescent="0.3">
      <c r="C13" s="1">
        <v>8</v>
      </c>
      <c r="D13" s="1" t="s">
        <v>2</v>
      </c>
      <c r="E13" s="2">
        <v>24233</v>
      </c>
      <c r="F13" s="1">
        <v>1</v>
      </c>
      <c r="G13" s="3">
        <v>21900</v>
      </c>
      <c r="H13" s="1">
        <v>92.8</v>
      </c>
      <c r="I13" s="1">
        <v>0</v>
      </c>
    </row>
    <row r="14" spans="3:9" x14ac:dyDescent="0.3">
      <c r="C14" s="1">
        <v>9</v>
      </c>
      <c r="D14" s="1" t="s">
        <v>2</v>
      </c>
      <c r="E14" s="2">
        <v>16825</v>
      </c>
      <c r="F14" s="1">
        <v>1</v>
      </c>
      <c r="G14" s="3">
        <v>27900</v>
      </c>
      <c r="H14" s="1">
        <v>97.4</v>
      </c>
      <c r="I14" s="1">
        <v>115</v>
      </c>
    </row>
    <row r="15" spans="3:9" x14ac:dyDescent="0.3">
      <c r="C15" s="1">
        <v>10</v>
      </c>
      <c r="D15" s="1" t="s">
        <v>2</v>
      </c>
      <c r="E15" s="2">
        <v>16846</v>
      </c>
      <c r="F15" s="1">
        <v>1</v>
      </c>
      <c r="G15" s="3">
        <v>24000</v>
      </c>
      <c r="H15" s="1">
        <v>102</v>
      </c>
      <c r="I15" s="1">
        <v>244</v>
      </c>
    </row>
    <row r="16" spans="3:9" x14ac:dyDescent="0.3">
      <c r="C16" s="1">
        <v>11</v>
      </c>
      <c r="D16" s="1" t="s">
        <v>2</v>
      </c>
      <c r="E16" s="2">
        <v>18301</v>
      </c>
      <c r="F16" s="1">
        <v>1</v>
      </c>
      <c r="G16" s="3">
        <v>30300</v>
      </c>
      <c r="H16" s="1">
        <v>106.6</v>
      </c>
      <c r="I16" s="1">
        <v>143</v>
      </c>
    </row>
    <row r="17" spans="3:9" x14ac:dyDescent="0.3">
      <c r="C17" s="1">
        <v>12</v>
      </c>
      <c r="D17" s="1" t="s">
        <v>1</v>
      </c>
      <c r="E17" s="2">
        <v>24118</v>
      </c>
      <c r="F17" s="1">
        <v>1</v>
      </c>
      <c r="G17" s="3">
        <v>28350</v>
      </c>
      <c r="H17" s="1">
        <v>111.2</v>
      </c>
      <c r="I17" s="1">
        <v>26</v>
      </c>
    </row>
    <row r="18" spans="3:9" x14ac:dyDescent="0.3">
      <c r="C18" s="1">
        <v>13</v>
      </c>
      <c r="D18" s="1" t="s">
        <v>1</v>
      </c>
      <c r="E18" s="2">
        <v>22114</v>
      </c>
      <c r="F18" s="1">
        <v>1</v>
      </c>
      <c r="G18" s="3">
        <v>27750</v>
      </c>
      <c r="H18" s="1">
        <v>115.8</v>
      </c>
      <c r="I18" s="1">
        <v>34</v>
      </c>
    </row>
    <row r="19" spans="3:9" x14ac:dyDescent="0.3">
      <c r="C19" s="1">
        <v>14</v>
      </c>
      <c r="D19" s="1" t="s">
        <v>2</v>
      </c>
      <c r="E19" s="2">
        <v>17955</v>
      </c>
      <c r="F19" s="1">
        <v>1</v>
      </c>
      <c r="G19" s="3">
        <v>35100</v>
      </c>
      <c r="H19" s="1">
        <v>120.4</v>
      </c>
      <c r="I19" s="1">
        <v>137</v>
      </c>
    </row>
    <row r="20" spans="3:9" x14ac:dyDescent="0.3">
      <c r="C20" s="1">
        <v>15</v>
      </c>
      <c r="D20" s="1" t="s">
        <v>1</v>
      </c>
      <c r="E20" s="2">
        <v>22887</v>
      </c>
      <c r="F20" s="1">
        <v>1</v>
      </c>
      <c r="G20" s="3">
        <v>27300</v>
      </c>
      <c r="H20" s="1">
        <v>125</v>
      </c>
      <c r="I20" s="1">
        <v>66</v>
      </c>
    </row>
    <row r="21" spans="3:9" x14ac:dyDescent="0.3">
      <c r="C21" s="1">
        <v>16</v>
      </c>
      <c r="D21" s="1" t="s">
        <v>1</v>
      </c>
      <c r="E21" s="2">
        <v>23698</v>
      </c>
      <c r="F21" s="1">
        <v>1</v>
      </c>
      <c r="G21" s="3">
        <v>40800</v>
      </c>
      <c r="H21" s="1">
        <v>129.6</v>
      </c>
      <c r="I21" s="1">
        <v>24</v>
      </c>
    </row>
    <row r="22" spans="3:9" x14ac:dyDescent="0.3">
      <c r="C22" s="1">
        <v>17</v>
      </c>
      <c r="D22" s="1" t="s">
        <v>1</v>
      </c>
      <c r="E22" s="2">
        <v>22845</v>
      </c>
      <c r="F22" s="1">
        <v>1</v>
      </c>
      <c r="G22" s="3">
        <v>46000</v>
      </c>
      <c r="H22" s="1">
        <v>134.19999999999999</v>
      </c>
      <c r="I22" s="1">
        <v>48</v>
      </c>
    </row>
    <row r="23" spans="3:9" x14ac:dyDescent="0.3">
      <c r="C23" s="1">
        <v>18</v>
      </c>
      <c r="D23" s="1" t="s">
        <v>1</v>
      </c>
      <c r="E23" s="2">
        <v>20534</v>
      </c>
      <c r="F23" s="1">
        <v>3</v>
      </c>
      <c r="G23" s="3">
        <v>103750</v>
      </c>
      <c r="H23" s="1">
        <v>138.80000000000001</v>
      </c>
      <c r="I23" s="1">
        <v>70</v>
      </c>
    </row>
    <row r="24" spans="3:9" x14ac:dyDescent="0.3">
      <c r="C24" s="1">
        <v>19</v>
      </c>
      <c r="D24" s="1" t="s">
        <v>1</v>
      </c>
      <c r="E24" s="2">
        <v>22877</v>
      </c>
      <c r="F24" s="1">
        <v>1</v>
      </c>
      <c r="G24" s="3">
        <v>42300</v>
      </c>
      <c r="H24" s="1">
        <v>143.4</v>
      </c>
      <c r="I24" s="1">
        <v>103</v>
      </c>
    </row>
    <row r="25" spans="3:9" x14ac:dyDescent="0.3">
      <c r="C25" s="1">
        <v>20</v>
      </c>
      <c r="D25" s="1" t="s">
        <v>2</v>
      </c>
      <c r="E25" s="2">
        <v>14633</v>
      </c>
      <c r="F25" s="1">
        <v>1</v>
      </c>
      <c r="G25" s="3">
        <v>26250</v>
      </c>
      <c r="H25" s="1">
        <v>148</v>
      </c>
      <c r="I25" s="1">
        <v>48</v>
      </c>
    </row>
    <row r="26" spans="3:9" x14ac:dyDescent="0.3">
      <c r="C26" s="1">
        <v>21</v>
      </c>
      <c r="D26" s="1" t="s">
        <v>2</v>
      </c>
      <c r="E26" s="2">
        <v>23061</v>
      </c>
      <c r="F26" s="1">
        <v>1</v>
      </c>
      <c r="G26" s="3">
        <v>38850</v>
      </c>
      <c r="H26" s="1">
        <v>152.6</v>
      </c>
      <c r="I26" s="1">
        <v>17</v>
      </c>
    </row>
    <row r="27" spans="3:9" x14ac:dyDescent="0.3">
      <c r="C27" s="1">
        <v>22</v>
      </c>
      <c r="D27" s="1" t="s">
        <v>1</v>
      </c>
      <c r="E27" s="2">
        <v>14878</v>
      </c>
      <c r="F27" s="1">
        <v>1</v>
      </c>
      <c r="G27" s="3">
        <v>21750</v>
      </c>
      <c r="H27" s="1">
        <v>157.19999999999999</v>
      </c>
      <c r="I27" s="1">
        <v>315</v>
      </c>
    </row>
    <row r="28" spans="3:9" x14ac:dyDescent="0.3">
      <c r="C28" s="1">
        <v>23</v>
      </c>
      <c r="D28" s="1" t="s">
        <v>2</v>
      </c>
      <c r="E28" s="2">
        <v>23816</v>
      </c>
      <c r="F28" s="1">
        <v>1</v>
      </c>
      <c r="G28" s="3">
        <v>24000</v>
      </c>
      <c r="H28" s="1">
        <v>161.80000000000001</v>
      </c>
      <c r="I28" s="1">
        <v>75</v>
      </c>
    </row>
    <row r="29" spans="3:9" x14ac:dyDescent="0.3">
      <c r="C29" s="1">
        <v>24</v>
      </c>
      <c r="D29" s="1" t="s">
        <v>2</v>
      </c>
      <c r="E29" s="2">
        <v>12140</v>
      </c>
      <c r="F29" s="1">
        <v>1</v>
      </c>
      <c r="G29" s="3">
        <v>16950</v>
      </c>
      <c r="H29" s="1">
        <v>166.4</v>
      </c>
      <c r="I29" s="1">
        <v>124</v>
      </c>
    </row>
    <row r="30" spans="3:9" x14ac:dyDescent="0.3">
      <c r="C30" s="1">
        <v>25</v>
      </c>
      <c r="D30" s="1" t="s">
        <v>2</v>
      </c>
      <c r="E30" s="2">
        <v>15523</v>
      </c>
      <c r="F30" s="1">
        <v>1</v>
      </c>
      <c r="G30" s="3">
        <v>21150</v>
      </c>
      <c r="H30" s="1">
        <v>171</v>
      </c>
      <c r="I30" s="1">
        <v>171</v>
      </c>
    </row>
    <row r="31" spans="3:9" x14ac:dyDescent="0.3">
      <c r="C31" s="1">
        <v>26</v>
      </c>
      <c r="D31" s="1" t="s">
        <v>1</v>
      </c>
      <c r="E31" s="2">
        <v>24419</v>
      </c>
      <c r="F31" s="1">
        <v>1</v>
      </c>
      <c r="G31" s="3">
        <v>31050</v>
      </c>
      <c r="H31" s="1">
        <v>175.6</v>
      </c>
      <c r="I31" s="1">
        <v>14</v>
      </c>
    </row>
    <row r="32" spans="3:9" x14ac:dyDescent="0.3">
      <c r="C32" s="1">
        <v>27</v>
      </c>
      <c r="D32" s="1" t="s">
        <v>1</v>
      </c>
      <c r="E32" s="2">
        <v>19802</v>
      </c>
      <c r="F32" s="1">
        <v>3</v>
      </c>
      <c r="G32" s="3">
        <v>60375</v>
      </c>
      <c r="H32" s="1">
        <v>180.2</v>
      </c>
      <c r="I32" s="1">
        <v>96</v>
      </c>
    </row>
    <row r="33" spans="3:9" x14ac:dyDescent="0.3">
      <c r="C33" s="1">
        <v>28</v>
      </c>
      <c r="D33" s="1" t="s">
        <v>1</v>
      </c>
      <c r="E33" s="2">
        <v>23112</v>
      </c>
      <c r="F33" s="1">
        <v>1</v>
      </c>
      <c r="G33" s="3">
        <v>32550</v>
      </c>
      <c r="H33" s="1">
        <v>184.8</v>
      </c>
      <c r="I33" s="1">
        <v>43</v>
      </c>
    </row>
    <row r="34" spans="3:9" x14ac:dyDescent="0.3">
      <c r="C34" s="1">
        <v>29</v>
      </c>
      <c r="D34" s="1" t="s">
        <v>1</v>
      </c>
      <c r="E34" s="2">
        <v>16099</v>
      </c>
      <c r="F34" s="1">
        <v>3</v>
      </c>
      <c r="G34" s="3">
        <v>135000</v>
      </c>
      <c r="H34" s="1">
        <v>189.4</v>
      </c>
      <c r="I34" s="1">
        <v>199</v>
      </c>
    </row>
    <row r="35" spans="3:9" x14ac:dyDescent="0.3">
      <c r="C35" s="1">
        <v>30</v>
      </c>
      <c r="D35" s="1" t="s">
        <v>1</v>
      </c>
      <c r="E35" s="2">
        <v>22541</v>
      </c>
      <c r="F35" s="1">
        <v>1</v>
      </c>
      <c r="G35" s="3">
        <v>31200</v>
      </c>
      <c r="H35" s="1">
        <v>194</v>
      </c>
      <c r="I35" s="1">
        <v>54</v>
      </c>
    </row>
    <row r="36" spans="3:9" x14ac:dyDescent="0.3">
      <c r="C36" s="1">
        <v>31</v>
      </c>
      <c r="D36" s="1" t="s">
        <v>1</v>
      </c>
      <c r="E36" s="2">
        <v>23431</v>
      </c>
      <c r="F36" s="1">
        <v>1</v>
      </c>
      <c r="G36" s="3">
        <v>36150</v>
      </c>
      <c r="H36" s="1">
        <v>198.6</v>
      </c>
      <c r="I36" s="1">
        <v>83</v>
      </c>
    </row>
    <row r="37" spans="3:9" x14ac:dyDescent="0.3">
      <c r="C37" s="1">
        <v>32</v>
      </c>
      <c r="D37" s="1" t="s">
        <v>1</v>
      </c>
      <c r="E37" s="2">
        <v>19752</v>
      </c>
      <c r="F37" s="1">
        <v>3</v>
      </c>
      <c r="G37" s="3">
        <v>110625</v>
      </c>
      <c r="H37" s="1">
        <v>203.2</v>
      </c>
      <c r="I37" s="1">
        <v>120</v>
      </c>
    </row>
    <row r="38" spans="3:9" x14ac:dyDescent="0.3">
      <c r="C38" s="1">
        <v>33</v>
      </c>
      <c r="D38" s="1" t="s">
        <v>1</v>
      </c>
      <c r="E38" s="2">
        <v>22358</v>
      </c>
      <c r="F38" s="1">
        <v>1</v>
      </c>
      <c r="G38" s="3">
        <v>42000</v>
      </c>
      <c r="H38" s="1">
        <v>207.8</v>
      </c>
      <c r="I38" s="1">
        <v>68</v>
      </c>
    </row>
    <row r="39" spans="3:9" x14ac:dyDescent="0.3">
      <c r="C39" s="1">
        <v>34</v>
      </c>
      <c r="D39" s="1" t="s">
        <v>1</v>
      </c>
      <c r="E39" s="2">
        <v>17931</v>
      </c>
      <c r="F39" s="1">
        <v>3</v>
      </c>
      <c r="G39" s="3">
        <v>92000</v>
      </c>
      <c r="H39" s="1">
        <v>212.4</v>
      </c>
      <c r="I39" s="1">
        <v>175</v>
      </c>
    </row>
    <row r="40" spans="3:9" x14ac:dyDescent="0.3">
      <c r="C40" s="1">
        <v>35</v>
      </c>
      <c r="D40" s="1" t="s">
        <v>1</v>
      </c>
      <c r="E40" s="2">
        <v>22515</v>
      </c>
      <c r="F40" s="1">
        <v>3</v>
      </c>
      <c r="G40" s="3">
        <v>81250</v>
      </c>
      <c r="H40" s="1">
        <v>217</v>
      </c>
      <c r="I40" s="1">
        <v>18</v>
      </c>
    </row>
    <row r="41" spans="3:9" x14ac:dyDescent="0.3">
      <c r="C41" s="1">
        <v>36</v>
      </c>
      <c r="D41" s="1" t="s">
        <v>2</v>
      </c>
      <c r="E41" s="2">
        <v>23230</v>
      </c>
      <c r="F41" s="1">
        <v>1</v>
      </c>
      <c r="G41" s="3">
        <v>31350</v>
      </c>
      <c r="H41" s="1">
        <v>221.6</v>
      </c>
      <c r="I41" s="1">
        <v>52</v>
      </c>
    </row>
    <row r="42" spans="3:9" x14ac:dyDescent="0.3">
      <c r="C42" s="1">
        <v>37</v>
      </c>
      <c r="D42" s="1" t="s">
        <v>1</v>
      </c>
      <c r="E42" s="2">
        <v>20006</v>
      </c>
      <c r="F42" s="1">
        <v>1</v>
      </c>
      <c r="G42" s="3">
        <v>29100</v>
      </c>
      <c r="H42" s="1">
        <v>226.2</v>
      </c>
      <c r="I42" s="1">
        <v>113</v>
      </c>
    </row>
    <row r="43" spans="3:9" x14ac:dyDescent="0.3">
      <c r="C43" s="1">
        <v>38</v>
      </c>
      <c r="D43" s="1" t="s">
        <v>1</v>
      </c>
      <c r="E43" s="2">
        <v>22763</v>
      </c>
      <c r="F43" s="1">
        <v>1</v>
      </c>
      <c r="G43" s="3">
        <v>31350</v>
      </c>
      <c r="H43" s="1">
        <v>230.8</v>
      </c>
      <c r="I43" s="1">
        <v>49</v>
      </c>
    </row>
    <row r="44" spans="3:9" x14ac:dyDescent="0.3">
      <c r="C44" s="1">
        <v>39</v>
      </c>
      <c r="D44" s="1" t="s">
        <v>1</v>
      </c>
      <c r="E44" s="2">
        <v>22089</v>
      </c>
      <c r="F44" s="1">
        <v>1</v>
      </c>
      <c r="G44" s="3">
        <v>36000</v>
      </c>
      <c r="H44" s="1">
        <v>235.4</v>
      </c>
      <c r="I44" s="1">
        <v>46</v>
      </c>
    </row>
    <row r="45" spans="3:9" x14ac:dyDescent="0.3">
      <c r="C45" s="1">
        <v>40</v>
      </c>
      <c r="D45" s="1" t="s">
        <v>2</v>
      </c>
      <c r="E45" s="2">
        <v>12294</v>
      </c>
      <c r="F45" s="1">
        <v>1</v>
      </c>
      <c r="G45" s="3">
        <v>19200</v>
      </c>
      <c r="H45" s="1">
        <v>235.4</v>
      </c>
      <c r="I45" s="1">
        <v>23</v>
      </c>
    </row>
    <row r="46" spans="3:9" x14ac:dyDescent="0.3">
      <c r="C46" s="1">
        <v>41</v>
      </c>
      <c r="D46" s="1" t="s">
        <v>2</v>
      </c>
      <c r="E46" s="2">
        <v>22358</v>
      </c>
      <c r="F46" s="1">
        <v>1</v>
      </c>
      <c r="G46" s="3">
        <v>23550</v>
      </c>
      <c r="H46" s="1">
        <v>244.6</v>
      </c>
      <c r="I46" s="1">
        <v>52</v>
      </c>
    </row>
    <row r="47" spans="3:9" x14ac:dyDescent="0.3">
      <c r="C47" s="1">
        <v>42</v>
      </c>
      <c r="D47" s="1" t="s">
        <v>1</v>
      </c>
      <c r="E47" s="2">
        <v>22182</v>
      </c>
      <c r="F47" s="1">
        <v>1</v>
      </c>
      <c r="G47" s="3">
        <v>35100</v>
      </c>
      <c r="H47" s="1">
        <v>249.2</v>
      </c>
      <c r="I47" s="1">
        <v>90</v>
      </c>
    </row>
    <row r="48" spans="3:9" x14ac:dyDescent="0.3">
      <c r="C48" s="1">
        <v>43</v>
      </c>
      <c r="D48" s="1" t="s">
        <v>1</v>
      </c>
      <c r="E48" s="2">
        <v>23394</v>
      </c>
      <c r="F48" s="1">
        <v>1</v>
      </c>
      <c r="G48" s="3">
        <v>23250</v>
      </c>
      <c r="H48" s="1">
        <v>253.8</v>
      </c>
      <c r="I48" s="1">
        <v>46</v>
      </c>
    </row>
    <row r="49" spans="3:9" x14ac:dyDescent="0.3">
      <c r="C49" s="1">
        <v>44</v>
      </c>
      <c r="D49" s="1" t="s">
        <v>1</v>
      </c>
      <c r="E49" s="2">
        <v>23177</v>
      </c>
      <c r="F49" s="1">
        <v>1</v>
      </c>
      <c r="G49" s="3">
        <v>29250</v>
      </c>
      <c r="H49" s="1">
        <v>258.39999999999998</v>
      </c>
      <c r="I49" s="1">
        <v>50</v>
      </c>
    </row>
    <row r="50" spans="3:9" x14ac:dyDescent="0.3">
      <c r="C50" s="1">
        <v>45</v>
      </c>
      <c r="D50" s="1" t="s">
        <v>1</v>
      </c>
      <c r="E50" s="2">
        <v>14094</v>
      </c>
      <c r="F50" s="1">
        <v>2</v>
      </c>
      <c r="G50" s="3">
        <v>30750</v>
      </c>
      <c r="H50" s="1">
        <v>263</v>
      </c>
      <c r="I50" s="1">
        <v>307</v>
      </c>
    </row>
    <row r="51" spans="3:9" x14ac:dyDescent="0.3">
      <c r="C51" s="1">
        <v>46</v>
      </c>
      <c r="D51" s="1" t="s">
        <v>2</v>
      </c>
      <c r="E51" s="2">
        <v>14933</v>
      </c>
      <c r="F51" s="1">
        <v>1</v>
      </c>
      <c r="G51" s="3">
        <v>22350</v>
      </c>
      <c r="H51" s="1">
        <v>267.60000000000002</v>
      </c>
      <c r="I51" s="1">
        <v>165</v>
      </c>
    </row>
    <row r="52" spans="3:9" x14ac:dyDescent="0.3">
      <c r="C52" s="1">
        <v>47</v>
      </c>
      <c r="D52" s="1" t="s">
        <v>2</v>
      </c>
      <c r="E52" s="2">
        <v>13998</v>
      </c>
      <c r="F52" s="1">
        <v>1</v>
      </c>
      <c r="G52" s="3">
        <v>30000</v>
      </c>
      <c r="H52" s="1">
        <v>272.2</v>
      </c>
      <c r="I52" s="1">
        <v>228</v>
      </c>
    </row>
    <row r="53" spans="3:9" x14ac:dyDescent="0.3">
      <c r="C53" s="1">
        <v>48</v>
      </c>
      <c r="D53" s="1" t="s">
        <v>1</v>
      </c>
      <c r="E53" s="2">
        <v>17325</v>
      </c>
      <c r="F53" s="1">
        <v>2</v>
      </c>
      <c r="G53" s="3">
        <v>30750</v>
      </c>
      <c r="H53" s="1">
        <v>276.8</v>
      </c>
      <c r="I53" s="1">
        <v>240</v>
      </c>
    </row>
    <row r="54" spans="3:9" x14ac:dyDescent="0.3">
      <c r="C54" s="1">
        <v>49</v>
      </c>
      <c r="D54" s="1" t="s">
        <v>1</v>
      </c>
      <c r="E54" s="2">
        <v>21444</v>
      </c>
      <c r="F54" s="1">
        <v>1</v>
      </c>
      <c r="G54" s="3">
        <v>34800</v>
      </c>
      <c r="H54" s="1">
        <v>281.39999999999998</v>
      </c>
      <c r="I54" s="1">
        <v>93</v>
      </c>
    </row>
    <row r="55" spans="3:9" x14ac:dyDescent="0.3">
      <c r="C55" s="4">
        <v>50</v>
      </c>
      <c r="D55" s="4" t="s">
        <v>1</v>
      </c>
      <c r="E55" s="2">
        <v>21445</v>
      </c>
      <c r="F55" s="4">
        <v>2</v>
      </c>
      <c r="G55" s="3">
        <v>23550</v>
      </c>
      <c r="H55" s="1">
        <v>286</v>
      </c>
      <c r="I55" s="6">
        <v>95</v>
      </c>
    </row>
  </sheetData>
  <conditionalFormatting sqref="E6:E55">
    <cfRule type="cellIs" dxfId="4" priority="1" operator="greaterThan">
      <formula>21916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3:I55"/>
  <sheetViews>
    <sheetView workbookViewId="0">
      <selection activeCell="C6" sqref="C6:C55"/>
    </sheetView>
  </sheetViews>
  <sheetFormatPr defaultRowHeight="14.4" x14ac:dyDescent="0.3"/>
  <cols>
    <col min="2" max="2" width="7.6640625" customWidth="1"/>
    <col min="3" max="3" width="14.33203125" customWidth="1"/>
    <col min="5" max="5" width="29.5546875" customWidth="1"/>
    <col min="6" max="6" width="20.44140625" customWidth="1"/>
    <col min="7" max="7" width="15.109375" customWidth="1"/>
    <col min="8" max="8" width="31.5546875" customWidth="1"/>
    <col min="9" max="9" width="28.5546875" customWidth="1"/>
  </cols>
  <sheetData>
    <row r="3" spans="3:9" ht="18" x14ac:dyDescent="0.35">
      <c r="C3" s="13" t="s">
        <v>26</v>
      </c>
      <c r="D3" s="14"/>
      <c r="E3" s="14"/>
      <c r="F3" s="14"/>
      <c r="G3" s="14"/>
      <c r="H3" s="14"/>
    </row>
    <row r="5" spans="3:9" x14ac:dyDescent="0.3">
      <c r="C5" s="7" t="s">
        <v>3</v>
      </c>
      <c r="D5" s="7" t="s">
        <v>4</v>
      </c>
      <c r="E5" s="8" t="s">
        <v>5</v>
      </c>
      <c r="F5" s="7" t="s">
        <v>6</v>
      </c>
      <c r="G5" s="9" t="s">
        <v>0</v>
      </c>
      <c r="H5" s="7" t="s">
        <v>7</v>
      </c>
      <c r="I5" s="10" t="s">
        <v>9</v>
      </c>
    </row>
    <row r="6" spans="3:9" x14ac:dyDescent="0.3">
      <c r="C6" s="1">
        <v>1</v>
      </c>
      <c r="D6" s="1" t="s">
        <v>1</v>
      </c>
      <c r="E6" s="2">
        <v>19027</v>
      </c>
      <c r="F6" s="1">
        <v>3</v>
      </c>
      <c r="G6" s="3">
        <v>57000</v>
      </c>
      <c r="H6" s="1">
        <v>60</v>
      </c>
      <c r="I6" s="1">
        <v>144</v>
      </c>
    </row>
    <row r="7" spans="3:9" x14ac:dyDescent="0.3">
      <c r="C7" s="1">
        <v>2</v>
      </c>
      <c r="D7" s="1" t="s">
        <v>1</v>
      </c>
      <c r="E7" s="2">
        <v>21328</v>
      </c>
      <c r="F7" s="1">
        <v>1</v>
      </c>
      <c r="G7" s="3">
        <v>40200</v>
      </c>
      <c r="H7" s="1">
        <v>67</v>
      </c>
      <c r="I7" s="1">
        <v>36</v>
      </c>
    </row>
    <row r="8" spans="3:9" x14ac:dyDescent="0.3">
      <c r="C8" s="1">
        <v>3</v>
      </c>
      <c r="D8" s="1" t="s">
        <v>2</v>
      </c>
      <c r="E8" s="2">
        <v>10800</v>
      </c>
      <c r="F8" s="1">
        <v>1</v>
      </c>
      <c r="G8" s="3">
        <v>21450</v>
      </c>
      <c r="H8" s="1">
        <v>68</v>
      </c>
      <c r="I8" s="1">
        <v>381</v>
      </c>
    </row>
    <row r="9" spans="3:9" x14ac:dyDescent="0.3">
      <c r="C9" s="1">
        <v>4</v>
      </c>
      <c r="D9" s="1" t="s">
        <v>2</v>
      </c>
      <c r="E9" s="2">
        <v>17272</v>
      </c>
      <c r="F9" s="1">
        <v>1</v>
      </c>
      <c r="G9" s="3">
        <v>21900</v>
      </c>
      <c r="H9" s="1">
        <v>75</v>
      </c>
      <c r="I9" s="1">
        <v>190</v>
      </c>
    </row>
    <row r="10" spans="3:9" x14ac:dyDescent="0.3">
      <c r="C10" s="1">
        <v>5</v>
      </c>
      <c r="D10" s="1" t="s">
        <v>1</v>
      </c>
      <c r="E10" s="2">
        <v>20129</v>
      </c>
      <c r="F10" s="1">
        <v>1</v>
      </c>
      <c r="G10" s="3">
        <v>45000</v>
      </c>
      <c r="H10" s="1">
        <v>79</v>
      </c>
      <c r="I10" s="1">
        <v>138</v>
      </c>
    </row>
    <row r="11" spans="3:9" x14ac:dyDescent="0.3">
      <c r="C11" s="1">
        <v>6</v>
      </c>
      <c r="D11" s="1" t="s">
        <v>1</v>
      </c>
      <c r="E11" s="2">
        <v>21419</v>
      </c>
      <c r="F11" s="1">
        <v>1</v>
      </c>
      <c r="G11" s="3">
        <v>32100</v>
      </c>
      <c r="H11" s="1">
        <v>83.6</v>
      </c>
      <c r="I11" s="1">
        <v>67</v>
      </c>
    </row>
    <row r="12" spans="3:9" x14ac:dyDescent="0.3">
      <c r="C12" s="1">
        <v>7</v>
      </c>
      <c r="D12" s="1" t="s">
        <v>1</v>
      </c>
      <c r="E12" s="2">
        <v>20571</v>
      </c>
      <c r="F12" s="1">
        <v>1</v>
      </c>
      <c r="G12" s="3">
        <v>36000</v>
      </c>
      <c r="H12" s="1">
        <v>88.2</v>
      </c>
      <c r="I12" s="1">
        <v>114</v>
      </c>
    </row>
    <row r="13" spans="3:9" x14ac:dyDescent="0.3">
      <c r="C13" s="1">
        <v>8</v>
      </c>
      <c r="D13" s="1" t="s">
        <v>2</v>
      </c>
      <c r="E13" s="2">
        <v>24233</v>
      </c>
      <c r="F13" s="1">
        <v>1</v>
      </c>
      <c r="G13" s="3">
        <v>21900</v>
      </c>
      <c r="H13" s="1">
        <v>92.8</v>
      </c>
      <c r="I13" s="1">
        <v>0</v>
      </c>
    </row>
    <row r="14" spans="3:9" x14ac:dyDescent="0.3">
      <c r="C14" s="1">
        <v>9</v>
      </c>
      <c r="D14" s="1" t="s">
        <v>2</v>
      </c>
      <c r="E14" s="2">
        <v>16825</v>
      </c>
      <c r="F14" s="1">
        <v>1</v>
      </c>
      <c r="G14" s="3">
        <v>27900</v>
      </c>
      <c r="H14" s="1">
        <v>97.4</v>
      </c>
      <c r="I14" s="1">
        <v>115</v>
      </c>
    </row>
    <row r="15" spans="3:9" x14ac:dyDescent="0.3">
      <c r="C15" s="1">
        <v>10</v>
      </c>
      <c r="D15" s="1" t="s">
        <v>2</v>
      </c>
      <c r="E15" s="2">
        <v>16846</v>
      </c>
      <c r="F15" s="1">
        <v>1</v>
      </c>
      <c r="G15" s="3">
        <v>24000</v>
      </c>
      <c r="H15" s="1">
        <v>102</v>
      </c>
      <c r="I15" s="1">
        <v>244</v>
      </c>
    </row>
    <row r="16" spans="3:9" x14ac:dyDescent="0.3">
      <c r="C16" s="1">
        <v>11</v>
      </c>
      <c r="D16" s="1" t="s">
        <v>2</v>
      </c>
      <c r="E16" s="2">
        <v>18301</v>
      </c>
      <c r="F16" s="1">
        <v>1</v>
      </c>
      <c r="G16" s="3">
        <v>30300</v>
      </c>
      <c r="H16" s="1">
        <v>106.6</v>
      </c>
      <c r="I16" s="1">
        <v>143</v>
      </c>
    </row>
    <row r="17" spans="3:9" x14ac:dyDescent="0.3">
      <c r="C17" s="1">
        <v>12</v>
      </c>
      <c r="D17" s="1" t="s">
        <v>1</v>
      </c>
      <c r="E17" s="2">
        <v>24118</v>
      </c>
      <c r="F17" s="1">
        <v>1</v>
      </c>
      <c r="G17" s="3">
        <v>28350</v>
      </c>
      <c r="H17" s="1">
        <v>111.2</v>
      </c>
      <c r="I17" s="1">
        <v>26</v>
      </c>
    </row>
    <row r="18" spans="3:9" x14ac:dyDescent="0.3">
      <c r="C18" s="1">
        <v>13</v>
      </c>
      <c r="D18" s="1" t="s">
        <v>1</v>
      </c>
      <c r="E18" s="2">
        <v>22114</v>
      </c>
      <c r="F18" s="1">
        <v>1</v>
      </c>
      <c r="G18" s="3">
        <v>27750</v>
      </c>
      <c r="H18" s="1">
        <v>115.8</v>
      </c>
      <c r="I18" s="1">
        <v>34</v>
      </c>
    </row>
    <row r="19" spans="3:9" x14ac:dyDescent="0.3">
      <c r="C19" s="1">
        <v>14</v>
      </c>
      <c r="D19" s="1" t="s">
        <v>2</v>
      </c>
      <c r="E19" s="2">
        <v>17955</v>
      </c>
      <c r="F19" s="1">
        <v>1</v>
      </c>
      <c r="G19" s="3">
        <v>35100</v>
      </c>
      <c r="H19" s="1">
        <v>120.4</v>
      </c>
      <c r="I19" s="1">
        <v>137</v>
      </c>
    </row>
    <row r="20" spans="3:9" x14ac:dyDescent="0.3">
      <c r="C20" s="1">
        <v>15</v>
      </c>
      <c r="D20" s="1" t="s">
        <v>1</v>
      </c>
      <c r="E20" s="2">
        <v>22887</v>
      </c>
      <c r="F20" s="1">
        <v>1</v>
      </c>
      <c r="G20" s="3">
        <v>27300</v>
      </c>
      <c r="H20" s="1">
        <v>125</v>
      </c>
      <c r="I20" s="1">
        <v>66</v>
      </c>
    </row>
    <row r="21" spans="3:9" x14ac:dyDescent="0.3">
      <c r="C21" s="1">
        <v>16</v>
      </c>
      <c r="D21" s="1" t="s">
        <v>1</v>
      </c>
      <c r="E21" s="2">
        <v>23698</v>
      </c>
      <c r="F21" s="1">
        <v>1</v>
      </c>
      <c r="G21" s="3">
        <v>40800</v>
      </c>
      <c r="H21" s="1">
        <v>129.6</v>
      </c>
      <c r="I21" s="1">
        <v>24</v>
      </c>
    </row>
    <row r="22" spans="3:9" x14ac:dyDescent="0.3">
      <c r="C22" s="1">
        <v>17</v>
      </c>
      <c r="D22" s="1" t="s">
        <v>1</v>
      </c>
      <c r="E22" s="2">
        <v>22845</v>
      </c>
      <c r="F22" s="1">
        <v>1</v>
      </c>
      <c r="G22" s="3">
        <v>46000</v>
      </c>
      <c r="H22" s="1">
        <v>134.19999999999999</v>
      </c>
      <c r="I22" s="1">
        <v>48</v>
      </c>
    </row>
    <row r="23" spans="3:9" x14ac:dyDescent="0.3">
      <c r="C23" s="1">
        <v>18</v>
      </c>
      <c r="D23" s="1" t="s">
        <v>1</v>
      </c>
      <c r="E23" s="2">
        <v>20534</v>
      </c>
      <c r="F23" s="1">
        <v>3</v>
      </c>
      <c r="G23" s="3">
        <v>103750</v>
      </c>
      <c r="H23" s="1">
        <v>138.80000000000001</v>
      </c>
      <c r="I23" s="1">
        <v>70</v>
      </c>
    </row>
    <row r="24" spans="3:9" x14ac:dyDescent="0.3">
      <c r="C24" s="1">
        <v>19</v>
      </c>
      <c r="D24" s="1" t="s">
        <v>1</v>
      </c>
      <c r="E24" s="2">
        <v>22877</v>
      </c>
      <c r="F24" s="1">
        <v>1</v>
      </c>
      <c r="G24" s="3">
        <v>42300</v>
      </c>
      <c r="H24" s="1">
        <v>143.4</v>
      </c>
      <c r="I24" s="1">
        <v>103</v>
      </c>
    </row>
    <row r="25" spans="3:9" x14ac:dyDescent="0.3">
      <c r="C25" s="1">
        <v>20</v>
      </c>
      <c r="D25" s="1" t="s">
        <v>2</v>
      </c>
      <c r="E25" s="2">
        <v>14633</v>
      </c>
      <c r="F25" s="1">
        <v>1</v>
      </c>
      <c r="G25" s="3">
        <v>26250</v>
      </c>
      <c r="H25" s="1">
        <v>148</v>
      </c>
      <c r="I25" s="1">
        <v>48</v>
      </c>
    </row>
    <row r="26" spans="3:9" x14ac:dyDescent="0.3">
      <c r="C26" s="1">
        <v>21</v>
      </c>
      <c r="D26" s="1" t="s">
        <v>2</v>
      </c>
      <c r="E26" s="2">
        <v>23061</v>
      </c>
      <c r="F26" s="1">
        <v>1</v>
      </c>
      <c r="G26" s="3">
        <v>38850</v>
      </c>
      <c r="H26" s="1">
        <v>152.6</v>
      </c>
      <c r="I26" s="1">
        <v>17</v>
      </c>
    </row>
    <row r="27" spans="3:9" x14ac:dyDescent="0.3">
      <c r="C27" s="1">
        <v>22</v>
      </c>
      <c r="D27" s="1" t="s">
        <v>1</v>
      </c>
      <c r="E27" s="2">
        <v>14878</v>
      </c>
      <c r="F27" s="1">
        <v>1</v>
      </c>
      <c r="G27" s="3">
        <v>21750</v>
      </c>
      <c r="H27" s="1">
        <v>157.19999999999999</v>
      </c>
      <c r="I27" s="1">
        <v>315</v>
      </c>
    </row>
    <row r="28" spans="3:9" x14ac:dyDescent="0.3">
      <c r="C28" s="1">
        <v>23</v>
      </c>
      <c r="D28" s="1" t="s">
        <v>2</v>
      </c>
      <c r="E28" s="2">
        <v>23816</v>
      </c>
      <c r="F28" s="1">
        <v>1</v>
      </c>
      <c r="G28" s="3">
        <v>24000</v>
      </c>
      <c r="H28" s="1">
        <v>161.80000000000001</v>
      </c>
      <c r="I28" s="1">
        <v>75</v>
      </c>
    </row>
    <row r="29" spans="3:9" x14ac:dyDescent="0.3">
      <c r="C29" s="1">
        <v>24</v>
      </c>
      <c r="D29" s="1" t="s">
        <v>2</v>
      </c>
      <c r="E29" s="2">
        <v>12140</v>
      </c>
      <c r="F29" s="1">
        <v>1</v>
      </c>
      <c r="G29" s="3">
        <v>16950</v>
      </c>
      <c r="H29" s="1">
        <v>166.4</v>
      </c>
      <c r="I29" s="1">
        <v>124</v>
      </c>
    </row>
    <row r="30" spans="3:9" x14ac:dyDescent="0.3">
      <c r="C30" s="1">
        <v>25</v>
      </c>
      <c r="D30" s="1" t="s">
        <v>2</v>
      </c>
      <c r="E30" s="2">
        <v>15523</v>
      </c>
      <c r="F30" s="1">
        <v>1</v>
      </c>
      <c r="G30" s="3">
        <v>21150</v>
      </c>
      <c r="H30" s="1">
        <v>171</v>
      </c>
      <c r="I30" s="1">
        <v>171</v>
      </c>
    </row>
    <row r="31" spans="3:9" x14ac:dyDescent="0.3">
      <c r="C31" s="1">
        <v>26</v>
      </c>
      <c r="D31" s="1" t="s">
        <v>1</v>
      </c>
      <c r="E31" s="2">
        <v>24419</v>
      </c>
      <c r="F31" s="1">
        <v>1</v>
      </c>
      <c r="G31" s="3">
        <v>31050</v>
      </c>
      <c r="H31" s="1">
        <v>175.6</v>
      </c>
      <c r="I31" s="1">
        <v>14</v>
      </c>
    </row>
    <row r="32" spans="3:9" x14ac:dyDescent="0.3">
      <c r="C32" s="1">
        <v>27</v>
      </c>
      <c r="D32" s="1" t="s">
        <v>1</v>
      </c>
      <c r="E32" s="2">
        <v>19802</v>
      </c>
      <c r="F32" s="1">
        <v>3</v>
      </c>
      <c r="G32" s="3">
        <v>60375</v>
      </c>
      <c r="H32" s="1">
        <v>180.2</v>
      </c>
      <c r="I32" s="1">
        <v>96</v>
      </c>
    </row>
    <row r="33" spans="3:9" x14ac:dyDescent="0.3">
      <c r="C33" s="1">
        <v>28</v>
      </c>
      <c r="D33" s="1" t="s">
        <v>1</v>
      </c>
      <c r="E33" s="2">
        <v>23112</v>
      </c>
      <c r="F33" s="1">
        <v>1</v>
      </c>
      <c r="G33" s="3">
        <v>32550</v>
      </c>
      <c r="H33" s="1">
        <v>184.8</v>
      </c>
      <c r="I33" s="1">
        <v>43</v>
      </c>
    </row>
    <row r="34" spans="3:9" x14ac:dyDescent="0.3">
      <c r="C34" s="1">
        <v>29</v>
      </c>
      <c r="D34" s="1" t="s">
        <v>1</v>
      </c>
      <c r="E34" s="2">
        <v>16099</v>
      </c>
      <c r="F34" s="1">
        <v>3</v>
      </c>
      <c r="G34" s="3">
        <v>135000</v>
      </c>
      <c r="H34" s="1">
        <v>189.4</v>
      </c>
      <c r="I34" s="1">
        <v>199</v>
      </c>
    </row>
    <row r="35" spans="3:9" x14ac:dyDescent="0.3">
      <c r="C35" s="1">
        <v>30</v>
      </c>
      <c r="D35" s="1" t="s">
        <v>1</v>
      </c>
      <c r="E35" s="2">
        <v>22541</v>
      </c>
      <c r="F35" s="1">
        <v>1</v>
      </c>
      <c r="G35" s="3">
        <v>31200</v>
      </c>
      <c r="H35" s="1">
        <v>194</v>
      </c>
      <c r="I35" s="1">
        <v>54</v>
      </c>
    </row>
    <row r="36" spans="3:9" x14ac:dyDescent="0.3">
      <c r="C36" s="1">
        <v>31</v>
      </c>
      <c r="D36" s="1" t="s">
        <v>1</v>
      </c>
      <c r="E36" s="2">
        <v>23431</v>
      </c>
      <c r="F36" s="1">
        <v>1</v>
      </c>
      <c r="G36" s="3">
        <v>36150</v>
      </c>
      <c r="H36" s="1">
        <v>198.6</v>
      </c>
      <c r="I36" s="1">
        <v>83</v>
      </c>
    </row>
    <row r="37" spans="3:9" x14ac:dyDescent="0.3">
      <c r="C37" s="1">
        <v>32</v>
      </c>
      <c r="D37" s="1" t="s">
        <v>1</v>
      </c>
      <c r="E37" s="2">
        <v>19752</v>
      </c>
      <c r="F37" s="1">
        <v>3</v>
      </c>
      <c r="G37" s="3">
        <v>110625</v>
      </c>
      <c r="H37" s="1">
        <v>203.2</v>
      </c>
      <c r="I37" s="1">
        <v>120</v>
      </c>
    </row>
    <row r="38" spans="3:9" x14ac:dyDescent="0.3">
      <c r="C38" s="1">
        <v>33</v>
      </c>
      <c r="D38" s="1" t="s">
        <v>1</v>
      </c>
      <c r="E38" s="2">
        <v>22358</v>
      </c>
      <c r="F38" s="1">
        <v>1</v>
      </c>
      <c r="G38" s="3">
        <v>42000</v>
      </c>
      <c r="H38" s="1">
        <v>207.8</v>
      </c>
      <c r="I38" s="1">
        <v>68</v>
      </c>
    </row>
    <row r="39" spans="3:9" x14ac:dyDescent="0.3">
      <c r="C39" s="1">
        <v>34</v>
      </c>
      <c r="D39" s="1" t="s">
        <v>1</v>
      </c>
      <c r="E39" s="2">
        <v>17931</v>
      </c>
      <c r="F39" s="1">
        <v>3</v>
      </c>
      <c r="G39" s="3">
        <v>92000</v>
      </c>
      <c r="H39" s="1">
        <v>212.4</v>
      </c>
      <c r="I39" s="1">
        <v>175</v>
      </c>
    </row>
    <row r="40" spans="3:9" x14ac:dyDescent="0.3">
      <c r="C40" s="1">
        <v>35</v>
      </c>
      <c r="D40" s="1" t="s">
        <v>1</v>
      </c>
      <c r="E40" s="2">
        <v>22515</v>
      </c>
      <c r="F40" s="1">
        <v>3</v>
      </c>
      <c r="G40" s="3">
        <v>81250</v>
      </c>
      <c r="H40" s="1">
        <v>217</v>
      </c>
      <c r="I40" s="1">
        <v>18</v>
      </c>
    </row>
    <row r="41" spans="3:9" x14ac:dyDescent="0.3">
      <c r="C41" s="1">
        <v>36</v>
      </c>
      <c r="D41" s="1" t="s">
        <v>2</v>
      </c>
      <c r="E41" s="2">
        <v>23230</v>
      </c>
      <c r="F41" s="1">
        <v>1</v>
      </c>
      <c r="G41" s="3">
        <v>31350</v>
      </c>
      <c r="H41" s="1">
        <v>221.6</v>
      </c>
      <c r="I41" s="1">
        <v>52</v>
      </c>
    </row>
    <row r="42" spans="3:9" x14ac:dyDescent="0.3">
      <c r="C42" s="1">
        <v>37</v>
      </c>
      <c r="D42" s="1" t="s">
        <v>1</v>
      </c>
      <c r="E42" s="2">
        <v>20006</v>
      </c>
      <c r="F42" s="1">
        <v>1</v>
      </c>
      <c r="G42" s="3">
        <v>29100</v>
      </c>
      <c r="H42" s="1">
        <v>226.2</v>
      </c>
      <c r="I42" s="1">
        <v>113</v>
      </c>
    </row>
    <row r="43" spans="3:9" x14ac:dyDescent="0.3">
      <c r="C43" s="1">
        <v>38</v>
      </c>
      <c r="D43" s="1" t="s">
        <v>1</v>
      </c>
      <c r="E43" s="2">
        <v>22763</v>
      </c>
      <c r="F43" s="1">
        <v>1</v>
      </c>
      <c r="G43" s="3">
        <v>31350</v>
      </c>
      <c r="H43" s="1">
        <v>230.8</v>
      </c>
      <c r="I43" s="1">
        <v>49</v>
      </c>
    </row>
    <row r="44" spans="3:9" x14ac:dyDescent="0.3">
      <c r="C44" s="1">
        <v>39</v>
      </c>
      <c r="D44" s="1" t="s">
        <v>1</v>
      </c>
      <c r="E44" s="2">
        <v>22089</v>
      </c>
      <c r="F44" s="1">
        <v>1</v>
      </c>
      <c r="G44" s="3">
        <v>36000</v>
      </c>
      <c r="H44" s="1">
        <v>235.4</v>
      </c>
      <c r="I44" s="1">
        <v>46</v>
      </c>
    </row>
    <row r="45" spans="3:9" x14ac:dyDescent="0.3">
      <c r="C45" s="1">
        <v>40</v>
      </c>
      <c r="D45" s="1" t="s">
        <v>2</v>
      </c>
      <c r="E45" s="2">
        <v>12294</v>
      </c>
      <c r="F45" s="1">
        <v>1</v>
      </c>
      <c r="G45" s="3">
        <v>19200</v>
      </c>
      <c r="H45" s="1">
        <v>235.4</v>
      </c>
      <c r="I45" s="1">
        <v>23</v>
      </c>
    </row>
    <row r="46" spans="3:9" x14ac:dyDescent="0.3">
      <c r="C46" s="1">
        <v>41</v>
      </c>
      <c r="D46" s="1" t="s">
        <v>2</v>
      </c>
      <c r="E46" s="2">
        <v>22358</v>
      </c>
      <c r="F46" s="1">
        <v>1</v>
      </c>
      <c r="G46" s="3">
        <v>23550</v>
      </c>
      <c r="H46" s="1">
        <v>244.6</v>
      </c>
      <c r="I46" s="1">
        <v>52</v>
      </c>
    </row>
    <row r="47" spans="3:9" x14ac:dyDescent="0.3">
      <c r="C47" s="1">
        <v>42</v>
      </c>
      <c r="D47" s="1" t="s">
        <v>1</v>
      </c>
      <c r="E47" s="2">
        <v>22182</v>
      </c>
      <c r="F47" s="1">
        <v>1</v>
      </c>
      <c r="G47" s="3">
        <v>35100</v>
      </c>
      <c r="H47" s="1">
        <v>249.2</v>
      </c>
      <c r="I47" s="1">
        <v>90</v>
      </c>
    </row>
    <row r="48" spans="3:9" x14ac:dyDescent="0.3">
      <c r="C48" s="1">
        <v>43</v>
      </c>
      <c r="D48" s="1" t="s">
        <v>1</v>
      </c>
      <c r="E48" s="2">
        <v>23394</v>
      </c>
      <c r="F48" s="1">
        <v>1</v>
      </c>
      <c r="G48" s="3">
        <v>23250</v>
      </c>
      <c r="H48" s="1">
        <v>253.8</v>
      </c>
      <c r="I48" s="1">
        <v>46</v>
      </c>
    </row>
    <row r="49" spans="3:9" x14ac:dyDescent="0.3">
      <c r="C49" s="1">
        <v>44</v>
      </c>
      <c r="D49" s="1" t="s">
        <v>1</v>
      </c>
      <c r="E49" s="2">
        <v>23177</v>
      </c>
      <c r="F49" s="1">
        <v>1</v>
      </c>
      <c r="G49" s="3">
        <v>29250</v>
      </c>
      <c r="H49" s="1">
        <v>258.39999999999998</v>
      </c>
      <c r="I49" s="1">
        <v>50</v>
      </c>
    </row>
    <row r="50" spans="3:9" x14ac:dyDescent="0.3">
      <c r="C50" s="1">
        <v>45</v>
      </c>
      <c r="D50" s="1" t="s">
        <v>1</v>
      </c>
      <c r="E50" s="2">
        <v>14094</v>
      </c>
      <c r="F50" s="1">
        <v>2</v>
      </c>
      <c r="G50" s="3">
        <v>30750</v>
      </c>
      <c r="H50" s="1">
        <v>263</v>
      </c>
      <c r="I50" s="1">
        <v>307</v>
      </c>
    </row>
    <row r="51" spans="3:9" x14ac:dyDescent="0.3">
      <c r="C51" s="1">
        <v>46</v>
      </c>
      <c r="D51" s="1" t="s">
        <v>2</v>
      </c>
      <c r="E51" s="2">
        <v>14933</v>
      </c>
      <c r="F51" s="1">
        <v>1</v>
      </c>
      <c r="G51" s="3">
        <v>22350</v>
      </c>
      <c r="H51" s="1">
        <v>267.60000000000002</v>
      </c>
      <c r="I51" s="1">
        <v>165</v>
      </c>
    </row>
    <row r="52" spans="3:9" x14ac:dyDescent="0.3">
      <c r="C52" s="1">
        <v>47</v>
      </c>
      <c r="D52" s="1" t="s">
        <v>2</v>
      </c>
      <c r="E52" s="2">
        <v>13998</v>
      </c>
      <c r="F52" s="1">
        <v>1</v>
      </c>
      <c r="G52" s="3">
        <v>30000</v>
      </c>
      <c r="H52" s="1">
        <v>272.2</v>
      </c>
      <c r="I52" s="1">
        <v>228</v>
      </c>
    </row>
    <row r="53" spans="3:9" x14ac:dyDescent="0.3">
      <c r="C53" s="1">
        <v>48</v>
      </c>
      <c r="D53" s="1" t="s">
        <v>1</v>
      </c>
      <c r="E53" s="2">
        <v>17325</v>
      </c>
      <c r="F53" s="1">
        <v>2</v>
      </c>
      <c r="G53" s="3">
        <v>30750</v>
      </c>
      <c r="H53" s="1">
        <v>276.8</v>
      </c>
      <c r="I53" s="1">
        <v>240</v>
      </c>
    </row>
    <row r="54" spans="3:9" x14ac:dyDescent="0.3">
      <c r="C54" s="1">
        <v>49</v>
      </c>
      <c r="D54" s="1" t="s">
        <v>1</v>
      </c>
      <c r="E54" s="2">
        <v>21444</v>
      </c>
      <c r="F54" s="1">
        <v>1</v>
      </c>
      <c r="G54" s="3">
        <v>34800</v>
      </c>
      <c r="H54" s="1">
        <v>281.39999999999998</v>
      </c>
      <c r="I54" s="1">
        <v>93</v>
      </c>
    </row>
    <row r="55" spans="3:9" x14ac:dyDescent="0.3">
      <c r="C55" s="4">
        <v>50</v>
      </c>
      <c r="D55" s="4" t="s">
        <v>1</v>
      </c>
      <c r="E55" s="2">
        <v>21445</v>
      </c>
      <c r="F55" s="4">
        <v>2</v>
      </c>
      <c r="G55" s="3">
        <v>23550</v>
      </c>
      <c r="H55" s="1">
        <v>286</v>
      </c>
      <c r="I55" s="6">
        <v>95</v>
      </c>
    </row>
  </sheetData>
  <conditionalFormatting sqref="C6:C55">
    <cfRule type="expression" priority="3">
      <formula>F6=3</formula>
    </cfRule>
    <cfRule type="expression" dxfId="1" priority="2">
      <formula>F6="3"</formula>
    </cfRule>
    <cfRule type="expression" dxfId="0" priority="1">
      <formula>F6=3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Employee_Data</vt:lpstr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  <vt:lpstr>Q11</vt:lpstr>
      <vt:lpstr>Q12</vt:lpstr>
      <vt:lpstr>Q13</vt:lpstr>
      <vt:lpstr>Q14</vt:lpstr>
      <vt:lpstr>Q15</vt:lpstr>
      <vt:lpstr>Q16</vt:lpstr>
      <vt:lpstr>Q17</vt:lpstr>
      <vt:lpstr>Q18</vt:lpstr>
      <vt:lpstr>Q19</vt:lpstr>
      <vt:lpstr>Q20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Surendra Achari</dc:creator>
  <cp:lastModifiedBy>nk804</cp:lastModifiedBy>
  <dcterms:created xsi:type="dcterms:W3CDTF">2022-03-05T06:30:13Z</dcterms:created>
  <dcterms:modified xsi:type="dcterms:W3CDTF">2022-03-20T11:00:11Z</dcterms:modified>
</cp:coreProperties>
</file>