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kbf4\Box Sync\Niranjana (Niranjana Krishnan)\Data Management\ArrestedEcdysis\"/>
    </mc:Choice>
  </mc:AlternateContent>
  <xr:revisionPtr revIDLastSave="0" documentId="13_ncr:1_{0287BCB9-ABC4-4974-A509-7555353757D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FAW_Toxicokinetics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E21" i="1"/>
  <c r="E20" i="1"/>
  <c r="E16" i="1"/>
  <c r="E15" i="1"/>
  <c r="E11" i="1"/>
  <c r="E10" i="1"/>
  <c r="E19" i="1"/>
  <c r="E18" i="1"/>
  <c r="E17" i="1"/>
  <c r="E14" i="1"/>
  <c r="E13" i="1"/>
  <c r="E12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<sst xmlns="http://schemas.openxmlformats.org/spreadsheetml/2006/main" count="102" uniqueCount="41">
  <si>
    <t>Sample Name</t>
  </si>
  <si>
    <t>None Detected</t>
  </si>
  <si>
    <t>&lt; 0.02</t>
  </si>
  <si>
    <t>FawLarvae_24Hr_R1</t>
  </si>
  <si>
    <t>FawLarvae_24Hr_R2</t>
  </si>
  <si>
    <t>FawLarvae_24Hr_R3</t>
  </si>
  <si>
    <t>FawLarvae_24Hr_R4</t>
  </si>
  <si>
    <t>FawLarvae_24Hr_R5</t>
  </si>
  <si>
    <t>FawPupae_R1</t>
  </si>
  <si>
    <t>FawPupae_R2</t>
  </si>
  <si>
    <t>FawPupae_R3</t>
  </si>
  <si>
    <t>FawPupae_R4</t>
  </si>
  <si>
    <t>FawPupae_R5</t>
  </si>
  <si>
    <t>FawLarvae_4Hr_R1</t>
  </si>
  <si>
    <t>FawLarvae_4Hr_R2</t>
  </si>
  <si>
    <t>FawLarvae_4Hr_R3</t>
  </si>
  <si>
    <t>FawLarvae_4Hr_R4</t>
  </si>
  <si>
    <t>FawLarvae_4Hr_R5</t>
  </si>
  <si>
    <t>FawLarvae_ZeroHr_R1</t>
  </si>
  <si>
    <t>FawLarvae_ZeroHr_R2</t>
  </si>
  <si>
    <t>FawLarvae_ZeroHr_R3</t>
  </si>
  <si>
    <t>FawLarvae_ZeroHr_R4</t>
  </si>
  <si>
    <t>FawLarvae_ZeroHr_R5</t>
  </si>
  <si>
    <t>Immediately</t>
  </si>
  <si>
    <t>4 hours</t>
  </si>
  <si>
    <t>TimeCollection_AfterTreatment</t>
  </si>
  <si>
    <t>24 hours</t>
  </si>
  <si>
    <t>Approx 86 and 110 hours (i.e., 3 to 5 days)</t>
  </si>
  <si>
    <t>Approx 86 hours (i.e., 3 to 4 days)</t>
  </si>
  <si>
    <t>Approx 86 and 93 hours (i.e., 3 to 4 days)</t>
  </si>
  <si>
    <t>Approx 62 and 85 hours (i.e, 2 to 4 days)</t>
  </si>
  <si>
    <t>Approx 85 hours and 5 days (i.e., 3 to 5 days)</t>
  </si>
  <si>
    <t>5-OH Imidacloprid Amount in Sample (ppm)</t>
  </si>
  <si>
    <t>Imidacloprid Amount in Sample (ppm)</t>
  </si>
  <si>
    <t>Imidacloprid Olefin Amount in Sample (ppm)</t>
  </si>
  <si>
    <t>Weight_Pupae_AfterPupation (mg)</t>
  </si>
  <si>
    <t>Weight_Larvae_AtTimeOfTreatment (mg)</t>
  </si>
  <si>
    <t>This file provides internal imidacloprid (including metabolite) dose data for fall armyworms that were topically treated with imidacloprid. Data were used in Figure 5 and Table S3</t>
  </si>
  <si>
    <t>NA</t>
  </si>
  <si>
    <t>After pupation</t>
  </si>
  <si>
    <t>ppm unit is ug of insecticide/g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</si>
</sst>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1F01-D673-4312-89AD-D4CC7F59B021}">
  <dimension ref="A1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D32" sqref="D32"/>
    </sheetView>
  </sheetViews>
  <sheetFormatPr defaultRowHeight="15" x14ac:dyDescent="0.25"/>
  <cols>
    <col min="1" max="1" width="46.85546875" customWidth="1"/>
    <col min="2" max="2" width="25.7109375" bestFit="1" customWidth="1"/>
    <col min="3" max="3" width="31.140625" bestFit="1" customWidth="1"/>
    <col min="4" max="4" width="38" customWidth="1"/>
    <col min="5" max="5" width="11.85546875" customWidth="1"/>
    <col min="6" max="6" width="13.7109375" customWidth="1"/>
    <col min="7" max="7" width="18.28515625" customWidth="1"/>
    <col min="8" max="8" width="40.7109375" customWidth="1"/>
  </cols>
  <sheetData>
    <row r="1" spans="1:7" x14ac:dyDescent="0.25">
      <c r="A1" s="1" t="s">
        <v>0</v>
      </c>
      <c r="B1" s="2" t="s">
        <v>33</v>
      </c>
      <c r="C1" s="3" t="s">
        <v>32</v>
      </c>
      <c r="D1" s="1" t="s">
        <v>34</v>
      </c>
      <c r="E1" s="13" t="s">
        <v>36</v>
      </c>
      <c r="F1" s="13" t="s">
        <v>35</v>
      </c>
      <c r="G1" s="13" t="s">
        <v>25</v>
      </c>
    </row>
    <row r="2" spans="1:7" x14ac:dyDescent="0.25">
      <c r="A2" t="s">
        <v>18</v>
      </c>
      <c r="B2" s="8">
        <v>66.7</v>
      </c>
      <c r="C2" s="4" t="s">
        <v>1</v>
      </c>
      <c r="D2" s="4" t="s">
        <v>1</v>
      </c>
      <c r="E2">
        <f>357+382</f>
        <v>739</v>
      </c>
      <c r="F2" t="s">
        <v>38</v>
      </c>
      <c r="G2" t="s">
        <v>23</v>
      </c>
    </row>
    <row r="3" spans="1:7" x14ac:dyDescent="0.25">
      <c r="A3" t="s">
        <v>19</v>
      </c>
      <c r="B3" s="8">
        <v>68.23</v>
      </c>
      <c r="C3" s="4">
        <v>0.437</v>
      </c>
      <c r="D3" s="4" t="s">
        <v>1</v>
      </c>
      <c r="E3">
        <f>289+285</f>
        <v>574</v>
      </c>
      <c r="F3" t="s">
        <v>38</v>
      </c>
      <c r="G3" t="s">
        <v>23</v>
      </c>
    </row>
    <row r="4" spans="1:7" x14ac:dyDescent="0.25">
      <c r="A4" t="s">
        <v>20</v>
      </c>
      <c r="B4" s="8">
        <v>51.24</v>
      </c>
      <c r="C4" s="4">
        <v>0.36399999999999999</v>
      </c>
      <c r="D4" s="4" t="s">
        <v>1</v>
      </c>
      <c r="E4">
        <f>267+369</f>
        <v>636</v>
      </c>
      <c r="F4" t="s">
        <v>38</v>
      </c>
      <c r="G4" t="s">
        <v>23</v>
      </c>
    </row>
    <row r="5" spans="1:7" x14ac:dyDescent="0.25">
      <c r="A5" s="9" t="s">
        <v>21</v>
      </c>
      <c r="B5" s="8">
        <v>171.45</v>
      </c>
      <c r="C5" s="4" t="s">
        <v>1</v>
      </c>
      <c r="D5" s="4" t="s">
        <v>1</v>
      </c>
      <c r="E5">
        <f>297+350</f>
        <v>647</v>
      </c>
      <c r="F5" t="s">
        <v>38</v>
      </c>
      <c r="G5" t="s">
        <v>23</v>
      </c>
    </row>
    <row r="6" spans="1:7" x14ac:dyDescent="0.25">
      <c r="A6" t="s">
        <v>22</v>
      </c>
      <c r="B6" s="8">
        <v>47.73</v>
      </c>
      <c r="C6" s="4" t="s">
        <v>1</v>
      </c>
      <c r="D6" s="4" t="s">
        <v>1</v>
      </c>
      <c r="E6">
        <f>324+338</f>
        <v>662</v>
      </c>
      <c r="F6" t="s">
        <v>38</v>
      </c>
      <c r="G6" t="s">
        <v>23</v>
      </c>
    </row>
    <row r="7" spans="1:7" x14ac:dyDescent="0.25">
      <c r="A7" t="s">
        <v>13</v>
      </c>
      <c r="B7" s="8">
        <v>76.099999999999994</v>
      </c>
      <c r="C7" s="4">
        <v>0.73299999999999998</v>
      </c>
      <c r="D7" s="4">
        <v>1.48</v>
      </c>
      <c r="E7">
        <f>288+250</f>
        <v>538</v>
      </c>
      <c r="F7" t="s">
        <v>38</v>
      </c>
      <c r="G7" t="s">
        <v>24</v>
      </c>
    </row>
    <row r="8" spans="1:7" x14ac:dyDescent="0.25">
      <c r="A8" t="s">
        <v>14</v>
      </c>
      <c r="B8" s="8">
        <v>45.84</v>
      </c>
      <c r="C8" s="4" t="s">
        <v>1</v>
      </c>
      <c r="D8" s="4" t="s">
        <v>1</v>
      </c>
      <c r="E8">
        <f>216+324</f>
        <v>540</v>
      </c>
      <c r="F8" t="s">
        <v>38</v>
      </c>
      <c r="G8" t="s">
        <v>24</v>
      </c>
    </row>
    <row r="9" spans="1:7" x14ac:dyDescent="0.25">
      <c r="A9" t="s">
        <v>15</v>
      </c>
      <c r="B9" s="8">
        <v>44.19</v>
      </c>
      <c r="C9" s="4">
        <v>0.43099999999999999</v>
      </c>
      <c r="D9" s="4" t="s">
        <v>1</v>
      </c>
      <c r="E9">
        <f>224+209</f>
        <v>433</v>
      </c>
      <c r="F9" t="s">
        <v>38</v>
      </c>
      <c r="G9" t="s">
        <v>24</v>
      </c>
    </row>
    <row r="10" spans="1:7" x14ac:dyDescent="0.25">
      <c r="A10" t="s">
        <v>16</v>
      </c>
      <c r="B10" s="8">
        <v>82.04</v>
      </c>
      <c r="C10" s="4" t="s">
        <v>1</v>
      </c>
      <c r="D10" s="4" t="s">
        <v>1</v>
      </c>
      <c r="E10">
        <f>292+327</f>
        <v>619</v>
      </c>
      <c r="F10" t="s">
        <v>38</v>
      </c>
      <c r="G10" t="s">
        <v>24</v>
      </c>
    </row>
    <row r="11" spans="1:7" x14ac:dyDescent="0.25">
      <c r="A11" s="9" t="s">
        <v>17</v>
      </c>
      <c r="B11" s="8">
        <v>29.26</v>
      </c>
      <c r="C11" s="4">
        <v>0.66700000000000004</v>
      </c>
      <c r="D11" s="4">
        <v>2.75</v>
      </c>
      <c r="E11">
        <f>330+266</f>
        <v>596</v>
      </c>
      <c r="F11" t="s">
        <v>38</v>
      </c>
      <c r="G11" t="s">
        <v>24</v>
      </c>
    </row>
    <row r="12" spans="1:7" x14ac:dyDescent="0.25">
      <c r="A12" t="s">
        <v>3</v>
      </c>
      <c r="B12" s="4">
        <v>22.7</v>
      </c>
      <c r="C12" s="4" t="s">
        <v>1</v>
      </c>
      <c r="D12" s="4" t="s">
        <v>1</v>
      </c>
      <c r="E12">
        <f>252+238</f>
        <v>490</v>
      </c>
      <c r="F12" t="s">
        <v>38</v>
      </c>
      <c r="G12" t="s">
        <v>26</v>
      </c>
    </row>
    <row r="13" spans="1:7" x14ac:dyDescent="0.25">
      <c r="A13" t="s">
        <v>4</v>
      </c>
      <c r="B13" s="10">
        <v>9.25</v>
      </c>
      <c r="C13" s="4">
        <v>0.20599999999999999</v>
      </c>
      <c r="D13" s="4" t="s">
        <v>1</v>
      </c>
      <c r="E13">
        <f>215+229</f>
        <v>444</v>
      </c>
      <c r="F13" t="s">
        <v>38</v>
      </c>
      <c r="G13" t="s">
        <v>26</v>
      </c>
    </row>
    <row r="14" spans="1:7" x14ac:dyDescent="0.25">
      <c r="A14" t="s">
        <v>5</v>
      </c>
      <c r="B14" s="8">
        <v>19.940000000000001</v>
      </c>
      <c r="C14" s="4">
        <v>0.47399999999999998</v>
      </c>
      <c r="D14" s="4">
        <v>1.77</v>
      </c>
      <c r="E14" s="11">
        <f>220+225</f>
        <v>445</v>
      </c>
      <c r="F14" t="s">
        <v>38</v>
      </c>
      <c r="G14" t="s">
        <v>26</v>
      </c>
    </row>
    <row r="15" spans="1:7" x14ac:dyDescent="0.25">
      <c r="A15" t="s">
        <v>6</v>
      </c>
      <c r="B15" s="10">
        <v>4.38</v>
      </c>
      <c r="C15" s="4" t="s">
        <v>1</v>
      </c>
      <c r="D15" s="4">
        <v>1.33</v>
      </c>
      <c r="E15" s="11">
        <f>330+296</f>
        <v>626</v>
      </c>
      <c r="F15" t="s">
        <v>38</v>
      </c>
      <c r="G15" t="s">
        <v>26</v>
      </c>
    </row>
    <row r="16" spans="1:7" x14ac:dyDescent="0.25">
      <c r="A16" t="s">
        <v>7</v>
      </c>
      <c r="B16" s="10">
        <v>8.57</v>
      </c>
      <c r="C16" s="4" t="s">
        <v>1</v>
      </c>
      <c r="D16" s="10">
        <v>1</v>
      </c>
      <c r="E16" s="11">
        <f>354+360</f>
        <v>714</v>
      </c>
      <c r="F16" t="s">
        <v>38</v>
      </c>
      <c r="G16" t="s">
        <v>26</v>
      </c>
    </row>
    <row r="17" spans="1:16" x14ac:dyDescent="0.25">
      <c r="A17" t="s">
        <v>8</v>
      </c>
      <c r="B17" s="4" t="s">
        <v>2</v>
      </c>
      <c r="C17" s="4" t="s">
        <v>1</v>
      </c>
      <c r="D17" s="4" t="s">
        <v>1</v>
      </c>
      <c r="E17" s="11">
        <f>256+254</f>
        <v>510</v>
      </c>
      <c r="F17">
        <f>179+191</f>
        <v>370</v>
      </c>
      <c r="G17" s="4" t="s">
        <v>39</v>
      </c>
      <c r="H17" s="4" t="s">
        <v>27</v>
      </c>
    </row>
    <row r="18" spans="1:16" x14ac:dyDescent="0.25">
      <c r="A18" t="s">
        <v>9</v>
      </c>
      <c r="B18" s="4" t="s">
        <v>2</v>
      </c>
      <c r="C18" s="4" t="s">
        <v>1</v>
      </c>
      <c r="D18" s="4" t="s">
        <v>1</v>
      </c>
      <c r="E18" s="11">
        <f>210+208</f>
        <v>418</v>
      </c>
      <c r="F18">
        <f>161+168</f>
        <v>329</v>
      </c>
      <c r="G18" s="4" t="s">
        <v>39</v>
      </c>
      <c r="H18" s="4" t="s">
        <v>28</v>
      </c>
    </row>
    <row r="19" spans="1:16" x14ac:dyDescent="0.25">
      <c r="A19" t="s">
        <v>10</v>
      </c>
      <c r="B19" s="4" t="s">
        <v>1</v>
      </c>
      <c r="C19" s="4" t="s">
        <v>1</v>
      </c>
      <c r="D19" s="4" t="s">
        <v>1</v>
      </c>
      <c r="E19" s="11">
        <f>218+204</f>
        <v>422</v>
      </c>
      <c r="F19">
        <f>178+172</f>
        <v>350</v>
      </c>
      <c r="G19" s="4" t="s">
        <v>39</v>
      </c>
      <c r="H19" s="4" t="s">
        <v>29</v>
      </c>
    </row>
    <row r="20" spans="1:16" x14ac:dyDescent="0.25">
      <c r="A20" t="s">
        <v>11</v>
      </c>
      <c r="B20" s="4" t="s">
        <v>1</v>
      </c>
      <c r="C20" s="4" t="s">
        <v>1</v>
      </c>
      <c r="D20" s="4" t="s">
        <v>1</v>
      </c>
      <c r="E20" s="11">
        <f>329+369</f>
        <v>698</v>
      </c>
      <c r="F20">
        <f>175+168</f>
        <v>343</v>
      </c>
      <c r="G20" s="4" t="s">
        <v>39</v>
      </c>
      <c r="H20" s="4" t="s">
        <v>30</v>
      </c>
    </row>
    <row r="21" spans="1:16" x14ac:dyDescent="0.25">
      <c r="A21" t="s">
        <v>12</v>
      </c>
      <c r="B21" s="4" t="s">
        <v>1</v>
      </c>
      <c r="C21" s="4" t="s">
        <v>1</v>
      </c>
      <c r="D21" s="4" t="s">
        <v>1</v>
      </c>
      <c r="E21" s="12">
        <f>312+409</f>
        <v>721</v>
      </c>
      <c r="F21">
        <f>132+195</f>
        <v>327</v>
      </c>
      <c r="G21" s="4" t="s">
        <v>39</v>
      </c>
      <c r="H21" s="4" t="s">
        <v>31</v>
      </c>
    </row>
    <row r="22" spans="1:16" x14ac:dyDescent="0.25">
      <c r="B22" s="6"/>
      <c r="C22" s="4"/>
      <c r="D22" s="4"/>
      <c r="E22" s="5"/>
    </row>
    <row r="23" spans="1:16" x14ac:dyDescent="0.25">
      <c r="B23" s="6"/>
      <c r="C23" s="4"/>
      <c r="D23" s="4"/>
      <c r="E23" s="5"/>
    </row>
    <row r="24" spans="1:16" x14ac:dyDescent="0.25">
      <c r="B24" s="2" t="s">
        <v>40</v>
      </c>
      <c r="C24" s="4"/>
      <c r="D24" s="4"/>
      <c r="E24" s="5"/>
      <c r="P24" s="7"/>
    </row>
    <row r="25" spans="1:16" x14ac:dyDescent="0.25">
      <c r="B25" s="6"/>
      <c r="D25" s="4"/>
      <c r="E25" s="5"/>
      <c r="P25" s="7"/>
    </row>
    <row r="26" spans="1:16" x14ac:dyDescent="0.25">
      <c r="B26" s="6"/>
      <c r="C26" s="4"/>
      <c r="D26" s="4"/>
      <c r="E26" s="5"/>
      <c r="P26" s="7"/>
    </row>
    <row r="27" spans="1:16" x14ac:dyDescent="0.25">
      <c r="B27" s="6"/>
      <c r="C27" s="4"/>
      <c r="D27" s="4"/>
      <c r="E27" s="5"/>
    </row>
    <row r="28" spans="1:16" x14ac:dyDescent="0.25">
      <c r="B28" s="6"/>
      <c r="C28" s="4"/>
      <c r="D28" s="4"/>
      <c r="E28" s="5"/>
    </row>
    <row r="29" spans="1:16" x14ac:dyDescent="0.25">
      <c r="B29" s="6"/>
      <c r="C29" s="4"/>
      <c r="D29" s="4"/>
      <c r="E29" s="5"/>
    </row>
    <row r="30" spans="1:16" x14ac:dyDescent="0.25">
      <c r="B30" s="6"/>
      <c r="C30" s="4"/>
      <c r="D30" s="4"/>
      <c r="E30" s="5"/>
    </row>
    <row r="31" spans="1:16" x14ac:dyDescent="0.25">
      <c r="A31" s="13"/>
      <c r="B31" s="13"/>
      <c r="C31" s="13"/>
      <c r="E31" s="5"/>
    </row>
    <row r="32" spans="1:16" x14ac:dyDescent="0.25">
      <c r="E32" s="5"/>
    </row>
    <row r="33" spans="1:4" x14ac:dyDescent="0.25">
      <c r="B33" s="2"/>
      <c r="C33" s="4"/>
      <c r="D33" s="4"/>
    </row>
    <row r="34" spans="1:4" x14ac:dyDescent="0.25">
      <c r="B34" s="6"/>
      <c r="D34" s="4"/>
    </row>
    <row r="35" spans="1:4" x14ac:dyDescent="0.25">
      <c r="B35" s="16"/>
      <c r="D35" s="4"/>
    </row>
    <row r="36" spans="1:4" x14ac:dyDescent="0.25">
      <c r="B36" s="16"/>
      <c r="D36" s="4"/>
    </row>
    <row r="37" spans="1:4" x14ac:dyDescent="0.25">
      <c r="B37" s="15"/>
      <c r="D37" s="4"/>
    </row>
    <row r="38" spans="1:4" x14ac:dyDescent="0.25">
      <c r="A38" s="8"/>
      <c r="B38" s="10"/>
      <c r="C38" s="14"/>
    </row>
    <row r="39" spans="1:4" x14ac:dyDescent="0.25">
      <c r="A39" s="3"/>
      <c r="B39" s="10"/>
    </row>
    <row r="40" spans="1:4" x14ac:dyDescent="0.25">
      <c r="A40" s="13"/>
    </row>
    <row r="41" spans="1:4" x14ac:dyDescent="0.25">
      <c r="A41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FAW_Toxicokinetics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</dc:creator>
  <cp:lastModifiedBy>Krishnan, Niranjana</cp:lastModifiedBy>
  <dcterms:created xsi:type="dcterms:W3CDTF">2020-10-22T14:22:47Z</dcterms:created>
  <dcterms:modified xsi:type="dcterms:W3CDTF">2021-07-16T19:20:16Z</dcterms:modified>
</cp:coreProperties>
</file>