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/>
  <mc:AlternateContent xmlns:mc="http://schemas.openxmlformats.org/markup-compatibility/2006">
    <mc:Choice Requires="x15">
      <x15ac:absPath xmlns:x15ac="http://schemas.microsoft.com/office/spreadsheetml/2010/11/ac" url="C:\Users\mjhall\Box\Maura Back up\dsRNA\dsRNA final\"/>
    </mc:Choice>
  </mc:AlternateContent>
  <xr:revisionPtr revIDLastSave="0" documentId="13_ncr:1_{A4B58550-D3F4-4490-A772-A64C96F6AA4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debook" sheetId="12" r:id="rId1"/>
    <sheet name="Monarch dsRNA" sheetId="11" r:id="rId2"/>
    <sheet name="Varroa dsRNA 1X" sheetId="10" r:id="rId3"/>
    <sheet name="Varroa dsRNA 10X" sheetId="8" r:id="rId4"/>
  </sheets>
  <calcPr calcId="179021"/>
  <customWorkbookViews>
    <customWorkbookView name="Filter 1" guid="{2B560885-2654-4831-B3BF-80F7B50C470A}" maximized="1" windowWidth="0" windowHeight="0" activeSheetId="0"/>
  </customWorkbookViews>
</workbook>
</file>

<file path=xl/calcChain.xml><?xml version="1.0" encoding="utf-8"?>
<calcChain xmlns="http://schemas.openxmlformats.org/spreadsheetml/2006/main">
  <c r="M17" i="8" l="1"/>
  <c r="Q8" i="8"/>
  <c r="P2" i="8"/>
  <c r="P8" i="8"/>
  <c r="Q2" i="8"/>
  <c r="P21" i="10"/>
  <c r="P20" i="10"/>
  <c r="Q13" i="10"/>
  <c r="P13" i="10"/>
  <c r="Q7" i="10"/>
  <c r="P7" i="10"/>
  <c r="Q2" i="10"/>
  <c r="P2" i="10"/>
  <c r="N15" i="10"/>
  <c r="N13" i="10"/>
  <c r="N10" i="10"/>
  <c r="N7" i="10"/>
  <c r="N5" i="10"/>
  <c r="N2" i="10"/>
  <c r="N11" i="11"/>
  <c r="N17" i="11"/>
  <c r="N14" i="11"/>
  <c r="Q14" i="11" s="1"/>
  <c r="N8" i="11"/>
  <c r="Q8" i="11" s="1"/>
  <c r="N5" i="11"/>
  <c r="N2" i="11"/>
  <c r="Q2" i="11" s="1"/>
  <c r="P14" i="11" l="1"/>
  <c r="P2" i="11"/>
  <c r="P8" i="11"/>
  <c r="P21" i="11" l="1"/>
  <c r="P20" i="11"/>
  <c r="N2" i="8" l="1"/>
  <c r="N5" i="8" l="1"/>
  <c r="N8" i="8"/>
  <c r="N11" i="8"/>
  <c r="N14" i="8"/>
  <c r="N17" i="8"/>
  <c r="Q14" i="8" l="1"/>
  <c r="P14" i="8"/>
  <c r="P20" i="8" l="1"/>
  <c r="P21" i="8"/>
</calcChain>
</file>

<file path=xl/sharedStrings.xml><?xml version="1.0" encoding="utf-8"?>
<sst xmlns="http://schemas.openxmlformats.org/spreadsheetml/2006/main" count="392" uniqueCount="124">
  <si>
    <t>Sample I.D.</t>
  </si>
  <si>
    <t>MB1</t>
  </si>
  <si>
    <t>MB2</t>
  </si>
  <si>
    <t>MB3</t>
  </si>
  <si>
    <t>MB4</t>
  </si>
  <si>
    <t>VL1</t>
  </si>
  <si>
    <t>VL2</t>
  </si>
  <si>
    <t>VL3</t>
  </si>
  <si>
    <t>VH1</t>
  </si>
  <si>
    <t>VH2</t>
  </si>
  <si>
    <t>VH3</t>
  </si>
  <si>
    <t>VH4</t>
  </si>
  <si>
    <t>Run #</t>
  </si>
  <si>
    <t>#3</t>
  </si>
  <si>
    <t>MWRNA-41</t>
  </si>
  <si>
    <t>MWRNA-43</t>
  </si>
  <si>
    <t>MWRNA-45</t>
  </si>
  <si>
    <t>MWRNA-49</t>
  </si>
  <si>
    <t>MWRNA-52</t>
  </si>
  <si>
    <t>MWRNA-53</t>
  </si>
  <si>
    <t>MWRNA-57</t>
  </si>
  <si>
    <t>#1</t>
  </si>
  <si>
    <t>MWRNA-58</t>
  </si>
  <si>
    <t>#2</t>
  </si>
  <si>
    <t>MWRNA-61</t>
  </si>
  <si>
    <t>MWRNA-62</t>
  </si>
  <si>
    <t>MWRNA-63</t>
  </si>
  <si>
    <t>MWRNA-64</t>
  </si>
  <si>
    <t>MWRNA-65</t>
  </si>
  <si>
    <t>MWRNA-66</t>
  </si>
  <si>
    <t>MWRNA-67</t>
  </si>
  <si>
    <t>MWRNA-68</t>
  </si>
  <si>
    <t>MWRNA-71</t>
  </si>
  <si>
    <t>MWRNA-72</t>
  </si>
  <si>
    <t xml:space="preserve">Dilution Factor </t>
  </si>
  <si>
    <t>Final Extract Volume (uL)</t>
  </si>
  <si>
    <t>Dilution Corrected Extract Concentration (pg/mL)</t>
  </si>
  <si>
    <t>Extract Concencetration (pg/mL)</t>
  </si>
  <si>
    <t>Leaf</t>
  </si>
  <si>
    <t>Treatment</t>
  </si>
  <si>
    <t>Weight (mg)</t>
  </si>
  <si>
    <t>Leaf Concentration (pg/mg)</t>
  </si>
  <si>
    <t>Run 1</t>
  </si>
  <si>
    <t>Run 2</t>
  </si>
  <si>
    <t>Run 3</t>
  </si>
  <si>
    <t>SD</t>
  </si>
  <si>
    <t>Mean (ng/g)</t>
  </si>
  <si>
    <t>Mean (mg/g)</t>
  </si>
  <si>
    <t>Overall Mean</t>
  </si>
  <si>
    <t>Final Extract Volume (mL)</t>
  </si>
  <si>
    <t>Common</t>
  </si>
  <si>
    <t>Monarch-active dsRNA</t>
  </si>
  <si>
    <t>Rep ID</t>
  </si>
  <si>
    <t>Varroa dsRNA 1X</t>
  </si>
  <si>
    <t>Varroa dsRNA 10X</t>
  </si>
  <si>
    <t>Varroa dsRNA 10X Column P Row 14: Standard deviation of the mean concentration of ng Varroa dsRNA per g leaf in bioassay run 3</t>
  </si>
  <si>
    <t>Varroa dsRNA 10X Column P Row 8: Standard deviation of the mean concentration of ng Varroa dsRNA per g leaf in bioassay Run 2</t>
  </si>
  <si>
    <t>Varroa dsRNA 10X Column P Row 2: Standard deviation of the mean concentration of ng Varroa dsRNA per g leaf in bioassay Run 1</t>
  </si>
  <si>
    <t>Varroa dsRNA 10X Column P Row 21: Standard deviation of the mean concentration of ng Varroa dsRNA per g leaf over all three bioassays</t>
  </si>
  <si>
    <t>Varroa dsRNA 10X Column P Row 20: Mean concentration of ng Varroa dsRNA per g leaf over all three bioassays</t>
  </si>
  <si>
    <t>Varroa dsRNA 10X Column P Row 14: Mean concentration of ng Varroa dsRNA per g leaf in bioassay run 3</t>
  </si>
  <si>
    <t>Varroa dsRNA 10X Column P Row 8: Mean concentration of ng Varroa dsRNA per g leaf in bioassay Run 2</t>
  </si>
  <si>
    <t>Varroa dsRNA 10X Column P Row 2: Mean concentration of ng Varroa dsRNA per g leaf in Bioassay Run 1</t>
  </si>
  <si>
    <t>Varroa dsRNA 10X Column N: Mean concentration per set of leaves in ng/g</t>
  </si>
  <si>
    <t>Varroa dsRNA 10X Column M: Mean concentration per set of leaves in ng/g</t>
  </si>
  <si>
    <t xml:space="preserve">Varroa dsRNA 10X Column L: Concentration of monarch active dsRNA in ng/g leaf </t>
  </si>
  <si>
    <t>Varroa dsRNA 10X Column K: Extract concentration back calculated to take into account the dilution</t>
  </si>
  <si>
    <t>Varroa dsRNA 10X Column J: Extract concentration calculated from Quantigene Analysis</t>
  </si>
  <si>
    <t>Varroa dsRNA 10X Column I: Dilution factor based on how much sample diluent wsa added to the sample</t>
  </si>
  <si>
    <t>Varroa dsRNA 10X Column H: Plant extract volume in mL</t>
  </si>
  <si>
    <t>Varroa dsRNA 10X Column G: Plant extract volume in uL</t>
  </si>
  <si>
    <t>Varroa dsRNA 10X Column F: Extracted leaf weight in mg</t>
  </si>
  <si>
    <t>Varroa dsRNA 10X Column E: leaf reps analyzed</t>
  </si>
  <si>
    <t>Varroa dsRNA 10X Column D: Bioassay run</t>
  </si>
  <si>
    <t xml:space="preserve">Varroa dsRNA 10X Column C: dsRNA applied to leaf </t>
  </si>
  <si>
    <t xml:space="preserve">Varroa dsRNA 10X Column B: Leaf species </t>
  </si>
  <si>
    <t xml:space="preserve">Varroa dsRNA 10X Column A: Lab assigned ID </t>
  </si>
  <si>
    <t>Varroa dsRNA 1X Column P Row 13: Standard deviation of the mean concentration of ng Varroa dsRNA per g leaf in bioassay run 3</t>
  </si>
  <si>
    <t>Varroa dsRNA 1X Column P Row 7: Standard deviation of the mean concentration of ng Varroa dsRNA per g leaf in bioassay Run 2</t>
  </si>
  <si>
    <t>Varroa dsRNA 1X Column P Row 2: Standard deviation of the mean concentration of ng Varroa dsRNA per g leaf in Bioassay Run 1</t>
  </si>
  <si>
    <t>Varroa dsRNA 1X Column P Row 21: Standard deviation of the mean concentration of ng Varroa dsRNA per g leaf over all three bioassays</t>
  </si>
  <si>
    <t>Varroa dsRNA 1X Column P Row 20: Mean concentration of ng Varroa dsRNA per g leaf over all three bioassays</t>
  </si>
  <si>
    <t>Varroa dsRNA 1X Column P Row 13: Mean concentration of ng Varroa dsRNA per g leaf in bioassay run 3</t>
  </si>
  <si>
    <t>Varroa dsRNA 1X Column P Row 7: Mean concentration of ng Varroa dsRNA per g leaf in bioassay Run 2</t>
  </si>
  <si>
    <t>Varroa dsRNA 1X Column P Row 2: Mean concentration of ng Varroa dsRNA per g leaf in Bioassay Run 1</t>
  </si>
  <si>
    <t>Varroa dsRNA 1X Column N: Mean concentration per set of leaves in ng/g</t>
  </si>
  <si>
    <t>Varroa dsRNA 1X Column M: Mean concentration per set of leaves in ng/g</t>
  </si>
  <si>
    <t xml:space="preserve">Varroa dsRNA 1X Column L: Concentration of monarch active dsRNA in ng/g leaf </t>
  </si>
  <si>
    <t>Varroa dsRNA 1X Column K: Extract concentration back calculated to take into account the dilution</t>
  </si>
  <si>
    <t>Varroa dsRNA 1X Column J: Extract concentration calculated from Quantigene Analysis</t>
  </si>
  <si>
    <t>Varroa dsRNA 1X Column I: Dilution factor based on how much sample diluent wsa added to the sample</t>
  </si>
  <si>
    <t>Varroa dsRNA 1X Column H: Plant extract volume in mL</t>
  </si>
  <si>
    <t>Varroa dsRNA 1X Column G: Plant extract volume in uL</t>
  </si>
  <si>
    <t>Varroa dsRNA 1X Column F: Extracted leaf weight in mg</t>
  </si>
  <si>
    <t>Varroa dsRNA 1X Column E: leaf reps analyzed</t>
  </si>
  <si>
    <t>Varroa dsRNA 1X Column D: Bioassay run</t>
  </si>
  <si>
    <t xml:space="preserve">Varroa dsRNA 1X Column C: dsRNA applied to leaf </t>
  </si>
  <si>
    <t xml:space="preserve">Varroa dsRNA 1X Column B: Leaf species </t>
  </si>
  <si>
    <t xml:space="preserve">Varroa dsRNA 1X Column A: Lab assigned ID </t>
  </si>
  <si>
    <t>Monarch-active dsRNA Column P Row 14: Standard deviation of the mean concentration of ng monarch-active dsRNA per g leaf in bioassay run 3</t>
  </si>
  <si>
    <t>Monarch-active dsRNA Column P Row 8: Standard deviation of the mean concentration of ng monarch-active dsRNA per g leaf in bioassay Run 2</t>
  </si>
  <si>
    <t>Monarch-active dsRNA Column P Row 2: Standard deviation of the mean concentration of ng monarch-active dsRNA per g leaf in Bioassay Run 1</t>
  </si>
  <si>
    <t>Monarch-active dsRNA Column P Row 21: Standard deviation of the mean concentration of ng monarch-active dsRNA per g leaf over all three bioassays</t>
  </si>
  <si>
    <t>Monarch-active dsRNA Column P Row 20: Mean concentration of ng monarch-active dsRNA per g leaf over all three bioassays</t>
  </si>
  <si>
    <t>Monarch-active dsRNA Column P Row 14: Mean concentration of ng monarch-active dsRNA per g leaf in bioassay run 3</t>
  </si>
  <si>
    <t>Monarch-active dsRNA Column P Row 8: Mean concentration of ng monarch-active dsRNA per g leaf in bioassay Run 2</t>
  </si>
  <si>
    <t>Monarch-active dsRNA Column P Row 2: Mean concentration of ng monarch-active dsRNA per g leaf in Bioassay Run 1</t>
  </si>
  <si>
    <t>Monarch-active dsRNA Column N: Mean concentration per set of leaves in ng/g</t>
  </si>
  <si>
    <t>Monarch-active dsRNA Column M: Mean concentration per set of leaves in ng/g</t>
  </si>
  <si>
    <t xml:space="preserve">Monarch-active dsRNA Column L: Concentration of monarch active dsRNA in ng/g leaf </t>
  </si>
  <si>
    <t>Monarch-active dsRNA Column K: Extract concentration back calculated to take into account the dilution</t>
  </si>
  <si>
    <t>Monarch-active dsRNA Column J: Extract concentration calculated from Quantigene Analysis</t>
  </si>
  <si>
    <t>Monarch-active dsRNA Column I: Dilution factor based on how much sample diluent wsa added to the sample</t>
  </si>
  <si>
    <t>Monarch-active dsRNA Column H: Plant extract volume in mL</t>
  </si>
  <si>
    <t>Monarch-active dsRNA Column G: Plant extract volume in uL</t>
  </si>
  <si>
    <t>Monarch-active dsRNA Column F: Extracted leaf weight in mg</t>
  </si>
  <si>
    <t>Monarch-active dsRNA Column E: leaf reps analyzed</t>
  </si>
  <si>
    <t>Monarch-active dsRNA Column D: Bioassay run</t>
  </si>
  <si>
    <t xml:space="preserve">Monarch-active dsRNA Column C: dsRNA applied to leaf </t>
  </si>
  <si>
    <t xml:space="preserve">Monarch-active dsRNA Column B: Leaf species </t>
  </si>
  <si>
    <t xml:space="preserve">Monarch-active dsRNA Column A: Lab assigned ID </t>
  </si>
  <si>
    <t>Note 1: Varroa 1X indicates leaves treated with 2.1 mg/mL stock solution; Varroa 10X indicates leaves treated with 21 mg/mL stock solution</t>
  </si>
  <si>
    <t>The columns in the next tabs are explained below:</t>
  </si>
  <si>
    <t>This file contains the calculations for the common milkwed leaf tissue sample dsRNA quantification in the paper "Evaluating Toxicity of Varroa Mite (Varroa destructor)-Active dsRNA to Monarch Butterfly (Danaus plexippus) Larvae"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</si>
</sst>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8" fillId="0" borderId="0"/>
  </cellStyleXfs>
  <cellXfs count="49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49" fontId="3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14" fontId="3" fillId="0" borderId="0" xfId="0" applyNumberFormat="1" applyFont="1" applyFill="1" applyAlignment="1">
      <alignment horizontal="center" wrapText="1"/>
    </xf>
    <xf numFmtId="14" fontId="0" fillId="0" borderId="0" xfId="0" applyNumberFormat="1" applyFont="1" applyAlignment="1"/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0" fontId="9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1" applyFont="1" applyAlignment="1"/>
    <xf numFmtId="0" fontId="9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165" fontId="2" fillId="0" borderId="0" xfId="0" applyNumberFormat="1" applyFont="1" applyAlignment="1">
      <alignment horizontal="center"/>
    </xf>
    <xf numFmtId="0" fontId="9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center" wrapText="1"/>
    </xf>
    <xf numFmtId="14" fontId="9" fillId="0" borderId="0" xfId="0" applyNumberFormat="1" applyFont="1" applyFill="1" applyAlignment="1">
      <alignment horizontal="center" wrapText="1"/>
    </xf>
    <xf numFmtId="0" fontId="9" fillId="0" borderId="0" xfId="0" applyFont="1" applyFill="1" applyAlignment="1">
      <alignment horizontal="right" wrapText="1"/>
    </xf>
    <xf numFmtId="49" fontId="9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2"/>
    <xf numFmtId="1" fontId="2" fillId="0" borderId="0" xfId="0" applyNumberFormat="1" applyFont="1" applyAlignment="1">
      <alignment horizontal="center" vertical="center"/>
    </xf>
    <xf numFmtId="0" fontId="11" fillId="0" borderId="0" xfId="3" applyFont="1"/>
    <xf numFmtId="0" fontId="12" fillId="0" borderId="0" xfId="2" applyFont="1"/>
  </cellXfs>
  <cellStyles count="4">
    <cellStyle name="Normal" xfId="0" builtinId="0"/>
    <cellStyle name="Normal 2" xfId="1" xr:uid="{788A8539-146F-4AC7-A739-33AECB2F7719}"/>
    <cellStyle name="Normal 2 3" xfId="3" xr:uid="{A98BC544-4033-4307-8026-65965BA47C75}"/>
    <cellStyle name="Normal 3" xfId="2" xr:uid="{11AE4E74-F20A-4B03-ADF2-3E9910BC5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4EDD-AEC7-4025-8562-8051DAAE1D8A}">
  <dimension ref="A1:O75"/>
  <sheetViews>
    <sheetView tabSelected="1" zoomScale="150" zoomScaleNormal="150" workbookViewId="0">
      <selection activeCell="H10" sqref="H10"/>
    </sheetView>
  </sheetViews>
  <sheetFormatPr defaultRowHeight="14.4" x14ac:dyDescent="0.3"/>
  <cols>
    <col min="1" max="16384" width="8.796875" style="45"/>
  </cols>
  <sheetData>
    <row r="1" spans="1:1" s="47" customFormat="1" ht="15" x14ac:dyDescent="0.25">
      <c r="A1" s="47" t="s">
        <v>123</v>
      </c>
    </row>
    <row r="2" spans="1:1" s="47" customFormat="1" ht="15" x14ac:dyDescent="0.25"/>
    <row r="3" spans="1:1" s="47" customFormat="1" ht="15" x14ac:dyDescent="0.25">
      <c r="A3" s="47" t="s">
        <v>122</v>
      </c>
    </row>
    <row r="4" spans="1:1" s="47" customFormat="1" ht="15" x14ac:dyDescent="0.25"/>
    <row r="5" spans="1:1" s="47" customFormat="1" ht="15" x14ac:dyDescent="0.25">
      <c r="A5" s="47" t="s">
        <v>121</v>
      </c>
    </row>
    <row r="6" spans="1:1" s="47" customFormat="1" ht="15" x14ac:dyDescent="0.25"/>
    <row r="7" spans="1:1" s="47" customFormat="1" ht="15" x14ac:dyDescent="0.25"/>
    <row r="8" spans="1:1" s="47" customFormat="1" ht="15" x14ac:dyDescent="0.25">
      <c r="A8" s="47" t="s">
        <v>120</v>
      </c>
    </row>
    <row r="9" spans="1:1" s="47" customFormat="1" ht="15" x14ac:dyDescent="0.25">
      <c r="A9" s="47" t="s">
        <v>119</v>
      </c>
    </row>
    <row r="10" spans="1:1" s="48" customFormat="1" ht="15.6" x14ac:dyDescent="0.3">
      <c r="A10" s="47" t="s">
        <v>118</v>
      </c>
    </row>
    <row r="11" spans="1:1" s="47" customFormat="1" ht="15" x14ac:dyDescent="0.25">
      <c r="A11" s="47" t="s">
        <v>117</v>
      </c>
    </row>
    <row r="12" spans="1:1" s="48" customFormat="1" ht="15.6" x14ac:dyDescent="0.3">
      <c r="A12" s="47" t="s">
        <v>116</v>
      </c>
    </row>
    <row r="13" spans="1:1" s="48" customFormat="1" ht="15.6" x14ac:dyDescent="0.3">
      <c r="A13" s="47" t="s">
        <v>115</v>
      </c>
    </row>
    <row r="14" spans="1:1" s="48" customFormat="1" ht="15.6" x14ac:dyDescent="0.3">
      <c r="A14" s="47" t="s">
        <v>114</v>
      </c>
    </row>
    <row r="15" spans="1:1" s="48" customFormat="1" ht="15.6" x14ac:dyDescent="0.3">
      <c r="A15" s="47" t="s">
        <v>113</v>
      </c>
    </row>
    <row r="16" spans="1:1" s="48" customFormat="1" ht="15.6" x14ac:dyDescent="0.3">
      <c r="A16" s="47" t="s">
        <v>112</v>
      </c>
    </row>
    <row r="17" spans="1:15" s="48" customFormat="1" ht="15.6" x14ac:dyDescent="0.3">
      <c r="A17" s="47" t="s">
        <v>111</v>
      </c>
    </row>
    <row r="18" spans="1:15" s="48" customFormat="1" ht="15.6" x14ac:dyDescent="0.3">
      <c r="A18" s="47" t="s">
        <v>110</v>
      </c>
    </row>
    <row r="19" spans="1:15" s="48" customFormat="1" ht="15.6" x14ac:dyDescent="0.3">
      <c r="A19" s="47" t="s">
        <v>109</v>
      </c>
    </row>
    <row r="20" spans="1:15" s="48" customFormat="1" ht="15.6" x14ac:dyDescent="0.3">
      <c r="A20" s="47" t="s">
        <v>108</v>
      </c>
    </row>
    <row r="21" spans="1:15" s="48" customFormat="1" ht="15.6" x14ac:dyDescent="0.3">
      <c r="A21" s="47" t="s">
        <v>107</v>
      </c>
    </row>
    <row r="22" spans="1:15" s="48" customFormat="1" ht="15.6" x14ac:dyDescent="0.3">
      <c r="A22" s="48" t="s">
        <v>106</v>
      </c>
    </row>
    <row r="23" spans="1:15" s="48" customFormat="1" ht="15.6" x14ac:dyDescent="0.3">
      <c r="A23" s="48" t="s">
        <v>105</v>
      </c>
    </row>
    <row r="24" spans="1:15" s="48" customFormat="1" ht="15.6" x14ac:dyDescent="0.3">
      <c r="A24" s="48" t="s">
        <v>104</v>
      </c>
    </row>
    <row r="25" spans="1:15" s="48" customFormat="1" ht="15.6" x14ac:dyDescent="0.3">
      <c r="A25" s="48" t="s">
        <v>103</v>
      </c>
    </row>
    <row r="26" spans="1:15" s="48" customFormat="1" ht="15.6" x14ac:dyDescent="0.3">
      <c r="A26" s="48" t="s">
        <v>102</v>
      </c>
    </row>
    <row r="27" spans="1:15" s="48" customFormat="1" ht="15.6" x14ac:dyDescent="0.3">
      <c r="A27" s="48" t="s">
        <v>101</v>
      </c>
    </row>
    <row r="28" spans="1:15" s="48" customFormat="1" ht="15.6" x14ac:dyDescent="0.3">
      <c r="A28" s="48" t="s">
        <v>100</v>
      </c>
    </row>
    <row r="29" spans="1:15" s="48" customFormat="1" ht="15.6" x14ac:dyDescent="0.3">
      <c r="A29" s="48" t="s">
        <v>99</v>
      </c>
    </row>
    <row r="30" spans="1:15" s="48" customFormat="1" ht="15.6" x14ac:dyDescent="0.3"/>
    <row r="31" spans="1:15" s="48" customFormat="1" ht="15.6" x14ac:dyDescent="0.3">
      <c r="A31" s="47" t="s">
        <v>98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</row>
    <row r="32" spans="1:15" s="48" customFormat="1" ht="15.6" x14ac:dyDescent="0.3">
      <c r="A32" s="47" t="s">
        <v>97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5" s="48" customFormat="1" ht="15.6" x14ac:dyDescent="0.3">
      <c r="A33" s="47" t="s">
        <v>96</v>
      </c>
    </row>
    <row r="34" spans="1:15" s="48" customFormat="1" ht="15.6" x14ac:dyDescent="0.3">
      <c r="A34" s="47" t="s">
        <v>95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  <row r="35" spans="1:15" s="48" customFormat="1" ht="15.6" x14ac:dyDescent="0.3">
      <c r="A35" s="47" t="s">
        <v>94</v>
      </c>
    </row>
    <row r="36" spans="1:15" s="48" customFormat="1" ht="15.6" x14ac:dyDescent="0.3">
      <c r="A36" s="47" t="s">
        <v>93</v>
      </c>
    </row>
    <row r="37" spans="1:15" s="48" customFormat="1" ht="15.6" x14ac:dyDescent="0.3">
      <c r="A37" s="47" t="s">
        <v>92</v>
      </c>
    </row>
    <row r="38" spans="1:15" s="48" customFormat="1" ht="15.6" x14ac:dyDescent="0.3">
      <c r="A38" s="47" t="s">
        <v>91</v>
      </c>
    </row>
    <row r="39" spans="1:15" s="48" customFormat="1" ht="15.6" x14ac:dyDescent="0.3">
      <c r="A39" s="47" t="s">
        <v>90</v>
      </c>
    </row>
    <row r="40" spans="1:15" s="48" customFormat="1" ht="15.6" x14ac:dyDescent="0.3">
      <c r="A40" s="47" t="s">
        <v>89</v>
      </c>
    </row>
    <row r="41" spans="1:15" s="48" customFormat="1" ht="15.6" x14ac:dyDescent="0.3">
      <c r="A41" s="47" t="s">
        <v>88</v>
      </c>
    </row>
    <row r="42" spans="1:15" s="48" customFormat="1" ht="15.6" x14ac:dyDescent="0.3">
      <c r="A42" s="47" t="s">
        <v>87</v>
      </c>
    </row>
    <row r="43" spans="1:15" s="48" customFormat="1" ht="15.6" x14ac:dyDescent="0.3">
      <c r="A43" s="47" t="s">
        <v>86</v>
      </c>
    </row>
    <row r="44" spans="1:15" s="48" customFormat="1" ht="15.6" x14ac:dyDescent="0.3">
      <c r="A44" s="47" t="s">
        <v>85</v>
      </c>
    </row>
    <row r="45" spans="1:15" s="48" customFormat="1" ht="15.6" x14ac:dyDescent="0.3">
      <c r="A45" s="48" t="s">
        <v>84</v>
      </c>
    </row>
    <row r="46" spans="1:15" s="48" customFormat="1" ht="15.6" x14ac:dyDescent="0.3">
      <c r="A46" s="48" t="s">
        <v>83</v>
      </c>
    </row>
    <row r="47" spans="1:15" s="48" customFormat="1" ht="15.6" x14ac:dyDescent="0.3">
      <c r="A47" s="48" t="s">
        <v>82</v>
      </c>
    </row>
    <row r="48" spans="1:15" s="48" customFormat="1" ht="15.6" x14ac:dyDescent="0.3">
      <c r="A48" s="48" t="s">
        <v>81</v>
      </c>
    </row>
    <row r="49" spans="1:15" s="48" customFormat="1" ht="15.6" x14ac:dyDescent="0.3">
      <c r="A49" s="48" t="s">
        <v>80</v>
      </c>
    </row>
    <row r="50" spans="1:15" s="48" customFormat="1" ht="15.6" x14ac:dyDescent="0.3">
      <c r="A50" s="48" t="s">
        <v>79</v>
      </c>
    </row>
    <row r="51" spans="1:15" s="48" customFormat="1" ht="15.6" x14ac:dyDescent="0.3">
      <c r="A51" s="48" t="s">
        <v>78</v>
      </c>
    </row>
    <row r="52" spans="1:15" s="48" customFormat="1" ht="15.6" x14ac:dyDescent="0.3">
      <c r="A52" s="48" t="s">
        <v>77</v>
      </c>
    </row>
    <row r="53" spans="1:15" s="48" customFormat="1" ht="15.6" x14ac:dyDescent="0.3"/>
    <row r="54" spans="1:15" s="48" customFormat="1" ht="15.6" x14ac:dyDescent="0.3">
      <c r="A54" s="47" t="s">
        <v>76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</row>
    <row r="55" spans="1:15" s="48" customFormat="1" ht="15.6" x14ac:dyDescent="0.3">
      <c r="A55" s="47" t="s">
        <v>75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5" s="48" customFormat="1" ht="15.6" x14ac:dyDescent="0.3">
      <c r="A56" s="47" t="s">
        <v>74</v>
      </c>
    </row>
    <row r="57" spans="1:15" s="48" customFormat="1" ht="15.6" x14ac:dyDescent="0.3">
      <c r="A57" s="47" t="s">
        <v>73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</row>
    <row r="58" spans="1:15" s="48" customFormat="1" ht="15.6" x14ac:dyDescent="0.3">
      <c r="A58" s="47" t="s">
        <v>72</v>
      </c>
    </row>
    <row r="59" spans="1:15" s="48" customFormat="1" ht="15.6" x14ac:dyDescent="0.3">
      <c r="A59" s="47" t="s">
        <v>71</v>
      </c>
    </row>
    <row r="60" spans="1:15" s="48" customFormat="1" ht="15.6" x14ac:dyDescent="0.3">
      <c r="A60" s="47" t="s">
        <v>70</v>
      </c>
    </row>
    <row r="61" spans="1:15" s="48" customFormat="1" ht="15.6" x14ac:dyDescent="0.3">
      <c r="A61" s="47" t="s">
        <v>69</v>
      </c>
    </row>
    <row r="62" spans="1:15" s="48" customFormat="1" ht="15.6" x14ac:dyDescent="0.3">
      <c r="A62" s="47" t="s">
        <v>68</v>
      </c>
    </row>
    <row r="63" spans="1:15" s="48" customFormat="1" ht="15.6" x14ac:dyDescent="0.3">
      <c r="A63" s="47" t="s">
        <v>67</v>
      </c>
    </row>
    <row r="64" spans="1:15" s="48" customFormat="1" ht="15.6" x14ac:dyDescent="0.3">
      <c r="A64" s="47" t="s">
        <v>66</v>
      </c>
    </row>
    <row r="65" spans="1:1" s="48" customFormat="1" ht="15.6" x14ac:dyDescent="0.3">
      <c r="A65" s="47" t="s">
        <v>65</v>
      </c>
    </row>
    <row r="66" spans="1:1" s="48" customFormat="1" ht="15.6" x14ac:dyDescent="0.3">
      <c r="A66" s="47" t="s">
        <v>64</v>
      </c>
    </row>
    <row r="67" spans="1:1" s="48" customFormat="1" ht="15.6" x14ac:dyDescent="0.3">
      <c r="A67" s="47" t="s">
        <v>63</v>
      </c>
    </row>
    <row r="68" spans="1:1" s="48" customFormat="1" ht="15.6" x14ac:dyDescent="0.3">
      <c r="A68" s="48" t="s">
        <v>62</v>
      </c>
    </row>
    <row r="69" spans="1:1" s="48" customFormat="1" ht="15.6" x14ac:dyDescent="0.3">
      <c r="A69" s="48" t="s">
        <v>61</v>
      </c>
    </row>
    <row r="70" spans="1:1" s="48" customFormat="1" ht="15.6" x14ac:dyDescent="0.3">
      <c r="A70" s="48" t="s">
        <v>60</v>
      </c>
    </row>
    <row r="71" spans="1:1" s="48" customFormat="1" ht="15.6" x14ac:dyDescent="0.3">
      <c r="A71" s="48" t="s">
        <v>59</v>
      </c>
    </row>
    <row r="72" spans="1:1" s="48" customFormat="1" ht="15.6" x14ac:dyDescent="0.3">
      <c r="A72" s="48" t="s">
        <v>58</v>
      </c>
    </row>
    <row r="73" spans="1:1" s="48" customFormat="1" ht="15.6" x14ac:dyDescent="0.3">
      <c r="A73" s="48" t="s">
        <v>57</v>
      </c>
    </row>
    <row r="74" spans="1:1" s="48" customFormat="1" ht="15.6" x14ac:dyDescent="0.3">
      <c r="A74" s="48" t="s">
        <v>56</v>
      </c>
    </row>
    <row r="75" spans="1:1" s="48" customFormat="1" ht="15.6" x14ac:dyDescent="0.3">
      <c r="A75" s="4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BFA2-728D-42AE-860A-A74996358707}">
  <dimension ref="A1:CE32"/>
  <sheetViews>
    <sheetView workbookViewId="0">
      <selection activeCell="A20" sqref="A20:XFD20"/>
    </sheetView>
  </sheetViews>
  <sheetFormatPr defaultRowHeight="13.8" x14ac:dyDescent="0.25"/>
  <cols>
    <col min="1" max="1" width="11.59765625" bestFit="1" customWidth="1"/>
    <col min="2" max="2" width="9.8984375" style="11" bestFit="1" customWidth="1"/>
    <col min="3" max="3" width="22.296875" style="21" customWidth="1"/>
    <col min="6" max="6" width="11.19921875" customWidth="1"/>
    <col min="10" max="10" width="14.8984375" customWidth="1"/>
    <col min="11" max="11" width="19" customWidth="1"/>
    <col min="12" max="12" width="14.69921875" customWidth="1"/>
    <col min="13" max="13" width="11.296875" customWidth="1"/>
    <col min="14" max="14" width="13.3984375" style="2" customWidth="1"/>
    <col min="15" max="15" width="11.8984375" customWidth="1"/>
    <col min="16" max="16" width="13.8984375" customWidth="1"/>
    <col min="17" max="17" width="7" style="2" customWidth="1"/>
  </cols>
  <sheetData>
    <row r="1" spans="1:83" s="14" customFormat="1" ht="49.2" customHeight="1" x14ac:dyDescent="0.3">
      <c r="A1" s="5" t="s">
        <v>0</v>
      </c>
      <c r="B1" s="10" t="s">
        <v>38</v>
      </c>
      <c r="C1" s="19" t="s">
        <v>39</v>
      </c>
      <c r="D1" s="5" t="s">
        <v>12</v>
      </c>
      <c r="E1" s="6" t="s">
        <v>52</v>
      </c>
      <c r="F1" s="7" t="s">
        <v>40</v>
      </c>
      <c r="G1" s="8" t="s">
        <v>35</v>
      </c>
      <c r="H1" s="8" t="s">
        <v>49</v>
      </c>
      <c r="I1" s="8" t="s">
        <v>34</v>
      </c>
      <c r="J1" s="8" t="s">
        <v>37</v>
      </c>
      <c r="K1" s="8" t="s">
        <v>36</v>
      </c>
      <c r="L1" s="8" t="s">
        <v>41</v>
      </c>
      <c r="M1" s="12" t="s">
        <v>46</v>
      </c>
      <c r="N1" s="22" t="s">
        <v>47</v>
      </c>
      <c r="O1" s="22"/>
      <c r="P1" s="22" t="s">
        <v>46</v>
      </c>
      <c r="Q1" s="22" t="s">
        <v>45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</row>
    <row r="2" spans="1:83" ht="15.6" x14ac:dyDescent="0.3">
      <c r="A2" s="23" t="s">
        <v>22</v>
      </c>
      <c r="B2" s="24" t="s">
        <v>50</v>
      </c>
      <c r="C2" s="20" t="s">
        <v>51</v>
      </c>
      <c r="D2" s="23" t="s">
        <v>21</v>
      </c>
      <c r="E2" s="25" t="s">
        <v>1</v>
      </c>
      <c r="F2" s="23">
        <v>1563</v>
      </c>
      <c r="G2" s="23">
        <v>400</v>
      </c>
      <c r="H2" s="23">
        <v>0.4</v>
      </c>
      <c r="I2" s="23">
        <v>1000</v>
      </c>
      <c r="J2" s="23">
        <v>21605.4456178898</v>
      </c>
      <c r="K2" s="23">
        <v>21605445.617889799</v>
      </c>
      <c r="L2" s="23">
        <v>5529.22472626738</v>
      </c>
      <c r="M2" s="23">
        <v>15014.840214862999</v>
      </c>
      <c r="N2" s="23">
        <f>M2/1000000</f>
        <v>1.5014840214862999E-2</v>
      </c>
      <c r="O2" s="26" t="s">
        <v>42</v>
      </c>
      <c r="P2" s="27">
        <f>AVERAGE(N2,N5)</f>
        <v>2.0299575189314224E-2</v>
      </c>
      <c r="Q2" s="27">
        <f>_xlfn.STDEV.P(N2,N5)</f>
        <v>5.2847349744512334E-3</v>
      </c>
    </row>
    <row r="3" spans="1:83" ht="15.6" x14ac:dyDescent="0.3">
      <c r="A3" s="23" t="s">
        <v>22</v>
      </c>
      <c r="B3" s="24" t="s">
        <v>50</v>
      </c>
      <c r="C3" s="20" t="s">
        <v>51</v>
      </c>
      <c r="D3" s="23" t="s">
        <v>21</v>
      </c>
      <c r="E3" s="25" t="s">
        <v>2</v>
      </c>
      <c r="F3" s="23">
        <v>1614</v>
      </c>
      <c r="G3" s="23">
        <v>400</v>
      </c>
      <c r="H3" s="23">
        <v>0.4</v>
      </c>
      <c r="I3" s="23">
        <v>1000</v>
      </c>
      <c r="J3" s="23">
        <v>98407.885443908584</v>
      </c>
      <c r="K3" s="23">
        <v>98407885.443908587</v>
      </c>
      <c r="L3" s="23">
        <v>24388.571361563467</v>
      </c>
      <c r="M3" s="23"/>
      <c r="N3" s="23"/>
      <c r="O3" s="26"/>
      <c r="P3" s="23"/>
      <c r="Q3" s="23"/>
    </row>
    <row r="4" spans="1:83" ht="15.6" x14ac:dyDescent="0.3">
      <c r="A4" s="23" t="s">
        <v>22</v>
      </c>
      <c r="B4" s="24" t="s">
        <v>50</v>
      </c>
      <c r="C4" s="20" t="s">
        <v>51</v>
      </c>
      <c r="D4" s="23" t="s">
        <v>21</v>
      </c>
      <c r="E4" s="25" t="s">
        <v>3</v>
      </c>
      <c r="F4" s="23">
        <v>1464</v>
      </c>
      <c r="G4" s="23">
        <v>400</v>
      </c>
      <c r="H4" s="23">
        <v>0.4</v>
      </c>
      <c r="I4" s="23">
        <v>1000</v>
      </c>
      <c r="J4" s="23">
        <v>55363.811877734865</v>
      </c>
      <c r="K4" s="23">
        <v>55363811.877734862</v>
      </c>
      <c r="L4" s="23">
        <v>15126.724556758159</v>
      </c>
      <c r="M4" s="23"/>
      <c r="N4" s="23"/>
      <c r="O4" s="26"/>
      <c r="P4" s="23"/>
      <c r="Q4" s="23"/>
    </row>
    <row r="5" spans="1:83" s="1" customFormat="1" ht="15.6" x14ac:dyDescent="0.3">
      <c r="A5" s="4" t="s">
        <v>28</v>
      </c>
      <c r="B5" s="24" t="s">
        <v>50</v>
      </c>
      <c r="C5" s="20" t="s">
        <v>51</v>
      </c>
      <c r="D5" s="4" t="s">
        <v>21</v>
      </c>
      <c r="E5" s="15" t="s">
        <v>1</v>
      </c>
      <c r="F5" s="4">
        <v>354</v>
      </c>
      <c r="G5" s="4">
        <v>200</v>
      </c>
      <c r="H5" s="4">
        <v>0.2</v>
      </c>
      <c r="I5" s="23">
        <v>1000</v>
      </c>
      <c r="J5" s="4">
        <v>40584.661770065628</v>
      </c>
      <c r="K5" s="4">
        <v>40584661.770065628</v>
      </c>
      <c r="L5" s="4">
        <v>22929.187440715046</v>
      </c>
      <c r="M5" s="4">
        <v>25584.310163765451</v>
      </c>
      <c r="N5" s="23">
        <f>M5/1000000</f>
        <v>2.5584310163765452E-2</v>
      </c>
      <c r="O5" s="28"/>
      <c r="P5" s="4"/>
      <c r="Q5" s="4"/>
    </row>
    <row r="6" spans="1:83" s="1" customFormat="1" ht="15.6" x14ac:dyDescent="0.3">
      <c r="A6" s="4" t="s">
        <v>28</v>
      </c>
      <c r="B6" s="24" t="s">
        <v>50</v>
      </c>
      <c r="C6" s="20" t="s">
        <v>51</v>
      </c>
      <c r="D6" s="4" t="s">
        <v>21</v>
      </c>
      <c r="E6" s="15" t="s">
        <v>2</v>
      </c>
      <c r="F6" s="4">
        <v>311</v>
      </c>
      <c r="G6" s="4">
        <v>200</v>
      </c>
      <c r="H6" s="4">
        <v>0.2</v>
      </c>
      <c r="I6" s="23">
        <v>1000</v>
      </c>
      <c r="J6" s="4">
        <v>24603.403461060574</v>
      </c>
      <c r="K6" s="4">
        <v>24603403.461060572</v>
      </c>
      <c r="L6" s="4">
        <v>15822.124412257604</v>
      </c>
      <c r="M6" s="4"/>
      <c r="N6" s="4"/>
      <c r="O6" s="28"/>
      <c r="P6" s="4"/>
      <c r="Q6" s="4"/>
    </row>
    <row r="7" spans="1:83" s="1" customFormat="1" ht="15.6" x14ac:dyDescent="0.3">
      <c r="A7" s="4" t="s">
        <v>28</v>
      </c>
      <c r="B7" s="24" t="s">
        <v>50</v>
      </c>
      <c r="C7" s="20" t="s">
        <v>51</v>
      </c>
      <c r="D7" s="4" t="s">
        <v>21</v>
      </c>
      <c r="E7" s="15" t="s">
        <v>4</v>
      </c>
      <c r="F7" s="4">
        <v>356</v>
      </c>
      <c r="G7" s="4">
        <v>200</v>
      </c>
      <c r="H7" s="4">
        <v>0.2</v>
      </c>
      <c r="I7" s="23">
        <v>1000</v>
      </c>
      <c r="J7" s="4">
        <v>67642.881176216193</v>
      </c>
      <c r="K7" s="4">
        <v>67642881.1762162</v>
      </c>
      <c r="L7" s="4">
        <v>38001.618638323707</v>
      </c>
      <c r="M7" s="4"/>
      <c r="N7" s="4"/>
      <c r="O7" s="28"/>
      <c r="P7" s="4"/>
      <c r="Q7" s="4"/>
    </row>
    <row r="8" spans="1:83" s="1" customFormat="1" ht="15.6" x14ac:dyDescent="0.3">
      <c r="A8" s="4" t="s">
        <v>27</v>
      </c>
      <c r="B8" s="24" t="s">
        <v>50</v>
      </c>
      <c r="C8" s="20" t="s">
        <v>51</v>
      </c>
      <c r="D8" s="4" t="s">
        <v>23</v>
      </c>
      <c r="E8" s="15" t="s">
        <v>1</v>
      </c>
      <c r="F8" s="4">
        <v>1359</v>
      </c>
      <c r="G8" s="4">
        <v>200</v>
      </c>
      <c r="H8" s="4">
        <v>0.2</v>
      </c>
      <c r="I8" s="23">
        <v>1000</v>
      </c>
      <c r="J8" s="4">
        <v>24897.759272914012</v>
      </c>
      <c r="K8" s="4">
        <v>24897759.272914011</v>
      </c>
      <c r="L8" s="4">
        <v>3664.1293999873456</v>
      </c>
      <c r="M8" s="4">
        <v>4798.3846774080639</v>
      </c>
      <c r="N8" s="4">
        <f>M8/1000000</f>
        <v>4.7983846774080638E-3</v>
      </c>
      <c r="O8" s="28" t="s">
        <v>43</v>
      </c>
      <c r="P8" s="29">
        <f>AVERAGE(N8,N11)</f>
        <v>1.9805298192116787E-2</v>
      </c>
      <c r="Q8" s="4">
        <f>_xlfn.STDEV.P(N8,N11)</f>
        <v>1.5006913514708727E-2</v>
      </c>
    </row>
    <row r="9" spans="1:83" s="1" customFormat="1" ht="15.6" x14ac:dyDescent="0.3">
      <c r="A9" s="4" t="s">
        <v>27</v>
      </c>
      <c r="B9" s="24" t="s">
        <v>50</v>
      </c>
      <c r="C9" s="20" t="s">
        <v>51</v>
      </c>
      <c r="D9" s="4" t="s">
        <v>23</v>
      </c>
      <c r="E9" s="15" t="s">
        <v>2</v>
      </c>
      <c r="F9" s="4">
        <v>1646</v>
      </c>
      <c r="G9" s="4">
        <v>200</v>
      </c>
      <c r="H9" s="4">
        <v>0.2</v>
      </c>
      <c r="I9" s="23">
        <v>1000</v>
      </c>
      <c r="J9" s="4">
        <v>37600.247912961895</v>
      </c>
      <c r="K9" s="4">
        <v>37600247.912961893</v>
      </c>
      <c r="L9" s="4">
        <v>4568.6813989018101</v>
      </c>
      <c r="M9" s="4"/>
      <c r="N9" s="4"/>
      <c r="O9" s="28"/>
      <c r="P9" s="4"/>
      <c r="Q9" s="4"/>
    </row>
    <row r="10" spans="1:83" s="1" customFormat="1" ht="15.6" x14ac:dyDescent="0.3">
      <c r="A10" s="4" t="s">
        <v>27</v>
      </c>
      <c r="B10" s="24" t="s">
        <v>50</v>
      </c>
      <c r="C10" s="20" t="s">
        <v>51</v>
      </c>
      <c r="D10" s="4" t="s">
        <v>23</v>
      </c>
      <c r="E10" s="15" t="s">
        <v>3</v>
      </c>
      <c r="F10" s="4">
        <v>1459</v>
      </c>
      <c r="G10" s="4">
        <v>300</v>
      </c>
      <c r="H10" s="4">
        <v>0.3</v>
      </c>
      <c r="I10" s="23">
        <v>1000</v>
      </c>
      <c r="J10" s="4">
        <v>29969.529258119397</v>
      </c>
      <c r="K10" s="4">
        <v>29969529.258119397</v>
      </c>
      <c r="L10" s="4">
        <v>6162.3432333350365</v>
      </c>
      <c r="M10" s="4"/>
      <c r="N10" s="4"/>
      <c r="O10" s="28"/>
      <c r="P10" s="4"/>
      <c r="Q10" s="4"/>
    </row>
    <row r="11" spans="1:83" s="1" customFormat="1" ht="15.6" x14ac:dyDescent="0.3">
      <c r="A11" s="4" t="s">
        <v>29</v>
      </c>
      <c r="B11" s="24" t="s">
        <v>50</v>
      </c>
      <c r="C11" s="20" t="s">
        <v>51</v>
      </c>
      <c r="D11" s="4" t="s">
        <v>23</v>
      </c>
      <c r="E11" s="15" t="s">
        <v>1</v>
      </c>
      <c r="F11" s="4">
        <v>304</v>
      </c>
      <c r="G11" s="4">
        <v>200</v>
      </c>
      <c r="H11" s="4">
        <v>0.2</v>
      </c>
      <c r="I11" s="23">
        <v>1000</v>
      </c>
      <c r="J11" s="4">
        <v>15520.425284161205</v>
      </c>
      <c r="K11" s="4">
        <v>15520425.284161204</v>
      </c>
      <c r="L11" s="4">
        <v>10210.806108000792</v>
      </c>
      <c r="M11" s="4">
        <v>34812.21170682551</v>
      </c>
      <c r="N11" s="4">
        <f>M11/1000000</f>
        <v>3.481221170682551E-2</v>
      </c>
      <c r="O11" s="28"/>
      <c r="P11" s="4"/>
      <c r="Q11" s="4"/>
    </row>
    <row r="12" spans="1:83" s="1" customFormat="1" ht="15.6" x14ac:dyDescent="0.3">
      <c r="A12" s="4" t="s">
        <v>29</v>
      </c>
      <c r="B12" s="24" t="s">
        <v>50</v>
      </c>
      <c r="C12" s="20" t="s">
        <v>51</v>
      </c>
      <c r="D12" s="4" t="s">
        <v>23</v>
      </c>
      <c r="E12" s="15" t="s">
        <v>2</v>
      </c>
      <c r="F12" s="4">
        <v>69</v>
      </c>
      <c r="G12" s="4">
        <v>200</v>
      </c>
      <c r="H12" s="4">
        <v>0.2</v>
      </c>
      <c r="I12" s="23">
        <v>1000</v>
      </c>
      <c r="J12" s="4">
        <v>3691.0306765967848</v>
      </c>
      <c r="K12" s="4">
        <v>3691030.676596785</v>
      </c>
      <c r="L12" s="4">
        <v>10698.639642309523</v>
      </c>
      <c r="M12" s="4"/>
      <c r="N12" s="4"/>
      <c r="O12" s="28"/>
      <c r="P12" s="4"/>
      <c r="Q12" s="4"/>
    </row>
    <row r="13" spans="1:83" s="1" customFormat="1" ht="15.6" x14ac:dyDescent="0.3">
      <c r="A13" s="4" t="s">
        <v>29</v>
      </c>
      <c r="B13" s="24" t="s">
        <v>50</v>
      </c>
      <c r="C13" s="20" t="s">
        <v>51</v>
      </c>
      <c r="D13" s="4" t="s">
        <v>23</v>
      </c>
      <c r="E13" s="15" t="s">
        <v>3</v>
      </c>
      <c r="F13" s="4">
        <v>303</v>
      </c>
      <c r="G13" s="4">
        <v>200</v>
      </c>
      <c r="H13" s="4">
        <v>0.2</v>
      </c>
      <c r="I13" s="23">
        <v>1000</v>
      </c>
      <c r="J13" s="4">
        <v>126543.69189580181</v>
      </c>
      <c r="K13" s="4">
        <v>126543691.89580181</v>
      </c>
      <c r="L13" s="4">
        <v>83527.189370166219</v>
      </c>
      <c r="M13" s="4"/>
      <c r="N13" s="4"/>
      <c r="O13" s="28"/>
      <c r="P13" s="4"/>
      <c r="Q13" s="4"/>
    </row>
    <row r="14" spans="1:83" ht="15.6" x14ac:dyDescent="0.3">
      <c r="A14" s="23" t="s">
        <v>16</v>
      </c>
      <c r="B14" s="24" t="s">
        <v>50</v>
      </c>
      <c r="C14" s="20" t="s">
        <v>51</v>
      </c>
      <c r="D14" s="23" t="s">
        <v>13</v>
      </c>
      <c r="E14" s="25" t="s">
        <v>1</v>
      </c>
      <c r="F14" s="23">
        <v>1122</v>
      </c>
      <c r="G14" s="23">
        <v>300</v>
      </c>
      <c r="H14" s="23">
        <v>0.3</v>
      </c>
      <c r="I14" s="23">
        <v>1000</v>
      </c>
      <c r="J14" s="23">
        <v>4551.2443937357157</v>
      </c>
      <c r="K14" s="23">
        <v>4551244.3937357161</v>
      </c>
      <c r="L14" s="23">
        <v>1216.910265704737</v>
      </c>
      <c r="M14" s="23">
        <v>6004.4574134380055</v>
      </c>
      <c r="N14" s="23">
        <f>M14/1000000</f>
        <v>6.0044574134380056E-3</v>
      </c>
      <c r="O14" s="26" t="s">
        <v>44</v>
      </c>
      <c r="P14" s="27">
        <f>AVERAGE(N14,N17)</f>
        <v>2.0849437379732452E-2</v>
      </c>
      <c r="Q14" s="27">
        <f>_xlfn.STDEV.P(N14,N17)</f>
        <v>1.4844979966294448E-2</v>
      </c>
    </row>
    <row r="15" spans="1:83" ht="15.6" x14ac:dyDescent="0.3">
      <c r="A15" s="23" t="s">
        <v>16</v>
      </c>
      <c r="B15" s="24" t="s">
        <v>50</v>
      </c>
      <c r="C15" s="20" t="s">
        <v>51</v>
      </c>
      <c r="D15" s="23" t="s">
        <v>13</v>
      </c>
      <c r="E15" s="25" t="s">
        <v>2</v>
      </c>
      <c r="F15" s="23">
        <v>1176</v>
      </c>
      <c r="G15" s="23">
        <v>300</v>
      </c>
      <c r="H15" s="23">
        <v>0.3</v>
      </c>
      <c r="I15" s="23">
        <v>1000</v>
      </c>
      <c r="J15" s="23">
        <v>4885.9948690409292</v>
      </c>
      <c r="K15" s="23">
        <v>4885994.8690409288</v>
      </c>
      <c r="L15" s="23">
        <v>1246.4272625104409</v>
      </c>
      <c r="M15" s="23"/>
      <c r="N15" s="23"/>
      <c r="O15" s="26"/>
      <c r="P15" s="30"/>
      <c r="Q15" s="23"/>
    </row>
    <row r="16" spans="1:83" ht="15" x14ac:dyDescent="0.25">
      <c r="A16" s="23" t="s">
        <v>16</v>
      </c>
      <c r="B16" s="24" t="s">
        <v>50</v>
      </c>
      <c r="C16" s="20" t="s">
        <v>51</v>
      </c>
      <c r="D16" s="23" t="s">
        <v>13</v>
      </c>
      <c r="E16" s="25" t="s">
        <v>4</v>
      </c>
      <c r="F16" s="23">
        <v>1062</v>
      </c>
      <c r="G16" s="23">
        <v>300</v>
      </c>
      <c r="H16" s="23">
        <v>0.3</v>
      </c>
      <c r="I16" s="23">
        <v>1000</v>
      </c>
      <c r="J16" s="23">
        <v>55047.122880829884</v>
      </c>
      <c r="K16" s="23">
        <v>55047122.880829886</v>
      </c>
      <c r="L16" s="23">
        <v>15550.034712098837</v>
      </c>
      <c r="M16" s="23"/>
      <c r="N16" s="23"/>
      <c r="O16" s="30"/>
      <c r="P16" s="30"/>
      <c r="Q16" s="23"/>
    </row>
    <row r="17" spans="1:17" ht="15" x14ac:dyDescent="0.25">
      <c r="A17" s="23" t="s">
        <v>19</v>
      </c>
      <c r="B17" s="24" t="s">
        <v>50</v>
      </c>
      <c r="C17" s="20" t="s">
        <v>51</v>
      </c>
      <c r="D17" s="23" t="s">
        <v>13</v>
      </c>
      <c r="E17" s="25" t="s">
        <v>2</v>
      </c>
      <c r="F17" s="23">
        <v>261</v>
      </c>
      <c r="G17" s="23">
        <v>200</v>
      </c>
      <c r="H17" s="23">
        <v>0.2</v>
      </c>
      <c r="I17" s="23">
        <v>1000</v>
      </c>
      <c r="J17" s="23">
        <v>47864.475321471247</v>
      </c>
      <c r="K17" s="23">
        <v>47864475.321471244</v>
      </c>
      <c r="L17" s="23">
        <v>36677.758867027776</v>
      </c>
      <c r="M17" s="23">
        <v>35694.417346026901</v>
      </c>
      <c r="N17" s="23">
        <f>M17/1000000</f>
        <v>3.5694417346026901E-2</v>
      </c>
      <c r="O17" s="30"/>
      <c r="P17" s="30"/>
      <c r="Q17" s="23"/>
    </row>
    <row r="18" spans="1:17" ht="15" x14ac:dyDescent="0.25">
      <c r="A18" s="23" t="s">
        <v>19</v>
      </c>
      <c r="B18" s="24" t="s">
        <v>50</v>
      </c>
      <c r="C18" s="20" t="s">
        <v>51</v>
      </c>
      <c r="D18" s="23" t="s">
        <v>13</v>
      </c>
      <c r="E18" s="25" t="s">
        <v>3</v>
      </c>
      <c r="F18" s="23">
        <v>317</v>
      </c>
      <c r="G18" s="23">
        <v>200</v>
      </c>
      <c r="H18" s="23">
        <v>0.2</v>
      </c>
      <c r="I18" s="23">
        <v>1000</v>
      </c>
      <c r="J18" s="23">
        <v>51635.841306287912</v>
      </c>
      <c r="K18" s="23">
        <v>51635841.306287915</v>
      </c>
      <c r="L18" s="23">
        <v>32577.817858856728</v>
      </c>
      <c r="M18" s="23"/>
      <c r="N18" s="23"/>
      <c r="O18" s="30"/>
      <c r="P18" s="30"/>
      <c r="Q18" s="23"/>
    </row>
    <row r="19" spans="1:17" ht="15" x14ac:dyDescent="0.25">
      <c r="A19" s="23" t="s">
        <v>19</v>
      </c>
      <c r="B19" s="24" t="s">
        <v>50</v>
      </c>
      <c r="C19" s="20" t="s">
        <v>51</v>
      </c>
      <c r="D19" s="23" t="s">
        <v>13</v>
      </c>
      <c r="E19" s="25" t="s">
        <v>4</v>
      </c>
      <c r="F19" s="23">
        <v>280</v>
      </c>
      <c r="G19" s="23">
        <v>200</v>
      </c>
      <c r="H19" s="23">
        <v>0.2</v>
      </c>
      <c r="I19" s="23">
        <v>1000</v>
      </c>
      <c r="J19" s="23">
        <v>52958.745437074693</v>
      </c>
      <c r="K19" s="23">
        <v>52958745.437074691</v>
      </c>
      <c r="L19" s="23">
        <v>37827.67531219621</v>
      </c>
      <c r="M19" s="23"/>
      <c r="N19" s="23"/>
      <c r="O19" s="30"/>
      <c r="P19" s="30"/>
      <c r="Q19" s="23"/>
    </row>
    <row r="20" spans="1:17" ht="15.6" x14ac:dyDescent="0.3">
      <c r="A20" s="30"/>
      <c r="B20" s="31"/>
      <c r="C20" s="2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23"/>
      <c r="O20" s="26" t="s">
        <v>48</v>
      </c>
      <c r="P20" s="27">
        <f>AVERAGE(P2,P8,P14)</f>
        <v>2.0318103587054489E-2</v>
      </c>
      <c r="Q20" s="23"/>
    </row>
    <row r="21" spans="1:17" ht="15.6" x14ac:dyDescent="0.3">
      <c r="A21" s="30"/>
      <c r="B21" s="31"/>
      <c r="C21" s="2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23"/>
      <c r="O21" s="26" t="s">
        <v>45</v>
      </c>
      <c r="P21" s="32">
        <f>_xlfn.STDEV.P(P2,P8,P14)</f>
        <v>4.2646933216882978E-4</v>
      </c>
      <c r="Q21" s="23"/>
    </row>
    <row r="22" spans="1:17" ht="15" x14ac:dyDescent="0.25">
      <c r="C22" s="20"/>
    </row>
    <row r="23" spans="1:17" ht="15" x14ac:dyDescent="0.25">
      <c r="C23" s="20"/>
      <c r="N23" s="16"/>
    </row>
    <row r="24" spans="1:17" ht="15" x14ac:dyDescent="0.25">
      <c r="C24" s="20"/>
      <c r="N24" s="16"/>
    </row>
    <row r="25" spans="1:17" ht="15" x14ac:dyDescent="0.25">
      <c r="C25" s="20"/>
    </row>
    <row r="26" spans="1:17" ht="15" x14ac:dyDescent="0.25">
      <c r="C26" s="20"/>
    </row>
    <row r="27" spans="1:17" ht="15" x14ac:dyDescent="0.25">
      <c r="C27" s="20"/>
    </row>
    <row r="28" spans="1:17" ht="15" x14ac:dyDescent="0.25">
      <c r="C28" s="20"/>
    </row>
    <row r="29" spans="1:17" ht="15" x14ac:dyDescent="0.25">
      <c r="C29" s="20"/>
    </row>
    <row r="30" spans="1:17" ht="15" x14ac:dyDescent="0.25">
      <c r="C30" s="20"/>
    </row>
    <row r="31" spans="1:17" ht="15" x14ac:dyDescent="0.25">
      <c r="C31" s="20"/>
    </row>
    <row r="32" spans="1:17" ht="15" x14ac:dyDescent="0.25">
      <c r="C3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3E3B-FF54-4276-A7FD-19D97A05A43C}">
  <dimension ref="A1:CK24"/>
  <sheetViews>
    <sheetView workbookViewId="0">
      <selection activeCell="D8" sqref="D8"/>
    </sheetView>
  </sheetViews>
  <sheetFormatPr defaultRowHeight="13.8" x14ac:dyDescent="0.25"/>
  <cols>
    <col min="1" max="1" width="10.8984375" customWidth="1"/>
    <col min="2" max="2" width="9.8984375" style="11" bestFit="1" customWidth="1"/>
    <col min="3" max="3" width="22.296875" style="21" customWidth="1"/>
    <col min="10" max="10" width="15.796875" style="2" customWidth="1"/>
    <col min="11" max="11" width="16.09765625" style="2" customWidth="1"/>
    <col min="12" max="12" width="15.296875" style="2" customWidth="1"/>
    <col min="13" max="13" width="12.69921875" style="2" customWidth="1"/>
    <col min="14" max="14" width="14.19921875" style="2" customWidth="1"/>
    <col min="15" max="15" width="11.8984375" customWidth="1"/>
    <col min="16" max="16" width="13.8984375" customWidth="1"/>
    <col min="17" max="17" width="7" style="2" customWidth="1"/>
    <col min="18" max="18" width="10.3984375" style="2" customWidth="1"/>
  </cols>
  <sheetData>
    <row r="1" spans="1:89" ht="49.2" customHeight="1" x14ac:dyDescent="0.3">
      <c r="A1" s="33" t="s">
        <v>0</v>
      </c>
      <c r="B1" s="34" t="s">
        <v>38</v>
      </c>
      <c r="C1" s="19" t="s">
        <v>39</v>
      </c>
      <c r="D1" s="35" t="s">
        <v>12</v>
      </c>
      <c r="E1" s="36" t="s">
        <v>52</v>
      </c>
      <c r="F1" s="37" t="s">
        <v>40</v>
      </c>
      <c r="G1" s="38" t="s">
        <v>35</v>
      </c>
      <c r="H1" s="38" t="s">
        <v>49</v>
      </c>
      <c r="I1" s="38" t="s">
        <v>34</v>
      </c>
      <c r="J1" s="38" t="s">
        <v>37</v>
      </c>
      <c r="K1" s="38" t="s">
        <v>36</v>
      </c>
      <c r="L1" s="38" t="s">
        <v>41</v>
      </c>
      <c r="M1" s="22" t="s">
        <v>46</v>
      </c>
      <c r="N1" s="39" t="s">
        <v>47</v>
      </c>
      <c r="O1" s="22"/>
      <c r="P1" s="22" t="s">
        <v>46</v>
      </c>
      <c r="Q1" s="22" t="s">
        <v>45</v>
      </c>
      <c r="R1" s="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6" x14ac:dyDescent="0.3">
      <c r="A2" s="30" t="s">
        <v>26</v>
      </c>
      <c r="B2" s="24" t="s">
        <v>50</v>
      </c>
      <c r="C2" s="20" t="s">
        <v>53</v>
      </c>
      <c r="D2" s="30" t="s">
        <v>21</v>
      </c>
      <c r="E2" s="30" t="s">
        <v>5</v>
      </c>
      <c r="F2" s="30">
        <v>1422</v>
      </c>
      <c r="G2" s="30">
        <v>200</v>
      </c>
      <c r="H2" s="30">
        <v>0.2</v>
      </c>
      <c r="I2" s="30">
        <v>1000</v>
      </c>
      <c r="J2" s="23">
        <v>119072.68136038621</v>
      </c>
      <c r="K2" s="23">
        <v>119072681.36038621</v>
      </c>
      <c r="L2" s="40">
        <v>16747.212568268103</v>
      </c>
      <c r="M2" s="40">
        <v>16287.242788429996</v>
      </c>
      <c r="N2" s="23">
        <f>M2/1000000</f>
        <v>1.6287242788429995E-2</v>
      </c>
      <c r="O2" s="26" t="s">
        <v>42</v>
      </c>
      <c r="P2" s="27">
        <f>AVERAGE(N2,N5)</f>
        <v>1.3018204421725247E-2</v>
      </c>
      <c r="Q2" s="27">
        <f>_xlfn.STDEV.P(N2,N5)</f>
        <v>3.2690383667047483E-3</v>
      </c>
      <c r="V2" s="17"/>
      <c r="W2" s="18"/>
    </row>
    <row r="3" spans="1:89" ht="15.6" x14ac:dyDescent="0.3">
      <c r="A3" s="30" t="s">
        <v>26</v>
      </c>
      <c r="B3" s="24" t="s">
        <v>50</v>
      </c>
      <c r="C3" s="20" t="s">
        <v>53</v>
      </c>
      <c r="D3" s="30" t="s">
        <v>21</v>
      </c>
      <c r="E3" s="30" t="s">
        <v>6</v>
      </c>
      <c r="F3" s="30">
        <v>1580</v>
      </c>
      <c r="G3" s="30">
        <v>200</v>
      </c>
      <c r="H3" s="30">
        <v>0.2</v>
      </c>
      <c r="I3" s="30">
        <v>1000</v>
      </c>
      <c r="J3" s="23">
        <v>177572.45661003795</v>
      </c>
      <c r="K3" s="23">
        <v>177572456.61003795</v>
      </c>
      <c r="L3" s="40">
        <v>22477.526153169361</v>
      </c>
      <c r="M3" s="40"/>
      <c r="N3" s="23"/>
      <c r="O3" s="26"/>
      <c r="P3" s="23"/>
      <c r="Q3" s="23"/>
    </row>
    <row r="4" spans="1:89" ht="15.6" x14ac:dyDescent="0.3">
      <c r="A4" s="30" t="s">
        <v>26</v>
      </c>
      <c r="B4" s="24" t="s">
        <v>50</v>
      </c>
      <c r="C4" s="20" t="s">
        <v>53</v>
      </c>
      <c r="D4" s="30" t="s">
        <v>21</v>
      </c>
      <c r="E4" s="30" t="s">
        <v>7</v>
      </c>
      <c r="F4" s="30">
        <v>1725</v>
      </c>
      <c r="G4" s="30">
        <v>300</v>
      </c>
      <c r="H4" s="30">
        <v>0.3</v>
      </c>
      <c r="I4" s="30">
        <v>1000</v>
      </c>
      <c r="J4" s="23">
        <v>55412.690452152012</v>
      </c>
      <c r="K4" s="23">
        <v>55412690.452152014</v>
      </c>
      <c r="L4" s="40">
        <v>9636.9896438525248</v>
      </c>
      <c r="M4" s="40"/>
      <c r="N4" s="23"/>
      <c r="O4" s="26"/>
      <c r="P4" s="23"/>
      <c r="Q4" s="23"/>
    </row>
    <row r="5" spans="1:89" ht="15.6" x14ac:dyDescent="0.3">
      <c r="A5" s="30" t="s">
        <v>32</v>
      </c>
      <c r="B5" s="24" t="s">
        <v>50</v>
      </c>
      <c r="C5" s="20" t="s">
        <v>53</v>
      </c>
      <c r="D5" s="30" t="s">
        <v>21</v>
      </c>
      <c r="E5" s="30" t="s">
        <v>5</v>
      </c>
      <c r="F5" s="30">
        <v>402</v>
      </c>
      <c r="G5" s="30">
        <v>200</v>
      </c>
      <c r="H5" s="30">
        <v>0.2</v>
      </c>
      <c r="I5" s="30">
        <v>1000</v>
      </c>
      <c r="J5" s="23">
        <v>9452.0232784424006</v>
      </c>
      <c r="K5" s="23">
        <v>9452023.2784424014</v>
      </c>
      <c r="L5" s="40">
        <v>4702.4991435036827</v>
      </c>
      <c r="M5" s="40">
        <v>9749.1660550204979</v>
      </c>
      <c r="N5" s="23">
        <f>M5/1000000</f>
        <v>9.7491660550204987E-3</v>
      </c>
      <c r="O5" s="28"/>
      <c r="P5" s="4"/>
      <c r="Q5" s="4"/>
    </row>
    <row r="6" spans="1:89" ht="15.6" x14ac:dyDescent="0.3">
      <c r="A6" s="30" t="s">
        <v>32</v>
      </c>
      <c r="B6" s="24" t="s">
        <v>50</v>
      </c>
      <c r="C6" s="20" t="s">
        <v>53</v>
      </c>
      <c r="D6" s="30" t="s">
        <v>21</v>
      </c>
      <c r="E6" s="30" t="s">
        <v>6</v>
      </c>
      <c r="F6" s="30">
        <v>426</v>
      </c>
      <c r="G6" s="30">
        <v>200</v>
      </c>
      <c r="H6" s="30">
        <v>0.2</v>
      </c>
      <c r="I6" s="30">
        <v>1000</v>
      </c>
      <c r="J6" s="23">
        <v>31515.124218724482</v>
      </c>
      <c r="K6" s="23">
        <v>31515124.218724482</v>
      </c>
      <c r="L6" s="40">
        <v>14795.832966537315</v>
      </c>
      <c r="M6" s="40"/>
      <c r="N6" s="23"/>
      <c r="O6" s="28"/>
      <c r="P6" s="4"/>
      <c r="Q6" s="4"/>
    </row>
    <row r="7" spans="1:89" ht="15.6" x14ac:dyDescent="0.3">
      <c r="A7" s="30" t="s">
        <v>25</v>
      </c>
      <c r="B7" s="24" t="s">
        <v>50</v>
      </c>
      <c r="C7" s="20" t="s">
        <v>53</v>
      </c>
      <c r="D7" s="30" t="s">
        <v>23</v>
      </c>
      <c r="E7" s="30" t="s">
        <v>5</v>
      </c>
      <c r="F7" s="30">
        <v>1843</v>
      </c>
      <c r="G7" s="30">
        <v>200</v>
      </c>
      <c r="H7" s="30">
        <v>0.2</v>
      </c>
      <c r="I7" s="30">
        <v>1000</v>
      </c>
      <c r="J7" s="23">
        <v>24724.284992676974</v>
      </c>
      <c r="K7" s="23">
        <v>24724284.992676973</v>
      </c>
      <c r="L7" s="40">
        <v>2683.0477474418853</v>
      </c>
      <c r="M7" s="40">
        <v>48077.076040244989</v>
      </c>
      <c r="N7" s="23">
        <f>M7/1000000</f>
        <v>4.8077076040244991E-2</v>
      </c>
      <c r="O7" s="28" t="s">
        <v>43</v>
      </c>
      <c r="P7" s="29">
        <f>AVERAGE(N7,N10)</f>
        <v>3.0332219206822785E-2</v>
      </c>
      <c r="Q7" s="4">
        <f>_xlfn.STDEV.P(N7,N10)</f>
        <v>1.7744856833422206E-2</v>
      </c>
      <c r="W7" s="18"/>
    </row>
    <row r="8" spans="1:89" ht="15" x14ac:dyDescent="0.25">
      <c r="A8" s="30" t="s">
        <v>25</v>
      </c>
      <c r="B8" s="24" t="s">
        <v>50</v>
      </c>
      <c r="C8" s="20" t="s">
        <v>53</v>
      </c>
      <c r="D8" s="30" t="s">
        <v>23</v>
      </c>
      <c r="E8" s="30" t="s">
        <v>6</v>
      </c>
      <c r="F8" s="30">
        <v>1615</v>
      </c>
      <c r="G8" s="30">
        <v>200</v>
      </c>
      <c r="H8" s="30">
        <v>0.2</v>
      </c>
      <c r="I8" s="30">
        <v>1000</v>
      </c>
      <c r="J8" s="23">
        <v>1028043.8338725244</v>
      </c>
      <c r="K8" s="23">
        <v>1028043833.8725244</v>
      </c>
      <c r="L8" s="40">
        <v>127311.92989133431</v>
      </c>
      <c r="M8" s="40"/>
      <c r="N8" s="23"/>
      <c r="O8" s="30"/>
      <c r="P8" s="30"/>
      <c r="Q8" s="23"/>
    </row>
    <row r="9" spans="1:89" ht="15.6" x14ac:dyDescent="0.3">
      <c r="A9" s="30" t="s">
        <v>25</v>
      </c>
      <c r="B9" s="24" t="s">
        <v>50</v>
      </c>
      <c r="C9" s="20" t="s">
        <v>53</v>
      </c>
      <c r="D9" s="30" t="s">
        <v>23</v>
      </c>
      <c r="E9" s="30" t="s">
        <v>7</v>
      </c>
      <c r="F9" s="30">
        <v>1843</v>
      </c>
      <c r="G9" s="30">
        <v>300</v>
      </c>
      <c r="H9" s="30">
        <v>0.3</v>
      </c>
      <c r="I9" s="30">
        <v>1000</v>
      </c>
      <c r="J9" s="23">
        <v>87458.032127500177</v>
      </c>
      <c r="K9" s="23">
        <v>87458032.127500176</v>
      </c>
      <c r="L9" s="40">
        <v>14236.250481958792</v>
      </c>
      <c r="M9" s="40"/>
      <c r="N9" s="23"/>
      <c r="O9" s="28"/>
      <c r="P9" s="4"/>
      <c r="Q9" s="4"/>
    </row>
    <row r="10" spans="1:89" ht="15.6" x14ac:dyDescent="0.3">
      <c r="A10" s="30" t="s">
        <v>33</v>
      </c>
      <c r="B10" s="24" t="s">
        <v>50</v>
      </c>
      <c r="C10" s="20" t="s">
        <v>53</v>
      </c>
      <c r="D10" s="30" t="s">
        <v>23</v>
      </c>
      <c r="E10" s="30" t="s">
        <v>5</v>
      </c>
      <c r="F10" s="30">
        <v>434</v>
      </c>
      <c r="G10" s="30">
        <v>200</v>
      </c>
      <c r="H10" s="30">
        <v>0.2</v>
      </c>
      <c r="I10" s="30">
        <v>1000</v>
      </c>
      <c r="J10" s="23">
        <v>9081.6218840689744</v>
      </c>
      <c r="K10" s="23">
        <v>9081621.8840689752</v>
      </c>
      <c r="L10" s="40">
        <v>4185.0792092483762</v>
      </c>
      <c r="M10" s="40">
        <v>12587.362373400581</v>
      </c>
      <c r="N10" s="23">
        <f>M10/1000000</f>
        <v>1.2587362373400581E-2</v>
      </c>
      <c r="O10" s="28"/>
      <c r="P10" s="4"/>
      <c r="Q10" s="4"/>
    </row>
    <row r="11" spans="1:89" ht="15.6" x14ac:dyDescent="0.3">
      <c r="A11" s="30" t="s">
        <v>33</v>
      </c>
      <c r="B11" s="24" t="s">
        <v>50</v>
      </c>
      <c r="C11" s="20" t="s">
        <v>53</v>
      </c>
      <c r="D11" s="30" t="s">
        <v>23</v>
      </c>
      <c r="E11" s="30" t="s">
        <v>6</v>
      </c>
      <c r="F11" s="30">
        <v>371</v>
      </c>
      <c r="G11" s="30">
        <v>200</v>
      </c>
      <c r="H11" s="30">
        <v>0.2</v>
      </c>
      <c r="I11" s="30">
        <v>1000</v>
      </c>
      <c r="J11" s="23">
        <v>12282.14831472526</v>
      </c>
      <c r="K11" s="23">
        <v>12282148.314725259</v>
      </c>
      <c r="L11" s="40">
        <v>6621.1042127898982</v>
      </c>
      <c r="M11" s="40"/>
      <c r="N11" s="23"/>
      <c r="O11" s="28"/>
      <c r="P11" s="4"/>
      <c r="Q11" s="4"/>
    </row>
    <row r="12" spans="1:89" ht="15.6" x14ac:dyDescent="0.3">
      <c r="A12" s="30" t="s">
        <v>33</v>
      </c>
      <c r="B12" s="24" t="s">
        <v>50</v>
      </c>
      <c r="C12" s="20" t="s">
        <v>53</v>
      </c>
      <c r="D12" s="30" t="s">
        <v>23</v>
      </c>
      <c r="E12" s="30" t="s">
        <v>7</v>
      </c>
      <c r="F12" s="30">
        <v>358</v>
      </c>
      <c r="G12" s="30">
        <v>200</v>
      </c>
      <c r="H12" s="30">
        <v>0.2</v>
      </c>
      <c r="I12" s="30">
        <v>1000</v>
      </c>
      <c r="J12" s="23">
        <v>48251.067619712616</v>
      </c>
      <c r="K12" s="23">
        <v>48251067.619712614</v>
      </c>
      <c r="L12" s="40">
        <v>26955.903698163471</v>
      </c>
      <c r="M12" s="40"/>
      <c r="N12" s="23"/>
      <c r="O12" s="28"/>
      <c r="P12" s="4"/>
      <c r="Q12" s="4"/>
    </row>
    <row r="13" spans="1:89" ht="15.6" x14ac:dyDescent="0.3">
      <c r="A13" s="30" t="s">
        <v>15</v>
      </c>
      <c r="B13" s="24" t="s">
        <v>50</v>
      </c>
      <c r="C13" s="20" t="s">
        <v>53</v>
      </c>
      <c r="D13" s="30" t="s">
        <v>13</v>
      </c>
      <c r="E13" s="30" t="s">
        <v>5</v>
      </c>
      <c r="F13" s="30">
        <v>1186</v>
      </c>
      <c r="G13" s="30">
        <v>400</v>
      </c>
      <c r="H13" s="30">
        <v>0.4</v>
      </c>
      <c r="I13" s="30">
        <v>1000</v>
      </c>
      <c r="J13" s="23">
        <v>99553.776579368583</v>
      </c>
      <c r="K13" s="23">
        <v>99553776.579368576</v>
      </c>
      <c r="L13" s="40">
        <v>33576.315878370515</v>
      </c>
      <c r="M13" s="40">
        <v>46901.459176461329</v>
      </c>
      <c r="N13" s="23">
        <f>M13/1000000</f>
        <v>4.6901459176461331E-2</v>
      </c>
      <c r="O13" s="26" t="s">
        <v>44</v>
      </c>
      <c r="P13" s="27">
        <f>AVERAGE(N13,N15)</f>
        <v>3.245320307745999E-2</v>
      </c>
      <c r="Q13" s="27">
        <f>_xlfn.STDEV.P(N13,N15)</f>
        <v>1.4448256099001345E-2</v>
      </c>
      <c r="V13" s="18"/>
      <c r="W13" s="18"/>
    </row>
    <row r="14" spans="1:89" ht="15" x14ac:dyDescent="0.25">
      <c r="A14" s="30" t="s">
        <v>15</v>
      </c>
      <c r="B14" s="24" t="s">
        <v>50</v>
      </c>
      <c r="C14" s="20" t="s">
        <v>53</v>
      </c>
      <c r="D14" s="30" t="s">
        <v>13</v>
      </c>
      <c r="E14" s="30" t="s">
        <v>7</v>
      </c>
      <c r="F14" s="30">
        <v>1079</v>
      </c>
      <c r="G14" s="30">
        <v>400</v>
      </c>
      <c r="H14" s="30">
        <v>0.4</v>
      </c>
      <c r="I14" s="30">
        <v>1000</v>
      </c>
      <c r="J14" s="23">
        <v>162461.2601751044</v>
      </c>
      <c r="K14" s="23">
        <v>162461260.17510441</v>
      </c>
      <c r="L14" s="40">
        <v>60226.60247455215</v>
      </c>
      <c r="M14" s="40"/>
      <c r="N14" s="23"/>
      <c r="O14" s="30"/>
      <c r="P14" s="30"/>
      <c r="Q14" s="23"/>
    </row>
    <row r="15" spans="1:89" ht="15.6" x14ac:dyDescent="0.3">
      <c r="A15" s="30" t="s">
        <v>18</v>
      </c>
      <c r="B15" s="24" t="s">
        <v>50</v>
      </c>
      <c r="C15" s="20" t="s">
        <v>53</v>
      </c>
      <c r="D15" s="30" t="s">
        <v>13</v>
      </c>
      <c r="E15" s="30" t="s">
        <v>5</v>
      </c>
      <c r="F15" s="30">
        <v>351</v>
      </c>
      <c r="G15" s="30">
        <v>200</v>
      </c>
      <c r="H15" s="30">
        <v>0.2</v>
      </c>
      <c r="I15" s="30">
        <v>1000</v>
      </c>
      <c r="J15" s="23">
        <v>32505.61508079042</v>
      </c>
      <c r="K15" s="23">
        <v>32505615.080790419</v>
      </c>
      <c r="L15" s="40">
        <v>18521.717994752376</v>
      </c>
      <c r="M15" s="40">
        <v>18004.946978458651</v>
      </c>
      <c r="N15" s="23">
        <f>M15/1000000</f>
        <v>1.8004946978458652E-2</v>
      </c>
      <c r="O15" s="26"/>
      <c r="P15" s="30"/>
      <c r="Q15" s="23"/>
    </row>
    <row r="16" spans="1:89" ht="15" x14ac:dyDescent="0.25">
      <c r="A16" s="30" t="s">
        <v>18</v>
      </c>
      <c r="B16" s="24" t="s">
        <v>50</v>
      </c>
      <c r="C16" s="20" t="s">
        <v>53</v>
      </c>
      <c r="D16" s="30" t="s">
        <v>13</v>
      </c>
      <c r="E16" s="30" t="s">
        <v>6</v>
      </c>
      <c r="F16" s="30">
        <v>332</v>
      </c>
      <c r="G16" s="30">
        <v>200</v>
      </c>
      <c r="H16" s="30">
        <v>0.2</v>
      </c>
      <c r="I16" s="30">
        <v>1000</v>
      </c>
      <c r="J16" s="23">
        <v>26981.137048964654</v>
      </c>
      <c r="K16" s="23">
        <v>26981137.048964653</v>
      </c>
      <c r="L16" s="40">
        <v>16253.697017448587</v>
      </c>
      <c r="M16" s="23"/>
      <c r="N16" s="23"/>
      <c r="O16" s="30"/>
      <c r="P16" s="30"/>
      <c r="Q16" s="23"/>
    </row>
    <row r="17" spans="1:17" ht="15" x14ac:dyDescent="0.25">
      <c r="A17" s="30" t="s">
        <v>18</v>
      </c>
      <c r="B17" s="24" t="s">
        <v>50</v>
      </c>
      <c r="C17" s="20" t="s">
        <v>53</v>
      </c>
      <c r="D17" s="30" t="s">
        <v>13</v>
      </c>
      <c r="E17" s="30" t="s">
        <v>7</v>
      </c>
      <c r="F17" s="30">
        <v>315</v>
      </c>
      <c r="G17" s="30">
        <v>200</v>
      </c>
      <c r="H17" s="30">
        <v>0.2</v>
      </c>
      <c r="I17" s="30">
        <v>1000</v>
      </c>
      <c r="J17" s="23">
        <v>30302.09582900062</v>
      </c>
      <c r="K17" s="23">
        <v>30302095.829000618</v>
      </c>
      <c r="L17" s="40">
        <v>19239.425923174997</v>
      </c>
      <c r="M17" s="23"/>
      <c r="N17" s="23"/>
      <c r="O17" s="30"/>
      <c r="P17" s="30"/>
      <c r="Q17" s="23"/>
    </row>
    <row r="18" spans="1:17" ht="15" x14ac:dyDescent="0.25">
      <c r="A18" s="30"/>
      <c r="B18" s="31"/>
      <c r="C18" s="20"/>
      <c r="D18" s="30"/>
      <c r="E18" s="30"/>
      <c r="F18" s="30"/>
      <c r="G18" s="30"/>
      <c r="H18" s="30"/>
      <c r="I18" s="30"/>
      <c r="J18" s="23"/>
      <c r="K18" s="23"/>
      <c r="L18" s="23"/>
      <c r="M18" s="23"/>
      <c r="N18" s="23"/>
      <c r="O18" s="30"/>
      <c r="P18" s="30"/>
      <c r="Q18" s="23"/>
    </row>
    <row r="19" spans="1:17" ht="15" x14ac:dyDescent="0.25">
      <c r="A19" s="30"/>
      <c r="B19" s="31"/>
      <c r="C19" s="20"/>
      <c r="D19" s="30"/>
      <c r="E19" s="30"/>
      <c r="F19" s="30"/>
      <c r="G19" s="30"/>
      <c r="H19" s="30"/>
      <c r="I19" s="30"/>
      <c r="J19" s="23"/>
      <c r="K19" s="23"/>
      <c r="L19" s="23"/>
      <c r="M19" s="23"/>
      <c r="N19" s="23"/>
      <c r="O19" s="30"/>
      <c r="P19" s="30"/>
      <c r="Q19" s="23"/>
    </row>
    <row r="20" spans="1:17" ht="15.6" x14ac:dyDescent="0.3">
      <c r="A20" s="30"/>
      <c r="B20" s="31"/>
      <c r="C20" s="20"/>
      <c r="D20" s="30"/>
      <c r="E20" s="30"/>
      <c r="F20" s="30"/>
      <c r="G20" s="30"/>
      <c r="H20" s="30"/>
      <c r="I20" s="30"/>
      <c r="J20" s="23"/>
      <c r="K20" s="23"/>
      <c r="L20" s="23"/>
      <c r="M20" s="23"/>
      <c r="N20" s="23"/>
      <c r="O20" s="26" t="s">
        <v>48</v>
      </c>
      <c r="P20" s="27">
        <f>AVERAGE(P2,P7,P13)</f>
        <v>2.5267875568669339E-2</v>
      </c>
      <c r="Q20" s="23"/>
    </row>
    <row r="21" spans="1:17" ht="15.6" x14ac:dyDescent="0.3">
      <c r="A21" s="30"/>
      <c r="B21" s="31"/>
      <c r="C21" s="20"/>
      <c r="D21" s="30"/>
      <c r="E21" s="30"/>
      <c r="F21" s="30"/>
      <c r="G21" s="30"/>
      <c r="H21" s="30"/>
      <c r="I21" s="30"/>
      <c r="J21" s="23"/>
      <c r="K21" s="23"/>
      <c r="L21" s="23"/>
      <c r="M21" s="23"/>
      <c r="N21" s="23"/>
      <c r="O21" s="26" t="s">
        <v>45</v>
      </c>
      <c r="P21" s="27">
        <f>_xlfn.STDEV.P(P2,P7,P13)</f>
        <v>8.7049976278412156E-3</v>
      </c>
      <c r="Q21" s="23"/>
    </row>
    <row r="22" spans="1:17" ht="15" x14ac:dyDescent="0.25">
      <c r="C22" s="20"/>
    </row>
    <row r="23" spans="1:17" ht="15" x14ac:dyDescent="0.25">
      <c r="C23" s="20"/>
    </row>
    <row r="24" spans="1:17" ht="15" x14ac:dyDescent="0.25">
      <c r="C24" s="2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5975-8E81-43E0-8445-32E36EDFFAD1}">
  <dimension ref="A1:Q24"/>
  <sheetViews>
    <sheetView topLeftCell="D1" workbookViewId="0">
      <selection activeCell="J23" sqref="J23"/>
    </sheetView>
  </sheetViews>
  <sheetFormatPr defaultRowHeight="13.8" x14ac:dyDescent="0.25"/>
  <cols>
    <col min="1" max="1" width="16.09765625" style="2" customWidth="1"/>
    <col min="2" max="2" width="9.8984375" style="11" bestFit="1" customWidth="1"/>
    <col min="3" max="3" width="22.296875" style="21" customWidth="1"/>
    <col min="4" max="6" width="8.796875" style="2"/>
    <col min="7" max="7" width="13" style="2" customWidth="1"/>
    <col min="8" max="8" width="13.09765625" style="2" customWidth="1"/>
    <col min="9" max="9" width="8.796875" style="2"/>
    <col min="10" max="10" width="17.59765625" style="2" customWidth="1"/>
    <col min="11" max="11" width="24.796875" style="2" customWidth="1"/>
    <col min="12" max="12" width="14.09765625" style="2" customWidth="1"/>
    <col min="13" max="13" width="16.8984375" style="2" customWidth="1"/>
    <col min="14" max="14" width="11.796875" style="2" customWidth="1"/>
    <col min="15" max="15" width="11.8984375" customWidth="1"/>
    <col min="16" max="16" width="13.8984375" style="9" customWidth="1"/>
    <col min="17" max="17" width="7" style="9" customWidth="1"/>
  </cols>
  <sheetData>
    <row r="1" spans="1:17" s="26" customFormat="1" ht="46.8" x14ac:dyDescent="0.3">
      <c r="A1" s="38" t="s">
        <v>0</v>
      </c>
      <c r="B1" s="34" t="s">
        <v>38</v>
      </c>
      <c r="C1" s="19" t="s">
        <v>39</v>
      </c>
      <c r="D1" s="38" t="s">
        <v>12</v>
      </c>
      <c r="E1" s="38" t="s">
        <v>52</v>
      </c>
      <c r="F1" s="38" t="s">
        <v>40</v>
      </c>
      <c r="G1" s="38" t="s">
        <v>35</v>
      </c>
      <c r="H1" s="38" t="s">
        <v>49</v>
      </c>
      <c r="I1" s="38" t="s">
        <v>34</v>
      </c>
      <c r="J1" s="38" t="s">
        <v>37</v>
      </c>
      <c r="K1" s="38" t="s">
        <v>36</v>
      </c>
      <c r="L1" s="38" t="s">
        <v>41</v>
      </c>
      <c r="M1" s="38" t="s">
        <v>46</v>
      </c>
      <c r="N1" s="38" t="s">
        <v>47</v>
      </c>
      <c r="O1" s="22"/>
      <c r="P1" s="41" t="s">
        <v>46</v>
      </c>
      <c r="Q1" s="41" t="s">
        <v>45</v>
      </c>
    </row>
    <row r="2" spans="1:17" s="30" customFormat="1" ht="15.6" x14ac:dyDescent="0.3">
      <c r="A2" s="23" t="s">
        <v>20</v>
      </c>
      <c r="B2" s="24" t="s">
        <v>50</v>
      </c>
      <c r="C2" s="20" t="s">
        <v>54</v>
      </c>
      <c r="D2" s="23" t="s">
        <v>21</v>
      </c>
      <c r="E2" s="23" t="s">
        <v>8</v>
      </c>
      <c r="F2" s="23">
        <v>1865</v>
      </c>
      <c r="G2" s="23">
        <v>400</v>
      </c>
      <c r="H2" s="23">
        <v>0.4</v>
      </c>
      <c r="I2" s="23">
        <v>1000</v>
      </c>
      <c r="J2" s="23">
        <v>3857584.5438487749</v>
      </c>
      <c r="K2" s="23">
        <v>3857584543.8487749</v>
      </c>
      <c r="L2" s="23">
        <v>827363.97723298124</v>
      </c>
      <c r="M2" s="40">
        <v>712160.3427676782</v>
      </c>
      <c r="N2" s="23">
        <f>M2/1000000</f>
        <v>0.71216034276767826</v>
      </c>
      <c r="O2" s="26" t="s">
        <v>42</v>
      </c>
      <c r="P2" s="42">
        <f>AVERAGE(N2,N5)</f>
        <v>0.38879753300430986</v>
      </c>
      <c r="Q2" s="42">
        <f>_xlfn.STDEV.P(N2,N5)</f>
        <v>0.3233628097633684</v>
      </c>
    </row>
    <row r="3" spans="1:17" s="30" customFormat="1" ht="15.6" x14ac:dyDescent="0.3">
      <c r="A3" s="23" t="s">
        <v>20</v>
      </c>
      <c r="B3" s="24" t="s">
        <v>50</v>
      </c>
      <c r="C3" s="20" t="s">
        <v>54</v>
      </c>
      <c r="D3" s="23" t="s">
        <v>21</v>
      </c>
      <c r="E3" s="23" t="s">
        <v>9</v>
      </c>
      <c r="F3" s="23">
        <v>1822</v>
      </c>
      <c r="G3" s="23">
        <v>400</v>
      </c>
      <c r="H3" s="23">
        <v>0.4</v>
      </c>
      <c r="I3" s="23">
        <v>1000</v>
      </c>
      <c r="J3" s="23">
        <v>4272682.2248971565</v>
      </c>
      <c r="K3" s="23">
        <v>4272682224.8971562</v>
      </c>
      <c r="L3" s="23">
        <v>938020.24695876101</v>
      </c>
      <c r="M3" s="40"/>
      <c r="N3" s="23"/>
      <c r="O3" s="26"/>
      <c r="P3" s="25"/>
      <c r="Q3" s="25"/>
    </row>
    <row r="4" spans="1:17" s="30" customFormat="1" ht="15.6" x14ac:dyDescent="0.3">
      <c r="A4" s="23" t="s">
        <v>20</v>
      </c>
      <c r="B4" s="24" t="s">
        <v>50</v>
      </c>
      <c r="C4" s="20" t="s">
        <v>54</v>
      </c>
      <c r="D4" s="23" t="s">
        <v>21</v>
      </c>
      <c r="E4" s="23" t="s">
        <v>10</v>
      </c>
      <c r="F4" s="23">
        <v>1642</v>
      </c>
      <c r="G4" s="23">
        <v>400</v>
      </c>
      <c r="H4" s="23">
        <v>0.4</v>
      </c>
      <c r="I4" s="23">
        <v>1000</v>
      </c>
      <c r="J4" s="23">
        <v>1523352.3808768548</v>
      </c>
      <c r="K4" s="23">
        <v>1523352380.8768547</v>
      </c>
      <c r="L4" s="23">
        <v>371096.80411129224</v>
      </c>
      <c r="M4" s="40"/>
      <c r="N4" s="23"/>
      <c r="O4" s="26"/>
      <c r="P4" s="25"/>
      <c r="Q4" s="25"/>
    </row>
    <row r="5" spans="1:17" s="30" customFormat="1" ht="15.6" x14ac:dyDescent="0.3">
      <c r="A5" s="23" t="s">
        <v>30</v>
      </c>
      <c r="B5" s="24" t="s">
        <v>50</v>
      </c>
      <c r="C5" s="20" t="s">
        <v>54</v>
      </c>
      <c r="D5" s="23" t="s">
        <v>21</v>
      </c>
      <c r="E5" s="23" t="s">
        <v>9</v>
      </c>
      <c r="F5" s="23">
        <v>354</v>
      </c>
      <c r="G5" s="23">
        <v>200</v>
      </c>
      <c r="H5" s="23">
        <v>0.2</v>
      </c>
      <c r="I5" s="23">
        <v>1000</v>
      </c>
      <c r="J5" s="23">
        <v>95805.172626461819</v>
      </c>
      <c r="K5" s="23">
        <v>95805172.626461819</v>
      </c>
      <c r="L5" s="23">
        <v>54127.216173142268</v>
      </c>
      <c r="M5" s="40">
        <v>65434.723240941472</v>
      </c>
      <c r="N5" s="23">
        <f>M5/1000000</f>
        <v>6.5434723240941475E-2</v>
      </c>
      <c r="O5" s="28"/>
      <c r="P5" s="15"/>
      <c r="Q5" s="15"/>
    </row>
    <row r="6" spans="1:17" s="30" customFormat="1" ht="15.6" x14ac:dyDescent="0.3">
      <c r="A6" s="23" t="s">
        <v>30</v>
      </c>
      <c r="B6" s="24" t="s">
        <v>50</v>
      </c>
      <c r="C6" s="20" t="s">
        <v>54</v>
      </c>
      <c r="D6" s="23" t="s">
        <v>21</v>
      </c>
      <c r="E6" s="23" t="s">
        <v>10</v>
      </c>
      <c r="F6" s="23">
        <v>370</v>
      </c>
      <c r="G6" s="23">
        <v>200</v>
      </c>
      <c r="H6" s="23">
        <v>0.2</v>
      </c>
      <c r="I6" s="23">
        <v>1000</v>
      </c>
      <c r="J6" s="23">
        <v>26250.296078619052</v>
      </c>
      <c r="K6" s="23">
        <v>26250296.078619052</v>
      </c>
      <c r="L6" s="23">
        <v>14189.349231685976</v>
      </c>
      <c r="M6" s="40"/>
      <c r="N6" s="23"/>
      <c r="O6" s="28"/>
      <c r="P6" s="15"/>
      <c r="Q6" s="15"/>
    </row>
    <row r="7" spans="1:17" s="30" customFormat="1" ht="15.6" x14ac:dyDescent="0.3">
      <c r="A7" s="23" t="s">
        <v>30</v>
      </c>
      <c r="B7" s="24" t="s">
        <v>50</v>
      </c>
      <c r="C7" s="20" t="s">
        <v>54</v>
      </c>
      <c r="D7" s="23" t="s">
        <v>21</v>
      </c>
      <c r="E7" s="23" t="s">
        <v>11</v>
      </c>
      <c r="F7" s="23">
        <v>351</v>
      </c>
      <c r="G7" s="23">
        <v>200</v>
      </c>
      <c r="H7" s="23">
        <v>0.2</v>
      </c>
      <c r="I7" s="23">
        <v>1000</v>
      </c>
      <c r="J7" s="23">
        <v>224618.24557808324</v>
      </c>
      <c r="K7" s="23">
        <v>224618245.57808325</v>
      </c>
      <c r="L7" s="23">
        <v>127987.60431799616</v>
      </c>
      <c r="M7" s="40"/>
      <c r="N7" s="23"/>
      <c r="O7" s="28"/>
      <c r="P7" s="15"/>
      <c r="Q7" s="15"/>
    </row>
    <row r="8" spans="1:17" s="30" customFormat="1" ht="15.6" x14ac:dyDescent="0.3">
      <c r="A8" s="23" t="s">
        <v>24</v>
      </c>
      <c r="B8" s="24" t="s">
        <v>50</v>
      </c>
      <c r="C8" s="20" t="s">
        <v>54</v>
      </c>
      <c r="D8" s="23" t="s">
        <v>23</v>
      </c>
      <c r="E8" s="23" t="s">
        <v>8</v>
      </c>
      <c r="F8" s="23">
        <v>1629</v>
      </c>
      <c r="G8" s="23">
        <v>300</v>
      </c>
      <c r="H8" s="23">
        <v>0.3</v>
      </c>
      <c r="I8" s="23">
        <v>1000</v>
      </c>
      <c r="J8" s="23">
        <v>530303.00262207305</v>
      </c>
      <c r="K8" s="23">
        <v>530303002.62207305</v>
      </c>
      <c r="L8" s="23">
        <v>97661.694773862429</v>
      </c>
      <c r="M8" s="40">
        <v>282627.81085508148</v>
      </c>
      <c r="N8" s="23">
        <f>M8/1000000</f>
        <v>0.28262781085508148</v>
      </c>
      <c r="O8" s="28" t="s">
        <v>43</v>
      </c>
      <c r="P8" s="43">
        <f>AVERAGE(N8,N11)</f>
        <v>0.14442679371411365</v>
      </c>
      <c r="Q8" s="15">
        <f>_xlfn.STDEV.P(N8,N11)</f>
        <v>0.13820101714096783</v>
      </c>
    </row>
    <row r="9" spans="1:17" s="30" customFormat="1" ht="15.6" x14ac:dyDescent="0.3">
      <c r="A9" s="23" t="s">
        <v>24</v>
      </c>
      <c r="B9" s="24" t="s">
        <v>50</v>
      </c>
      <c r="C9" s="20" t="s">
        <v>54</v>
      </c>
      <c r="D9" s="23" t="s">
        <v>23</v>
      </c>
      <c r="E9" s="23" t="s">
        <v>9</v>
      </c>
      <c r="F9" s="23">
        <v>1586</v>
      </c>
      <c r="G9" s="23">
        <v>300</v>
      </c>
      <c r="H9" s="23">
        <v>0.3</v>
      </c>
      <c r="I9" s="23">
        <v>1000</v>
      </c>
      <c r="J9" s="23">
        <v>2227906.8410265958</v>
      </c>
      <c r="K9" s="23">
        <v>2227906841.0265956</v>
      </c>
      <c r="L9" s="23">
        <v>421419.95731902815</v>
      </c>
      <c r="M9" s="40"/>
      <c r="N9" s="23"/>
      <c r="O9" s="28"/>
      <c r="P9" s="15"/>
      <c r="Q9" s="15"/>
    </row>
    <row r="10" spans="1:17" s="30" customFormat="1" ht="15.6" x14ac:dyDescent="0.3">
      <c r="A10" s="23" t="s">
        <v>24</v>
      </c>
      <c r="B10" s="24" t="s">
        <v>50</v>
      </c>
      <c r="C10" s="20" t="s">
        <v>54</v>
      </c>
      <c r="D10" s="23" t="s">
        <v>23</v>
      </c>
      <c r="E10" s="23" t="s">
        <v>10</v>
      </c>
      <c r="F10" s="23">
        <v>1654</v>
      </c>
      <c r="G10" s="23">
        <v>400</v>
      </c>
      <c r="H10" s="23">
        <v>0.4</v>
      </c>
      <c r="I10" s="23">
        <v>1000</v>
      </c>
      <c r="J10" s="23">
        <v>1359595.362253183</v>
      </c>
      <c r="K10" s="23">
        <v>1359595362.2531831</v>
      </c>
      <c r="L10" s="23">
        <v>328801.78047235386</v>
      </c>
      <c r="M10" s="40"/>
      <c r="N10" s="23"/>
      <c r="O10" s="28"/>
      <c r="P10" s="15"/>
      <c r="Q10" s="15"/>
    </row>
    <row r="11" spans="1:17" s="30" customFormat="1" ht="15.6" x14ac:dyDescent="0.3">
      <c r="A11" s="23" t="s">
        <v>31</v>
      </c>
      <c r="B11" s="24" t="s">
        <v>50</v>
      </c>
      <c r="C11" s="20" t="s">
        <v>54</v>
      </c>
      <c r="D11" s="23" t="s">
        <v>23</v>
      </c>
      <c r="E11" s="23" t="s">
        <v>8</v>
      </c>
      <c r="F11" s="23">
        <v>407</v>
      </c>
      <c r="G11" s="23">
        <v>200</v>
      </c>
      <c r="H11" s="23">
        <v>0.2</v>
      </c>
      <c r="I11" s="23">
        <v>1000</v>
      </c>
      <c r="J11" s="23">
        <v>13606.364866150238</v>
      </c>
      <c r="K11" s="23">
        <v>13606364.866150238</v>
      </c>
      <c r="L11" s="23">
        <v>6686.1743814006086</v>
      </c>
      <c r="M11" s="46">
        <v>6225.7765731458421</v>
      </c>
      <c r="N11" s="23">
        <f>M11/1000000</f>
        <v>6.2257765731458421E-3</v>
      </c>
      <c r="O11" s="28"/>
      <c r="P11" s="15"/>
      <c r="Q11" s="15"/>
    </row>
    <row r="12" spans="1:17" s="30" customFormat="1" ht="15.6" x14ac:dyDescent="0.3">
      <c r="A12" s="23" t="s">
        <v>31</v>
      </c>
      <c r="B12" s="24" t="s">
        <v>50</v>
      </c>
      <c r="C12" s="20" t="s">
        <v>54</v>
      </c>
      <c r="D12" s="23" t="s">
        <v>23</v>
      </c>
      <c r="E12" s="23" t="s">
        <v>9</v>
      </c>
      <c r="F12" s="23">
        <v>382</v>
      </c>
      <c r="G12" s="23">
        <v>200</v>
      </c>
      <c r="H12" s="23">
        <v>0.2</v>
      </c>
      <c r="I12" s="23">
        <v>1000</v>
      </c>
      <c r="J12" s="23">
        <v>12494.206585324893</v>
      </c>
      <c r="K12" s="23">
        <v>12494206.585324893</v>
      </c>
      <c r="L12" s="23">
        <v>6541.4694164004677</v>
      </c>
      <c r="M12" s="40"/>
      <c r="N12" s="23"/>
      <c r="O12" s="28"/>
      <c r="P12" s="15"/>
      <c r="Q12" s="15"/>
    </row>
    <row r="13" spans="1:17" s="30" customFormat="1" ht="15.6" x14ac:dyDescent="0.3">
      <c r="A13" s="23" t="s">
        <v>31</v>
      </c>
      <c r="B13" s="24" t="s">
        <v>50</v>
      </c>
      <c r="C13" s="20" t="s">
        <v>54</v>
      </c>
      <c r="D13" s="23" t="s">
        <v>23</v>
      </c>
      <c r="E13" s="23" t="s">
        <v>10</v>
      </c>
      <c r="F13" s="23">
        <v>381</v>
      </c>
      <c r="G13" s="23">
        <v>200</v>
      </c>
      <c r="H13" s="23">
        <v>0.2</v>
      </c>
      <c r="I13" s="23">
        <v>1000</v>
      </c>
      <c r="J13" s="23">
        <v>10381.651680717438</v>
      </c>
      <c r="K13" s="23">
        <v>10381651.680717438</v>
      </c>
      <c r="L13" s="23">
        <v>5449.685921636451</v>
      </c>
      <c r="M13" s="40"/>
      <c r="N13" s="23"/>
      <c r="O13" s="28"/>
      <c r="P13" s="15"/>
      <c r="Q13" s="15"/>
    </row>
    <row r="14" spans="1:17" s="30" customFormat="1" ht="15.6" x14ac:dyDescent="0.3">
      <c r="A14" s="23" t="s">
        <v>14</v>
      </c>
      <c r="B14" s="24" t="s">
        <v>50</v>
      </c>
      <c r="C14" s="20" t="s">
        <v>54</v>
      </c>
      <c r="D14" s="23" t="s">
        <v>13</v>
      </c>
      <c r="E14" s="23" t="s">
        <v>8</v>
      </c>
      <c r="F14" s="23">
        <v>1166</v>
      </c>
      <c r="G14" s="23">
        <v>400</v>
      </c>
      <c r="H14" s="23">
        <v>0.4</v>
      </c>
      <c r="I14" s="23">
        <v>1000</v>
      </c>
      <c r="J14" s="23">
        <v>2580.7351915497452</v>
      </c>
      <c r="K14" s="23">
        <v>2580735.1915497454</v>
      </c>
      <c r="L14" s="23">
        <v>885.32939675806017</v>
      </c>
      <c r="M14" s="40">
        <v>38398.087273950514</v>
      </c>
      <c r="N14" s="23">
        <f>M14/1000000</f>
        <v>3.8398087273950512E-2</v>
      </c>
      <c r="O14" s="26" t="s">
        <v>44</v>
      </c>
      <c r="P14" s="42">
        <f>AVERAGE(N14,N17)</f>
        <v>0.31192665893820015</v>
      </c>
      <c r="Q14" s="42">
        <f>_xlfn.STDEV.P(N14,N17)</f>
        <v>0.2735285716642496</v>
      </c>
    </row>
    <row r="15" spans="1:17" s="30" customFormat="1" ht="15.6" x14ac:dyDescent="0.3">
      <c r="A15" s="23" t="s">
        <v>14</v>
      </c>
      <c r="B15" s="24" t="s">
        <v>50</v>
      </c>
      <c r="C15" s="20" t="s">
        <v>54</v>
      </c>
      <c r="D15" s="23" t="s">
        <v>13</v>
      </c>
      <c r="E15" s="23" t="s">
        <v>9</v>
      </c>
      <c r="F15" s="23">
        <v>1352</v>
      </c>
      <c r="G15" s="23">
        <v>400</v>
      </c>
      <c r="H15" s="23">
        <v>0.4</v>
      </c>
      <c r="I15" s="23">
        <v>1000</v>
      </c>
      <c r="J15" s="23">
        <v>317583.77495286515</v>
      </c>
      <c r="K15" s="23">
        <v>317583774.95286512</v>
      </c>
      <c r="L15" s="23">
        <v>93959.696731616903</v>
      </c>
      <c r="M15" s="23"/>
      <c r="N15" s="23"/>
      <c r="O15" s="26"/>
      <c r="P15" s="25"/>
      <c r="Q15" s="25"/>
    </row>
    <row r="16" spans="1:17" s="30" customFormat="1" ht="15" x14ac:dyDescent="0.25">
      <c r="A16" s="23" t="s">
        <v>14</v>
      </c>
      <c r="B16" s="24" t="s">
        <v>50</v>
      </c>
      <c r="C16" s="20" t="s">
        <v>54</v>
      </c>
      <c r="D16" s="23" t="s">
        <v>13</v>
      </c>
      <c r="E16" s="23" t="s">
        <v>10</v>
      </c>
      <c r="F16" s="23">
        <v>1302</v>
      </c>
      <c r="G16" s="23">
        <v>400</v>
      </c>
      <c r="H16" s="23">
        <v>0.4</v>
      </c>
      <c r="I16" s="23">
        <v>1000</v>
      </c>
      <c r="J16" s="23">
        <v>66236.762182266262</v>
      </c>
      <c r="K16" s="23">
        <v>66236762.182266265</v>
      </c>
      <c r="L16" s="23">
        <v>20349.235693476578</v>
      </c>
      <c r="M16" s="23"/>
      <c r="N16" s="23"/>
      <c r="P16" s="25"/>
      <c r="Q16" s="25"/>
    </row>
    <row r="17" spans="1:17" s="30" customFormat="1" ht="15" x14ac:dyDescent="0.25">
      <c r="A17" s="23" t="s">
        <v>17</v>
      </c>
      <c r="B17" s="24" t="s">
        <v>50</v>
      </c>
      <c r="C17" s="20" t="s">
        <v>54</v>
      </c>
      <c r="D17" s="23" t="s">
        <v>13</v>
      </c>
      <c r="E17" s="23" t="s">
        <v>8</v>
      </c>
      <c r="F17" s="23">
        <v>276</v>
      </c>
      <c r="G17" s="23">
        <v>200</v>
      </c>
      <c r="H17" s="23">
        <v>0.2</v>
      </c>
      <c r="I17" s="23">
        <v>1000</v>
      </c>
      <c r="J17" s="23">
        <v>255058.61538377262</v>
      </c>
      <c r="K17" s="23">
        <v>255058615.38377261</v>
      </c>
      <c r="L17" s="23">
        <v>184825.08361142944</v>
      </c>
      <c r="M17" s="40">
        <f>AVERAGE(L17:L19)</f>
        <v>585455.23060244974</v>
      </c>
      <c r="N17" s="23">
        <f>M17/1000000</f>
        <v>0.58545523060244975</v>
      </c>
      <c r="P17" s="25"/>
      <c r="Q17" s="25"/>
    </row>
    <row r="18" spans="1:17" s="30" customFormat="1" ht="15" x14ac:dyDescent="0.25">
      <c r="A18" s="23" t="s">
        <v>17</v>
      </c>
      <c r="B18" s="24" t="s">
        <v>50</v>
      </c>
      <c r="C18" s="20" t="s">
        <v>54</v>
      </c>
      <c r="D18" s="23" t="s">
        <v>13</v>
      </c>
      <c r="E18" s="23" t="s">
        <v>9</v>
      </c>
      <c r="F18" s="23">
        <v>315</v>
      </c>
      <c r="G18" s="23">
        <v>200</v>
      </c>
      <c r="H18" s="23">
        <v>0.2</v>
      </c>
      <c r="I18" s="23">
        <v>1000</v>
      </c>
      <c r="J18" s="23">
        <v>830451.00875048956</v>
      </c>
      <c r="K18" s="23">
        <v>830451008.75048959</v>
      </c>
      <c r="L18" s="23">
        <v>527270.48174634262</v>
      </c>
      <c r="M18" s="23"/>
      <c r="N18" s="23"/>
      <c r="P18" s="25"/>
      <c r="Q18" s="25"/>
    </row>
    <row r="19" spans="1:17" s="30" customFormat="1" ht="15" x14ac:dyDescent="0.25">
      <c r="A19" s="23" t="s">
        <v>17</v>
      </c>
      <c r="B19" s="24" t="s">
        <v>50</v>
      </c>
      <c r="C19" s="20" t="s">
        <v>54</v>
      </c>
      <c r="D19" s="23" t="s">
        <v>13</v>
      </c>
      <c r="E19" s="23" t="s">
        <v>10</v>
      </c>
      <c r="F19" s="23">
        <v>296</v>
      </c>
      <c r="G19" s="23">
        <v>200</v>
      </c>
      <c r="H19" s="23">
        <v>0.2</v>
      </c>
      <c r="I19" s="23">
        <v>1000</v>
      </c>
      <c r="J19" s="23">
        <v>1545519.7871453743</v>
      </c>
      <c r="K19" s="23">
        <v>1545519787.1453743</v>
      </c>
      <c r="L19" s="23">
        <v>1044270.1264495773</v>
      </c>
      <c r="M19" s="23"/>
      <c r="N19" s="23"/>
      <c r="P19" s="25"/>
      <c r="Q19" s="25"/>
    </row>
    <row r="20" spans="1:17" s="30" customFormat="1" ht="15.6" x14ac:dyDescent="0.3">
      <c r="A20" s="23"/>
      <c r="B20" s="31"/>
      <c r="C20" s="20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6" t="s">
        <v>48</v>
      </c>
      <c r="P20" s="42">
        <f>AVERAGE(P2,P8,P14)</f>
        <v>0.28171699521887456</v>
      </c>
      <c r="Q20" s="25"/>
    </row>
    <row r="21" spans="1:17" s="30" customFormat="1" ht="15.6" x14ac:dyDescent="0.3">
      <c r="A21" s="23"/>
      <c r="B21" s="31"/>
      <c r="C21" s="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6" t="s">
        <v>45</v>
      </c>
      <c r="P21" s="44">
        <f>_xlfn.STDEV.P(P2,P8,P14)</f>
        <v>0.10202526612506432</v>
      </c>
      <c r="Q21" s="25"/>
    </row>
    <row r="22" spans="1:17" ht="15" x14ac:dyDescent="0.25">
      <c r="C22" s="20"/>
    </row>
    <row r="23" spans="1:17" ht="15" x14ac:dyDescent="0.25">
      <c r="C23" s="20"/>
    </row>
    <row r="24" spans="1:17" ht="15" x14ac:dyDescent="0.25">
      <c r="C2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Monarch dsRNA</vt:lpstr>
      <vt:lpstr>Varroa dsRNA 1X</vt:lpstr>
      <vt:lpstr>Varroa dsRNA 10X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Maura J [ENT]</dc:creator>
  <cp:lastModifiedBy>Hall, Maura J [ENT]</cp:lastModifiedBy>
  <dcterms:created xsi:type="dcterms:W3CDTF">2020-12-08T15:20:14Z</dcterms:created>
  <dcterms:modified xsi:type="dcterms:W3CDTF">2021-04-07T19:36:47Z</dcterms:modified>
</cp:coreProperties>
</file>