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hall\Box\Maura Back up\dsRNA\dsRNA final\"/>
    </mc:Choice>
  </mc:AlternateContent>
  <xr:revisionPtr revIDLastSave="0" documentId="13_ncr:1_{C2914AD4-386D-40F7-B5C7-598182C86333}" xr6:coauthVersionLast="36" xr6:coauthVersionMax="36" xr10:uidLastSave="{00000000-0000-0000-0000-000000000000}"/>
  <bookViews>
    <workbookView xWindow="0" yWindow="0" windowWidth="23040" windowHeight="9060" xr2:uid="{A5FA770F-83A0-46B0-9DDA-7B877C54AE6B}"/>
  </bookViews>
  <sheets>
    <sheet name="Codebook" sheetId="10" r:id="rId1"/>
    <sheet name="Monarch-active dsRNA " sheetId="3" r:id="rId2"/>
    <sheet name="Varroa 1X" sheetId="7" r:id="rId3"/>
    <sheet name="Varroa 10X" sheetId="9" r:id="rId4"/>
  </sheets>
  <definedNames>
    <definedName name="_xlnm._FilterDatabase" localSheetId="1" hidden="1">'Monarch-active dsRNA '!$A$1:$P$35</definedName>
    <definedName name="_xlnm._FilterDatabase" localSheetId="3" hidden="1">'Varroa 10X'!$A$1:$O$1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9" l="1"/>
  <c r="O21" i="9" s="1"/>
  <c r="P2" i="9"/>
  <c r="O8" i="9"/>
  <c r="P8" i="9"/>
  <c r="O14" i="9"/>
  <c r="P14" i="9"/>
  <c r="M20" i="7"/>
  <c r="M17" i="7"/>
  <c r="M14" i="7"/>
  <c r="O14" i="7" s="1"/>
  <c r="M11" i="7"/>
  <c r="M8" i="7"/>
  <c r="P8" i="7" s="1"/>
  <c r="M5" i="7"/>
  <c r="M2" i="7"/>
  <c r="P2" i="7" s="1"/>
  <c r="M5" i="3"/>
  <c r="M2" i="3"/>
  <c r="O22" i="9" l="1"/>
  <c r="O2" i="7"/>
  <c r="P14" i="7"/>
  <c r="O8" i="7"/>
  <c r="O25" i="7" l="1"/>
  <c r="O24" i="7"/>
  <c r="M30" i="3"/>
  <c r="M27" i="3"/>
  <c r="M23" i="3"/>
  <c r="O23" i="3" s="1"/>
  <c r="M19" i="3"/>
  <c r="M15" i="3"/>
  <c r="M11" i="3"/>
  <c r="M8" i="3"/>
  <c r="P2" i="3" l="1"/>
  <c r="O2" i="3"/>
  <c r="P23" i="3"/>
  <c r="O11" i="3"/>
  <c r="P11" i="3"/>
  <c r="P34" i="3" l="1"/>
  <c r="P33" i="3"/>
</calcChain>
</file>

<file path=xl/sharedStrings.xml><?xml version="1.0" encoding="utf-8"?>
<sst xmlns="http://schemas.openxmlformats.org/spreadsheetml/2006/main" count="533" uniqueCount="91">
  <si>
    <t>Leaf</t>
  </si>
  <si>
    <t>Run</t>
  </si>
  <si>
    <t>Treatment</t>
  </si>
  <si>
    <t>Reps</t>
  </si>
  <si>
    <t>Weight (mg)</t>
  </si>
  <si>
    <t>pg/mL</t>
  </si>
  <si>
    <t>dilution factor</t>
  </si>
  <si>
    <t>corrected pg/mL</t>
  </si>
  <si>
    <t>Tropical</t>
  </si>
  <si>
    <t>1X Varroa</t>
  </si>
  <si>
    <t>&lt;LOQ</t>
  </si>
  <si>
    <t>10X Varroa</t>
  </si>
  <si>
    <t>Mean (ng/g)</t>
  </si>
  <si>
    <t>SD</t>
  </si>
  <si>
    <t>Mean (mg/g)</t>
  </si>
  <si>
    <t>Run 1</t>
  </si>
  <si>
    <t>Run 2</t>
  </si>
  <si>
    <t>Run 3</t>
  </si>
  <si>
    <t>Overall Mean</t>
  </si>
  <si>
    <t>Extract Volume (uL)</t>
  </si>
  <si>
    <t>Extract Volume (mL)</t>
  </si>
  <si>
    <t>Leaf Concentration (ng/g)</t>
  </si>
  <si>
    <t>Extract Concentration (pg/mL)</t>
  </si>
  <si>
    <t>Corrected Extract Concentration (pg/mL)</t>
  </si>
  <si>
    <t>Monarch-active dsRNA</t>
  </si>
  <si>
    <t>Varroa 10X Column M: Mean concentration per set of leaves in ng/g</t>
  </si>
  <si>
    <t>Varroa 10X Column L: Mean concentration per set of leaves in ng/g</t>
  </si>
  <si>
    <t xml:space="preserve">Varroa 10X Column K: Concentration of monarch active dsRNA in ng/g leaf </t>
  </si>
  <si>
    <t>Varroa 10X Column J: Plant extract volume in mL</t>
  </si>
  <si>
    <t>Varroa 10X Column I: Plant extract volume in uL</t>
  </si>
  <si>
    <t>Varroa 10X Column H: Extract concentration back calculated to take into account the dilution.</t>
  </si>
  <si>
    <t>Varroa 10X Column G: Dilution factor based on how much sample diluent wsa added to the sample</t>
  </si>
  <si>
    <t>Varroa 10X Column F: Extract concentration calculated from Quantigene Analysis</t>
  </si>
  <si>
    <t>Varroa 10X Column E: Extracted leaf weight in mg</t>
  </si>
  <si>
    <t>Varroa 10X Column D: leaf reps analyzed</t>
  </si>
  <si>
    <t xml:space="preserve">Varroa 10X Column C: dsRNA applied to leaf </t>
  </si>
  <si>
    <t>Varroa 10X Column B: Bioassay run</t>
  </si>
  <si>
    <t xml:space="preserve">Varroa 10X Column A: Leaf species </t>
  </si>
  <si>
    <t>Varroa 1X Column M: Mean concentration per set of leaves in ng/g</t>
  </si>
  <si>
    <t>Varroa 1X Column L: Mean concentration per set of leaves in ng/g</t>
  </si>
  <si>
    <t xml:space="preserve">Varroa 1X Column K: Concentration of monarch active dsRNA in ng/g leaf </t>
  </si>
  <si>
    <t>Varroa 1X Column J: Plant extract volume in mL</t>
  </si>
  <si>
    <t>Varroa 1X Column I: Plant extract volume in uL</t>
  </si>
  <si>
    <t>Varroa 1X Column H: Extract concentration back calculated to take into account the dilution.</t>
  </si>
  <si>
    <t>Varroa 1X Column G: Dilution factor based on how much sample diluent wsa added to the sample</t>
  </si>
  <si>
    <t>Varroa 1X Column F: Extract concentration calculated from Quantigene Analysis</t>
  </si>
  <si>
    <t>Varroa 1X Column E: Extracted leaf weight in mg</t>
  </si>
  <si>
    <t>Varroa 1X Column D: leaf reps analyzed</t>
  </si>
  <si>
    <t xml:space="preserve">Varroa 1X Column C: dsRNA applied to leaf </t>
  </si>
  <si>
    <t>Varroa 1X Column B: Bioassay run</t>
  </si>
  <si>
    <t xml:space="preserve">Varroa 1X Column A: Leaf species </t>
  </si>
  <si>
    <t>Monarch-active dsRNA Column P Row 23: Standard deviation of the mean concentration of ng monarch-active dsRNA per g leaf in bioassay run 3</t>
  </si>
  <si>
    <t>Monarch-active dsRNA Column P Row 11: Standard deviation of the mean concentration of ng monarch-active dsRNA per g leaf in bioassay Run 2</t>
  </si>
  <si>
    <t>Monarch-active dsRNA Column P Row 2: Standard deviation of the mean concentration of ng monarch-active dsRNA per g leaf in Bioassay Run 1</t>
  </si>
  <si>
    <t>Monarch-active dsRNA Column O Row 33: Standard deviation of the mean concentration of ng monarch-active dsRNA per g leaf over all three bioassays</t>
  </si>
  <si>
    <t>Monarch-active dsRNA Column O Row 34: Mean concentration of ng monarch-active dsRNA per g leaf over all three bioassays</t>
  </si>
  <si>
    <t>Monarch-active dsRNA Column O Row 23: Mean concentration of ng monarch-active dsRNA per g leaf in bioassay run 3</t>
  </si>
  <si>
    <t>Monarch-active dsRNA Column O Row 11: Mean concentration of ng monarch-active dsRNA per g leaf in bioassay Run 2</t>
  </si>
  <si>
    <t>Monarch-active dsRNA Column O Row 2: Mean concentration of ng monarch-active dsRNA per g leaf in Bioassay Run 1</t>
  </si>
  <si>
    <t>Monarch-active dsRNA Column M: Mean concentration per set of leaves in ng/g</t>
  </si>
  <si>
    <t>Monarch-active dsRNA Column L: Mean concentration per set of leaves in ng/g</t>
  </si>
  <si>
    <t xml:space="preserve">Monarch-active dsRNA Column K: Concentration of monarch active dsRNA in ng/g leaf </t>
  </si>
  <si>
    <t>Monarch-active dsRNA Column J: Plant extract volume in mL</t>
  </si>
  <si>
    <t>Monarch-active dsRNA Column I: Plant extract volume in uL</t>
  </si>
  <si>
    <t>Monarch-active dsRNA Column H: Extract concentration back calculated to take into account the dilution.</t>
  </si>
  <si>
    <t>Monarch-active dsRNA Column G: Dilution factor based on how much sample diluent wsa added to the sample</t>
  </si>
  <si>
    <t>Monarch-active dsRNA Column F: Extract concentration calculated from Quantigene Analysis</t>
  </si>
  <si>
    <t>Monarch-active dsRNA Column E: Extracted leaf weight in mg</t>
  </si>
  <si>
    <t>Monarch-active dsRNA Column D: leaf reps analyzed</t>
  </si>
  <si>
    <t xml:space="preserve">Monarch-active dsRNA Column C: dsRNA applied to leaf </t>
  </si>
  <si>
    <t>Monarch-active dsRNA Column B: Bioassay run</t>
  </si>
  <si>
    <t xml:space="preserve">Monarch-active dsRNA Column A: Leaf species </t>
  </si>
  <si>
    <t>This file contains the calculations for the tropical milkwed leaf tissue sample dsRNA quantification in the paper "Evaluating Toxicity of Varroa Mite (Varroa destructor)-Active dsRNA to Monarch Butterfly (Danaus plexippus) Larvae"</t>
  </si>
  <si>
    <t>Note 1: Varroa 1X indicates leaves treated with 2.1 mg/mL stock solution; Varroa 10X indicates leaves treated with 21 mg/mL stock solution</t>
  </si>
  <si>
    <t>The columns in the next tabs are explained below:</t>
  </si>
  <si>
    <t>Varroa 1X Column O Row 25: Standard deviation of the mean concentration of ng Varroa dsRNA per g leaf over all three bioassays</t>
  </si>
  <si>
    <t>Varroa 1X Column O Row 2: Mean concentration of ng Varroa dsRNA per g leaf in Bioassay Run 1</t>
  </si>
  <si>
    <t>Varroa 1X Column O Row 8: Mean concentration of ng Varroa dsRNA per g leaf in bioassay Run 2</t>
  </si>
  <si>
    <t>Varroa 1X Column O Row 14: Mean concentration of ng Varroa dsRNA per g leaf in bioassay run 3</t>
  </si>
  <si>
    <t>Varroa 1X Column O Row 24: Mean concentration of ng Varroa dsRNA per g leaf over all three bioassays</t>
  </si>
  <si>
    <t>Varroa 1X Column P Row 2: Standard deviation of the mean concentration of ng Varroa dsRNA per g leaf in Bioassay Run 1</t>
  </si>
  <si>
    <t>Varroa 1X Column P Row 8: Standard deviation of the mean concentration of ng Varroa dsRNA per g leaf in bioassay Run 2</t>
  </si>
  <si>
    <t>Varroa 1X Column P Row 14: Standard deviation of the mean concentration of ng Varroa dsRNA per g leaf in bioassay run 3</t>
  </si>
  <si>
    <t>Varroa 10X Column O Row 2: Mean concentration of ng Varroa dsRNA per g leaf in Bioassay Run 1</t>
  </si>
  <si>
    <t>Varroa 10X Column O Row 8: Mean concentration of ng Varroa dsRNA per g leaf in bioassay Run 2</t>
  </si>
  <si>
    <t>Varroa 10X Column O Row 14: Mean concentration of ng Varroa dsRNA per g leaf in bioassay run 3</t>
  </si>
  <si>
    <t>Varroa 10X Column O Row 21: Mean concentration of ng Varroa dsRNA per g leaf over all three bioassays</t>
  </si>
  <si>
    <t>Varroa 10X Column O Row 22: Standard deviation of the mean concentration of ng Varroa dsRNA per g leaf over all three bioassays</t>
  </si>
  <si>
    <t>Varroa 10X Column P Row 2: Standard deviation of the mean concentration of ng Varroa dsRNA per g leaf in Bioassay Run 1</t>
  </si>
  <si>
    <t>Varroa 10X Column P Row 8: Standard deviation of the mean concentration of ng Varroa dsRNA per g leaf in bioassay Run 2</t>
  </si>
  <si>
    <t>Varroa 10X Column P Row 14: Standard deviation of the mean concentration of ng Varroa dsRNA per g leaf in bioassay run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</si>
</sst>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6" fillId="0" borderId="0"/>
  </cellStyleXfs>
  <cellXfs count="43">
    <xf numFmtId="0" fontId="0" fillId="0" borderId="0" xfId="0"/>
    <xf numFmtId="0" fontId="2" fillId="0" borderId="0" xfId="1" applyFont="1" applyFill="1" applyAlignment="1">
      <alignment horizontal="center" vertical="center"/>
    </xf>
    <xf numFmtId="0" fontId="1" fillId="0" borderId="0" xfId="1" applyFont="1" applyFill="1" applyAlignment="1"/>
    <xf numFmtId="1" fontId="2" fillId="0" borderId="0" xfId="1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/>
    </xf>
    <xf numFmtId="0" fontId="1" fillId="0" borderId="0" xfId="1" applyFont="1" applyAlignment="1"/>
    <xf numFmtId="0" fontId="1" fillId="0" borderId="0" xfId="1" applyFont="1" applyAlignment="1">
      <alignment vertical="center"/>
    </xf>
    <xf numFmtId="0" fontId="1" fillId="0" borderId="0" xfId="1" applyFont="1" applyAlignment="1">
      <alignment horizontal="center"/>
    </xf>
    <xf numFmtId="0" fontId="1" fillId="0" borderId="0" xfId="1" applyFont="1" applyAlignment="1">
      <alignment horizontal="center" vertical="center"/>
    </xf>
    <xf numFmtId="0" fontId="1" fillId="0" borderId="0" xfId="1" applyFont="1" applyFill="1" applyAlignment="1">
      <alignment horizontal="center"/>
    </xf>
    <xf numFmtId="0" fontId="5" fillId="0" borderId="0" xfId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" fillId="0" borderId="0" xfId="1" applyFont="1" applyAlignment="1"/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 vertical="center"/>
    </xf>
    <xf numFmtId="1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 vertical="center"/>
    </xf>
    <xf numFmtId="0" fontId="2" fillId="0" borderId="0" xfId="1" applyFont="1" applyFill="1" applyAlignment="1"/>
    <xf numFmtId="165" fontId="2" fillId="0" borderId="0" xfId="1" applyNumberFormat="1" applyFont="1" applyAlignment="1">
      <alignment horizontal="center"/>
    </xf>
    <xf numFmtId="165" fontId="1" fillId="0" borderId="0" xfId="1" applyNumberFormat="1" applyFont="1" applyAlignment="1">
      <alignment horizontal="center"/>
    </xf>
    <xf numFmtId="165" fontId="1" fillId="0" borderId="0" xfId="1" applyNumberFormat="1" applyFont="1" applyFill="1" applyAlignment="1">
      <alignment horizontal="center"/>
    </xf>
    <xf numFmtId="165" fontId="2" fillId="0" borderId="0" xfId="1" applyNumberFormat="1" applyFont="1" applyFill="1" applyAlignment="1">
      <alignment horizontal="center"/>
    </xf>
    <xf numFmtId="0" fontId="5" fillId="0" borderId="0" xfId="1" applyFont="1" applyAlignment="1">
      <alignment horizontal="center" wrapText="1"/>
    </xf>
    <xf numFmtId="0" fontId="5" fillId="0" borderId="0" xfId="2" applyFont="1" applyAlignment="1"/>
    <xf numFmtId="0" fontId="5" fillId="0" borderId="0" xfId="2" applyFont="1" applyAlignment="1">
      <alignment horizontal="center"/>
    </xf>
    <xf numFmtId="0" fontId="2" fillId="0" borderId="0" xfId="2" applyFont="1" applyAlignment="1"/>
    <xf numFmtId="0" fontId="2" fillId="0" borderId="0" xfId="2" applyFont="1" applyAlignment="1">
      <alignment horizontal="center"/>
    </xf>
    <xf numFmtId="0" fontId="3" fillId="0" borderId="0" xfId="2" applyFont="1" applyAlignment="1"/>
    <xf numFmtId="165" fontId="2" fillId="0" borderId="0" xfId="2" applyNumberFormat="1" applyFont="1" applyAlignment="1">
      <alignment horizontal="center"/>
    </xf>
    <xf numFmtId="0" fontId="5" fillId="0" borderId="0" xfId="2" applyFont="1" applyAlignment="1">
      <alignment horizontal="center" vertical="center"/>
    </xf>
    <xf numFmtId="0" fontId="3" fillId="0" borderId="0" xfId="2" applyFont="1" applyAlignment="1">
      <alignment horizontal="center"/>
    </xf>
    <xf numFmtId="0" fontId="3" fillId="0" borderId="0" xfId="2" applyFont="1" applyAlignment="1">
      <alignment horizontal="center" vertical="center"/>
    </xf>
    <xf numFmtId="165" fontId="3" fillId="0" borderId="0" xfId="2" applyNumberFormat="1" applyFont="1" applyAlignment="1">
      <alignment horizontal="center"/>
    </xf>
    <xf numFmtId="0" fontId="3" fillId="0" borderId="0" xfId="2" applyFont="1" applyAlignment="1">
      <alignment vertical="center"/>
    </xf>
    <xf numFmtId="0" fontId="3" fillId="0" borderId="0" xfId="2" applyFont="1" applyAlignment="1">
      <alignment wrapText="1"/>
    </xf>
    <xf numFmtId="0" fontId="3" fillId="0" borderId="0" xfId="2" applyFont="1" applyAlignment="1">
      <alignment horizontal="left" indent="1"/>
    </xf>
    <xf numFmtId="165" fontId="3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wrapText="1"/>
    </xf>
    <xf numFmtId="0" fontId="4" fillId="0" borderId="0" xfId="2" applyFont="1" applyAlignment="1">
      <alignment horizontal="center"/>
    </xf>
    <xf numFmtId="0" fontId="7" fillId="0" borderId="0" xfId="3" applyFont="1"/>
    <xf numFmtId="0" fontId="8" fillId="0" borderId="0" xfId="0" applyFont="1"/>
    <xf numFmtId="0" fontId="2" fillId="0" borderId="0" xfId="0" applyFont="1"/>
  </cellXfs>
  <cellStyles count="4">
    <cellStyle name="Normal" xfId="0" builtinId="0"/>
    <cellStyle name="Normal 2" xfId="1" xr:uid="{CDFB6E24-2030-4530-B277-5B357CFBBF7F}"/>
    <cellStyle name="Normal 2 2" xfId="2" xr:uid="{8AE8E6D8-89CC-456C-BA92-4662BE2C0322}"/>
    <cellStyle name="Normal 2 3" xfId="3" xr:uid="{0D879629-10A3-47D8-8FE0-D04D9D2F2E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ECCE3-7E96-4BEB-8020-35F6C13E0D9B}">
  <dimension ref="A1:N75"/>
  <sheetViews>
    <sheetView tabSelected="1" workbookViewId="0">
      <selection activeCell="H78" sqref="H78"/>
    </sheetView>
  </sheetViews>
  <sheetFormatPr defaultRowHeight="14.4" x14ac:dyDescent="0.3"/>
  <sheetData>
    <row r="1" spans="1:1" s="40" customFormat="1" ht="15" x14ac:dyDescent="0.25">
      <c r="A1" s="40" t="s">
        <v>72</v>
      </c>
    </row>
    <row r="2" spans="1:1" s="40" customFormat="1" ht="15" x14ac:dyDescent="0.25"/>
    <row r="3" spans="1:1" s="40" customFormat="1" ht="15" x14ac:dyDescent="0.25">
      <c r="A3" s="40" t="s">
        <v>74</v>
      </c>
    </row>
    <row r="4" spans="1:1" s="40" customFormat="1" ht="15" x14ac:dyDescent="0.25"/>
    <row r="5" spans="1:1" s="40" customFormat="1" ht="15" x14ac:dyDescent="0.25">
      <c r="A5" s="40" t="s">
        <v>73</v>
      </c>
    </row>
    <row r="6" spans="1:1" s="40" customFormat="1" ht="15" x14ac:dyDescent="0.25"/>
    <row r="7" spans="1:1" s="40" customFormat="1" ht="15" x14ac:dyDescent="0.25"/>
    <row r="8" spans="1:1" s="40" customFormat="1" ht="15" x14ac:dyDescent="0.25"/>
    <row r="9" spans="1:1" s="40" customFormat="1" ht="15" x14ac:dyDescent="0.25">
      <c r="A9" s="40" t="s">
        <v>71</v>
      </c>
    </row>
    <row r="10" spans="1:1" s="40" customFormat="1" ht="15" x14ac:dyDescent="0.25">
      <c r="A10" s="40" t="s">
        <v>70</v>
      </c>
    </row>
    <row r="11" spans="1:1" s="42" customFormat="1" ht="15" x14ac:dyDescent="0.25">
      <c r="A11" s="40" t="s">
        <v>69</v>
      </c>
    </row>
    <row r="12" spans="1:1" s="42" customFormat="1" ht="15" x14ac:dyDescent="0.25">
      <c r="A12" s="40" t="s">
        <v>68</v>
      </c>
    </row>
    <row r="13" spans="1:1" s="42" customFormat="1" ht="15" x14ac:dyDescent="0.25">
      <c r="A13" s="40" t="s">
        <v>67</v>
      </c>
    </row>
    <row r="14" spans="1:1" s="42" customFormat="1" ht="15" x14ac:dyDescent="0.25">
      <c r="A14" s="40" t="s">
        <v>66</v>
      </c>
    </row>
    <row r="15" spans="1:1" s="42" customFormat="1" ht="15" x14ac:dyDescent="0.25">
      <c r="A15" s="40" t="s">
        <v>65</v>
      </c>
    </row>
    <row r="16" spans="1:1" s="42" customFormat="1" ht="15" x14ac:dyDescent="0.25">
      <c r="A16" s="40" t="s">
        <v>64</v>
      </c>
    </row>
    <row r="17" spans="1:14" s="42" customFormat="1" ht="15" x14ac:dyDescent="0.25">
      <c r="A17" s="40" t="s">
        <v>63</v>
      </c>
    </row>
    <row r="18" spans="1:14" s="42" customFormat="1" ht="15" x14ac:dyDescent="0.25">
      <c r="A18" s="40" t="s">
        <v>62</v>
      </c>
    </row>
    <row r="19" spans="1:14" s="42" customFormat="1" ht="15" x14ac:dyDescent="0.25">
      <c r="A19" s="40" t="s">
        <v>61</v>
      </c>
    </row>
    <row r="20" spans="1:14" s="42" customFormat="1" ht="15" x14ac:dyDescent="0.25">
      <c r="A20" s="40" t="s">
        <v>60</v>
      </c>
    </row>
    <row r="21" spans="1:14" s="42" customFormat="1" ht="15" x14ac:dyDescent="0.25">
      <c r="A21" s="40" t="s">
        <v>59</v>
      </c>
    </row>
    <row r="22" spans="1:14" s="42" customFormat="1" ht="15" x14ac:dyDescent="0.25">
      <c r="A22" s="42" t="s">
        <v>58</v>
      </c>
    </row>
    <row r="23" spans="1:14" s="42" customFormat="1" ht="15" x14ac:dyDescent="0.25">
      <c r="A23" s="42" t="s">
        <v>57</v>
      </c>
    </row>
    <row r="24" spans="1:14" s="42" customFormat="1" ht="15" x14ac:dyDescent="0.25">
      <c r="A24" s="42" t="s">
        <v>56</v>
      </c>
    </row>
    <row r="25" spans="1:14" s="42" customFormat="1" ht="15" x14ac:dyDescent="0.25">
      <c r="A25" s="42" t="s">
        <v>55</v>
      </c>
    </row>
    <row r="26" spans="1:14" s="42" customFormat="1" ht="15" x14ac:dyDescent="0.25">
      <c r="A26" s="42" t="s">
        <v>54</v>
      </c>
    </row>
    <row r="27" spans="1:14" s="42" customFormat="1" ht="15" x14ac:dyDescent="0.25">
      <c r="A27" s="42" t="s">
        <v>53</v>
      </c>
    </row>
    <row r="28" spans="1:14" s="42" customFormat="1" ht="15" x14ac:dyDescent="0.25">
      <c r="A28" s="42" t="s">
        <v>52</v>
      </c>
    </row>
    <row r="29" spans="1:14" s="42" customFormat="1" ht="15" x14ac:dyDescent="0.25">
      <c r="A29" s="42" t="s">
        <v>51</v>
      </c>
    </row>
    <row r="30" spans="1:14" s="42" customFormat="1" ht="15" x14ac:dyDescent="0.25"/>
    <row r="31" spans="1:14" s="42" customFormat="1" ht="15" x14ac:dyDescent="0.25">
      <c r="A31" s="40" t="s">
        <v>50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</row>
    <row r="32" spans="1:14" s="42" customFormat="1" ht="15" x14ac:dyDescent="0.25">
      <c r="A32" s="40" t="s">
        <v>49</v>
      </c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</row>
    <row r="33" spans="1:1" s="42" customFormat="1" ht="15" x14ac:dyDescent="0.25">
      <c r="A33" s="40" t="s">
        <v>48</v>
      </c>
    </row>
    <row r="34" spans="1:1" s="42" customFormat="1" ht="15" x14ac:dyDescent="0.25">
      <c r="A34" s="40" t="s">
        <v>47</v>
      </c>
    </row>
    <row r="35" spans="1:1" s="42" customFormat="1" ht="15" x14ac:dyDescent="0.25">
      <c r="A35" s="40" t="s">
        <v>46</v>
      </c>
    </row>
    <row r="36" spans="1:1" s="42" customFormat="1" ht="15" x14ac:dyDescent="0.25">
      <c r="A36" s="40" t="s">
        <v>45</v>
      </c>
    </row>
    <row r="37" spans="1:1" s="42" customFormat="1" ht="15" x14ac:dyDescent="0.25">
      <c r="A37" s="40" t="s">
        <v>44</v>
      </c>
    </row>
    <row r="38" spans="1:1" s="42" customFormat="1" ht="15" x14ac:dyDescent="0.25">
      <c r="A38" s="40" t="s">
        <v>43</v>
      </c>
    </row>
    <row r="39" spans="1:1" s="42" customFormat="1" ht="15" x14ac:dyDescent="0.25">
      <c r="A39" s="40" t="s">
        <v>42</v>
      </c>
    </row>
    <row r="40" spans="1:1" s="42" customFormat="1" ht="15" x14ac:dyDescent="0.25">
      <c r="A40" s="40" t="s">
        <v>41</v>
      </c>
    </row>
    <row r="41" spans="1:1" s="42" customFormat="1" ht="15" x14ac:dyDescent="0.25">
      <c r="A41" s="40" t="s">
        <v>40</v>
      </c>
    </row>
    <row r="42" spans="1:1" s="42" customFormat="1" ht="15" x14ac:dyDescent="0.25">
      <c r="A42" s="40" t="s">
        <v>39</v>
      </c>
    </row>
    <row r="43" spans="1:1" s="42" customFormat="1" ht="15" x14ac:dyDescent="0.25">
      <c r="A43" s="40" t="s">
        <v>38</v>
      </c>
    </row>
    <row r="44" spans="1:1" s="42" customFormat="1" ht="15" x14ac:dyDescent="0.25">
      <c r="A44" s="42" t="s">
        <v>76</v>
      </c>
    </row>
    <row r="45" spans="1:1" s="42" customFormat="1" ht="15" x14ac:dyDescent="0.25">
      <c r="A45" s="42" t="s">
        <v>77</v>
      </c>
    </row>
    <row r="46" spans="1:1" s="42" customFormat="1" ht="15" x14ac:dyDescent="0.25">
      <c r="A46" s="42" t="s">
        <v>78</v>
      </c>
    </row>
    <row r="47" spans="1:1" s="42" customFormat="1" ht="15" x14ac:dyDescent="0.25">
      <c r="A47" s="42" t="s">
        <v>79</v>
      </c>
    </row>
    <row r="48" spans="1:1" s="42" customFormat="1" ht="15" x14ac:dyDescent="0.25">
      <c r="A48" s="42" t="s">
        <v>75</v>
      </c>
    </row>
    <row r="49" spans="1:12" s="42" customFormat="1" ht="15" x14ac:dyDescent="0.25">
      <c r="A49" s="42" t="s">
        <v>80</v>
      </c>
    </row>
    <row r="50" spans="1:12" s="42" customFormat="1" ht="15" x14ac:dyDescent="0.25">
      <c r="A50" s="42" t="s">
        <v>81</v>
      </c>
    </row>
    <row r="51" spans="1:12" s="42" customFormat="1" ht="15" x14ac:dyDescent="0.25">
      <c r="A51" s="42" t="s">
        <v>82</v>
      </c>
    </row>
    <row r="52" spans="1:12" s="42" customFormat="1" ht="15" x14ac:dyDescent="0.25"/>
    <row r="53" spans="1:12" s="42" customFormat="1" ht="15" x14ac:dyDescent="0.25">
      <c r="A53" s="40" t="s">
        <v>37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</row>
    <row r="54" spans="1:12" s="42" customFormat="1" ht="15" x14ac:dyDescent="0.25">
      <c r="A54" s="40" t="s">
        <v>36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</row>
    <row r="55" spans="1:12" s="42" customFormat="1" ht="15" x14ac:dyDescent="0.25">
      <c r="A55" s="40" t="s">
        <v>35</v>
      </c>
    </row>
    <row r="56" spans="1:12" s="42" customFormat="1" ht="15" x14ac:dyDescent="0.25">
      <c r="A56" s="40" t="s">
        <v>34</v>
      </c>
    </row>
    <row r="57" spans="1:12" s="42" customFormat="1" ht="15" x14ac:dyDescent="0.25">
      <c r="A57" s="40" t="s">
        <v>33</v>
      </c>
    </row>
    <row r="58" spans="1:12" s="42" customFormat="1" ht="15" x14ac:dyDescent="0.25">
      <c r="A58" s="40" t="s">
        <v>32</v>
      </c>
    </row>
    <row r="59" spans="1:12" s="42" customFormat="1" ht="15" x14ac:dyDescent="0.25">
      <c r="A59" s="40" t="s">
        <v>31</v>
      </c>
    </row>
    <row r="60" spans="1:12" s="42" customFormat="1" ht="15" x14ac:dyDescent="0.25">
      <c r="A60" s="40" t="s">
        <v>30</v>
      </c>
    </row>
    <row r="61" spans="1:12" s="42" customFormat="1" ht="15" x14ac:dyDescent="0.25">
      <c r="A61" s="40" t="s">
        <v>29</v>
      </c>
    </row>
    <row r="62" spans="1:12" s="42" customFormat="1" ht="15" x14ac:dyDescent="0.25">
      <c r="A62" s="40" t="s">
        <v>28</v>
      </c>
    </row>
    <row r="63" spans="1:12" s="42" customFormat="1" ht="15" x14ac:dyDescent="0.25">
      <c r="A63" s="40" t="s">
        <v>27</v>
      </c>
    </row>
    <row r="64" spans="1:12" s="42" customFormat="1" ht="15" x14ac:dyDescent="0.25">
      <c r="A64" s="40" t="s">
        <v>26</v>
      </c>
    </row>
    <row r="65" spans="1:1" s="42" customFormat="1" ht="15" x14ac:dyDescent="0.25">
      <c r="A65" s="40" t="s">
        <v>25</v>
      </c>
    </row>
    <row r="66" spans="1:1" s="42" customFormat="1" ht="15" x14ac:dyDescent="0.25">
      <c r="A66" s="42" t="s">
        <v>83</v>
      </c>
    </row>
    <row r="67" spans="1:1" s="42" customFormat="1" ht="15" x14ac:dyDescent="0.25">
      <c r="A67" s="42" t="s">
        <v>84</v>
      </c>
    </row>
    <row r="68" spans="1:1" s="42" customFormat="1" ht="15" x14ac:dyDescent="0.25">
      <c r="A68" s="42" t="s">
        <v>85</v>
      </c>
    </row>
    <row r="69" spans="1:1" s="42" customFormat="1" ht="15" x14ac:dyDescent="0.25">
      <c r="A69" s="42" t="s">
        <v>86</v>
      </c>
    </row>
    <row r="70" spans="1:1" s="42" customFormat="1" ht="15" x14ac:dyDescent="0.25">
      <c r="A70" s="42" t="s">
        <v>87</v>
      </c>
    </row>
    <row r="71" spans="1:1" s="42" customFormat="1" ht="15" x14ac:dyDescent="0.25">
      <c r="A71" s="42" t="s">
        <v>88</v>
      </c>
    </row>
    <row r="72" spans="1:1" s="42" customFormat="1" ht="15" x14ac:dyDescent="0.25">
      <c r="A72" s="42" t="s">
        <v>89</v>
      </c>
    </row>
    <row r="73" spans="1:1" s="42" customFormat="1" ht="15" x14ac:dyDescent="0.25">
      <c r="A73" s="42" t="s">
        <v>90</v>
      </c>
    </row>
    <row r="74" spans="1:1" s="42" customFormat="1" ht="15" x14ac:dyDescent="0.25"/>
    <row r="75" spans="1:1" s="41" customFormat="1" ht="15.6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30A3E-BC89-4D17-AAD3-DACDC03FC0AF}">
  <dimension ref="A1:P35"/>
  <sheetViews>
    <sheetView topLeftCell="G1" workbookViewId="0">
      <selection activeCell="I50" sqref="I50"/>
    </sheetView>
  </sheetViews>
  <sheetFormatPr defaultRowHeight="13.8" x14ac:dyDescent="0.25"/>
  <cols>
    <col min="1" max="2" width="8.88671875" style="5"/>
    <col min="3" max="3" width="24.77734375" style="5" customWidth="1"/>
    <col min="4" max="4" width="8.88671875" style="5"/>
    <col min="5" max="5" width="17.88671875" style="5" customWidth="1"/>
    <col min="6" max="6" width="37.109375" style="6" customWidth="1"/>
    <col min="7" max="7" width="24.44140625" style="5" customWidth="1"/>
    <col min="8" max="8" width="21.77734375" style="7" customWidth="1"/>
    <col min="9" max="9" width="25.77734375" style="5" customWidth="1"/>
    <col min="10" max="10" width="23.77734375" style="5" customWidth="1"/>
    <col min="11" max="11" width="31" style="7" customWidth="1"/>
    <col min="12" max="12" width="16.33203125" style="8" customWidth="1"/>
    <col min="13" max="13" width="19.21875" style="5" customWidth="1"/>
    <col min="14" max="14" width="8.88671875" style="8"/>
    <col min="15" max="15" width="14.88671875" style="8" customWidth="1"/>
    <col min="16" max="16" width="8.88671875" style="8"/>
    <col min="17" max="16384" width="8.88671875" style="5"/>
  </cols>
  <sheetData>
    <row r="1" spans="1:16" ht="46.8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22</v>
      </c>
      <c r="G1" s="13" t="s">
        <v>6</v>
      </c>
      <c r="H1" s="23" t="s">
        <v>23</v>
      </c>
      <c r="I1" s="13" t="s">
        <v>19</v>
      </c>
      <c r="J1" s="13" t="s">
        <v>20</v>
      </c>
      <c r="K1" s="13" t="s">
        <v>21</v>
      </c>
      <c r="L1" s="13" t="s">
        <v>12</v>
      </c>
      <c r="M1" s="13" t="s">
        <v>14</v>
      </c>
      <c r="N1" s="14"/>
      <c r="O1" s="13" t="s">
        <v>12</v>
      </c>
      <c r="P1" s="13" t="s">
        <v>13</v>
      </c>
    </row>
    <row r="2" spans="1:16" ht="15.6" x14ac:dyDescent="0.25">
      <c r="A2" s="12" t="s">
        <v>8</v>
      </c>
      <c r="B2" s="12">
        <v>1</v>
      </c>
      <c r="C2" s="16" t="s">
        <v>24</v>
      </c>
      <c r="D2" s="16">
        <v>1</v>
      </c>
      <c r="E2" s="16">
        <v>541</v>
      </c>
      <c r="F2" s="15">
        <v>58725.846119635178</v>
      </c>
      <c r="G2" s="16">
        <v>1000</v>
      </c>
      <c r="H2" s="16">
        <v>58725846.11963518</v>
      </c>
      <c r="I2" s="16">
        <v>350</v>
      </c>
      <c r="J2" s="16">
        <v>0.35</v>
      </c>
      <c r="K2" s="16">
        <v>37992.691574625402</v>
      </c>
      <c r="L2" s="17">
        <v>41032.166774784797</v>
      </c>
      <c r="M2" s="19">
        <f>L2/1000000</f>
        <v>4.1032166774784794E-2</v>
      </c>
      <c r="N2" s="14" t="s">
        <v>15</v>
      </c>
      <c r="O2" s="20">
        <f>AVERAGE(M2,M5,M8)</f>
        <v>3.6405182778595002E-2</v>
      </c>
      <c r="P2" s="20">
        <f>_xlfn.STDEV.P(M2,M5,M8)</f>
        <v>5.3745688393891855E-3</v>
      </c>
    </row>
    <row r="3" spans="1:16" ht="15" x14ac:dyDescent="0.25">
      <c r="A3" s="12" t="s">
        <v>8</v>
      </c>
      <c r="B3" s="12">
        <v>1</v>
      </c>
      <c r="C3" s="16" t="s">
        <v>24</v>
      </c>
      <c r="D3" s="16">
        <v>2</v>
      </c>
      <c r="E3" s="16">
        <v>494</v>
      </c>
      <c r="F3" s="15">
        <v>56387.348875680786</v>
      </c>
      <c r="G3" s="16">
        <v>1000</v>
      </c>
      <c r="H3" s="16">
        <v>56387348.875680782</v>
      </c>
      <c r="I3" s="16">
        <v>350</v>
      </c>
      <c r="J3" s="16">
        <v>0.35</v>
      </c>
      <c r="K3" s="16">
        <v>39950.550822850753</v>
      </c>
      <c r="L3" s="17"/>
      <c r="M3" s="16"/>
      <c r="N3" s="17"/>
      <c r="O3" s="7"/>
      <c r="P3" s="7"/>
    </row>
    <row r="4" spans="1:16" ht="15" x14ac:dyDescent="0.25">
      <c r="A4" s="12" t="s">
        <v>8</v>
      </c>
      <c r="B4" s="12">
        <v>1</v>
      </c>
      <c r="C4" s="16" t="s">
        <v>24</v>
      </c>
      <c r="D4" s="16">
        <v>3</v>
      </c>
      <c r="E4" s="16">
        <v>463</v>
      </c>
      <c r="F4" s="15">
        <v>59731.309771841836</v>
      </c>
      <c r="G4" s="16">
        <v>1000</v>
      </c>
      <c r="H4" s="16">
        <v>59731309.771841839</v>
      </c>
      <c r="I4" s="16">
        <v>350</v>
      </c>
      <c r="J4" s="16">
        <v>0.35</v>
      </c>
      <c r="K4" s="16">
        <v>45153.257926878279</v>
      </c>
      <c r="L4" s="17"/>
      <c r="M4" s="16"/>
      <c r="N4" s="17"/>
      <c r="O4" s="7"/>
      <c r="P4" s="7"/>
    </row>
    <row r="5" spans="1:16" ht="15" x14ac:dyDescent="0.25">
      <c r="A5" s="12" t="s">
        <v>8</v>
      </c>
      <c r="B5" s="12">
        <v>1</v>
      </c>
      <c r="C5" s="16" t="s">
        <v>24</v>
      </c>
      <c r="D5" s="16">
        <v>1</v>
      </c>
      <c r="E5" s="16">
        <v>1082</v>
      </c>
      <c r="F5" s="15">
        <v>75777.953345373811</v>
      </c>
      <c r="G5" s="16">
        <v>1000</v>
      </c>
      <c r="H5" s="16">
        <v>75777953.345373809</v>
      </c>
      <c r="I5" s="16">
        <v>450</v>
      </c>
      <c r="J5" s="16">
        <v>0.45</v>
      </c>
      <c r="K5" s="16">
        <v>31515.78466304826</v>
      </c>
      <c r="L5" s="17">
        <v>28869.406832048768</v>
      </c>
      <c r="M5" s="19">
        <f>L5/1000000</f>
        <v>2.8869406832048767E-2</v>
      </c>
      <c r="N5" s="17"/>
      <c r="O5" s="7"/>
      <c r="P5" s="7"/>
    </row>
    <row r="6" spans="1:16" ht="15" x14ac:dyDescent="0.25">
      <c r="A6" s="12" t="s">
        <v>8</v>
      </c>
      <c r="B6" s="12">
        <v>1</v>
      </c>
      <c r="C6" s="16" t="s">
        <v>24</v>
      </c>
      <c r="D6" s="16">
        <v>2</v>
      </c>
      <c r="E6" s="16">
        <v>1038</v>
      </c>
      <c r="F6" s="15">
        <v>65037.71843690957</v>
      </c>
      <c r="G6" s="16">
        <v>1000</v>
      </c>
      <c r="H6" s="16">
        <v>65037718.436909571</v>
      </c>
      <c r="I6" s="16">
        <v>450</v>
      </c>
      <c r="J6" s="16">
        <v>0.45</v>
      </c>
      <c r="K6" s="16">
        <v>28195.542674960798</v>
      </c>
      <c r="L6" s="17"/>
      <c r="M6" s="16"/>
      <c r="N6" s="17"/>
      <c r="O6" s="7"/>
      <c r="P6" s="7"/>
    </row>
    <row r="7" spans="1:16" ht="15" x14ac:dyDescent="0.25">
      <c r="A7" s="12" t="s">
        <v>8</v>
      </c>
      <c r="B7" s="12">
        <v>1</v>
      </c>
      <c r="C7" s="16" t="s">
        <v>24</v>
      </c>
      <c r="D7" s="16">
        <v>3</v>
      </c>
      <c r="E7" s="16">
        <v>1060</v>
      </c>
      <c r="F7" s="15">
        <v>63357.126105834417</v>
      </c>
      <c r="G7" s="16">
        <v>1000</v>
      </c>
      <c r="H7" s="16">
        <v>63357126.105834417</v>
      </c>
      <c r="I7" s="16">
        <v>450</v>
      </c>
      <c r="J7" s="16">
        <v>0.45</v>
      </c>
      <c r="K7" s="16">
        <v>26896.893158137253</v>
      </c>
      <c r="L7" s="17"/>
      <c r="M7" s="16"/>
      <c r="N7" s="17"/>
      <c r="O7" s="7"/>
      <c r="P7" s="7"/>
    </row>
    <row r="8" spans="1:16" ht="15" x14ac:dyDescent="0.25">
      <c r="A8" s="12" t="s">
        <v>8</v>
      </c>
      <c r="B8" s="12">
        <v>1</v>
      </c>
      <c r="C8" s="16" t="s">
        <v>24</v>
      </c>
      <c r="D8" s="16">
        <v>1</v>
      </c>
      <c r="E8" s="16">
        <v>481</v>
      </c>
      <c r="F8" s="15">
        <v>55304.030194896761</v>
      </c>
      <c r="G8" s="16">
        <v>1000</v>
      </c>
      <c r="H8" s="16">
        <v>55304030.194896758</v>
      </c>
      <c r="I8" s="16">
        <v>350</v>
      </c>
      <c r="J8" s="16">
        <v>0.35</v>
      </c>
      <c r="K8" s="16">
        <v>40242.017813334438</v>
      </c>
      <c r="L8" s="17">
        <v>39313.974728951434</v>
      </c>
      <c r="M8" s="19">
        <f>L8/1000000</f>
        <v>3.9313974728951435E-2</v>
      </c>
      <c r="N8" s="17"/>
      <c r="O8" s="7"/>
      <c r="P8" s="7"/>
    </row>
    <row r="9" spans="1:16" ht="15" x14ac:dyDescent="0.25">
      <c r="A9" s="12" t="s">
        <v>8</v>
      </c>
      <c r="B9" s="12">
        <v>1</v>
      </c>
      <c r="C9" s="16" t="s">
        <v>24</v>
      </c>
      <c r="D9" s="16">
        <v>2</v>
      </c>
      <c r="E9" s="16">
        <v>526</v>
      </c>
      <c r="F9" s="15">
        <v>59958.994757481618</v>
      </c>
      <c r="G9" s="16">
        <v>1000</v>
      </c>
      <c r="H9" s="16">
        <v>59958994.75748162</v>
      </c>
      <c r="I9" s="16">
        <v>350</v>
      </c>
      <c r="J9" s="16">
        <v>0.35</v>
      </c>
      <c r="K9" s="16">
        <v>39896.669515434529</v>
      </c>
      <c r="L9" s="17"/>
      <c r="M9" s="16"/>
      <c r="N9" s="17"/>
      <c r="O9" s="7"/>
      <c r="P9" s="7"/>
    </row>
    <row r="10" spans="1:16" ht="15" x14ac:dyDescent="0.25">
      <c r="A10" s="12" t="s">
        <v>8</v>
      </c>
      <c r="B10" s="12">
        <v>1</v>
      </c>
      <c r="C10" s="16" t="s">
        <v>24</v>
      </c>
      <c r="D10" s="16">
        <v>3</v>
      </c>
      <c r="E10" s="16">
        <v>531</v>
      </c>
      <c r="F10" s="15">
        <v>57352.910776123761</v>
      </c>
      <c r="G10" s="16">
        <v>1000</v>
      </c>
      <c r="H10" s="16">
        <v>57352910.776123762</v>
      </c>
      <c r="I10" s="16">
        <v>350</v>
      </c>
      <c r="J10" s="16">
        <v>0.35</v>
      </c>
      <c r="K10" s="16">
        <v>37803.236858085336</v>
      </c>
      <c r="L10" s="17"/>
      <c r="M10" s="16"/>
      <c r="N10" s="17"/>
      <c r="O10" s="7"/>
      <c r="P10" s="7"/>
    </row>
    <row r="11" spans="1:16" ht="15.6" x14ac:dyDescent="0.25">
      <c r="A11" s="12" t="s">
        <v>8</v>
      </c>
      <c r="B11" s="12">
        <v>2</v>
      </c>
      <c r="C11" s="16" t="s">
        <v>24</v>
      </c>
      <c r="D11" s="16">
        <v>1</v>
      </c>
      <c r="E11" s="16">
        <v>505</v>
      </c>
      <c r="F11" s="15">
        <v>57702.185962998541</v>
      </c>
      <c r="G11" s="16">
        <v>1000</v>
      </c>
      <c r="H11" s="16">
        <v>57702185.962998539</v>
      </c>
      <c r="I11" s="16">
        <v>350</v>
      </c>
      <c r="J11" s="16">
        <v>0.35</v>
      </c>
      <c r="K11" s="16">
        <v>39991.614033761361</v>
      </c>
      <c r="L11" s="17">
        <v>53151.021851826161</v>
      </c>
      <c r="M11" s="19">
        <f>L11/1000000</f>
        <v>5.3151021851826158E-2</v>
      </c>
      <c r="N11" s="14" t="s">
        <v>16</v>
      </c>
      <c r="O11" s="20">
        <f>AVERAGE(M11,M15,M19)</f>
        <v>3.7200162483045605E-2</v>
      </c>
      <c r="P11" s="20">
        <f>_xlfn.STDEV.P(M11,M15,M19)</f>
        <v>1.4088697590413387E-2</v>
      </c>
    </row>
    <row r="12" spans="1:16" ht="15" x14ac:dyDescent="0.25">
      <c r="A12" s="12" t="s">
        <v>8</v>
      </c>
      <c r="B12" s="12">
        <v>2</v>
      </c>
      <c r="C12" s="16" t="s">
        <v>24</v>
      </c>
      <c r="D12" s="16">
        <v>2</v>
      </c>
      <c r="E12" s="16">
        <v>498</v>
      </c>
      <c r="F12" s="15">
        <v>55565.213970469747</v>
      </c>
      <c r="G12" s="16">
        <v>1000</v>
      </c>
      <c r="H12" s="16">
        <v>55565213.97046975</v>
      </c>
      <c r="I12" s="16">
        <v>350</v>
      </c>
      <c r="J12" s="16">
        <v>0.35</v>
      </c>
      <c r="K12" s="16">
        <v>39051.857208161469</v>
      </c>
      <c r="L12" s="17"/>
      <c r="M12" s="16"/>
      <c r="N12" s="17"/>
      <c r="O12" s="7"/>
      <c r="P12" s="7"/>
    </row>
    <row r="13" spans="1:16" ht="15" x14ac:dyDescent="0.25">
      <c r="A13" s="12" t="s">
        <v>8</v>
      </c>
      <c r="B13" s="12">
        <v>2</v>
      </c>
      <c r="C13" s="16" t="s">
        <v>24</v>
      </c>
      <c r="D13" s="16">
        <v>3</v>
      </c>
      <c r="E13" s="16">
        <v>509</v>
      </c>
      <c r="F13" s="15">
        <v>116938.5243017138</v>
      </c>
      <c r="G13" s="16">
        <v>1000</v>
      </c>
      <c r="H13" s="16">
        <v>116938524.30171379</v>
      </c>
      <c r="I13" s="16">
        <v>350</v>
      </c>
      <c r="J13" s="16">
        <v>0.35</v>
      </c>
      <c r="K13" s="16">
        <v>80409.594313555644</v>
      </c>
      <c r="L13" s="17"/>
      <c r="M13" s="16"/>
      <c r="N13" s="17"/>
      <c r="O13" s="7"/>
      <c r="P13" s="7"/>
    </row>
    <row r="14" spans="1:16" ht="15" x14ac:dyDescent="0.25">
      <c r="A14" s="12" t="s">
        <v>8</v>
      </c>
      <c r="B14" s="12">
        <v>2</v>
      </c>
      <c r="C14" s="16" t="s">
        <v>24</v>
      </c>
      <c r="D14" s="16">
        <v>4</v>
      </c>
      <c r="E14" s="16">
        <v>470</v>
      </c>
      <c r="F14" s="15">
        <v>75800.348030813242</v>
      </c>
      <c r="G14" s="16">
        <v>1000</v>
      </c>
      <c r="H14" s="16">
        <v>75800348.030813247</v>
      </c>
      <c r="I14" s="16">
        <v>350</v>
      </c>
      <c r="J14" s="16">
        <v>0.35</v>
      </c>
      <c r="K14" s="16">
        <v>56447.067682520501</v>
      </c>
      <c r="L14" s="17"/>
      <c r="M14" s="16"/>
      <c r="N14" s="17"/>
      <c r="O14" s="7"/>
      <c r="P14" s="7"/>
    </row>
    <row r="15" spans="1:16" ht="15" x14ac:dyDescent="0.25">
      <c r="A15" s="12" t="s">
        <v>8</v>
      </c>
      <c r="B15" s="12">
        <v>2</v>
      </c>
      <c r="C15" s="16" t="s">
        <v>24</v>
      </c>
      <c r="D15" s="16">
        <v>1</v>
      </c>
      <c r="E15" s="16">
        <v>548</v>
      </c>
      <c r="F15" s="15">
        <v>62939.36510592579</v>
      </c>
      <c r="G15" s="16">
        <v>1000</v>
      </c>
      <c r="H15" s="16">
        <v>62939365.105925791</v>
      </c>
      <c r="I15" s="16">
        <v>350</v>
      </c>
      <c r="J15" s="16">
        <v>0.35</v>
      </c>
      <c r="K15" s="16">
        <v>40198.499611448955</v>
      </c>
      <c r="L15" s="17">
        <v>39564.687524824083</v>
      </c>
      <c r="M15" s="19">
        <f>L15/1000000</f>
        <v>3.9564687524824081E-2</v>
      </c>
      <c r="N15" s="17"/>
      <c r="O15" s="7"/>
      <c r="P15" s="7"/>
    </row>
    <row r="16" spans="1:16" ht="15" x14ac:dyDescent="0.25">
      <c r="A16" s="12" t="s">
        <v>8</v>
      </c>
      <c r="B16" s="12">
        <v>2</v>
      </c>
      <c r="C16" s="16" t="s">
        <v>24</v>
      </c>
      <c r="D16" s="16">
        <v>2</v>
      </c>
      <c r="E16" s="16">
        <v>533</v>
      </c>
      <c r="F16" s="15">
        <v>59131.66552048122</v>
      </c>
      <c r="G16" s="16">
        <v>1000</v>
      </c>
      <c r="H16" s="16">
        <v>59131665.520481221</v>
      </c>
      <c r="I16" s="16">
        <v>350</v>
      </c>
      <c r="J16" s="16">
        <v>0.35</v>
      </c>
      <c r="K16" s="16">
        <v>38829.423887745645</v>
      </c>
      <c r="L16" s="17"/>
      <c r="M16" s="16"/>
      <c r="N16" s="17"/>
      <c r="O16" s="7"/>
      <c r="P16" s="7"/>
    </row>
    <row r="17" spans="1:16" ht="15" x14ac:dyDescent="0.25">
      <c r="A17" s="12" t="s">
        <v>8</v>
      </c>
      <c r="B17" s="12">
        <v>2</v>
      </c>
      <c r="C17" s="16" t="s">
        <v>24</v>
      </c>
      <c r="D17" s="16">
        <v>3</v>
      </c>
      <c r="E17" s="16">
        <v>525</v>
      </c>
      <c r="F17" s="15">
        <v>59499.208612916496</v>
      </c>
      <c r="G17" s="16">
        <v>1000</v>
      </c>
      <c r="H17" s="16">
        <v>59499208.612916499</v>
      </c>
      <c r="I17" s="16">
        <v>350</v>
      </c>
      <c r="J17" s="16">
        <v>0.35</v>
      </c>
      <c r="K17" s="16">
        <v>39666.139075277657</v>
      </c>
      <c r="L17" s="17"/>
      <c r="M17" s="16"/>
      <c r="N17" s="17"/>
      <c r="O17" s="7"/>
      <c r="P17" s="7"/>
    </row>
    <row r="18" spans="1:16" ht="15" x14ac:dyDescent="0.25">
      <c r="A18" s="12" t="s">
        <v>8</v>
      </c>
      <c r="B18" s="12">
        <v>2</v>
      </c>
      <c r="C18" s="16" t="s">
        <v>24</v>
      </c>
      <c r="D18" s="16">
        <v>4</v>
      </c>
      <c r="E18" s="16">
        <v>478</v>
      </c>
      <c r="F18" s="15">
        <v>56408.299526067531</v>
      </c>
      <c r="G18" s="16">
        <v>1000</v>
      </c>
      <c r="H18" s="16">
        <v>56408299.526067533</v>
      </c>
      <c r="I18" s="16">
        <v>350</v>
      </c>
      <c r="J18" s="16">
        <v>0.35</v>
      </c>
      <c r="K18" s="16">
        <v>41303.148188543164</v>
      </c>
      <c r="L18" s="17"/>
      <c r="M18" s="16"/>
      <c r="N18" s="17"/>
      <c r="O18" s="7"/>
      <c r="P18" s="7"/>
    </row>
    <row r="19" spans="1:16" s="2" customFormat="1" ht="15" x14ac:dyDescent="0.25">
      <c r="A19" s="18" t="s">
        <v>8</v>
      </c>
      <c r="B19" s="18">
        <v>2</v>
      </c>
      <c r="C19" s="16" t="s">
        <v>24</v>
      </c>
      <c r="D19" s="4">
        <v>1</v>
      </c>
      <c r="E19" s="4">
        <v>1970</v>
      </c>
      <c r="F19" s="3">
        <v>44482.239222900622</v>
      </c>
      <c r="G19" s="16">
        <v>1000</v>
      </c>
      <c r="H19" s="4">
        <v>44482239.222900622</v>
      </c>
      <c r="I19" s="4">
        <v>450</v>
      </c>
      <c r="J19" s="4">
        <v>0.45</v>
      </c>
      <c r="K19" s="4">
        <v>10160.917588987451</v>
      </c>
      <c r="L19" s="1">
        <v>18884.778072486559</v>
      </c>
      <c r="M19" s="22">
        <f>L19/1000000</f>
        <v>1.888477807248656E-2</v>
      </c>
      <c r="N19" s="1"/>
      <c r="O19" s="9"/>
      <c r="P19" s="9"/>
    </row>
    <row r="20" spans="1:16" s="2" customFormat="1" ht="15" x14ac:dyDescent="0.25">
      <c r="A20" s="18" t="s">
        <v>8</v>
      </c>
      <c r="B20" s="18">
        <v>2</v>
      </c>
      <c r="C20" s="16" t="s">
        <v>24</v>
      </c>
      <c r="D20" s="4">
        <v>2</v>
      </c>
      <c r="E20" s="4">
        <v>1800</v>
      </c>
      <c r="F20" s="3">
        <v>116549.33686231352</v>
      </c>
      <c r="G20" s="16">
        <v>1000</v>
      </c>
      <c r="H20" s="4">
        <v>116549336.86231352</v>
      </c>
      <c r="I20" s="4">
        <v>450</v>
      </c>
      <c r="J20" s="4">
        <v>0.45</v>
      </c>
      <c r="K20" s="4">
        <v>29137.334215578383</v>
      </c>
      <c r="L20" s="1"/>
      <c r="M20" s="4"/>
      <c r="N20" s="1"/>
      <c r="O20" s="9"/>
      <c r="P20" s="9"/>
    </row>
    <row r="21" spans="1:16" s="2" customFormat="1" ht="15" x14ac:dyDescent="0.25">
      <c r="A21" s="18" t="s">
        <v>8</v>
      </c>
      <c r="B21" s="18">
        <v>2</v>
      </c>
      <c r="C21" s="16" t="s">
        <v>24</v>
      </c>
      <c r="D21" s="4">
        <v>3</v>
      </c>
      <c r="E21" s="4">
        <v>1844</v>
      </c>
      <c r="F21" s="3">
        <v>71121.368820836084</v>
      </c>
      <c r="G21" s="16">
        <v>1000</v>
      </c>
      <c r="H21" s="4">
        <v>71121368.820836082</v>
      </c>
      <c r="I21" s="4">
        <v>450</v>
      </c>
      <c r="J21" s="4">
        <v>0.45</v>
      </c>
      <c r="K21" s="4">
        <v>17356.082412893837</v>
      </c>
      <c r="L21" s="1"/>
      <c r="M21" s="4"/>
      <c r="N21" s="1"/>
      <c r="O21" s="9"/>
      <c r="P21" s="9"/>
    </row>
    <row r="22" spans="1:16" s="2" customFormat="1" ht="15" x14ac:dyDescent="0.25">
      <c r="A22" s="18" t="s">
        <v>8</v>
      </c>
      <c r="B22" s="18">
        <v>2</v>
      </c>
      <c r="C22" s="16" t="s">
        <v>24</v>
      </c>
      <c r="D22" s="4">
        <v>4</v>
      </c>
      <c r="E22" s="4">
        <v>2065</v>
      </c>
      <c r="F22" s="3">
        <v>56359.625127310865</v>
      </c>
      <c r="G22" s="16">
        <v>1000</v>
      </c>
      <c r="H22" s="4">
        <v>56359625.127310865</v>
      </c>
      <c r="I22" s="4">
        <v>450</v>
      </c>
      <c r="J22" s="4">
        <v>0.45</v>
      </c>
      <c r="K22" s="4">
        <v>12281.758502319561</v>
      </c>
      <c r="L22" s="1"/>
      <c r="M22" s="4"/>
      <c r="N22" s="1"/>
      <c r="O22" s="9"/>
      <c r="P22" s="9"/>
    </row>
    <row r="23" spans="1:16" s="2" customFormat="1" ht="15.6" x14ac:dyDescent="0.25">
      <c r="A23" s="18" t="s">
        <v>8</v>
      </c>
      <c r="B23" s="18">
        <v>3</v>
      </c>
      <c r="C23" s="16" t="s">
        <v>24</v>
      </c>
      <c r="D23" s="4">
        <v>1</v>
      </c>
      <c r="E23" s="4">
        <v>465</v>
      </c>
      <c r="F23" s="3">
        <v>15586.343604170404</v>
      </c>
      <c r="G23" s="4">
        <v>1000</v>
      </c>
      <c r="H23" s="4">
        <v>15586343.604170404</v>
      </c>
      <c r="I23" s="4">
        <v>350</v>
      </c>
      <c r="J23" s="4">
        <v>0.35</v>
      </c>
      <c r="K23" s="4">
        <v>11731.656476257293</v>
      </c>
      <c r="L23" s="1">
        <v>12295.719053833933</v>
      </c>
      <c r="M23" s="22">
        <f>L23/1000000</f>
        <v>1.2295719053833932E-2</v>
      </c>
      <c r="N23" s="10" t="s">
        <v>17</v>
      </c>
      <c r="O23" s="21">
        <f>AVERAGE(M23,M27,M30)</f>
        <v>2.9526289549288071E-2</v>
      </c>
      <c r="P23" s="21">
        <f>_xlfn.STDEV.P(M23,M27,M30)</f>
        <v>1.5877911767054224E-2</v>
      </c>
    </row>
    <row r="24" spans="1:16" s="2" customFormat="1" ht="15" x14ac:dyDescent="0.25">
      <c r="A24" s="18" t="s">
        <v>8</v>
      </c>
      <c r="B24" s="18">
        <v>3</v>
      </c>
      <c r="C24" s="16" t="s">
        <v>24</v>
      </c>
      <c r="D24" s="4">
        <v>2</v>
      </c>
      <c r="E24" s="4">
        <v>526</v>
      </c>
      <c r="F24" s="3">
        <v>32625.17401357213</v>
      </c>
      <c r="G24" s="16">
        <v>1000</v>
      </c>
      <c r="H24" s="4">
        <v>32625174.01357213</v>
      </c>
      <c r="I24" s="4">
        <v>350</v>
      </c>
      <c r="J24" s="4">
        <v>0.35</v>
      </c>
      <c r="K24" s="4">
        <v>21708.765978612631</v>
      </c>
      <c r="L24" s="1"/>
      <c r="M24" s="4"/>
      <c r="N24" s="1"/>
      <c r="O24" s="9"/>
      <c r="P24" s="9"/>
    </row>
    <row r="25" spans="1:16" s="2" customFormat="1" ht="15" x14ac:dyDescent="0.25">
      <c r="A25" s="18" t="s">
        <v>8</v>
      </c>
      <c r="B25" s="18">
        <v>3</v>
      </c>
      <c r="C25" s="16" t="s">
        <v>24</v>
      </c>
      <c r="D25" s="4">
        <v>3</v>
      </c>
      <c r="E25" s="4">
        <v>517</v>
      </c>
      <c r="F25" s="3">
        <v>5091.3195523676504</v>
      </c>
      <c r="G25" s="16">
        <v>1000</v>
      </c>
      <c r="H25" s="4">
        <v>5091319.55236765</v>
      </c>
      <c r="I25" s="4">
        <v>350</v>
      </c>
      <c r="J25" s="4">
        <v>0.35</v>
      </c>
      <c r="K25" s="4">
        <v>3446.7347066318712</v>
      </c>
      <c r="L25" s="1"/>
      <c r="M25" s="4"/>
      <c r="N25" s="1"/>
      <c r="O25" s="9"/>
      <c r="P25" s="9"/>
    </row>
    <row r="26" spans="1:16" s="2" customFormat="1" ht="15" x14ac:dyDescent="0.25">
      <c r="A26" s="18" t="s">
        <v>8</v>
      </c>
      <c r="B26" s="18">
        <v>3</v>
      </c>
      <c r="C26" s="16" t="s">
        <v>24</v>
      </c>
      <c r="D26" s="4">
        <v>4</v>
      </c>
      <c r="E26" s="4">
        <v>455</v>
      </c>
      <c r="F26" s="3">
        <v>32132.661344193246</v>
      </c>
      <c r="G26" s="16">
        <v>1000</v>
      </c>
      <c r="H26" s="4">
        <v>32132661.344193246</v>
      </c>
      <c r="I26" s="4">
        <v>350</v>
      </c>
      <c r="J26" s="4">
        <v>0.35</v>
      </c>
      <c r="K26" s="4">
        <v>24717.431803225576</v>
      </c>
      <c r="L26" s="1"/>
      <c r="M26" s="4"/>
      <c r="N26" s="1"/>
      <c r="O26" s="9"/>
      <c r="P26" s="9"/>
    </row>
    <row r="27" spans="1:16" s="2" customFormat="1" ht="15" x14ac:dyDescent="0.25">
      <c r="A27" s="18" t="s">
        <v>8</v>
      </c>
      <c r="B27" s="18">
        <v>3</v>
      </c>
      <c r="C27" s="16" t="s">
        <v>24</v>
      </c>
      <c r="D27" s="4">
        <v>1</v>
      </c>
      <c r="E27" s="4">
        <v>780</v>
      </c>
      <c r="F27" s="3">
        <v>49470.76695965253</v>
      </c>
      <c r="G27" s="16">
        <v>1000</v>
      </c>
      <c r="H27" s="4">
        <v>49470766.959652528</v>
      </c>
      <c r="I27" s="4">
        <v>400</v>
      </c>
      <c r="J27" s="4">
        <v>0.4</v>
      </c>
      <c r="K27" s="4">
        <v>25369.624081873091</v>
      </c>
      <c r="L27" s="1">
        <v>50611.246140896961</v>
      </c>
      <c r="M27" s="22">
        <f>L27/1000000</f>
        <v>5.0611246140896959E-2</v>
      </c>
      <c r="N27" s="1"/>
      <c r="O27" s="9"/>
      <c r="P27" s="9"/>
    </row>
    <row r="28" spans="1:16" s="2" customFormat="1" ht="15" x14ac:dyDescent="0.25">
      <c r="A28" s="18" t="s">
        <v>8</v>
      </c>
      <c r="B28" s="18">
        <v>3</v>
      </c>
      <c r="C28" s="16" t="s">
        <v>24</v>
      </c>
      <c r="D28" s="4">
        <v>2</v>
      </c>
      <c r="E28" s="4">
        <v>808</v>
      </c>
      <c r="F28" s="3">
        <v>102160.67147651226</v>
      </c>
      <c r="G28" s="16">
        <v>1000</v>
      </c>
      <c r="H28" s="4">
        <v>102160671.47651225</v>
      </c>
      <c r="I28" s="4">
        <v>400</v>
      </c>
      <c r="J28" s="4">
        <v>0.4</v>
      </c>
      <c r="K28" s="4">
        <v>50574.589839857552</v>
      </c>
      <c r="L28" s="1"/>
      <c r="M28" s="4"/>
      <c r="N28" s="1"/>
      <c r="O28" s="9"/>
      <c r="P28" s="9"/>
    </row>
    <row r="29" spans="1:16" s="2" customFormat="1" ht="15" x14ac:dyDescent="0.25">
      <c r="A29" s="18" t="s">
        <v>8</v>
      </c>
      <c r="B29" s="18">
        <v>3</v>
      </c>
      <c r="C29" s="16" t="s">
        <v>24</v>
      </c>
      <c r="D29" s="4">
        <v>3</v>
      </c>
      <c r="E29" s="4">
        <v>813</v>
      </c>
      <c r="F29" s="3">
        <v>154245.45854820171</v>
      </c>
      <c r="G29" s="16">
        <v>1000</v>
      </c>
      <c r="H29" s="4">
        <v>154245458.54820171</v>
      </c>
      <c r="I29" s="4">
        <v>400</v>
      </c>
      <c r="J29" s="4">
        <v>0.4</v>
      </c>
      <c r="K29" s="4">
        <v>75889.524500960251</v>
      </c>
      <c r="L29" s="1"/>
      <c r="M29" s="4"/>
      <c r="N29" s="1"/>
      <c r="O29" s="9"/>
      <c r="P29" s="9"/>
    </row>
    <row r="30" spans="1:16" s="2" customFormat="1" ht="15" x14ac:dyDescent="0.25">
      <c r="A30" s="18" t="s">
        <v>8</v>
      </c>
      <c r="B30" s="18">
        <v>3</v>
      </c>
      <c r="C30" s="16" t="s">
        <v>24</v>
      </c>
      <c r="D30" s="4">
        <v>1</v>
      </c>
      <c r="E30" s="4">
        <v>1255</v>
      </c>
      <c r="F30" s="3">
        <v>118353.56447284819</v>
      </c>
      <c r="G30" s="16">
        <v>1000</v>
      </c>
      <c r="H30" s="4">
        <v>118353564.47284819</v>
      </c>
      <c r="I30" s="4">
        <v>450</v>
      </c>
      <c r="J30" s="4">
        <v>0.45</v>
      </c>
      <c r="K30" s="4">
        <v>42437.533077913693</v>
      </c>
      <c r="L30" s="1">
        <v>25671.903453133316</v>
      </c>
      <c r="M30" s="22">
        <f>L30/1000000</f>
        <v>2.5671903453133315E-2</v>
      </c>
      <c r="N30" s="1"/>
      <c r="O30" s="9"/>
      <c r="P30" s="9"/>
    </row>
    <row r="31" spans="1:16" s="2" customFormat="1" ht="15" x14ac:dyDescent="0.25">
      <c r="A31" s="18" t="s">
        <v>8</v>
      </c>
      <c r="B31" s="18">
        <v>3</v>
      </c>
      <c r="C31" s="16" t="s">
        <v>24</v>
      </c>
      <c r="D31" s="4">
        <v>2</v>
      </c>
      <c r="E31" s="4">
        <v>1129</v>
      </c>
      <c r="F31" s="3">
        <v>41197.324547077937</v>
      </c>
      <c r="G31" s="16">
        <v>1000</v>
      </c>
      <c r="H31" s="4">
        <v>41197324.547077939</v>
      </c>
      <c r="I31" s="4">
        <v>450</v>
      </c>
      <c r="J31" s="4">
        <v>0.45</v>
      </c>
      <c r="K31" s="4">
        <v>16420.545656496965</v>
      </c>
      <c r="L31" s="1"/>
      <c r="M31" s="4"/>
      <c r="N31" s="1"/>
      <c r="O31" s="9"/>
      <c r="P31" s="9"/>
    </row>
    <row r="32" spans="1:16" s="2" customFormat="1" ht="15" x14ac:dyDescent="0.25">
      <c r="A32" s="18" t="s">
        <v>8</v>
      </c>
      <c r="B32" s="18">
        <v>3</v>
      </c>
      <c r="C32" s="16" t="s">
        <v>24</v>
      </c>
      <c r="D32" s="4">
        <v>3</v>
      </c>
      <c r="E32" s="4">
        <v>1287</v>
      </c>
      <c r="F32" s="3">
        <v>51930.826447469364</v>
      </c>
      <c r="G32" s="16">
        <v>1000</v>
      </c>
      <c r="H32" s="4">
        <v>51930826.447469361</v>
      </c>
      <c r="I32" s="4">
        <v>450</v>
      </c>
      <c r="J32" s="4">
        <v>0.45</v>
      </c>
      <c r="K32" s="4">
        <v>18157.631624989288</v>
      </c>
      <c r="L32" s="1"/>
      <c r="M32" s="4"/>
      <c r="N32" s="1"/>
      <c r="O32" s="9"/>
      <c r="P32" s="9"/>
    </row>
    <row r="33" spans="15:16" x14ac:dyDescent="0.25">
      <c r="O33" s="11" t="s">
        <v>18</v>
      </c>
      <c r="P33" s="20">
        <f>AVERAGE(O2,O11,O23)</f>
        <v>3.4377211603642897E-2</v>
      </c>
    </row>
    <row r="34" spans="15:16" x14ac:dyDescent="0.25">
      <c r="O34" s="11" t="s">
        <v>13</v>
      </c>
      <c r="P34" s="20">
        <f>_xlfn.STDEV.P(O2,O11,O23)</f>
        <v>3.4454396686723547E-3</v>
      </c>
    </row>
    <row r="35" spans="15:16" x14ac:dyDescent="0.25">
      <c r="O35" s="11"/>
      <c r="P35" s="20"/>
    </row>
  </sheetData>
  <autoFilter ref="A1:P35" xr:uid="{4ED858BC-351A-478E-A0AB-80C602CB095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B87BF-1095-46D6-B8AD-22B0AC7D27A0}">
  <dimension ref="A1:P27"/>
  <sheetViews>
    <sheetView topLeftCell="G1" workbookViewId="0">
      <selection activeCell="N2" sqref="N2:N14"/>
    </sheetView>
  </sheetViews>
  <sheetFormatPr defaultRowHeight="13.8" x14ac:dyDescent="0.25"/>
  <cols>
    <col min="1" max="1" width="8.88671875" style="28"/>
    <col min="2" max="2" width="9" style="28" bestFit="1" customWidth="1"/>
    <col min="3" max="3" width="15.77734375" style="28" customWidth="1"/>
    <col min="4" max="4" width="9" style="28" bestFit="1" customWidth="1"/>
    <col min="5" max="5" width="16.44140625" style="28" customWidth="1"/>
    <col min="6" max="6" width="12" style="28" bestFit="1" customWidth="1"/>
    <col min="7" max="7" width="18.88671875" style="28" customWidth="1"/>
    <col min="8" max="8" width="20.33203125" style="28" customWidth="1"/>
    <col min="9" max="9" width="26.6640625" style="28" customWidth="1"/>
    <col min="10" max="10" width="25.33203125" style="28" customWidth="1"/>
    <col min="11" max="11" width="30.5546875" style="31" customWidth="1"/>
    <col min="12" max="12" width="15.33203125" style="31" customWidth="1"/>
    <col min="13" max="13" width="17.6640625" style="28" customWidth="1"/>
    <col min="14" max="14" width="15.44140625" style="28" customWidth="1"/>
    <col min="15" max="15" width="13.33203125" style="28" customWidth="1"/>
    <col min="16" max="16" width="17.33203125" style="28" customWidth="1"/>
    <col min="17" max="16384" width="8.88671875" style="28"/>
  </cols>
  <sheetData>
    <row r="1" spans="1:16" ht="15.6" x14ac:dyDescent="0.3">
      <c r="A1" s="24" t="s">
        <v>0</v>
      </c>
      <c r="B1" s="24" t="s">
        <v>1</v>
      </c>
      <c r="C1" s="25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5" t="s">
        <v>19</v>
      </c>
      <c r="J1" s="25" t="s">
        <v>20</v>
      </c>
      <c r="K1" s="25" t="s">
        <v>21</v>
      </c>
      <c r="L1" s="25" t="s">
        <v>12</v>
      </c>
      <c r="M1" s="25" t="s">
        <v>14</v>
      </c>
      <c r="N1" s="24"/>
      <c r="O1" s="25" t="s">
        <v>12</v>
      </c>
      <c r="P1" s="25" t="s">
        <v>13</v>
      </c>
    </row>
    <row r="2" spans="1:16" ht="15.6" x14ac:dyDescent="0.3">
      <c r="A2" s="26" t="s">
        <v>8</v>
      </c>
      <c r="B2" s="26">
        <v>1</v>
      </c>
      <c r="C2" s="27" t="s">
        <v>9</v>
      </c>
      <c r="D2" s="26">
        <v>1</v>
      </c>
      <c r="E2" s="26">
        <v>483</v>
      </c>
      <c r="F2" s="26" t="s">
        <v>10</v>
      </c>
      <c r="G2" s="26">
        <v>100</v>
      </c>
      <c r="H2" s="26"/>
      <c r="I2" s="26">
        <v>350</v>
      </c>
      <c r="J2" s="26">
        <v>0.35</v>
      </c>
      <c r="K2" s="27"/>
      <c r="L2" s="27">
        <v>33108.113831134899</v>
      </c>
      <c r="M2" s="26">
        <f>L2/1000000</f>
        <v>3.3108113831134899E-2</v>
      </c>
      <c r="N2" s="24" t="s">
        <v>15</v>
      </c>
      <c r="O2" s="29">
        <f>AVERAGE(M2,M5)</f>
        <v>2.0288365432711435E-2</v>
      </c>
      <c r="P2" s="29">
        <f>_xlfn.STDEV.P(M2,M5)</f>
        <v>1.2819748398423465E-2</v>
      </c>
    </row>
    <row r="3" spans="1:16" ht="15.6" x14ac:dyDescent="0.3">
      <c r="A3" s="26" t="s">
        <v>8</v>
      </c>
      <c r="B3" s="26">
        <v>1</v>
      </c>
      <c r="C3" s="27" t="s">
        <v>9</v>
      </c>
      <c r="D3" s="26">
        <v>2</v>
      </c>
      <c r="E3" s="26">
        <v>519</v>
      </c>
      <c r="F3" s="26">
        <v>315790.48064677871</v>
      </c>
      <c r="G3" s="26">
        <v>100</v>
      </c>
      <c r="H3" s="26">
        <v>31579048.064677872</v>
      </c>
      <c r="I3" s="26">
        <v>350</v>
      </c>
      <c r="J3" s="26">
        <v>0.35</v>
      </c>
      <c r="K3" s="27">
        <v>21296.08250989837</v>
      </c>
      <c r="L3" s="27"/>
      <c r="M3" s="26"/>
      <c r="N3" s="24"/>
      <c r="O3" s="29"/>
      <c r="P3" s="29"/>
    </row>
    <row r="4" spans="1:16" ht="15.6" x14ac:dyDescent="0.3">
      <c r="A4" s="26" t="s">
        <v>8</v>
      </c>
      <c r="B4" s="26">
        <v>1</v>
      </c>
      <c r="C4" s="27" t="s">
        <v>9</v>
      </c>
      <c r="D4" s="26">
        <v>3</v>
      </c>
      <c r="E4" s="26">
        <v>497</v>
      </c>
      <c r="F4" s="26">
        <v>637866.06116367655</v>
      </c>
      <c r="G4" s="26">
        <v>100</v>
      </c>
      <c r="H4" s="26">
        <v>63786606.116367653</v>
      </c>
      <c r="I4" s="26">
        <v>350</v>
      </c>
      <c r="J4" s="26">
        <v>0.35</v>
      </c>
      <c r="K4" s="27">
        <v>44920.145152371588</v>
      </c>
      <c r="L4" s="27"/>
      <c r="M4" s="26"/>
      <c r="N4" s="24"/>
      <c r="O4" s="29"/>
      <c r="P4" s="29"/>
    </row>
    <row r="5" spans="1:16" ht="15.6" x14ac:dyDescent="0.3">
      <c r="A5" s="26" t="s">
        <v>8</v>
      </c>
      <c r="B5" s="26">
        <v>1</v>
      </c>
      <c r="C5" s="27" t="s">
        <v>9</v>
      </c>
      <c r="D5" s="26">
        <v>1</v>
      </c>
      <c r="E5" s="26">
        <v>1073</v>
      </c>
      <c r="F5" s="26">
        <v>8688.250308290766</v>
      </c>
      <c r="G5" s="26">
        <v>100</v>
      </c>
      <c r="H5" s="26">
        <v>868825.03082907666</v>
      </c>
      <c r="I5" s="26">
        <v>450</v>
      </c>
      <c r="J5" s="26">
        <v>0.45</v>
      </c>
      <c r="K5" s="27">
        <v>364.37210053409552</v>
      </c>
      <c r="L5" s="27">
        <v>7468.6170342879705</v>
      </c>
      <c r="M5" s="26">
        <f>L5/1000000</f>
        <v>7.4686170342879703E-3</v>
      </c>
      <c r="N5" s="24"/>
      <c r="O5" s="29"/>
      <c r="P5" s="29"/>
    </row>
    <row r="6" spans="1:16" ht="15.6" x14ac:dyDescent="0.3">
      <c r="A6" s="26" t="s">
        <v>8</v>
      </c>
      <c r="B6" s="26">
        <v>1</v>
      </c>
      <c r="C6" s="27" t="s">
        <v>9</v>
      </c>
      <c r="D6" s="26">
        <v>2</v>
      </c>
      <c r="E6" s="26">
        <v>1021</v>
      </c>
      <c r="F6" s="26">
        <v>267180.67287488072</v>
      </c>
      <c r="G6" s="26">
        <v>100</v>
      </c>
      <c r="H6" s="26">
        <v>26718067.287488073</v>
      </c>
      <c r="I6" s="26">
        <v>450</v>
      </c>
      <c r="J6" s="26">
        <v>0.45</v>
      </c>
      <c r="K6" s="27">
        <v>11775.837687923246</v>
      </c>
      <c r="L6" s="27"/>
      <c r="M6" s="26"/>
      <c r="N6" s="24"/>
      <c r="O6" s="29"/>
      <c r="P6" s="29"/>
    </row>
    <row r="7" spans="1:16" ht="15.6" x14ac:dyDescent="0.3">
      <c r="A7" s="26" t="s">
        <v>8</v>
      </c>
      <c r="B7" s="26">
        <v>1</v>
      </c>
      <c r="C7" s="27" t="s">
        <v>9</v>
      </c>
      <c r="D7" s="26">
        <v>3</v>
      </c>
      <c r="E7" s="26">
        <v>1033</v>
      </c>
      <c r="F7" s="26">
        <v>235653.49950626641</v>
      </c>
      <c r="G7" s="26">
        <v>100</v>
      </c>
      <c r="H7" s="26">
        <v>23565349.950626642</v>
      </c>
      <c r="I7" s="26">
        <v>450</v>
      </c>
      <c r="J7" s="26">
        <v>0.45</v>
      </c>
      <c r="K7" s="27">
        <v>10265.641314406572</v>
      </c>
      <c r="L7" s="27"/>
      <c r="M7" s="26"/>
      <c r="N7" s="24"/>
      <c r="O7" s="29"/>
      <c r="P7" s="29"/>
    </row>
    <row r="8" spans="1:16" ht="15.6" x14ac:dyDescent="0.3">
      <c r="A8" s="26" t="s">
        <v>8</v>
      </c>
      <c r="B8" s="26">
        <v>2</v>
      </c>
      <c r="C8" s="27" t="s">
        <v>9</v>
      </c>
      <c r="D8" s="26">
        <v>1</v>
      </c>
      <c r="E8" s="26">
        <v>498</v>
      </c>
      <c r="F8" s="26">
        <v>211905.13979158271</v>
      </c>
      <c r="G8" s="26">
        <v>100</v>
      </c>
      <c r="H8" s="26">
        <v>21190513.979158271</v>
      </c>
      <c r="I8" s="26">
        <v>350</v>
      </c>
      <c r="J8" s="26">
        <v>0.35</v>
      </c>
      <c r="K8" s="27">
        <v>14892.931511456614</v>
      </c>
      <c r="L8" s="27">
        <v>16278.312852971863</v>
      </c>
      <c r="M8" s="26">
        <f>L8/1000000</f>
        <v>1.6278312852971863E-2</v>
      </c>
      <c r="N8" s="24" t="s">
        <v>16</v>
      </c>
      <c r="O8" s="29">
        <f>AVERAGE(M8,M11)</f>
        <v>6.5263857784351287E-2</v>
      </c>
      <c r="P8" s="29">
        <f>_xlfn.STDEV.P(M8,M11)</f>
        <v>4.8985544931379424E-2</v>
      </c>
    </row>
    <row r="9" spans="1:16" ht="15.6" x14ac:dyDescent="0.3">
      <c r="A9" s="26" t="s">
        <v>8</v>
      </c>
      <c r="B9" s="26">
        <v>2</v>
      </c>
      <c r="C9" s="27" t="s">
        <v>9</v>
      </c>
      <c r="D9" s="26">
        <v>3</v>
      </c>
      <c r="E9" s="26">
        <v>533</v>
      </c>
      <c r="F9" s="26">
        <v>268992.8287331895</v>
      </c>
      <c r="G9" s="26">
        <v>100</v>
      </c>
      <c r="H9" s="26">
        <v>26899282.873318948</v>
      </c>
      <c r="I9" s="26">
        <v>350</v>
      </c>
      <c r="J9" s="26">
        <v>0.35</v>
      </c>
      <c r="K9" s="27">
        <v>17663.694194487114</v>
      </c>
      <c r="L9" s="27"/>
      <c r="M9" s="26"/>
      <c r="N9" s="24"/>
      <c r="O9" s="29"/>
      <c r="P9" s="29"/>
    </row>
    <row r="10" spans="1:16" ht="15.6" x14ac:dyDescent="0.3">
      <c r="A10" s="26" t="s">
        <v>8</v>
      </c>
      <c r="B10" s="26">
        <v>2</v>
      </c>
      <c r="C10" s="27" t="s">
        <v>9</v>
      </c>
      <c r="D10" s="26">
        <v>4</v>
      </c>
      <c r="E10" s="26">
        <v>526</v>
      </c>
      <c r="F10" s="26">
        <v>250982.226750314</v>
      </c>
      <c r="G10" s="26">
        <v>100</v>
      </c>
      <c r="H10" s="26">
        <v>25098222.675031401</v>
      </c>
      <c r="I10" s="26">
        <v>350</v>
      </c>
      <c r="J10" s="26">
        <v>0.35</v>
      </c>
      <c r="K10" s="27">
        <v>16700.338281865003</v>
      </c>
      <c r="L10" s="27"/>
      <c r="M10" s="26"/>
      <c r="N10" s="24"/>
      <c r="O10" s="29"/>
      <c r="P10" s="29"/>
    </row>
    <row r="11" spans="1:16" ht="15.6" x14ac:dyDescent="0.3">
      <c r="A11" s="26" t="s">
        <v>8</v>
      </c>
      <c r="B11" s="26">
        <v>2</v>
      </c>
      <c r="C11" s="27" t="s">
        <v>9</v>
      </c>
      <c r="D11" s="26">
        <v>2</v>
      </c>
      <c r="E11" s="26">
        <v>523</v>
      </c>
      <c r="F11" s="26">
        <v>4365560.5944779441</v>
      </c>
      <c r="G11" s="26">
        <v>100</v>
      </c>
      <c r="H11" s="26">
        <v>436556059.44779444</v>
      </c>
      <c r="I11" s="26">
        <v>350</v>
      </c>
      <c r="J11" s="26">
        <v>0.35</v>
      </c>
      <c r="K11" s="27">
        <v>292150.32659030217</v>
      </c>
      <c r="L11" s="27">
        <v>114249.40271573071</v>
      </c>
      <c r="M11" s="26">
        <f>L11/1000000</f>
        <v>0.11424940271573071</v>
      </c>
      <c r="N11" s="24"/>
      <c r="O11" s="29"/>
      <c r="P11" s="29"/>
    </row>
    <row r="12" spans="1:16" ht="15.6" x14ac:dyDescent="0.3">
      <c r="A12" s="26" t="s">
        <v>8</v>
      </c>
      <c r="B12" s="26">
        <v>2</v>
      </c>
      <c r="C12" s="27" t="s">
        <v>9</v>
      </c>
      <c r="D12" s="26">
        <v>3</v>
      </c>
      <c r="E12" s="26">
        <v>503</v>
      </c>
      <c r="F12" s="26">
        <v>356977.25231403112</v>
      </c>
      <c r="G12" s="26">
        <v>100</v>
      </c>
      <c r="H12" s="26">
        <v>35697725.231403112</v>
      </c>
      <c r="I12" s="26">
        <v>350</v>
      </c>
      <c r="J12" s="26">
        <v>0.35</v>
      </c>
      <c r="K12" s="27">
        <v>24839.371433381886</v>
      </c>
      <c r="L12" s="27"/>
      <c r="M12" s="26"/>
      <c r="N12" s="24"/>
      <c r="O12" s="29"/>
      <c r="P12" s="29"/>
    </row>
    <row r="13" spans="1:16" ht="15.6" x14ac:dyDescent="0.3">
      <c r="A13" s="26" t="s">
        <v>8</v>
      </c>
      <c r="B13" s="26">
        <v>2</v>
      </c>
      <c r="C13" s="27" t="s">
        <v>9</v>
      </c>
      <c r="D13" s="26">
        <v>4</v>
      </c>
      <c r="E13" s="26">
        <v>544</v>
      </c>
      <c r="F13" s="26">
        <v>400360.84306252602</v>
      </c>
      <c r="G13" s="26">
        <v>100</v>
      </c>
      <c r="H13" s="26">
        <v>40036084.306252599</v>
      </c>
      <c r="I13" s="26">
        <v>350</v>
      </c>
      <c r="J13" s="26">
        <v>0.35</v>
      </c>
      <c r="K13" s="27">
        <v>25758.510123508106</v>
      </c>
      <c r="L13" s="27"/>
      <c r="M13" s="26"/>
      <c r="N13" s="24"/>
      <c r="O13" s="29"/>
      <c r="P13" s="29"/>
    </row>
    <row r="14" spans="1:16" ht="15.6" x14ac:dyDescent="0.3">
      <c r="A14" s="26" t="s">
        <v>8</v>
      </c>
      <c r="B14" s="26">
        <v>3</v>
      </c>
      <c r="C14" s="27" t="s">
        <v>9</v>
      </c>
      <c r="D14" s="26">
        <v>1</v>
      </c>
      <c r="E14" s="26">
        <v>519</v>
      </c>
      <c r="F14" s="26">
        <v>6757.4494734261452</v>
      </c>
      <c r="G14" s="26">
        <v>1000</v>
      </c>
      <c r="H14" s="26">
        <v>6757449.4734261455</v>
      </c>
      <c r="I14" s="26">
        <v>350</v>
      </c>
      <c r="J14" s="26">
        <v>0.35</v>
      </c>
      <c r="K14" s="27">
        <v>4557.046851058094</v>
      </c>
      <c r="L14" s="27">
        <v>53555.207164279134</v>
      </c>
      <c r="M14" s="26">
        <f>L14/1000000</f>
        <v>5.3555207164279132E-2</v>
      </c>
      <c r="N14" s="24" t="s">
        <v>17</v>
      </c>
      <c r="O14" s="29">
        <f>AVERAGE(M14,M17,M20)</f>
        <v>3.618446025036718E-2</v>
      </c>
      <c r="P14" s="29">
        <f>_xlfn.STDEV.P(M14,M17,M20)</f>
        <v>2.0943265305041491E-2</v>
      </c>
    </row>
    <row r="15" spans="1:16" ht="15" x14ac:dyDescent="0.25">
      <c r="A15" s="26" t="s">
        <v>8</v>
      </c>
      <c r="B15" s="26">
        <v>3</v>
      </c>
      <c r="C15" s="27" t="s">
        <v>9</v>
      </c>
      <c r="D15" s="26">
        <v>2</v>
      </c>
      <c r="E15" s="26">
        <v>548</v>
      </c>
      <c r="F15" s="26">
        <v>31086.48064488477</v>
      </c>
      <c r="G15" s="26">
        <v>1000</v>
      </c>
      <c r="H15" s="26">
        <v>31086480.644884769</v>
      </c>
      <c r="I15" s="26">
        <v>350</v>
      </c>
      <c r="J15" s="26">
        <v>0.35</v>
      </c>
      <c r="K15" s="27">
        <v>19854.504061513995</v>
      </c>
      <c r="L15" s="27"/>
      <c r="M15" s="26"/>
      <c r="N15" s="26"/>
      <c r="O15" s="29"/>
      <c r="P15" s="29"/>
    </row>
    <row r="16" spans="1:16" ht="15" x14ac:dyDescent="0.25">
      <c r="A16" s="26" t="s">
        <v>8</v>
      </c>
      <c r="B16" s="26">
        <v>3</v>
      </c>
      <c r="C16" s="27" t="s">
        <v>9</v>
      </c>
      <c r="D16" s="26">
        <v>3</v>
      </c>
      <c r="E16" s="26">
        <v>514</v>
      </c>
      <c r="F16" s="26">
        <v>200098.8350807325</v>
      </c>
      <c r="G16" s="26">
        <v>1000</v>
      </c>
      <c r="H16" s="26">
        <v>200098835.08073249</v>
      </c>
      <c r="I16" s="26">
        <v>350</v>
      </c>
      <c r="J16" s="26">
        <v>0.35</v>
      </c>
      <c r="K16" s="27">
        <v>136254.07058026531</v>
      </c>
      <c r="L16" s="27"/>
      <c r="M16" s="26"/>
      <c r="N16" s="26"/>
      <c r="O16" s="29"/>
      <c r="P16" s="29"/>
    </row>
    <row r="17" spans="1:16" ht="15" x14ac:dyDescent="0.25">
      <c r="A17" s="26" t="s">
        <v>8</v>
      </c>
      <c r="B17" s="26">
        <v>3</v>
      </c>
      <c r="C17" s="27" t="s">
        <v>9</v>
      </c>
      <c r="D17" s="26">
        <v>1</v>
      </c>
      <c r="E17" s="26">
        <v>782</v>
      </c>
      <c r="F17" s="26">
        <v>93903.609602562312</v>
      </c>
      <c r="G17" s="26">
        <v>1000</v>
      </c>
      <c r="H17" s="26">
        <v>93903609.602562308</v>
      </c>
      <c r="I17" s="26">
        <v>400</v>
      </c>
      <c r="J17" s="26">
        <v>0.4</v>
      </c>
      <c r="K17" s="27">
        <v>48032.536881106047</v>
      </c>
      <c r="L17" s="27">
        <v>48274.635070066746</v>
      </c>
      <c r="M17" s="26">
        <f>L17/1000000</f>
        <v>4.8274635070066747E-2</v>
      </c>
      <c r="N17" s="26"/>
      <c r="O17" s="29"/>
      <c r="P17" s="29"/>
    </row>
    <row r="18" spans="1:16" ht="15" x14ac:dyDescent="0.25">
      <c r="A18" s="26" t="s">
        <v>8</v>
      </c>
      <c r="B18" s="26">
        <v>3</v>
      </c>
      <c r="C18" s="27" t="s">
        <v>9</v>
      </c>
      <c r="D18" s="26">
        <v>2</v>
      </c>
      <c r="E18" s="26">
        <v>685</v>
      </c>
      <c r="F18" s="26">
        <v>80043.968010693381</v>
      </c>
      <c r="G18" s="26">
        <v>1000</v>
      </c>
      <c r="H18" s="26">
        <v>80043968.010693386</v>
      </c>
      <c r="I18" s="26">
        <v>400</v>
      </c>
      <c r="J18" s="26">
        <v>0.4</v>
      </c>
      <c r="K18" s="27">
        <v>46741.003217923149</v>
      </c>
      <c r="L18" s="27"/>
      <c r="M18" s="26"/>
      <c r="N18" s="26"/>
      <c r="O18" s="29"/>
      <c r="P18" s="29"/>
    </row>
    <row r="19" spans="1:16" ht="15" x14ac:dyDescent="0.25">
      <c r="A19" s="26" t="s">
        <v>8</v>
      </c>
      <c r="B19" s="26">
        <v>3</v>
      </c>
      <c r="C19" s="27" t="s">
        <v>9</v>
      </c>
      <c r="D19" s="26">
        <v>3</v>
      </c>
      <c r="E19" s="26">
        <v>747</v>
      </c>
      <c r="F19" s="26">
        <v>93469.056845111889</v>
      </c>
      <c r="G19" s="26">
        <v>1000</v>
      </c>
      <c r="H19" s="26">
        <v>93469056.845111892</v>
      </c>
      <c r="I19" s="26">
        <v>400</v>
      </c>
      <c r="J19" s="26">
        <v>0.4</v>
      </c>
      <c r="K19" s="27">
        <v>50050.365111171035</v>
      </c>
      <c r="L19" s="27"/>
      <c r="M19" s="26"/>
      <c r="N19" s="26"/>
      <c r="O19" s="29"/>
      <c r="P19" s="29"/>
    </row>
    <row r="20" spans="1:16" ht="15" x14ac:dyDescent="0.25">
      <c r="A20" s="26" t="s">
        <v>8</v>
      </c>
      <c r="B20" s="26">
        <v>3</v>
      </c>
      <c r="C20" s="27" t="s">
        <v>9</v>
      </c>
      <c r="D20" s="26">
        <v>1</v>
      </c>
      <c r="E20" s="26">
        <v>1358</v>
      </c>
      <c r="F20" s="26">
        <v>43713.366772353133</v>
      </c>
      <c r="G20" s="26">
        <v>1000</v>
      </c>
      <c r="H20" s="26">
        <v>43713366.772353135</v>
      </c>
      <c r="I20" s="26">
        <v>450</v>
      </c>
      <c r="J20" s="26">
        <v>0.45</v>
      </c>
      <c r="K20" s="27">
        <v>14485.2835401759</v>
      </c>
      <c r="L20" s="27">
        <v>6723.5385167556678</v>
      </c>
      <c r="M20" s="26">
        <f>L20/1000000</f>
        <v>6.723538516755668E-3</v>
      </c>
      <c r="N20" s="26"/>
      <c r="O20" s="29"/>
      <c r="P20" s="29"/>
    </row>
    <row r="21" spans="1:16" ht="15" x14ac:dyDescent="0.25">
      <c r="A21" s="26" t="s">
        <v>8</v>
      </c>
      <c r="B21" s="26">
        <v>3</v>
      </c>
      <c r="C21" s="27" t="s">
        <v>9</v>
      </c>
      <c r="D21" s="26">
        <v>2</v>
      </c>
      <c r="E21" s="26">
        <v>1301</v>
      </c>
      <c r="F21" s="26">
        <v>884.87677497684388</v>
      </c>
      <c r="G21" s="26">
        <v>1000</v>
      </c>
      <c r="H21" s="26">
        <v>884876.77497684385</v>
      </c>
      <c r="I21" s="26">
        <v>450</v>
      </c>
      <c r="J21" s="26">
        <v>0.45</v>
      </c>
      <c r="K21" s="27">
        <v>306.06806205963085</v>
      </c>
      <c r="L21" s="27"/>
      <c r="M21" s="26"/>
      <c r="N21" s="26"/>
      <c r="O21" s="29"/>
      <c r="P21" s="29"/>
    </row>
    <row r="22" spans="1:16" ht="15" x14ac:dyDescent="0.25">
      <c r="A22" s="26" t="s">
        <v>8</v>
      </c>
      <c r="B22" s="26">
        <v>3</v>
      </c>
      <c r="C22" s="27" t="s">
        <v>9</v>
      </c>
      <c r="D22" s="26">
        <v>3</v>
      </c>
      <c r="E22" s="26">
        <v>1288</v>
      </c>
      <c r="F22" s="26">
        <v>4246.3542317306574</v>
      </c>
      <c r="G22" s="26">
        <v>1000</v>
      </c>
      <c r="H22" s="26">
        <v>4246354.2317306576</v>
      </c>
      <c r="I22" s="26">
        <v>450</v>
      </c>
      <c r="J22" s="26">
        <v>0.45</v>
      </c>
      <c r="K22" s="27">
        <v>1483.5864940052763</v>
      </c>
      <c r="L22" s="27"/>
      <c r="M22" s="26"/>
      <c r="N22" s="26"/>
      <c r="O22" s="26"/>
      <c r="P22" s="26"/>
    </row>
    <row r="23" spans="1:16" ht="15" x14ac:dyDescent="0.25">
      <c r="A23" s="26" t="s">
        <v>8</v>
      </c>
      <c r="B23" s="26">
        <v>3</v>
      </c>
      <c r="C23" s="27" t="s">
        <v>9</v>
      </c>
      <c r="D23" s="26">
        <v>4</v>
      </c>
      <c r="E23" s="26">
        <v>1289</v>
      </c>
      <c r="F23" s="26">
        <v>12035.666600521325</v>
      </c>
      <c r="G23" s="26">
        <v>1000</v>
      </c>
      <c r="H23" s="26">
        <v>12035666.600521324</v>
      </c>
      <c r="I23" s="26">
        <v>450</v>
      </c>
      <c r="J23" s="26">
        <v>0.45</v>
      </c>
      <c r="K23" s="27">
        <v>4201.7455160857999</v>
      </c>
      <c r="L23" s="27"/>
      <c r="M23" s="26"/>
      <c r="N23" s="26"/>
      <c r="O23" s="26"/>
      <c r="P23" s="26"/>
    </row>
    <row r="24" spans="1:16" ht="15.6" x14ac:dyDescent="0.2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7"/>
      <c r="L24" s="27"/>
      <c r="M24" s="26"/>
      <c r="N24" s="30" t="s">
        <v>18</v>
      </c>
      <c r="O24" s="29">
        <f>AVERAGE(O2,O8,O14)</f>
        <v>4.0578894489143306E-2</v>
      </c>
      <c r="P24" s="26"/>
    </row>
    <row r="25" spans="1:16" ht="15.6" x14ac:dyDescent="0.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7"/>
      <c r="L25" s="27"/>
      <c r="M25" s="26"/>
      <c r="N25" s="30" t="s">
        <v>13</v>
      </c>
      <c r="O25" s="29">
        <f>_xlfn.STDEV.P(O2,O8,O14)</f>
        <v>1.8622245071907934E-2</v>
      </c>
      <c r="P25" s="26"/>
    </row>
    <row r="26" spans="1:16" x14ac:dyDescent="0.25">
      <c r="K26" s="28"/>
      <c r="N26" s="32"/>
      <c r="O26" s="33"/>
    </row>
    <row r="27" spans="1:16" x14ac:dyDescent="0.25">
      <c r="K27" s="28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89167-704D-419A-8A65-CFEAA107C2F3}">
  <dimension ref="A1:S26"/>
  <sheetViews>
    <sheetView topLeftCell="G1" workbookViewId="0">
      <selection activeCell="J31" sqref="J31"/>
    </sheetView>
  </sheetViews>
  <sheetFormatPr defaultRowHeight="13.8" x14ac:dyDescent="0.25"/>
  <cols>
    <col min="1" max="1" width="18.33203125" style="28" customWidth="1"/>
    <col min="2" max="2" width="15.44140625" style="28" customWidth="1"/>
    <col min="3" max="3" width="29.6640625" style="28" customWidth="1"/>
    <col min="4" max="4" width="18.33203125" style="28" customWidth="1"/>
    <col min="5" max="5" width="14" style="28" customWidth="1"/>
    <col min="6" max="6" width="26.88671875" style="28" customWidth="1"/>
    <col min="7" max="7" width="14.77734375" style="28" customWidth="1"/>
    <col min="8" max="8" width="23.109375" style="28" customWidth="1"/>
    <col min="9" max="9" width="19.109375" style="28" customWidth="1"/>
    <col min="10" max="10" width="13.88671875" style="28" customWidth="1"/>
    <col min="11" max="11" width="18" style="34" customWidth="1"/>
    <col min="12" max="12" width="17" style="28" customWidth="1"/>
    <col min="13" max="13" width="20.109375" style="28" customWidth="1"/>
    <col min="14" max="14" width="13.6640625" style="28" bestFit="1" customWidth="1"/>
    <col min="15" max="15" width="11.5546875" style="31" customWidth="1"/>
    <col min="16" max="16" width="8.88671875" style="34"/>
    <col min="17" max="17" width="8.88671875" style="31"/>
    <col min="18" max="18" width="9" style="31" customWidth="1"/>
    <col min="19" max="19" width="13.5546875" style="28" bestFit="1" customWidth="1"/>
    <col min="20" max="16384" width="8.88671875" style="28"/>
  </cols>
  <sheetData>
    <row r="1" spans="1:19" ht="46.8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38" t="s">
        <v>22</v>
      </c>
      <c r="G1" s="38" t="s">
        <v>6</v>
      </c>
      <c r="H1" s="38" t="s">
        <v>23</v>
      </c>
      <c r="I1" s="38" t="s">
        <v>19</v>
      </c>
      <c r="J1" s="38" t="s">
        <v>20</v>
      </c>
      <c r="K1" s="38" t="s">
        <v>21</v>
      </c>
      <c r="L1" s="38" t="s">
        <v>12</v>
      </c>
      <c r="M1" s="25" t="s">
        <v>14</v>
      </c>
      <c r="N1" s="25"/>
      <c r="O1" s="25" t="s">
        <v>12</v>
      </c>
      <c r="P1" s="25" t="s">
        <v>13</v>
      </c>
      <c r="Q1" s="28"/>
      <c r="S1" s="31"/>
    </row>
    <row r="2" spans="1:19" x14ac:dyDescent="0.25">
      <c r="A2" s="31" t="s">
        <v>8</v>
      </c>
      <c r="B2" s="31">
        <v>1</v>
      </c>
      <c r="C2" s="31" t="s">
        <v>11</v>
      </c>
      <c r="D2" s="31">
        <v>1</v>
      </c>
      <c r="E2" s="31">
        <v>537</v>
      </c>
      <c r="F2" s="31">
        <v>258257.97245116954</v>
      </c>
      <c r="G2" s="31">
        <v>1000</v>
      </c>
      <c r="H2" s="36">
        <v>258257972.45116955</v>
      </c>
      <c r="I2" s="31">
        <v>350</v>
      </c>
      <c r="J2" s="31">
        <v>0.35</v>
      </c>
      <c r="K2" s="32">
        <v>168324.5630501105</v>
      </c>
      <c r="L2" s="31">
        <v>378143.58726163744</v>
      </c>
      <c r="M2" s="31">
        <v>0.37814358726163744</v>
      </c>
      <c r="N2" s="39" t="s">
        <v>15</v>
      </c>
      <c r="O2" s="33">
        <f>AVERAGE(M2,M5)</f>
        <v>0.31580225285836894</v>
      </c>
      <c r="P2" s="37">
        <f>_xlfn.STDEV.P(M2,M5)</f>
        <v>6.2341334403268507E-2</v>
      </c>
      <c r="S2" s="31"/>
    </row>
    <row r="3" spans="1:19" x14ac:dyDescent="0.25">
      <c r="A3" s="31" t="s">
        <v>8</v>
      </c>
      <c r="B3" s="31">
        <v>1</v>
      </c>
      <c r="C3" s="31" t="s">
        <v>11</v>
      </c>
      <c r="D3" s="31">
        <v>2</v>
      </c>
      <c r="E3" s="31">
        <v>492</v>
      </c>
      <c r="F3" s="31">
        <v>152983.30456023183</v>
      </c>
      <c r="G3" s="31">
        <v>1000</v>
      </c>
      <c r="H3" s="36">
        <v>152983304.56023183</v>
      </c>
      <c r="I3" s="31">
        <v>350</v>
      </c>
      <c r="J3" s="31">
        <v>0.35</v>
      </c>
      <c r="K3" s="32">
        <v>108829.58657740068</v>
      </c>
      <c r="L3" s="31"/>
      <c r="M3" s="31"/>
      <c r="N3" s="39"/>
      <c r="P3" s="32"/>
      <c r="S3" s="31"/>
    </row>
    <row r="4" spans="1:19" x14ac:dyDescent="0.25">
      <c r="A4" s="31" t="s">
        <v>8</v>
      </c>
      <c r="B4" s="31">
        <v>1</v>
      </c>
      <c r="C4" s="31" t="s">
        <v>11</v>
      </c>
      <c r="D4" s="31">
        <v>3</v>
      </c>
      <c r="E4" s="31">
        <v>484</v>
      </c>
      <c r="F4" s="31">
        <v>1185491.0865262349</v>
      </c>
      <c r="G4" s="31">
        <v>1000</v>
      </c>
      <c r="H4" s="36">
        <v>1185491086.5262349</v>
      </c>
      <c r="I4" s="31">
        <v>350</v>
      </c>
      <c r="J4" s="31">
        <v>0.35</v>
      </c>
      <c r="K4" s="32">
        <v>857276.61215740116</v>
      </c>
      <c r="L4" s="31"/>
      <c r="M4" s="31"/>
      <c r="N4" s="39"/>
      <c r="P4" s="32"/>
      <c r="S4" s="31"/>
    </row>
    <row r="5" spans="1:19" x14ac:dyDescent="0.25">
      <c r="A5" s="31" t="s">
        <v>8</v>
      </c>
      <c r="B5" s="31">
        <v>1</v>
      </c>
      <c r="C5" s="31" t="s">
        <v>11</v>
      </c>
      <c r="D5" s="31">
        <v>1</v>
      </c>
      <c r="E5" s="31">
        <v>947</v>
      </c>
      <c r="F5" s="31">
        <v>668123.62958153279</v>
      </c>
      <c r="G5" s="31">
        <v>1000</v>
      </c>
      <c r="H5" s="36">
        <v>668123629.58153284</v>
      </c>
      <c r="I5" s="31">
        <v>450</v>
      </c>
      <c r="J5" s="31">
        <v>0.45</v>
      </c>
      <c r="K5" s="32">
        <v>317482.18934708531</v>
      </c>
      <c r="L5" s="31">
        <v>253460.91845510041</v>
      </c>
      <c r="M5" s="31">
        <v>0.25346091845510044</v>
      </c>
      <c r="N5" s="39"/>
      <c r="P5" s="32"/>
      <c r="S5" s="31"/>
    </row>
    <row r="6" spans="1:19" x14ac:dyDescent="0.25">
      <c r="A6" s="31" t="s">
        <v>8</v>
      </c>
      <c r="B6" s="31">
        <v>1</v>
      </c>
      <c r="C6" s="31" t="s">
        <v>11</v>
      </c>
      <c r="D6" s="31">
        <v>2</v>
      </c>
      <c r="E6" s="31">
        <v>1000</v>
      </c>
      <c r="F6" s="31">
        <v>291712.88053433824</v>
      </c>
      <c r="G6" s="31">
        <v>1000</v>
      </c>
      <c r="H6" s="36">
        <v>291712880.53433824</v>
      </c>
      <c r="I6" s="31">
        <v>450</v>
      </c>
      <c r="J6" s="31">
        <v>0.45</v>
      </c>
      <c r="K6" s="32">
        <v>131270.79624045221</v>
      </c>
      <c r="L6" s="31"/>
      <c r="M6" s="31"/>
      <c r="N6" s="39"/>
      <c r="P6" s="32"/>
      <c r="S6" s="31"/>
    </row>
    <row r="7" spans="1:19" x14ac:dyDescent="0.25">
      <c r="A7" s="31" t="s">
        <v>8</v>
      </c>
      <c r="B7" s="31">
        <v>1</v>
      </c>
      <c r="C7" s="31" t="s">
        <v>11</v>
      </c>
      <c r="D7" s="31">
        <v>3</v>
      </c>
      <c r="E7" s="31">
        <v>1045</v>
      </c>
      <c r="F7" s="31">
        <v>723673.576483918</v>
      </c>
      <c r="G7" s="31">
        <v>1000</v>
      </c>
      <c r="H7" s="36">
        <v>723673576.48391795</v>
      </c>
      <c r="I7" s="31">
        <v>450</v>
      </c>
      <c r="J7" s="31">
        <v>0.45</v>
      </c>
      <c r="K7" s="32">
        <v>311629.76977776375</v>
      </c>
      <c r="L7" s="31"/>
      <c r="M7" s="31"/>
      <c r="N7" s="39"/>
      <c r="P7" s="32"/>
      <c r="S7" s="31"/>
    </row>
    <row r="8" spans="1:19" x14ac:dyDescent="0.25">
      <c r="A8" s="31" t="s">
        <v>8</v>
      </c>
      <c r="B8" s="31">
        <v>2</v>
      </c>
      <c r="C8" s="31" t="s">
        <v>11</v>
      </c>
      <c r="D8" s="31">
        <v>1</v>
      </c>
      <c r="E8" s="31">
        <v>510</v>
      </c>
      <c r="F8" s="31">
        <v>226829.19636812559</v>
      </c>
      <c r="G8" s="31">
        <v>1000</v>
      </c>
      <c r="H8" s="36">
        <v>226829196.36812559</v>
      </c>
      <c r="I8" s="31">
        <v>350</v>
      </c>
      <c r="J8" s="31">
        <v>0.35</v>
      </c>
      <c r="K8" s="32">
        <v>155667.09554675285</v>
      </c>
      <c r="L8" s="31">
        <v>178868.12263489561</v>
      </c>
      <c r="M8" s="31">
        <v>0.1788681226348956</v>
      </c>
      <c r="N8" s="39" t="s">
        <v>16</v>
      </c>
      <c r="O8" s="33">
        <f>AVERAGE(M8,M11)</f>
        <v>0.14304799493983464</v>
      </c>
      <c r="P8" s="37">
        <f>_xlfn.STDEV.P(M8,M11)</f>
        <v>3.5820127695060974E-2</v>
      </c>
      <c r="S8" s="31"/>
    </row>
    <row r="9" spans="1:19" x14ac:dyDescent="0.25">
      <c r="A9" s="31" t="s">
        <v>8</v>
      </c>
      <c r="B9" s="31">
        <v>2</v>
      </c>
      <c r="C9" s="31" t="s">
        <v>11</v>
      </c>
      <c r="D9" s="31">
        <v>2</v>
      </c>
      <c r="E9" s="31">
        <v>551</v>
      </c>
      <c r="F9" s="31">
        <v>394866.00482807664</v>
      </c>
      <c r="G9" s="31">
        <v>1000</v>
      </c>
      <c r="H9" s="36">
        <v>394866004.82807666</v>
      </c>
      <c r="I9" s="31">
        <v>350</v>
      </c>
      <c r="J9" s="31">
        <v>0.35</v>
      </c>
      <c r="K9" s="32">
        <v>250822.32611583814</v>
      </c>
      <c r="L9" s="31"/>
      <c r="M9" s="31"/>
      <c r="N9" s="39"/>
      <c r="P9" s="32"/>
      <c r="S9" s="31"/>
    </row>
    <row r="10" spans="1:19" x14ac:dyDescent="0.25">
      <c r="A10" s="31" t="s">
        <v>8</v>
      </c>
      <c r="B10" s="31">
        <v>2</v>
      </c>
      <c r="C10" s="31" t="s">
        <v>11</v>
      </c>
      <c r="D10" s="31">
        <v>3</v>
      </c>
      <c r="E10" s="31">
        <v>507</v>
      </c>
      <c r="F10" s="31">
        <v>188480.79355640733</v>
      </c>
      <c r="G10" s="31">
        <v>1000</v>
      </c>
      <c r="H10" s="36">
        <v>188480793.55640733</v>
      </c>
      <c r="I10" s="31">
        <v>350</v>
      </c>
      <c r="J10" s="31">
        <v>0.35</v>
      </c>
      <c r="K10" s="32">
        <v>130114.94624209579</v>
      </c>
      <c r="L10" s="31"/>
      <c r="M10" s="31"/>
      <c r="N10" s="39"/>
      <c r="P10" s="32"/>
      <c r="S10" s="31"/>
    </row>
    <row r="11" spans="1:19" x14ac:dyDescent="0.25">
      <c r="A11" s="31" t="s">
        <v>8</v>
      </c>
      <c r="B11" s="31">
        <v>2</v>
      </c>
      <c r="C11" s="31" t="s">
        <v>11</v>
      </c>
      <c r="D11" s="31">
        <v>1</v>
      </c>
      <c r="E11" s="31">
        <v>509</v>
      </c>
      <c r="F11" s="31">
        <v>79448.783430503157</v>
      </c>
      <c r="G11" s="31">
        <v>1000</v>
      </c>
      <c r="H11" s="36">
        <v>79448783.43050316</v>
      </c>
      <c r="I11" s="31">
        <v>350</v>
      </c>
      <c r="J11" s="31">
        <v>0.35</v>
      </c>
      <c r="K11" s="32">
        <v>54630.794107418675</v>
      </c>
      <c r="L11" s="31">
        <v>107227.86724477366</v>
      </c>
      <c r="M11" s="31">
        <v>0.10722786724477366</v>
      </c>
      <c r="N11" s="39"/>
      <c r="P11" s="32"/>
    </row>
    <row r="12" spans="1:19" x14ac:dyDescent="0.25">
      <c r="A12" s="31" t="s">
        <v>8</v>
      </c>
      <c r="B12" s="31">
        <v>2</v>
      </c>
      <c r="C12" s="31" t="s">
        <v>11</v>
      </c>
      <c r="D12" s="31">
        <v>3</v>
      </c>
      <c r="E12" s="31">
        <v>479</v>
      </c>
      <c r="F12" s="31">
        <v>49584.834464249267</v>
      </c>
      <c r="G12" s="31">
        <v>1000</v>
      </c>
      <c r="H12" s="36">
        <v>49584834.464249268</v>
      </c>
      <c r="I12" s="31">
        <v>350</v>
      </c>
      <c r="J12" s="31">
        <v>0.35</v>
      </c>
      <c r="K12" s="32">
        <v>36231.089900808445</v>
      </c>
      <c r="L12" s="31"/>
      <c r="M12" s="31"/>
      <c r="N12" s="39"/>
      <c r="P12" s="32"/>
      <c r="S12" s="31"/>
    </row>
    <row r="13" spans="1:19" x14ac:dyDescent="0.25">
      <c r="A13" s="31" t="s">
        <v>8</v>
      </c>
      <c r="B13" s="31">
        <v>2</v>
      </c>
      <c r="C13" s="31" t="s">
        <v>11</v>
      </c>
      <c r="D13" s="31">
        <v>4</v>
      </c>
      <c r="E13" s="31">
        <v>474</v>
      </c>
      <c r="F13" s="31">
        <v>312598.55486333859</v>
      </c>
      <c r="G13" s="31">
        <v>1000</v>
      </c>
      <c r="H13" s="36">
        <v>312598554.86333859</v>
      </c>
      <c r="I13" s="31">
        <v>350</v>
      </c>
      <c r="J13" s="31">
        <v>0.35</v>
      </c>
      <c r="K13" s="32">
        <v>230821.71772609386</v>
      </c>
      <c r="L13" s="31"/>
      <c r="M13" s="31"/>
      <c r="N13" s="39"/>
      <c r="P13" s="32"/>
      <c r="S13" s="31"/>
    </row>
    <row r="14" spans="1:19" x14ac:dyDescent="0.25">
      <c r="A14" s="31" t="s">
        <v>8</v>
      </c>
      <c r="B14" s="31">
        <v>3</v>
      </c>
      <c r="C14" s="31" t="s">
        <v>11</v>
      </c>
      <c r="D14" s="31">
        <v>1</v>
      </c>
      <c r="E14" s="31">
        <v>519</v>
      </c>
      <c r="F14" s="31">
        <v>67912.796778388321</v>
      </c>
      <c r="G14" s="31">
        <v>10000</v>
      </c>
      <c r="H14" s="36">
        <v>679127967.78388321</v>
      </c>
      <c r="I14" s="31">
        <v>350</v>
      </c>
      <c r="J14" s="31">
        <v>0.35</v>
      </c>
      <c r="K14" s="32">
        <v>457986.10544192506</v>
      </c>
      <c r="L14" s="31">
        <v>264059.66181765217</v>
      </c>
      <c r="M14" s="31">
        <v>0.26405966181765217</v>
      </c>
      <c r="N14" s="39" t="s">
        <v>17</v>
      </c>
      <c r="O14" s="33">
        <f>AVERAGE(M14,M17)</f>
        <v>0.17314000349189976</v>
      </c>
      <c r="P14" s="37">
        <f>_xlfn.STDEV.P(M14,M17)</f>
        <v>9.0919658325752412E-2</v>
      </c>
      <c r="S14" s="31"/>
    </row>
    <row r="15" spans="1:19" x14ac:dyDescent="0.25">
      <c r="A15" s="31" t="s">
        <v>8</v>
      </c>
      <c r="B15" s="31">
        <v>3</v>
      </c>
      <c r="C15" s="31" t="s">
        <v>11</v>
      </c>
      <c r="D15" s="31">
        <v>2</v>
      </c>
      <c r="E15" s="31">
        <v>460</v>
      </c>
      <c r="F15" s="31">
        <v>19422.694178306057</v>
      </c>
      <c r="G15" s="31">
        <v>10000</v>
      </c>
      <c r="H15" s="36">
        <v>194226941.78306058</v>
      </c>
      <c r="I15" s="31">
        <v>350</v>
      </c>
      <c r="J15" s="31">
        <v>0.35</v>
      </c>
      <c r="K15" s="32">
        <v>147781.36874798086</v>
      </c>
      <c r="L15" s="31"/>
      <c r="M15" s="31"/>
      <c r="N15" s="39"/>
      <c r="P15" s="32"/>
      <c r="S15" s="31"/>
    </row>
    <row r="16" spans="1:19" x14ac:dyDescent="0.25">
      <c r="A16" s="31" t="s">
        <v>8</v>
      </c>
      <c r="B16" s="31">
        <v>3</v>
      </c>
      <c r="C16" s="31" t="s">
        <v>11</v>
      </c>
      <c r="D16" s="31">
        <v>3</v>
      </c>
      <c r="E16" s="31">
        <v>480</v>
      </c>
      <c r="F16" s="31">
        <v>25565.007258932659</v>
      </c>
      <c r="G16" s="31">
        <v>10000</v>
      </c>
      <c r="H16" s="36">
        <v>255650072.58932659</v>
      </c>
      <c r="I16" s="31">
        <v>350</v>
      </c>
      <c r="J16" s="31">
        <v>0.35</v>
      </c>
      <c r="K16" s="32">
        <v>186411.51126305063</v>
      </c>
      <c r="L16" s="31"/>
      <c r="M16" s="31"/>
      <c r="N16" s="39"/>
      <c r="P16" s="32"/>
      <c r="S16" s="31"/>
    </row>
    <row r="17" spans="1:19" x14ac:dyDescent="0.25">
      <c r="A17" s="31" t="s">
        <v>8</v>
      </c>
      <c r="B17" s="31">
        <v>3</v>
      </c>
      <c r="C17" s="31" t="s">
        <v>11</v>
      </c>
      <c r="D17" s="31">
        <v>1</v>
      </c>
      <c r="E17" s="31">
        <v>823</v>
      </c>
      <c r="F17" s="31">
        <v>9578.2869604017997</v>
      </c>
      <c r="G17" s="31">
        <v>10000</v>
      </c>
      <c r="H17" s="36">
        <v>95782869.604018003</v>
      </c>
      <c r="I17" s="31">
        <v>400</v>
      </c>
      <c r="J17" s="31">
        <v>0.4</v>
      </c>
      <c r="K17" s="32">
        <v>46553.035044480202</v>
      </c>
      <c r="L17" s="31">
        <v>82220.345166147352</v>
      </c>
      <c r="M17" s="31">
        <v>8.2220345166147346E-2</v>
      </c>
      <c r="N17" s="31"/>
      <c r="P17" s="32"/>
      <c r="S17" s="31"/>
    </row>
    <row r="18" spans="1:19" x14ac:dyDescent="0.25">
      <c r="A18" s="31" t="s">
        <v>8</v>
      </c>
      <c r="B18" s="31">
        <v>3</v>
      </c>
      <c r="C18" s="31" t="s">
        <v>11</v>
      </c>
      <c r="D18" s="31">
        <v>2</v>
      </c>
      <c r="E18" s="31">
        <v>742</v>
      </c>
      <c r="F18" s="31">
        <v>20039.43568114311</v>
      </c>
      <c r="G18" s="31">
        <v>10000</v>
      </c>
      <c r="H18" s="36">
        <v>200394356.81143111</v>
      </c>
      <c r="I18" s="31">
        <v>400</v>
      </c>
      <c r="J18" s="31">
        <v>0.4</v>
      </c>
      <c r="K18" s="32">
        <v>108029.30286330519</v>
      </c>
      <c r="L18" s="31"/>
      <c r="M18" s="31"/>
      <c r="N18" s="31"/>
      <c r="P18" s="32"/>
      <c r="S18" s="31"/>
    </row>
    <row r="19" spans="1:19" x14ac:dyDescent="0.25">
      <c r="A19" s="31" t="s">
        <v>8</v>
      </c>
      <c r="B19" s="31">
        <v>3</v>
      </c>
      <c r="C19" s="31" t="s">
        <v>11</v>
      </c>
      <c r="D19" s="31">
        <v>3</v>
      </c>
      <c r="E19" s="31">
        <v>813</v>
      </c>
      <c r="F19" s="31">
        <v>18714.995285300971</v>
      </c>
      <c r="G19" s="31">
        <v>10000</v>
      </c>
      <c r="H19" s="36">
        <v>187149952.8530097</v>
      </c>
      <c r="I19" s="31">
        <v>400</v>
      </c>
      <c r="J19" s="31">
        <v>0.4</v>
      </c>
      <c r="K19" s="32">
        <v>92078.69759065668</v>
      </c>
      <c r="L19" s="31"/>
      <c r="M19" s="31"/>
      <c r="N19" s="31"/>
      <c r="P19" s="32"/>
      <c r="S19" s="31"/>
    </row>
    <row r="20" spans="1:19" x14ac:dyDescent="0.25">
      <c r="L20" s="31"/>
      <c r="M20" s="31"/>
      <c r="N20" s="31"/>
      <c r="P20" s="32"/>
      <c r="S20" s="31"/>
    </row>
    <row r="21" spans="1:19" x14ac:dyDescent="0.25">
      <c r="L21" s="31"/>
      <c r="M21" s="31"/>
      <c r="N21" s="32" t="s">
        <v>18</v>
      </c>
      <c r="O21" s="33">
        <f>AVERAGE(O2,O8,O14)</f>
        <v>0.21066341709670111</v>
      </c>
      <c r="P21" s="32"/>
      <c r="S21" s="31"/>
    </row>
    <row r="22" spans="1:19" x14ac:dyDescent="0.25">
      <c r="L22" s="31"/>
      <c r="M22" s="31"/>
      <c r="N22" s="32" t="s">
        <v>13</v>
      </c>
      <c r="O22" s="33">
        <f>_xlfn.STDEV.P(O2,O8,O14)</f>
        <v>7.5352563918615778E-2</v>
      </c>
      <c r="P22" s="32"/>
      <c r="S22" s="31"/>
    </row>
    <row r="23" spans="1:19" x14ac:dyDescent="0.25">
      <c r="N23" s="32"/>
    </row>
    <row r="26" spans="1:19" x14ac:dyDescent="0.25">
      <c r="E26" s="35"/>
    </row>
  </sheetData>
  <autoFilter ref="A1:N1" xr:uid="{572B69E0-3257-42E4-843D-7F65D76D196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Codebook</vt:lpstr>
      <vt:lpstr>Monarch-active dsRNA </vt:lpstr>
      <vt:lpstr>Varroa 1X</vt:lpstr>
      <vt:lpstr>Varroa 10X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Hall, Maura J [ENT]</dc:creator>
  <cp:lastModifiedBy>Hall, Maura J [ENT]</cp:lastModifiedBy>
  <dcterms:created xsi:type="dcterms:W3CDTF">2021-04-06T14:17:09Z</dcterms:created>
  <dcterms:modified xsi:type="dcterms:W3CDTF">2021-04-07T19:36:45Z</dcterms:modified>
</cp:coreProperties>
</file>