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3148" yWindow="-108" windowWidth="23256" windowHeight="12576" tabRatio="600" firstSheet="2" activeTab="2" autoFilterDateGrouping="1"/>
  </bookViews>
  <sheets>
    <sheet xmlns:r="http://schemas.openxmlformats.org/officeDocument/2006/relationships" name="Picklists" sheetId="1" state="hidden" r:id="rId1"/>
    <sheet xmlns:r="http://schemas.openxmlformats.org/officeDocument/2006/relationships" name="Contacts picklists" sheetId="2" state="hidden" r:id="rId2"/>
    <sheet xmlns:r="http://schemas.openxmlformats.org/officeDocument/2006/relationships" name="SOSetup" sheetId="3" state="visible" r:id="rId3"/>
    <sheet xmlns:r="http://schemas.openxmlformats.org/officeDocument/2006/relationships" name="SODetails" sheetId="4" state="visible" r:id="rId4"/>
    <sheet xmlns:r="http://schemas.openxmlformats.org/officeDocument/2006/relationships" name="Shipment Order Packages" sheetId="5" state="visible" r:id="rId5"/>
    <sheet xmlns:r="http://schemas.openxmlformats.org/officeDocument/2006/relationships" name="Line Item List 1" sheetId="6" state="visible" r:id="rId6"/>
    <sheet xmlns:r="http://schemas.openxmlformats.org/officeDocument/2006/relationships" name="Test Outcomes" sheetId="7" state="visible" r:id="rId7"/>
    <sheet xmlns:r="http://schemas.openxmlformats.org/officeDocument/2006/relationships" name="Mapping Management" sheetId="8" state="visible" r:id="rId8"/>
    <sheet xmlns:r="http://schemas.openxmlformats.org/officeDocument/2006/relationships" name="Expected Results (Python)" sheetId="9" state="visible" r:id="rId9"/>
  </sheets>
  <definedNames>
    <definedName name="_xlnm._FilterDatabase" localSheetId="6" hidden="1">'Test Outcomes'!$A$1:$G$260</definedName>
  </definedNames>
  <calcPr calcId="19102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Tahoma"/>
      <family val="2"/>
      <b val="1"/>
      <color indexed="81"/>
      <sz val="9"/>
    </font>
    <font>
      <name val="Tahoma"/>
      <family val="2"/>
      <color indexed="81"/>
      <sz val="9"/>
    </font>
  </fonts>
  <fills count="5">
    <fill>
      <patternFill/>
    </fill>
    <fill>
      <patternFill patternType="gray125"/>
    </fill>
    <fill>
      <patternFill patternType="solid">
        <fgColor rgb="FFFFFF00"/>
        <bgColor indexed="64"/>
      </patternFill>
    </fill>
    <fill>
      <patternFill patternType="solid">
        <fgColor theme="0" tint="-0.1499984740745262"/>
        <bgColor indexed="64"/>
      </patternFill>
    </fill>
    <fill>
      <patternFill patternType="solid">
        <fgColor rgb="FF00B050"/>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9">
    <xf numFmtId="0" fontId="0" fillId="0" borderId="0" pivotButton="0" quotePrefix="0" xfId="0"/>
    <xf numFmtId="0" fontId="1" fillId="0" borderId="1" pivotButton="0" quotePrefix="0" xfId="0"/>
    <xf numFmtId="0" fontId="1" fillId="0" borderId="1" pivotButton="0" quotePrefix="0" xfId="0"/>
    <xf numFmtId="0" fontId="0" fillId="0" borderId="0" applyAlignment="1" pivotButton="0" quotePrefix="1" xfId="0">
      <alignment wrapText="1"/>
    </xf>
    <xf numFmtId="0" fontId="0" fillId="0" borderId="0" pivotButton="0" quotePrefix="0" xfId="0"/>
    <xf numFmtId="0" fontId="1" fillId="3" borderId="2" pivotButton="0" quotePrefix="0" xfId="0"/>
    <xf numFmtId="0" fontId="1" fillId="3" borderId="2" applyAlignment="1" pivotButton="0" quotePrefix="0" xfId="0">
      <alignment wrapText="1"/>
    </xf>
    <xf numFmtId="0" fontId="0" fillId="4" borderId="2" applyAlignment="1" pivotButton="0" quotePrefix="0" xfId="0">
      <alignment vertical="center"/>
    </xf>
    <xf numFmtId="0" fontId="0" fillId="0" borderId="2" applyAlignment="1" pivotButton="0" quotePrefix="0" xfId="0">
      <alignment wrapText="1"/>
    </xf>
    <xf numFmtId="0" fontId="0" fillId="0" borderId="2" applyAlignment="1" pivotButton="0" quotePrefix="0" xfId="0">
      <alignment vertical="center"/>
    </xf>
    <xf numFmtId="0" fontId="0" fillId="0" borderId="2" pivotButton="0" quotePrefix="0" xfId="0"/>
    <xf numFmtId="0" fontId="0" fillId="2" borderId="2" applyAlignment="1" pivotButton="0" quotePrefix="0" xfId="0">
      <alignment wrapText="1"/>
    </xf>
    <xf numFmtId="0" fontId="0" fillId="0" borderId="2" applyAlignment="1" pivotButton="0" quotePrefix="0" xfId="0">
      <alignment vertical="center" wrapText="1"/>
    </xf>
    <xf numFmtId="0" fontId="1" fillId="0" borderId="2" applyAlignment="1" pivotButton="0" quotePrefix="0" xfId="0">
      <alignment vertical="center"/>
    </xf>
    <xf numFmtId="0" fontId="0" fillId="2" borderId="2" applyAlignment="1" pivotButton="0" quotePrefix="0" xfId="0">
      <alignment vertical="center"/>
    </xf>
    <xf numFmtId="0" fontId="0" fillId="0" borderId="2" applyAlignment="1" pivotButton="0" quotePrefix="1" xfId="0">
      <alignment wrapText="1"/>
    </xf>
    <xf numFmtId="0" fontId="0" fillId="0" borderId="3" pivotButton="0" quotePrefix="0" xfId="0"/>
    <xf numFmtId="0" fontId="0" fillId="0" borderId="0" applyAlignment="1" pivotButton="0" quotePrefix="0" xfId="0">
      <alignment wrapText="1"/>
    </xf>
    <xf numFmtId="0" fontId="0" fillId="0" borderId="0" pivotButton="0" quotePrefix="1" xfId="0"/>
  </cellXfs>
  <cellStyles count="1">
    <cellStyle name="Normal" xfId="0" builtinId="0"/>
  </cellStyles>
  <dxfs count="4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fgColor indexed="64"/>
          <bgColor indexed="65"/>
        </patternFill>
      </fill>
    </dxf>
    <dxf>
      <numFmt numFmtId="0" formatCode="General"/>
      <fill>
        <patternFill>
          <fgColor indexed="64"/>
          <bgColor auto="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numFmt numFmtId="0" formatCode="General"/>
    </dxf>
    <dxf>
      <numFmt numFmtId="0" formatCode="General"/>
    </dxf>
    <dxf>
      <numFmt numFmtId="0" formatCode="Genera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numFmt numFmtId="0" formatCode="General"/>
      <fill>
        <patternFill patternType="solid">
          <fgColor indexed="64"/>
          <bgColor rgb="FFFFFF00"/>
        </patternFill>
      </fill>
    </dxf>
    <dxf>
      <fill>
        <patternFill patternType="lightUp"/>
      </fill>
    </dxf>
    <dxf>
      <fill>
        <patternFill patternType="lightUp"/>
      </fill>
    </dxf>
    <dxf>
      <fill>
        <patternFill patternType="lightUp"/>
      </fill>
    </dxf>
    <dxf>
      <fill>
        <patternFill patternType="lightUp"/>
      </fill>
    </dxf>
    <dxf>
      <fill>
        <patternFill patternType="lightUp"/>
      </fill>
    </dxf>
    <dxf>
      <fill>
        <patternFill patternType="lightUp"/>
      </fill>
    </dxf>
    <dxf>
      <fill>
        <patternFill patternType="lightUp"/>
      </fill>
    </dxf>
    <dxf>
      <fill>
        <patternFill patternType="lightUp"/>
      </fill>
    </dxf>
    <dxf>
      <fill>
        <patternFill patternType="lightUp"/>
      </fill>
    </dxf>
    <dxf>
      <fill>
        <patternFill patternType="lightUp"/>
      </fill>
    </dxf>
    <dxf>
      <fill>
        <patternFill patternType="lightUp"/>
      </fill>
    </dxf>
    <dxf>
      <fill>
        <patternFill patternType="lightUp"/>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Johan Conradie</author>
    <author>tc={AF936CE8-A7B6-45CA-8B38-4BE9138B40B3}</author>
    <author>tc={3B909C8F-4D72-4FB7-8E28-86D45B46CCE8}</author>
  </authors>
  <commentList>
    <comment ref="B2" authorId="0" shapeId="0">
      <text>
        <t>Johan Conradie:
Create a part with NDC and Barebone in the name and/or description.</t>
      </text>
    </comment>
    <comment ref="B3" authorId="0" shapeId="0">
      <text>
        <t xml:space="preserve">Johan Conradie:
Use TE-815 with Internal Testing Account LC Ad Hoc
</t>
      </text>
    </comment>
    <comment ref="B6" authorId="0" shapeId="0">
      <text>
        <t>Johan Conradie:
Use Line Item 210-AUNE</t>
      </text>
    </comment>
    <comment ref="B7" authorId="0" shapeId="0">
      <text>
        <t>Johan Conradie:
Use Line Item DELL-210-AUNE
(Reconsider and then unmatch afterwards)</t>
      </text>
    </comment>
    <comment ref="B8" authorId="0" shapeId="0">
      <text>
        <t>Johan Conradie:
Use Line Item 210-AUNE-DELL
(Reconsider and then unmatch afterwards)</t>
      </text>
    </comment>
    <comment ref="B10" authorId="0" shapeId="0">
      <text>
        <t>Johan Conradie:
Create a part that contains "Test Cardigan" and today's date. Or maybe rather delete afterwards in the updates.</t>
      </text>
    </comment>
    <comment ref="B54" authorId="1" shapeId="0">
      <text>
        <t>[Threaded comment]
Your version of Excel allows you to read this threaded comment; however, any edits to it will get removed if the file is opened in a newer version of Excel. Learn more: https://go.microsoft.com/fwlink/?linkid=870924
Comment:
    @Johan Conradie Hi Johan, think this one needs elaboration. Could be 2 for each - when calculated cost is less than MIN, then MIN is used. When calculated cost is greater than min, calculation is used. Same for max
Reply:
    Thanks, @Grant Hurvitz. I agree. I'm going through all the Test Outcomes again now to see whether there are more of these instances, because I'm sure there are.</t>
      </text>
    </comment>
    <comment ref="B56" authorId="2" shapeId="0">
      <text>
        <t>[Threaded comment]
Your version of Excel allows you to read this threaded comment; however, any edits to it will get removed if the file is opened in a newer version of Excel. Learn more: https://go.microsoft.com/fwlink/?linkid=870924
Comment:
    @Johan Conradie Hi Johan, think this one needs elaboration. Could be 2 for each - when calculated cost is less than MIN, then MIN is used. When calculated cost is greater than min, calculation is used. Same for max
Reply:
    Thanks, @Grant Hurvitz. I agree. I'm going through all the Test Outcomes again now to see whether there are more of these instances, because I'm sure there are.</t>
      </text>
    </comment>
    <comment ref="B163" authorId="0" shapeId="0">
      <text>
        <t>Johan Conradie:
Use Line Item VC-EDG-RMB-P into the US</t>
      </text>
    </comment>
    <comment ref="B164" authorId="0" shapeId="0">
      <text>
        <t>Johan Conradie:
Use the Line Item PAN-PWR-CORD-EU into the US</t>
      </text>
    </comment>
    <comment ref="B165" authorId="0" shapeId="0">
      <text>
        <t>Johan Conradie:
Use the Line Item PAN-PA-220-RACK-SINGLE into the US</t>
      </text>
    </comment>
    <comment ref="B190" authorId="0" shapeId="0">
      <text>
        <t>Johan Conradie:
(Chargeable_weight_in_KGs_packages__c * Courier_Implied_Rate_Kgs__c + Courier_Total_Fixed_Charge__c)*(1-IF(ISNULL(International_Shipping_Discount_Override__c ), 0, International_Shipping_Discount_Override__c))</t>
      </text>
    </comment>
    <comment ref="B191" authorId="0" shapeId="0">
      <text>
        <t>Johan Conradie:
iF(
Chargeable_weight_in_KGs_packages__c &lt; 45 &amp;&amp; FF_Only_Lane__c = TRUE,
45 * FF_Implied_Rate_Kgs__c + FF_Total_Fixed_Charge__c,
Chargeable_weight_in_KGs_packages__c * FF_Implied_Rate_Kgs__c + FF_Total_Fixed_Charge__c
)*(1-IF(ISNULL(International_Shipping_Discount_Override__c ), 0, International_Shipping_Discount_Override__c))</t>
      </text>
    </comment>
    <comment ref="B196" authorId="0" shapeId="0">
      <text>
        <t>Johan Conradie:
Look at Freight Request 86353 in Production</t>
      </text>
    </comment>
    <comment ref="B244" authorId="0" shapeId="0">
      <text>
        <t>Johan Conradie:
Use Internal Testing Orange Business Services</t>
      </text>
    </comment>
  </commentList>
</comments>
</file>

<file path=xl/tables/table1.xml><?xml version="1.0" encoding="utf-8"?>
<table xmlns="http://schemas.openxmlformats.org/spreadsheetml/2006/main" id="1" name="Shipment_Order__c_exp4404" displayName="Shipment_Order__c_exp4404" ref="A1:AT26" headerRowCount="1" totalsRowShown="0">
  <autoFilter ref="A1:AT26"/>
  <tableColumns count="46">
    <tableColumn id="2" name="Client_Reference__c"/>
    <tableColumn id="3" name="Binding_Quote__c"/>
    <tableColumn id="4" name="CPA_v2_0__r.CIF_Freight_and_Insurance__c"/>
    <tableColumn id="5" name="Client_Actual_Freight_Value__c">
      <calculatedColumnFormula>"client_actual_freight(results_df,'"&amp;Shipment_Order__c_exp4404[[#This Row],[Client_Reference__c]]&amp;"')"</calculatedColumnFormula>
    </tableColumn>
    <tableColumn id="6" name="Client_Actual_Insurance_Value__c">
      <calculatedColumnFormula>"client_actual_insurance(results_df,'"&amp;Shipment_Order__c_exp4404[[#This Row],[Client_Reference__c]]&amp;"')"</calculatedColumnFormula>
    </tableColumn>
    <tableColumn id="39" name="CI_Input_Freight__c">
      <calculatedColumnFormula>"ci_input_freight(results_df,'"&amp;Shipment_Order__c_exp4404[[#This Row],[Client_Reference__c]]&amp;"')"</calculatedColumnFormula>
    </tableColumn>
    <tableColumn id="38" name="CI_Input_Liability_Cover__c">
      <calculatedColumnFormula>"ci_input_liability_cover(results_df,'"&amp;Shipment_Order__c_exp4404[[#This Row],[Client_Reference__c]]&amp;"')"</calculatedColumnFormula>
    </tableColumn>
    <tableColumn id="7" name="Total_Oncharge_FC_Costs__c" dataDxfId="31">
      <calculatedColumnFormula>"sum_fields(results_df,'Shipment_Order__c','"&amp;Shipment_Order__c_exp4404[[#This Row],[Client_Reference__c]]&amp;"',['FC_Total_Customs_Brokerage_Cost__c','FC_Total_Clearance_Costs__c','FC_Total_Handling_Costs__c','FC_Total_License_Cost__c'])"</calculatedColumnFormula>
    </tableColumn>
    <tableColumn id="8" name="FC_Total_Customs_Brokerage_Cost__c" dataDxfId="30"/>
    <tableColumn id="9" name="FC_Total_Clearance_Costs__c" dataDxfId="29">
      <calculatedColumnFormula>"clearance_costs(results_df,'"&amp;Shipment_Order__c_exp4404[[#This Row],[Lookup Value]]&amp;"')"</calculatedColumnFormula>
    </tableColumn>
    <tableColumn id="10" name="FC_Total_Handling_Costs__c" dataDxfId="28">
      <calculatedColumnFormula>"handling_costs(results_df,'"&amp;Shipment_Order__c_exp4404[[#This Row],[Lookup Value]]&amp;"')"</calculatedColumnFormula>
    </tableColumn>
    <tableColumn id="11" name="Total_IOR_Fees_FC__c" dataDxfId="27">
      <calculatedColumnFormula>"inherit(results_df,'Shipment_Order__c','"&amp;Shipment_Order__c_exp4404[[#This Row],[Client_Reference__c]]&amp;"','FC_IOR_and_Import_Compliance_Fee_USD__c')"</calculatedColumnFormula>
    </tableColumn>
    <tableColumn id="12" name="FC_IOR_and_Import_Compliance_Fee_USD__c" dataDxfId="26">
      <calculatedColumnFormula>"ior_eor_cost(results_df,'"&amp;Shipment_Order__c_exp4404[[#This Row],[Lookup Value]]&amp;"')"</calculatedColumnFormula>
    </tableColumn>
    <tableColumn id="13" name="FC_Total_License_Cost__c" dataDxfId="25">
      <calculatedColumnFormula>"licenses_costs(results_df,'"&amp;Shipment_Order__c_exp4404[[#This Row],[Lookup Value]]&amp;"')"</calculatedColumnFormula>
    </tableColumn>
    <tableColumn id="14" name="FC_Recharge_Tax_and_Duty__c">
      <calculatedColumnFormula>"recharge_tax_and_duty(results_df,'"&amp;Shipment_Order__c_exp4404[[#This Row],[Lookup Value]]&amp;"')"</calculatedColumnFormula>
    </tableColumn>
    <tableColumn id="15" name="CPA_v2_0__r.Name"/>
    <tableColumn id="46" name="CPA_v2_0__c" dataDxfId="24"/>
    <tableColumn id="16" name="International_Delivery_Fee__c" dataDxfId="23">
      <calculatedColumnFormula>"int_delivery_fee(results_df,'"&amp;Shipment_Order__c_exp4404[[#This Row],[Client_Reference__c]]&amp;"')"</calculatedColumnFormula>
    </tableColumn>
    <tableColumn id="17" name="Liability_Cover_Fee_USD__c">
      <calculatedColumnFormula>"liability_cover_fee(results_df,'"&amp;Shipment_Order__c_exp4404[[#This Row],[Client_Reference__c]]&amp;"')"</calculatedColumnFormula>
    </tableColumn>
    <tableColumn id="18" name="Destination__c"/>
    <tableColumn id="19" name="Total_IOR_Fees_FC_Revenue__c" dataDxfId="22">
      <calculatedColumnFormula>"sum_fields(results_df,'Shipment_Order__c','"&amp;Shipment_Order__c_exp4404[[#This Row],[Client_Reference__c]]&amp;"',['IOR_FEE_USD__c','Handling_and_Admin_Fee__c','Bank_Fees__c','EOR_and_Export_Compliance_Fee_USD__c'])"</calculatedColumnFormula>
    </tableColumn>
    <tableColumn id="20" name="IOR_FEE_USD__c">
      <calculatedColumnFormula>"ior_fee(results_df,'"&amp;Shipment_Order__c_exp4404[[#This Row],[Client_Reference__c]]&amp;"')"</calculatedColumnFormula>
    </tableColumn>
    <tableColumn id="21" name="Handling_and_Admin_Fee__c">
      <calculatedColumnFormula>"handling_and_admin_fees(results_df,'"&amp;Shipment_Order__c_exp4404[[#This Row],[Client_Reference__c]]&amp;"')"</calculatedColumnFormula>
    </tableColumn>
    <tableColumn id="22" name="Bank_Fees__c">
      <calculatedColumnFormula>"bank_fees(results_df,'"&amp;Shipment_Order__c_exp4404[[#This Row],[Client_Reference__c]]&amp;"')"</calculatedColumnFormula>
    </tableColumn>
    <tableColumn id="23" name="Total_OnCharge_FC_Revenue__c" dataDxfId="21">
      <calculatedColumnFormula>"sum_fields(results_df,'Shipment_Order__c','"&amp;Shipment_Order__c_exp4404[[#This Row],[Client_Reference__c]]&amp;"',['Total_clearance_Costs__c','Total_Customs_Brokerage_Cost__c','Recharge_Handling_Costs__c','Total_License_Cost__c'])"</calculatedColumnFormula>
    </tableColumn>
    <tableColumn id="24" name="Total_clearance_Costs__c" dataDxfId="20">
      <calculatedColumnFormula>"clearance_fees(results_df,'"&amp;Shipment_Order__c_exp4404[[#This Row],[Lookup Value]]&amp;"')"</calculatedColumnFormula>
    </tableColumn>
    <tableColumn id="25" name="Total_Customs_Brokerage_Cost__c" dataDxfId="19">
      <calculatedColumnFormula>"brokerage_fees(results_df,'"&amp;Shipment_Order__c_exp4404[[#This Row],[Lookup Value]]&amp;"')"</calculatedColumnFormula>
    </tableColumn>
    <tableColumn id="26" name="Recharge_Handling_Costs__c" dataDxfId="18">
      <calculatedColumnFormula>"handling_fees(results_df,'"&amp;Shipment_Order__c_exp4404[[#This Row],[Lookup Value]]&amp;"')"</calculatedColumnFormula>
    </tableColumn>
    <tableColumn id="27" name="Total_License_Cost__c" dataDxfId="17">
      <calculatedColumnFormula>"license_fees(results_df,'"&amp;Shipment_Order__c_exp4404[[#This Row],[Lookup Value]]&amp;"')"</calculatedColumnFormula>
    </tableColumn>
    <tableColumn id="28" name="Minimum_Brokerage_Costs__c"/>
    <tableColumn id="42" name="Minimum_Clearance_Costs__c"/>
    <tableColumn id="35" name="Minimum_Handling_Costs__c"/>
    <tableColumn id="34" name="Minimum_License_Permit_Costs__c"/>
    <tableColumn id="29" name="EOR_and_Export_Compliance_Fee_USD__c">
      <calculatedColumnFormula>"eor_fee(results_df,'"&amp;Shipment_Order__c_exp4404[[#This Row],[Client_Reference__c]]&amp;"')"</calculatedColumnFormula>
    </tableColumn>
    <tableColumn id="30" name="Total_Taxes__c">
      <calculatedColumnFormula>"total_taxes(results_df,'"&amp;Shipment_Order__c_exp4404[[#This Row],[Lookup Value]]&amp;"')"</calculatedColumnFormula>
    </tableColumn>
    <tableColumn id="37" name="Tax_Cost__c">
      <calculatedColumnFormula>"tax_cost(results_df,'"&amp;Shipment_Order__c_exp4404[[#This Row],[Client_Reference__c]]&amp;"')"</calculatedColumnFormula>
    </tableColumn>
    <tableColumn id="36" name="Forecast_Override__c"/>
    <tableColumn id="33" name="Special_Client_Invoicing__c"/>
    <tableColumn id="41" name="Shipping_Status__c"/>
    <tableColumn id="40" name="Who_arranges_international_courier__c" dataDxfId="16"/>
    <tableColumn id="44" name="Maximum_tax_range__c" dataDxfId="15">
      <calculatedColumnFormula>"taxrange_max(results_df,'"&amp;Shipment_Order__c_exp4404[[#This Row],[Client_Reference__c]]&amp;"')"</calculatedColumnFormula>
    </tableColumn>
    <tableColumn id="45" name="Minimum_tax_range__c" dataDxfId="14">
      <calculatedColumnFormula>"taxrange_min(results_df,'"&amp;Shipment_Order__c_exp4404[[#This Row],[Client_Reference__c]]&amp;"')"</calculatedColumnFormula>
    </tableColumn>
    <tableColumn id="31" name="Total_Cost_Range_Max__c" dataDxfId="13">
      <calculatedColumnFormula>"costrange_max(results_df,'"&amp;Shipment_Order__c_exp4404[[#This Row],[Client_Reference__c]]&amp;"')"</calculatedColumnFormula>
    </tableColumn>
    <tableColumn id="43" name="Total_Cost_Range_Min__c" dataDxfId="12">
      <calculatedColumnFormula>"costrange_min(results_df,'"&amp;Shipment_Order__c_exp4404[[#This Row],[Client_Reference__c]]&amp;"')"</calculatedColumnFormula>
    </tableColumn>
    <tableColumn id="1" name="of_Line_Items__c"/>
    <tableColumn id="32" name="Lookup Value" dataDxfId="11">
      <calculatedColumnFormula>Shipment_Order__c_exp4404[[#This Row],[Client_Reference__c]]</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Part__c_exp5415" displayName="Part__c_exp5415" ref="AV1:CA49" headerRowCount="1" totalsRowShown="0">
  <autoFilter ref="AV1:CA49"/>
  <tableColumns count="32">
    <tableColumn id="2" name="Shipment_Order__r.Client_Reference__c"/>
    <tableColumn id="6" name="LookupName" dataDxfId="10"/>
    <tableColumn id="33" name="Name" dataDxfId="9"/>
    <tableColumn id="12" name="Matched_HS_Code2__c" dataDxfId="8"/>
    <tableColumn id="3" name="Matched_HS_Code2__r.Name" dataDxfId="7"/>
    <tableColumn id="10" name="Catalogue_Part__c" dataDxfId="6"/>
    <tableColumn id="4" name="Catalogue_Part__r.Name"/>
    <tableColumn id="5" name="Part_Matching_Method__c"/>
    <tableColumn id="7" name="Li_ion_Batteries__c"/>
    <tableColumn id="9" name="Category__c"/>
    <tableColumn id="11" name="Sub_Category__c"/>
    <tableColumn id="13" name="US_HTS_Code__c"/>
    <tableColumn id="15" name="ECCN_No__c"/>
    <tableColumn id="17" name="COO_2_digit__c"/>
    <tableColumn id="19" name="Country_of_Origin2__c"/>
    <tableColumn id="21" name="Possible_Countries_of_Origin__c"/>
    <tableColumn id="23" name="MSRP__c"/>
    <tableColumn id="14" name="Product__c" dataDxfId="5"/>
    <tableColumn id="24" name="Product__r.Name"/>
    <tableColumn id="25" name="Start_V2_Product_Match__c"/>
    <tableColumn id="26" name="Start_V3_Product_Match__c"/>
    <tableColumn id="28" name="Manufacturer_Name__c"/>
    <tableColumn id="30" name="Wireless_capability__c"/>
    <tableColumn id="32" name="Encryption__c"/>
    <tableColumn id="1" name="No_HS_Code_Match__c"/>
    <tableColumn id="44" name="Rate__c"/>
    <tableColumn id="42" name="Part_Specific_Rate_1__c"/>
    <tableColumn id="40" name="Part_Specific_Rate_2__c"/>
    <tableColumn id="38" name="Restricted_status__c"/>
    <tableColumn id="8" name="Specific_VAT_Rate__c" dataDxfId="4">
      <calculatedColumnFormula>"inherit(results_df,'Part__c','"&amp;Part__c_exp5415[[#This Row],[Lookup Value]]&amp;"','Matched_HS_Code2__r.Specific_VAT_Rate__c')"</calculatedColumnFormula>
    </tableColumn>
    <tableColumn id="35" name="To be updated?"/>
    <tableColumn id="34" name="Lookup Value" dataDxfId="3">
      <calculatedColumnFormula>Part__c_exp5415[[#This Row],[Shipment_Order__r.Client_Reference__c]]&amp;":"&amp;Part__c_exp5415[[#This Row],[LookupName]]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3" name="Freight__c_exp6426" displayName="Freight__c_exp6426" ref="CC1:CK23" headerRowCount="1" totalsRowShown="0">
  <autoFilter ref="CC1:CK23"/>
  <tableColumns count="9">
    <tableColumn id="2" name="Shipment_Order__r.Client_Reference__c"/>
    <tableColumn id="3" name="Selected_Rate_From_Existing__c"/>
    <tableColumn id="1" name="Old Selected Rate"/>
    <tableColumn id="4" name="International_freight_fee_invoiced__c">
      <calculatedColumnFormula>"int_freight_fee_invoiced(results_df,'"&amp;Freight__c_exp6426[[#This Row],[Lookup Value]]&amp;"')"</calculatedColumnFormula>
    </tableColumn>
    <tableColumn id="5" name="Courier_Type__c"/>
    <tableColumn id="6" name="Service_Type__c"/>
    <tableColumn id="7" name="Calculated_Courier_Cost__c"/>
    <tableColumn id="8" name="Freight_forwarder_calculated_charge__c"/>
    <tableColumn id="9" name="Lookup Value" dataDxfId="2">
      <calculatedColumnFormula>Freight__c_exp6426[[#This Row],[Shipment_Order__r.Client_Reference__c]]</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4" name="Task_exp7437" displayName="Task_exp7437" ref="CM1:CV454" headerRowCount="1" totalsRowShown="0">
  <autoFilter ref="CM1:CV454"/>
  <tableColumns count="10">
    <tableColumn id="2" name="Shipment_Order__r.Client_Reference__c"/>
    <tableColumn id="1" name="Master_Task_LookupName"/>
    <tableColumn id="10" name="Master_Task__c" dataDxfId="1"/>
    <tableColumn id="3" name="Master_Task__r.Name"/>
    <tableColumn id="4" name="IsNotApplicable__c"/>
    <tableColumn id="5" name="Master_Task__r.Operational__c"/>
    <tableColumn id="6" name="Master_Task__r.Ship_To_Country__c"/>
    <tableColumn id="7" name="Master_Task__r.Shipment_Order_Record_Type__c"/>
    <tableColumn id="8" name="TecEx_Assigned_To__c"/>
    <tableColumn id="9" name="Lookup Value" dataDxfId="0">
      <calculatedColumnFormula>SUBSTITUTE(Task_exp7437[[#This Row],[Shipment_Order__r.Client_Reference__c]]&amp;":"&amp;Task_exp7437[[#This Row],[Master_Task_LookupName]],"\","")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9.xml.rels><Relationships xmlns="http://schemas.openxmlformats.org/package/2006/relationships"><Relationship Type="http://schemas.openxmlformats.org/officeDocument/2006/relationships/table" Target="/xl/tables/table1.xml" Id="rId1"/><Relationship Type="http://schemas.openxmlformats.org/officeDocument/2006/relationships/table" Target="/xl/tables/table2.xml" Id="rId2"/><Relationship Type="http://schemas.openxmlformats.org/officeDocument/2006/relationships/table" Target="/xl/tables/table3.xml" Id="rId3"/><Relationship Type="http://schemas.openxmlformats.org/officeDocument/2006/relationships/table" Target="/xl/tables/table4.xml" Id="rId4"/></Relationships>
</file>

<file path=xl/worksheets/sheet1.xml><?xml version="1.0" encoding="utf-8"?>
<worksheet xmlns="http://schemas.openxmlformats.org/spreadsheetml/2006/main">
  <sheetPr codeName="Sheet1">
    <outlinePr summaryBelow="1" summaryRight="1"/>
    <pageSetUpPr/>
  </sheetPr>
  <dimension ref="A1:D831"/>
  <sheetViews>
    <sheetView workbookViewId="0">
      <selection activeCell="C2" sqref="C2:C8"/>
    </sheetView>
  </sheetViews>
  <sheetFormatPr baseColWidth="8" defaultRowHeight="15"/>
  <cols>
    <col width="35.42578125" bestFit="1" customWidth="1" style="4" min="1" max="1"/>
    <col width="40.28515625" bestFit="1" customWidth="1" style="4" min="2" max="2"/>
    <col width="50.140625" bestFit="1" customWidth="1" style="4" min="3" max="4"/>
  </cols>
  <sheetData>
    <row r="1">
      <c r="A1" s="2" t="inlineStr">
        <is>
          <t>Refurbished goods validation countries</t>
        </is>
      </c>
      <c r="B1" s="2" t="inlineStr">
        <is>
          <t>Contacts</t>
        </is>
      </c>
      <c r="C1" s="2" t="inlineStr">
        <is>
          <t>Contact Account</t>
        </is>
      </c>
      <c r="D1" s="2" t="inlineStr">
        <is>
          <t>Accounts</t>
        </is>
      </c>
    </row>
    <row r="2">
      <c r="A2" t="inlineStr">
        <is>
          <t>Tanzania</t>
        </is>
      </c>
      <c r="B2" t="inlineStr">
        <is>
          <t>Cathal Daly</t>
        </is>
      </c>
      <c r="C2" t="inlineStr">
        <is>
          <t>Ablative Solutions</t>
        </is>
      </c>
      <c r="D2">
        <f t="array" ref="D2:D104">_xlfn.UNIQUE(_xlfn._xlws.FILTER(C:C,(C:C&lt;&gt;"")*(C:C&lt;&gt;"Contact Account")))</f>
        <v/>
      </c>
    </row>
    <row r="3">
      <c r="A3" t="inlineStr">
        <is>
          <t>Tunisia</t>
        </is>
      </c>
      <c r="B3" t="inlineStr">
        <is>
          <t>AP</t>
        </is>
      </c>
      <c r="C3" t="inlineStr">
        <is>
          <t>Aerami Therapeutics, Inc.</t>
        </is>
      </c>
      <c r="D3" t="inlineStr">
        <is>
          <t>Aerami Therapeutics, Inc.</t>
        </is>
      </c>
    </row>
    <row r="4">
      <c r="A4" t="inlineStr">
        <is>
          <t>Turkey</t>
        </is>
      </c>
      <c r="B4" t="inlineStr">
        <is>
          <t>Chad Whitaker</t>
        </is>
      </c>
      <c r="C4" t="inlineStr">
        <is>
          <t>Aerami Therapeutics, Inc.</t>
        </is>
      </c>
      <c r="D4" t="inlineStr">
        <is>
          <t>Aligos Therapeutics, Inc.</t>
        </is>
      </c>
    </row>
    <row r="5">
      <c r="A5" t="inlineStr">
        <is>
          <t>Uganda</t>
        </is>
      </c>
      <c r="B5" t="inlineStr">
        <is>
          <t>Timm Crowder</t>
        </is>
      </c>
      <c r="C5" t="inlineStr">
        <is>
          <t>Aerami Therapeutics, Inc.</t>
        </is>
      </c>
      <c r="D5" t="inlineStr">
        <is>
          <t>Alpacka Group LLC</t>
        </is>
      </c>
    </row>
    <row r="6">
      <c r="A6" t="inlineStr">
        <is>
          <t>Costa Rica</t>
        </is>
      </c>
      <c r="B6" t="inlineStr">
        <is>
          <t>Alfred Chen</t>
        </is>
      </c>
      <c r="C6" t="inlineStr">
        <is>
          <t>Aligos Therapeutics, Inc.</t>
        </is>
      </c>
      <c r="D6" t="inlineStr">
        <is>
          <t>Amatsigroup – CFR175</t>
        </is>
      </c>
    </row>
    <row r="7">
      <c r="A7" t="inlineStr">
        <is>
          <t>Egypt</t>
        </is>
      </c>
      <c r="B7" t="inlineStr">
        <is>
          <t>AP</t>
        </is>
      </c>
      <c r="C7" t="inlineStr">
        <is>
          <t>Aligos Therapeutics, Inc.</t>
        </is>
      </c>
      <c r="D7" t="inlineStr">
        <is>
          <t>Amazon Medical</t>
        </is>
      </c>
    </row>
    <row r="8">
      <c r="A8" t="inlineStr">
        <is>
          <t>West Bank Palestine</t>
        </is>
      </c>
      <c r="B8" t="inlineStr">
        <is>
          <t>AP team</t>
        </is>
      </c>
      <c r="C8" t="inlineStr">
        <is>
          <t>Aligos Therapeutics, Inc.</t>
        </is>
      </c>
      <c r="D8" t="inlineStr">
        <is>
          <t>Ancillare</t>
        </is>
      </c>
    </row>
    <row r="9">
      <c r="A9" t="inlineStr">
        <is>
          <t>Gaza Palestine</t>
        </is>
      </c>
      <c r="B9" t="inlineStr">
        <is>
          <t>Corina Rivera</t>
        </is>
      </c>
      <c r="C9" t="inlineStr">
        <is>
          <t>Aligos Therapeutics, Inc.</t>
        </is>
      </c>
      <c r="D9" t="inlineStr">
        <is>
          <t>Aslan Pharmaceuticals Pte Ltd</t>
        </is>
      </c>
    </row>
    <row r="10">
      <c r="A10" t="inlineStr">
        <is>
          <t>Haiti</t>
        </is>
      </c>
      <c r="B10" t="inlineStr">
        <is>
          <t>Eric Memarzadeh</t>
        </is>
      </c>
      <c r="C10" t="inlineStr">
        <is>
          <t>Aligos Therapeutics, Inc.</t>
        </is>
      </c>
      <c r="D10" t="inlineStr">
        <is>
          <t>Atos AG</t>
        </is>
      </c>
    </row>
    <row r="11">
      <c r="A11" t="inlineStr">
        <is>
          <t>Honduras</t>
        </is>
      </c>
      <c r="B11" t="inlineStr">
        <is>
          <t>Robert Planting</t>
        </is>
      </c>
      <c r="C11" t="inlineStr">
        <is>
          <t>Aligos Therapeutics, Inc.</t>
        </is>
      </c>
      <c r="D11" t="inlineStr">
        <is>
          <t>Baverianvine Ltd</t>
        </is>
      </c>
    </row>
    <row r="12">
      <c r="A12" t="inlineStr">
        <is>
          <t>Hong Kong</t>
        </is>
      </c>
      <c r="B12" t="inlineStr">
        <is>
          <t>Vivek Rajwanshi</t>
        </is>
      </c>
      <c r="C12" t="inlineStr">
        <is>
          <t>Aligos Therapeutics, Inc.</t>
        </is>
      </c>
      <c r="D12" t="inlineStr">
        <is>
          <t>BEIJING GENOMICS INSTITUTE AT SHENZHEN</t>
        </is>
      </c>
    </row>
    <row r="13">
      <c r="A13" t="inlineStr">
        <is>
          <t>Mauritania</t>
        </is>
      </c>
      <c r="B13" t="inlineStr">
        <is>
          <t>Amy Applebaum</t>
        </is>
      </c>
      <c r="C13" t="inlineStr">
        <is>
          <t>Alpacka Group LLC</t>
        </is>
      </c>
      <c r="D13" t="inlineStr">
        <is>
          <t>Bilcare Limited</t>
        </is>
      </c>
    </row>
    <row r="14">
      <c r="A14" t="inlineStr">
        <is>
          <t>Mauritius</t>
        </is>
      </c>
      <c r="B14" t="inlineStr">
        <is>
          <t>Laura Applebaum</t>
        </is>
      </c>
      <c r="C14" t="inlineStr">
        <is>
          <t>Alpacka Group LLC</t>
        </is>
      </c>
      <c r="D14" t="inlineStr">
        <is>
          <t>Biocair</t>
        </is>
      </c>
    </row>
    <row r="15">
      <c r="A15" t="inlineStr">
        <is>
          <t>Argentina</t>
        </is>
      </c>
      <c r="B15" t="inlineStr">
        <is>
          <t>Michael Applebaum</t>
        </is>
      </c>
      <c r="C15" t="inlineStr">
        <is>
          <t>Alpacka Group LLC</t>
        </is>
      </c>
      <c r="D15" t="inlineStr">
        <is>
          <t>BioNTech SE</t>
        </is>
      </c>
    </row>
    <row r="16">
      <c r="A16" t="inlineStr">
        <is>
          <t>India</t>
        </is>
      </c>
      <c r="B16" t="inlineStr">
        <is>
          <t>AP escalation point</t>
        </is>
      </c>
      <c r="C16" t="inlineStr">
        <is>
          <t>Amatsigroup – CFR175</t>
        </is>
      </c>
      <c r="D16" t="inlineStr">
        <is>
          <t>Biorasi</t>
        </is>
      </c>
    </row>
    <row r="17">
      <c r="A17" t="inlineStr">
        <is>
          <t>Indonesia</t>
        </is>
      </c>
      <c r="B17" t="inlineStr">
        <is>
          <t>Desire Martine</t>
        </is>
      </c>
      <c r="C17" t="inlineStr">
        <is>
          <t>Amatsigroup – CFR175</t>
        </is>
      </c>
      <c r="D17" t="inlineStr">
        <is>
          <t>BrightSentinel</t>
        </is>
      </c>
    </row>
    <row r="18">
      <c r="A18" t="inlineStr">
        <is>
          <t>Iraq</t>
        </is>
      </c>
      <c r="B18" t="inlineStr">
        <is>
          <t>Invoice email</t>
        </is>
      </c>
      <c r="C18" t="inlineStr">
        <is>
          <t>Amatsigroup – CFR175</t>
        </is>
      </c>
      <c r="D18" t="inlineStr">
        <is>
          <t>C3i Solutions</t>
        </is>
      </c>
    </row>
    <row r="19">
      <c r="A19" t="inlineStr">
        <is>
          <t>Israel</t>
        </is>
      </c>
      <c r="B19" t="inlineStr">
        <is>
          <t>Jean-Eudes Lepelletier</t>
        </is>
      </c>
      <c r="C19" t="inlineStr">
        <is>
          <t>Amatsigroup – CFR175</t>
        </is>
      </c>
      <c r="D19" t="inlineStr">
        <is>
          <t>CARITAS Health Solutions International - Canada Inc</t>
        </is>
      </c>
    </row>
    <row r="20">
      <c r="A20" t="inlineStr">
        <is>
          <t>Morocco</t>
        </is>
      </c>
      <c r="B20" t="inlineStr">
        <is>
          <t>ROQUES SEBASTIEN</t>
        </is>
      </c>
      <c r="C20" t="inlineStr">
        <is>
          <t>Amatsigroup – CFR175</t>
        </is>
      </c>
      <c r="D20" t="inlineStr">
        <is>
          <t>Catalent</t>
        </is>
      </c>
    </row>
    <row r="21">
      <c r="A21" t="inlineStr">
        <is>
          <t>Myanmar</t>
        </is>
      </c>
      <c r="B21" t="inlineStr">
        <is>
          <t>James Macpherson</t>
        </is>
      </c>
      <c r="C21" t="inlineStr">
        <is>
          <t>Amazon Medical</t>
        </is>
      </c>
      <c r="D21" t="inlineStr">
        <is>
          <t>Catalent CTS Edinburgh Ltd</t>
        </is>
      </c>
    </row>
    <row r="22">
      <c r="A22" t="inlineStr">
        <is>
          <t>Namibia</t>
        </is>
      </c>
      <c r="B22" t="inlineStr">
        <is>
          <t>Patty Shigihara</t>
        </is>
      </c>
      <c r="C22" t="inlineStr">
        <is>
          <t>Amazon Medical</t>
        </is>
      </c>
      <c r="D22" t="inlineStr">
        <is>
          <t>Charco Neurotech</t>
        </is>
      </c>
    </row>
    <row r="23">
      <c r="A23" t="inlineStr">
        <is>
          <t>Qatar</t>
        </is>
      </c>
      <c r="B23" t="inlineStr">
        <is>
          <t>Abhishek Varma</t>
        </is>
      </c>
      <c r="C23" t="inlineStr">
        <is>
          <t>Ancillare</t>
        </is>
      </c>
      <c r="D23" t="inlineStr">
        <is>
          <t>ChilliBean LTD t/a ChilliPharm</t>
        </is>
      </c>
    </row>
    <row r="24">
      <c r="A24" t="inlineStr">
        <is>
          <t>Jordan</t>
        </is>
      </c>
      <c r="B24" t="inlineStr">
        <is>
          <t>AP</t>
        </is>
      </c>
      <c r="C24" t="inlineStr">
        <is>
          <t>Ancillare</t>
        </is>
      </c>
      <c r="D24" t="inlineStr">
        <is>
          <t>Chimerix, Inc.</t>
        </is>
      </c>
    </row>
    <row r="25">
      <c r="A25" t="inlineStr">
        <is>
          <t>Kuwait</t>
        </is>
      </c>
      <c r="B25" t="inlineStr">
        <is>
          <t>Joseph Berry</t>
        </is>
      </c>
      <c r="C25" t="inlineStr">
        <is>
          <t>Ancillare</t>
        </is>
      </c>
      <c r="D25" t="inlineStr">
        <is>
          <t>Clinical Ink, Inc.</t>
        </is>
      </c>
    </row>
    <row r="26">
      <c r="A26" t="inlineStr">
        <is>
          <t>Nicaragua</t>
        </is>
      </c>
      <c r="B26" t="inlineStr">
        <is>
          <t>Kiana Shelton</t>
        </is>
      </c>
      <c r="C26" t="inlineStr">
        <is>
          <t>Ancillare</t>
        </is>
      </c>
      <c r="D26" t="inlineStr">
        <is>
          <t>Clinichain</t>
        </is>
      </c>
    </row>
    <row r="27">
      <c r="A27" t="inlineStr">
        <is>
          <t>Nigeria</t>
        </is>
      </c>
      <c r="B27" t="inlineStr">
        <is>
          <t>Kimberly Hillman</t>
        </is>
      </c>
      <c r="C27" t="inlineStr">
        <is>
          <t>Ancillare</t>
        </is>
      </c>
      <c r="D27" t="inlineStr">
        <is>
          <t>Crestone Pharma Inc.</t>
        </is>
      </c>
    </row>
    <row r="28">
      <c r="A28" t="inlineStr">
        <is>
          <t>Saudi Arabia</t>
        </is>
      </c>
      <c r="B28" t="inlineStr">
        <is>
          <t>Kyle Regan</t>
        </is>
      </c>
      <c r="C28" t="inlineStr">
        <is>
          <t>Ancillare</t>
        </is>
      </c>
      <c r="D28" t="inlineStr">
        <is>
          <t>Cromos Pharma</t>
        </is>
      </c>
    </row>
    <row r="29">
      <c r="A29" t="inlineStr">
        <is>
          <t>Serbia</t>
        </is>
      </c>
      <c r="B29" t="inlineStr">
        <is>
          <t>Matthew Dixon</t>
        </is>
      </c>
      <c r="C29" t="inlineStr">
        <is>
          <t>Ancillare</t>
        </is>
      </c>
      <c r="D29" t="inlineStr">
        <is>
          <t>Delifresh EU Co. Ltd t/a Karton Express US LLC</t>
        </is>
      </c>
    </row>
    <row r="30">
      <c r="A30" t="inlineStr">
        <is>
          <t>Seychelles</t>
        </is>
      </c>
      <c r="B30" t="inlineStr">
        <is>
          <t>Melanie Donatt</t>
        </is>
      </c>
      <c r="C30" t="inlineStr">
        <is>
          <t>Ancillare</t>
        </is>
      </c>
      <c r="D30" t="inlineStr">
        <is>
          <t>DF Young (Medical)</t>
        </is>
      </c>
    </row>
    <row r="31">
      <c r="A31" t="inlineStr">
        <is>
          <t>Lebanon</t>
        </is>
      </c>
      <c r="B31" t="inlineStr">
        <is>
          <t>Radhika Guha</t>
        </is>
      </c>
      <c r="C31" t="inlineStr">
        <is>
          <t>Ancillare</t>
        </is>
      </c>
      <c r="D31" t="inlineStr">
        <is>
          <t>DFNet</t>
        </is>
      </c>
    </row>
    <row r="32">
      <c r="A32" t="inlineStr">
        <is>
          <t>Lesotho</t>
        </is>
      </c>
      <c r="B32" t="inlineStr">
        <is>
          <t>Sharon Cleetus</t>
        </is>
      </c>
      <c r="C32" t="inlineStr">
        <is>
          <t>Ancillare</t>
        </is>
      </c>
      <c r="D32" t="inlineStr">
        <is>
          <t>DiaSorin S.p.A. UK Branch</t>
        </is>
      </c>
    </row>
    <row r="33">
      <c r="A33" t="inlineStr">
        <is>
          <t>Pakistan</t>
        </is>
      </c>
      <c r="B33" t="inlineStr">
        <is>
          <t>AP</t>
        </is>
      </c>
      <c r="C33" t="inlineStr">
        <is>
          <t>Aslan Pharmaceuticals Pte Ltd</t>
        </is>
      </c>
      <c r="D33" t="inlineStr">
        <is>
          <t>dMed/Clinipace</t>
        </is>
      </c>
    </row>
    <row r="34">
      <c r="A34" t="inlineStr">
        <is>
          <t>Panama</t>
        </is>
      </c>
      <c r="B34" t="inlineStr">
        <is>
          <t>Derek</t>
        </is>
      </c>
      <c r="C34" t="inlineStr">
        <is>
          <t>Aslan Pharmaceuticals Pte Ltd</t>
        </is>
      </c>
      <c r="D34" t="inlineStr">
        <is>
          <t>DT Testing Medical</t>
        </is>
      </c>
    </row>
    <row r="35">
      <c r="A35" t="inlineStr">
        <is>
          <t>Peru</t>
        </is>
      </c>
      <c r="B35" t="inlineStr">
        <is>
          <t>Kiran Asarpota</t>
        </is>
      </c>
      <c r="C35" t="inlineStr">
        <is>
          <t>Aslan Pharmaceuticals Pte Ltd</t>
        </is>
      </c>
      <c r="D35" t="inlineStr">
        <is>
          <t>Fluidic Analytics Limited</t>
        </is>
      </c>
    </row>
    <row r="36">
      <c r="A36" t="inlineStr">
        <is>
          <t>Philippines</t>
        </is>
      </c>
      <c r="B36" t="inlineStr">
        <is>
          <t>Ronald Ooi</t>
        </is>
      </c>
      <c r="C36" t="inlineStr">
        <is>
          <t>Aslan Pharmaceuticals Pte Ltd</t>
        </is>
      </c>
      <c r="D36" t="inlineStr">
        <is>
          <t>GLOBAL CONTAINER FREIGHT PTE LTD (Medical)</t>
        </is>
      </c>
    </row>
    <row r="37">
      <c r="A37" t="inlineStr">
        <is>
          <t>Vietnam</t>
        </is>
      </c>
      <c r="B37" t="inlineStr">
        <is>
          <t>Shahidin Bin Mohamed Noor</t>
        </is>
      </c>
      <c r="C37" t="inlineStr">
        <is>
          <t>Aslan Pharmaceuticals Pte Ltd</t>
        </is>
      </c>
      <c r="D37" t="inlineStr">
        <is>
          <t>GR Demo Account</t>
        </is>
      </c>
    </row>
    <row r="38">
      <c r="A38" t="inlineStr">
        <is>
          <t>Bangladesh</t>
        </is>
      </c>
      <c r="B38" t="inlineStr">
        <is>
          <t>Artem Radtchenko</t>
        </is>
      </c>
      <c r="C38" t="inlineStr">
        <is>
          <t>Atos AG</t>
        </is>
      </c>
      <c r="D38" t="inlineStr">
        <is>
          <t>Hawthorn Logistics Solutions Ltd / Vitalograph</t>
        </is>
      </c>
    </row>
    <row r="39">
      <c r="A39" t="inlineStr">
        <is>
          <t>Macedonia</t>
        </is>
      </c>
      <c r="B39" t="inlineStr">
        <is>
          <t>Nadezhda Novikova</t>
        </is>
      </c>
      <c r="C39" t="inlineStr">
        <is>
          <t>Atos AG</t>
        </is>
      </c>
      <c r="D39" t="inlineStr">
        <is>
          <t>HV Demo account</t>
        </is>
      </c>
    </row>
    <row r="40">
      <c r="A40" t="inlineStr">
        <is>
          <t>Bhutan</t>
        </is>
      </c>
      <c r="B40" t="inlineStr">
        <is>
          <t>Parveen Singh Jaswal</t>
        </is>
      </c>
      <c r="C40" t="inlineStr">
        <is>
          <t>Atos AG</t>
        </is>
      </c>
      <c r="D40" t="inlineStr">
        <is>
          <t>Hyperfine, Inc</t>
        </is>
      </c>
    </row>
    <row r="41">
      <c r="A41" t="inlineStr">
        <is>
          <t>Botswana</t>
        </is>
      </c>
      <c r="B41" t="inlineStr">
        <is>
          <t>Patrycja Witkowska</t>
        </is>
      </c>
      <c r="C41" t="inlineStr">
        <is>
          <t>Atos AG</t>
        </is>
      </c>
      <c r="D41" t="inlineStr">
        <is>
          <t>ICON Clinical Research Limited</t>
        </is>
      </c>
    </row>
    <row r="42">
      <c r="A42" t="inlineStr">
        <is>
          <t>Nepal</t>
        </is>
      </c>
      <c r="B42" t="inlineStr">
        <is>
          <t>Petia Tasheva</t>
        </is>
      </c>
      <c r="C42" t="inlineStr">
        <is>
          <t>Atos AG</t>
        </is>
      </c>
      <c r="D42" t="inlineStr">
        <is>
          <t>Icon PRM</t>
        </is>
      </c>
    </row>
    <row r="43">
      <c r="A43" t="inlineStr">
        <is>
          <t>Ethiopia</t>
        </is>
      </c>
      <c r="B43" t="inlineStr">
        <is>
          <t>Valentin Svalina</t>
        </is>
      </c>
      <c r="C43" t="inlineStr">
        <is>
          <t>Atos AG</t>
        </is>
      </c>
      <c r="D43" t="inlineStr">
        <is>
          <t>Idorsia</t>
        </is>
      </c>
    </row>
    <row r="44">
      <c r="A44" t="inlineStr">
        <is>
          <t>Brazil</t>
        </is>
      </c>
      <c r="B44" t="inlineStr">
        <is>
          <t>Vivek Gupta</t>
        </is>
      </c>
      <c r="C44" t="inlineStr">
        <is>
          <t>Atos AG</t>
        </is>
      </c>
      <c r="D44" t="inlineStr">
        <is>
          <t>IHMA, Inc.</t>
        </is>
      </c>
    </row>
    <row r="45">
      <c r="A45" t="inlineStr">
        <is>
          <t>Brunei</t>
        </is>
      </c>
      <c r="B45" t="inlineStr">
        <is>
          <t>Westerheide Ulf</t>
        </is>
      </c>
      <c r="C45" t="inlineStr">
        <is>
          <t>Atos AG</t>
        </is>
      </c>
      <c r="D45" t="inlineStr">
        <is>
          <t>Illumina Netherlands BV</t>
        </is>
      </c>
    </row>
    <row r="46">
      <c r="A46" t="inlineStr">
        <is>
          <t>Cambodia</t>
        </is>
      </c>
      <c r="B46" t="inlineStr">
        <is>
          <t>Oseme Osobase</t>
        </is>
      </c>
      <c r="C46" t="inlineStr">
        <is>
          <t>Baverianvine Ltd</t>
        </is>
      </c>
      <c r="D46" t="inlineStr">
        <is>
          <t>Illumina Singapore</t>
        </is>
      </c>
    </row>
    <row r="47">
      <c r="A47" t="inlineStr">
        <is>
          <t>Canada</t>
        </is>
      </c>
      <c r="B47" t="inlineStr">
        <is>
          <t>AP</t>
        </is>
      </c>
      <c r="C47" t="inlineStr">
        <is>
          <t>BEIJING GENOMICS INSTITUTE AT SHENZHEN</t>
        </is>
      </c>
      <c r="D47" t="inlineStr">
        <is>
          <t>ImmunityBio</t>
        </is>
      </c>
    </row>
    <row r="48">
      <c r="A48" t="inlineStr">
        <is>
          <t>Singapore</t>
        </is>
      </c>
      <c r="B48" t="inlineStr">
        <is>
          <t>AP CC</t>
        </is>
      </c>
      <c r="C48" t="inlineStr">
        <is>
          <t>BEIJING GENOMICS INSTITUTE AT SHENZHEN</t>
        </is>
      </c>
      <c r="D48" t="inlineStr">
        <is>
          <t>Imperial Clinical Research Services, Inc.</t>
        </is>
      </c>
    </row>
    <row r="49">
      <c r="A49" t="inlineStr">
        <is>
          <t>South Africa</t>
        </is>
      </c>
      <c r="B49" t="inlineStr">
        <is>
          <t>AP CC contact</t>
        </is>
      </c>
      <c r="C49" t="inlineStr">
        <is>
          <t>BEIJING GENOMICS INSTITUTE AT SHENZHEN</t>
        </is>
      </c>
      <c r="D49" t="inlineStr">
        <is>
          <t>Internal testing Medical</t>
        </is>
      </c>
    </row>
    <row r="50">
      <c r="A50" t="inlineStr">
        <is>
          <t>South Korea</t>
        </is>
      </c>
      <c r="B50" t="inlineStr">
        <is>
          <t>Christy (Hoi Ying) Yip</t>
        </is>
      </c>
      <c r="C50" t="inlineStr">
        <is>
          <t>BEIJING GENOMICS INSTITUTE AT SHENZHEN</t>
        </is>
      </c>
      <c r="D50" t="inlineStr">
        <is>
          <t>Internal Testing Medical Account</t>
        </is>
      </c>
    </row>
    <row r="51">
      <c r="A51" t="inlineStr">
        <is>
          <t>Chile</t>
        </is>
      </c>
      <c r="B51" t="inlineStr">
        <is>
          <t>Elliot Yu</t>
        </is>
      </c>
      <c r="C51" t="inlineStr">
        <is>
          <t>BEIJING GENOMICS INSTITUTE AT SHENZHEN</t>
        </is>
      </c>
      <c r="D51" t="inlineStr">
        <is>
          <t>Intrinseque Health Pte Ltd</t>
        </is>
      </c>
    </row>
    <row r="52">
      <c r="A52" t="inlineStr">
        <is>
          <t>China</t>
        </is>
      </c>
      <c r="B52" t="inlineStr">
        <is>
          <t>Filips Oieskovs</t>
        </is>
      </c>
      <c r="C52" t="inlineStr">
        <is>
          <t>BEIJING GENOMICS INSTITUTE AT SHENZHEN</t>
        </is>
      </c>
      <c r="D52" t="inlineStr">
        <is>
          <t>Janssen Inc (Johnson &amp; Johnson)</t>
        </is>
      </c>
    </row>
    <row r="53">
      <c r="A53" t="inlineStr">
        <is>
          <t>Colombia</t>
        </is>
      </c>
      <c r="B53" t="inlineStr">
        <is>
          <t>Xingju Zhang</t>
        </is>
      </c>
      <c r="C53" t="inlineStr">
        <is>
          <t>BEIJING GENOMICS INSTITUTE AT SHENZHEN</t>
        </is>
      </c>
      <c r="D53" t="inlineStr">
        <is>
          <t>Kilo Health (Max Nutrition)</t>
        </is>
      </c>
    </row>
    <row r="54">
      <c r="A54" t="inlineStr">
        <is>
          <t>Sri Lanka</t>
        </is>
      </c>
      <c r="B54" t="inlineStr">
        <is>
          <t>AP</t>
        </is>
      </c>
      <c r="C54" t="inlineStr">
        <is>
          <t>Bilcare Limited</t>
        </is>
      </c>
      <c r="D54" t="inlineStr">
        <is>
          <t>Koneksa</t>
        </is>
      </c>
    </row>
    <row r="55">
      <c r="A55" t="inlineStr">
        <is>
          <t>Swaziland</t>
        </is>
      </c>
      <c r="B55" t="inlineStr">
        <is>
          <t>Ningraj Vathare</t>
        </is>
      </c>
      <c r="C55" t="inlineStr">
        <is>
          <t>Bilcare Limited</t>
        </is>
      </c>
      <c r="D55" t="inlineStr">
        <is>
          <t>Latvia MGI Tech SIA</t>
        </is>
      </c>
    </row>
    <row r="56">
      <c r="B56" t="inlineStr">
        <is>
          <t>Nisar Mulani</t>
        </is>
      </c>
      <c r="C56" t="inlineStr">
        <is>
          <t>Bilcare Limited</t>
        </is>
      </c>
      <c r="D56" t="inlineStr">
        <is>
          <t>LC Demo Account</t>
        </is>
      </c>
    </row>
    <row r="57">
      <c r="B57" t="inlineStr">
        <is>
          <t>Rohan Muluk</t>
        </is>
      </c>
      <c r="C57" t="inlineStr">
        <is>
          <t>Bilcare Limited</t>
        </is>
      </c>
      <c r="D57" t="inlineStr">
        <is>
          <t>Medable</t>
        </is>
      </c>
    </row>
    <row r="58">
      <c r="B58" t="inlineStr">
        <is>
          <t>AP</t>
        </is>
      </c>
      <c r="C58" t="inlineStr">
        <is>
          <t>Biocair</t>
        </is>
      </c>
      <c r="D58" t="inlineStr">
        <is>
          <t>MedEx App Demo</t>
        </is>
      </c>
    </row>
    <row r="59">
      <c r="B59" t="inlineStr">
        <is>
          <t>Caroline Everett</t>
        </is>
      </c>
      <c r="C59" t="inlineStr">
        <is>
          <t>Biocair</t>
        </is>
      </c>
      <c r="D59" t="inlineStr">
        <is>
          <t>Medflow Clinical Limited</t>
        </is>
      </c>
    </row>
    <row r="60">
      <c r="B60" t="inlineStr">
        <is>
          <t>Christian Wilson</t>
        </is>
      </c>
      <c r="C60" t="inlineStr">
        <is>
          <t>Biocair</t>
        </is>
      </c>
      <c r="D60" t="inlineStr">
        <is>
          <t>Medical R&amp;D Test Shipments</t>
        </is>
      </c>
    </row>
    <row r="61">
      <c r="B61" t="inlineStr">
        <is>
          <t>Flavio Ambrogiani</t>
        </is>
      </c>
      <c r="C61" t="inlineStr">
        <is>
          <t>Biocair</t>
        </is>
      </c>
      <c r="D61" t="inlineStr">
        <is>
          <t>Medical Research Network Ltd</t>
        </is>
      </c>
    </row>
    <row r="62">
      <c r="B62" t="inlineStr">
        <is>
          <t>Magdalena Dzierga</t>
        </is>
      </c>
      <c r="C62" t="inlineStr">
        <is>
          <t>Biocair</t>
        </is>
      </c>
      <c r="D62" t="inlineStr">
        <is>
          <t>Medidata Solutions, Inc  (a Dassault Systèmes company)</t>
        </is>
      </c>
    </row>
    <row r="63">
      <c r="B63" t="inlineStr">
        <is>
          <t>Shane Iles</t>
        </is>
      </c>
      <c r="C63" t="inlineStr">
        <is>
          <t>Biocair</t>
        </is>
      </c>
      <c r="D63" t="inlineStr">
        <is>
          <t>Medpace, Inc.</t>
        </is>
      </c>
    </row>
    <row r="64">
      <c r="B64" t="inlineStr">
        <is>
          <t>Miren Bergaz</t>
        </is>
      </c>
      <c r="C64" t="inlineStr">
        <is>
          <t>BioNTech SE</t>
        </is>
      </c>
      <c r="D64" t="inlineStr">
        <is>
          <t>MESM part of Avantor</t>
        </is>
      </c>
    </row>
    <row r="65">
      <c r="B65" t="inlineStr">
        <is>
          <t>Joel Robinson</t>
        </is>
      </c>
      <c r="C65" t="inlineStr">
        <is>
          <t>Biorasi</t>
        </is>
      </c>
      <c r="D65" t="inlineStr">
        <is>
          <t>MGI International Sales</t>
        </is>
      </c>
    </row>
    <row r="66">
      <c r="B66" t="inlineStr">
        <is>
          <t>Shanna Lewinsky</t>
        </is>
      </c>
      <c r="C66" t="inlineStr">
        <is>
          <t>Biorasi</t>
        </is>
      </c>
      <c r="D66" t="inlineStr">
        <is>
          <t>MIMOSA Diagnostics Inc.</t>
        </is>
      </c>
    </row>
    <row r="67">
      <c r="B67" t="inlineStr">
        <is>
          <t>Jenny Samfat</t>
        </is>
      </c>
      <c r="C67" t="inlineStr">
        <is>
          <t>BrightSentinel</t>
        </is>
      </c>
      <c r="D67" t="inlineStr">
        <is>
          <t>Mobility Africa</t>
        </is>
      </c>
    </row>
    <row r="68">
      <c r="B68" t="inlineStr">
        <is>
          <t>Christopher Regalis</t>
        </is>
      </c>
      <c r="C68" t="inlineStr">
        <is>
          <t>C3i Solutions</t>
        </is>
      </c>
      <c r="D68" t="inlineStr">
        <is>
          <t>MRI Global</t>
        </is>
      </c>
    </row>
    <row r="69">
      <c r="B69" t="inlineStr">
        <is>
          <t>Lonnie Williams</t>
        </is>
      </c>
      <c r="C69" t="inlineStr">
        <is>
          <t>C3i Solutions</t>
        </is>
      </c>
      <c r="D69" t="inlineStr">
        <is>
          <t>Myonex</t>
        </is>
      </c>
    </row>
    <row r="70">
      <c r="B70" t="inlineStr">
        <is>
          <t>Robert Gebo</t>
        </is>
      </c>
      <c r="C70" t="inlineStr">
        <is>
          <t>C3i Solutions</t>
        </is>
      </c>
      <c r="D70" t="inlineStr">
        <is>
          <t>Occlutech</t>
        </is>
      </c>
    </row>
    <row r="71">
      <c r="B71" t="inlineStr">
        <is>
          <t>Stivan Stoilov</t>
        </is>
      </c>
      <c r="C71" t="inlineStr">
        <is>
          <t>C3i Solutions</t>
        </is>
      </c>
      <c r="D71" t="inlineStr">
        <is>
          <t>OTC Direct ( Alcura company)</t>
        </is>
      </c>
    </row>
    <row r="72">
      <c r="B72" t="inlineStr">
        <is>
          <t>Carey Bymoen</t>
        </is>
      </c>
      <c r="C72" t="inlineStr">
        <is>
          <t>CARITAS Health Solutions International - Canada Inc</t>
        </is>
      </c>
      <c r="D72" t="inlineStr">
        <is>
          <t>Overland Tanberg (Medical)</t>
        </is>
      </c>
    </row>
    <row r="73">
      <c r="B73" t="inlineStr">
        <is>
          <t>Therese de Souza Dauter</t>
        </is>
      </c>
      <c r="C73" t="inlineStr">
        <is>
          <t>CARITAS Health Solutions International - Canada Inc</t>
        </is>
      </c>
      <c r="D73" t="inlineStr">
        <is>
          <t>Pegasus Life Sciences</t>
        </is>
      </c>
    </row>
    <row r="74">
      <c r="B74" t="inlineStr">
        <is>
          <t>Vince Ghazar</t>
        </is>
      </c>
      <c r="C74" t="inlineStr">
        <is>
          <t>CARITAS Health Solutions International - Canada Inc</t>
        </is>
      </c>
      <c r="D74" t="inlineStr">
        <is>
          <t>Pfizer</t>
        </is>
      </c>
    </row>
    <row r="75">
      <c r="B75" t="inlineStr">
        <is>
          <t>Paul Scott</t>
        </is>
      </c>
      <c r="C75" t="inlineStr">
        <is>
          <t>Catalent</t>
        </is>
      </c>
      <c r="D75" t="inlineStr">
        <is>
          <t>Pfizer, Inc.</t>
        </is>
      </c>
    </row>
    <row r="76">
      <c r="B76" t="inlineStr">
        <is>
          <t>Sue Cottrell</t>
        </is>
      </c>
      <c r="C76" t="inlineStr">
        <is>
          <t>Catalent</t>
        </is>
      </c>
      <c r="D76" t="inlineStr">
        <is>
          <t>PhaseBio</t>
        </is>
      </c>
    </row>
    <row r="77">
      <c r="B77" t="inlineStr">
        <is>
          <t>Paul Scott</t>
        </is>
      </c>
      <c r="C77" t="inlineStr">
        <is>
          <t>Catalent CTS Edinburgh Ltd</t>
        </is>
      </c>
      <c r="D77" t="inlineStr">
        <is>
          <t>PRA Health Sciences, Inc.</t>
        </is>
      </c>
    </row>
    <row r="78">
      <c r="B78" t="inlineStr">
        <is>
          <t>Joe Adams</t>
        </is>
      </c>
      <c r="C78" t="inlineStr">
        <is>
          <t>Charco Neurotech</t>
        </is>
      </c>
      <c r="D78" t="inlineStr">
        <is>
          <t>Privapath Diagnostics Ltd</t>
        </is>
      </c>
    </row>
    <row r="79">
      <c r="B79" t="inlineStr">
        <is>
          <t>Amir Nawaz</t>
        </is>
      </c>
      <c r="C79" t="inlineStr">
        <is>
          <t>ChilliBean LTD t/a ChilliPharm</t>
        </is>
      </c>
      <c r="D79" t="inlineStr">
        <is>
          <t>Quality Health Innovations</t>
        </is>
      </c>
    </row>
    <row r="80">
      <c r="B80" t="inlineStr">
        <is>
          <t>Matthew Jeffery</t>
        </is>
      </c>
      <c r="C80" t="inlineStr">
        <is>
          <t>ChilliBean LTD t/a ChilliPharm</t>
        </is>
      </c>
      <c r="D80" t="inlineStr">
        <is>
          <t>Quipment SAS</t>
        </is>
      </c>
    </row>
    <row r="81">
      <c r="B81" t="inlineStr">
        <is>
          <t>Accounts team</t>
        </is>
      </c>
      <c r="C81" t="inlineStr">
        <is>
          <t>Chimerix, Inc.</t>
        </is>
      </c>
      <c r="D81" t="inlineStr">
        <is>
          <t>Ready steady solutions</t>
        </is>
      </c>
    </row>
    <row r="82">
      <c r="B82" t="inlineStr">
        <is>
          <t>Jennifer Butler Ervin</t>
        </is>
      </c>
      <c r="C82" t="inlineStr">
        <is>
          <t>Chimerix, Inc.</t>
        </is>
      </c>
      <c r="D82" t="inlineStr">
        <is>
          <t>RP Clinical t/a Recipe Plus</t>
        </is>
      </c>
    </row>
    <row r="83">
      <c r="B83" t="inlineStr">
        <is>
          <t>Lisa Stone</t>
        </is>
      </c>
      <c r="C83" t="inlineStr">
        <is>
          <t>Chimerix, Inc.</t>
        </is>
      </c>
      <c r="D83" t="inlineStr">
        <is>
          <t>Rudacure</t>
        </is>
      </c>
    </row>
    <row r="84">
      <c r="B84" t="inlineStr">
        <is>
          <t>Andrew Hill</t>
        </is>
      </c>
      <c r="C84" t="inlineStr">
        <is>
          <t>Clinical Ink, Inc.</t>
        </is>
      </c>
      <c r="D84" t="inlineStr">
        <is>
          <t>SARTORIUS STEDIM LAB LTD</t>
        </is>
      </c>
    </row>
    <row r="85">
      <c r="B85" t="inlineStr">
        <is>
          <t>AP</t>
        </is>
      </c>
      <c r="C85" t="inlineStr">
        <is>
          <t>Clinical Ink, Inc.</t>
        </is>
      </c>
      <c r="D85" t="inlineStr">
        <is>
          <t>Signant Health Global LLC</t>
        </is>
      </c>
    </row>
    <row r="86">
      <c r="B86" t="inlineStr">
        <is>
          <t>Samantha Clark</t>
        </is>
      </c>
      <c r="C86" t="inlineStr">
        <is>
          <t>Clinical Ink, Inc.</t>
        </is>
      </c>
      <c r="D86" t="inlineStr">
        <is>
          <t>Spruce Biosciences</t>
        </is>
      </c>
    </row>
    <row r="87">
      <c r="B87" t="inlineStr">
        <is>
          <t>Samir Patel</t>
        </is>
      </c>
      <c r="C87" t="inlineStr">
        <is>
          <t>Clinical Ink, Inc.</t>
        </is>
      </c>
      <c r="D87" t="inlineStr">
        <is>
          <t>SS-SCM S.A.</t>
        </is>
      </c>
    </row>
    <row r="88">
      <c r="B88" t="inlineStr">
        <is>
          <t>Erik Hoddenbach</t>
        </is>
      </c>
      <c r="C88" t="inlineStr">
        <is>
          <t>Clinichain</t>
        </is>
      </c>
      <c r="D88" t="inlineStr">
        <is>
          <t>St. Franziskus-Stiftung Muenster</t>
        </is>
      </c>
    </row>
    <row r="89">
      <c r="B89" t="inlineStr">
        <is>
          <t>Ewald de Beer</t>
        </is>
      </c>
      <c r="C89" t="inlineStr">
        <is>
          <t>Clinichain</t>
        </is>
      </c>
      <c r="D89" t="inlineStr">
        <is>
          <t>Syndax Pharmaceuticals, Inc</t>
        </is>
      </c>
    </row>
    <row r="90">
      <c r="B90" t="inlineStr">
        <is>
          <t>Joshua Day</t>
        </is>
      </c>
      <c r="C90" t="inlineStr">
        <is>
          <t>Crestone Pharma Inc.</t>
        </is>
      </c>
      <c r="D90" t="inlineStr">
        <is>
          <t>Test Medical Lead Production</t>
        </is>
      </c>
    </row>
    <row r="91">
      <c r="B91" t="inlineStr">
        <is>
          <t>Teresa Hoang</t>
        </is>
      </c>
      <c r="C91" t="inlineStr">
        <is>
          <t>Crestone Pharma Inc.</t>
        </is>
      </c>
      <c r="D91" t="inlineStr">
        <is>
          <t>Test Medical Lead Production 2</t>
        </is>
      </c>
    </row>
    <row r="92">
      <c r="B92" t="inlineStr">
        <is>
          <t>Vicki Abbas</t>
        </is>
      </c>
      <c r="C92" t="inlineStr">
        <is>
          <t>Crestone Pharma Inc.</t>
        </is>
      </c>
      <c r="D92" t="inlineStr">
        <is>
          <t>test medical SV prod</t>
        </is>
      </c>
    </row>
    <row r="93">
      <c r="B93" t="inlineStr">
        <is>
          <t>Lyubov Nikitina</t>
        </is>
      </c>
      <c r="C93" t="inlineStr">
        <is>
          <t>Cromos Pharma</t>
        </is>
      </c>
      <c r="D93" t="inlineStr">
        <is>
          <t>Testing New Onboarding Steps</t>
        </is>
      </c>
    </row>
    <row r="94">
      <c r="B94" t="inlineStr">
        <is>
          <t>Olga Glumova</t>
        </is>
      </c>
      <c r="C94" t="inlineStr">
        <is>
          <t>Cromos Pharma</t>
        </is>
      </c>
      <c r="D94" t="inlineStr">
        <is>
          <t>The Andwin Corporation</t>
        </is>
      </c>
    </row>
    <row r="95">
      <c r="B95" t="inlineStr">
        <is>
          <t>Talay Chatisut</t>
        </is>
      </c>
      <c r="C95" t="inlineStr">
        <is>
          <t>Delifresh EU Co. Ltd t/a Karton Express US LLC</t>
        </is>
      </c>
      <c r="D95" t="inlineStr">
        <is>
          <t>THREAD</t>
        </is>
      </c>
    </row>
    <row r="96">
      <c r="B96" t="inlineStr">
        <is>
          <t>AP</t>
        </is>
      </c>
      <c r="C96" t="inlineStr">
        <is>
          <t>DF Young (Medical)</t>
        </is>
      </c>
      <c r="D96" t="inlineStr">
        <is>
          <t>Trevyn Test Medical</t>
        </is>
      </c>
    </row>
    <row r="97">
      <c r="B97" t="inlineStr">
        <is>
          <t>Bobby Pickell</t>
        </is>
      </c>
      <c r="C97" t="inlineStr">
        <is>
          <t>DF Young (Medical)</t>
        </is>
      </c>
      <c r="D97" t="inlineStr">
        <is>
          <t>TriFoil Imaging</t>
        </is>
      </c>
    </row>
    <row r="98">
      <c r="B98" t="inlineStr">
        <is>
          <t>Eric Leonard</t>
        </is>
      </c>
      <c r="C98" t="inlineStr">
        <is>
          <t>DF Young (Medical)</t>
        </is>
      </c>
      <c r="D98" t="inlineStr">
        <is>
          <t>Tris Pharma Inc.</t>
        </is>
      </c>
    </row>
    <row r="99">
      <c r="B99" t="inlineStr">
        <is>
          <t>Christina Woods</t>
        </is>
      </c>
      <c r="C99" t="inlineStr">
        <is>
          <t>DFNet</t>
        </is>
      </c>
      <c r="D99" t="inlineStr">
        <is>
          <t>VeraSci test shipment</t>
        </is>
      </c>
    </row>
    <row r="100">
      <c r="B100" t="inlineStr">
        <is>
          <t>Rebecca Sanz Barriuso</t>
        </is>
      </c>
      <c r="C100" t="inlineStr">
        <is>
          <t>DFNet</t>
        </is>
      </c>
      <c r="D100" t="inlineStr">
        <is>
          <t>Verustat</t>
        </is>
      </c>
    </row>
    <row r="101">
      <c r="B101" t="inlineStr">
        <is>
          <t>Ashley Stanley</t>
        </is>
      </c>
      <c r="C101" t="inlineStr">
        <is>
          <t>DiaSorin S.p.A. UK Branch</t>
        </is>
      </c>
      <c r="D101" t="inlineStr">
        <is>
          <t>Worldwide Clinical Trials</t>
        </is>
      </c>
    </row>
    <row r="102">
      <c r="B102" t="inlineStr">
        <is>
          <t>Allison Long</t>
        </is>
      </c>
      <c r="C102" t="inlineStr">
        <is>
          <t>dMed/Clinipace</t>
        </is>
      </c>
      <c r="D102" t="inlineStr">
        <is>
          <t>Yprime</t>
        </is>
      </c>
    </row>
    <row r="103">
      <c r="B103" t="inlineStr">
        <is>
          <t>Benjamin Falk</t>
        </is>
      </c>
      <c r="C103" t="inlineStr">
        <is>
          <t>dMed/Clinipace</t>
        </is>
      </c>
      <c r="D103" t="inlineStr">
        <is>
          <t>ZEPHYRx LLC</t>
        </is>
      </c>
    </row>
    <row r="104">
      <c r="B104" t="inlineStr">
        <is>
          <t>Haris Ahmadzai</t>
        </is>
      </c>
      <c r="C104" t="inlineStr">
        <is>
          <t>dMed/Clinipace</t>
        </is>
      </c>
      <c r="D104" t="inlineStr">
        <is>
          <t>Zymergen Inc.</t>
        </is>
      </c>
    </row>
    <row r="105">
      <c r="B105" t="inlineStr">
        <is>
          <t>Kristen Marko</t>
        </is>
      </c>
      <c r="C105" t="inlineStr">
        <is>
          <t>dMed/Clinipace</t>
        </is>
      </c>
    </row>
    <row r="106">
      <c r="B106" t="inlineStr">
        <is>
          <t>Maria Nguyen</t>
        </is>
      </c>
      <c r="C106" t="inlineStr">
        <is>
          <t>dMed/Clinipace</t>
        </is>
      </c>
    </row>
    <row r="107">
      <c r="B107" t="inlineStr">
        <is>
          <t>Michael Muldowney</t>
        </is>
      </c>
      <c r="C107" t="inlineStr">
        <is>
          <t>dMed/Clinipace</t>
        </is>
      </c>
    </row>
    <row r="108">
      <c r="B108" t="inlineStr">
        <is>
          <t>Sophia Quinci</t>
        </is>
      </c>
      <c r="C108" t="inlineStr">
        <is>
          <t>dMed/Clinipace</t>
        </is>
      </c>
    </row>
    <row r="109">
      <c r="B109" t="inlineStr">
        <is>
          <t>DT Testing Medical</t>
        </is>
      </c>
      <c r="C109" t="inlineStr">
        <is>
          <t>DT Testing Medical</t>
        </is>
      </c>
    </row>
    <row r="110">
      <c r="B110" t="inlineStr">
        <is>
          <t>Accounts team</t>
        </is>
      </c>
      <c r="C110" t="inlineStr">
        <is>
          <t>Fluidic Analytics Limited</t>
        </is>
      </c>
    </row>
    <row r="111">
      <c r="B111" t="inlineStr">
        <is>
          <t>Delia Callaghan</t>
        </is>
      </c>
      <c r="C111" t="inlineStr">
        <is>
          <t>Fluidic Analytics Limited</t>
        </is>
      </c>
    </row>
    <row r="112">
      <c r="B112" t="inlineStr">
        <is>
          <t>Sergej Using</t>
        </is>
      </c>
      <c r="C112" t="inlineStr">
        <is>
          <t>Fluidic Analytics Limited</t>
        </is>
      </c>
    </row>
    <row r="113">
      <c r="B113" t="inlineStr">
        <is>
          <t>Timea Habulin-Vida- PO contact</t>
        </is>
      </c>
      <c r="C113" t="inlineStr">
        <is>
          <t>Fluidic Analytics Limited</t>
        </is>
      </c>
    </row>
    <row r="114">
      <c r="B114" t="inlineStr">
        <is>
          <t>Shanice Mak</t>
        </is>
      </c>
      <c r="C114" t="inlineStr">
        <is>
          <t>GLOBAL CONTAINER FREIGHT PTE LTD (Medical)</t>
        </is>
      </c>
    </row>
    <row r="115">
      <c r="B115" t="inlineStr">
        <is>
          <t>Glen Rabinowitz</t>
        </is>
      </c>
      <c r="C115" t="inlineStr">
        <is>
          <t>GR Demo Account</t>
        </is>
      </c>
    </row>
    <row r="116">
      <c r="B116" t="inlineStr">
        <is>
          <t>Louise .</t>
        </is>
      </c>
      <c r="C116" t="inlineStr">
        <is>
          <t>Hawthorn Logistics Solutions Ltd / Vitalograph</t>
        </is>
      </c>
    </row>
    <row r="117">
      <c r="B117" t="inlineStr">
        <is>
          <t>Mcunningham AP escalation point</t>
        </is>
      </c>
      <c r="C117" t="inlineStr">
        <is>
          <t>Hawthorn Logistics Solutions Ltd / Vitalograph</t>
        </is>
      </c>
    </row>
    <row r="118">
      <c r="B118" t="inlineStr">
        <is>
          <t>R Gajus</t>
        </is>
      </c>
      <c r="C118" t="inlineStr">
        <is>
          <t>Hawthorn Logistics Solutions Ltd / Vitalograph</t>
        </is>
      </c>
    </row>
    <row r="119">
      <c r="B119" t="inlineStr">
        <is>
          <t>Terry Allen</t>
        </is>
      </c>
      <c r="C119" t="inlineStr">
        <is>
          <t>Hawthorn Logistics Solutions Ltd / Vitalograph</t>
        </is>
      </c>
    </row>
    <row r="120">
      <c r="B120" t="inlineStr">
        <is>
          <t>Hansie NCP Vermooten</t>
        </is>
      </c>
      <c r="C120" t="inlineStr">
        <is>
          <t>HV Demo account</t>
        </is>
      </c>
    </row>
    <row r="121">
      <c r="B121" t="inlineStr">
        <is>
          <t>C Ward</t>
        </is>
      </c>
      <c r="C121" t="inlineStr">
        <is>
          <t>Hyperfine, Inc</t>
        </is>
      </c>
    </row>
    <row r="122">
      <c r="B122" t="inlineStr">
        <is>
          <t>I Nnocenti</t>
        </is>
      </c>
      <c r="C122" t="inlineStr">
        <is>
          <t>Hyperfine, Inc</t>
        </is>
      </c>
    </row>
    <row r="123">
      <c r="B123" t="inlineStr">
        <is>
          <t>Joelle Innocenti</t>
        </is>
      </c>
      <c r="C123" t="inlineStr">
        <is>
          <t>Hyperfine, Inc</t>
        </is>
      </c>
    </row>
    <row r="124">
      <c r="B124" t="inlineStr">
        <is>
          <t>K Ndoni</t>
        </is>
      </c>
      <c r="C124" t="inlineStr">
        <is>
          <t>Hyperfine, Inc</t>
        </is>
      </c>
    </row>
    <row r="125">
      <c r="B125" t="inlineStr">
        <is>
          <t>Lynn Breiling</t>
        </is>
      </c>
      <c r="C125" t="inlineStr">
        <is>
          <t>Hyperfine, Inc</t>
        </is>
      </c>
    </row>
    <row r="126">
      <c r="B126" t="inlineStr">
        <is>
          <t>Marc Smith</t>
        </is>
      </c>
      <c r="C126" t="inlineStr">
        <is>
          <t>Hyperfine, Inc</t>
        </is>
      </c>
    </row>
    <row r="127">
      <c r="B127" t="inlineStr">
        <is>
          <t>Neela Paykel</t>
        </is>
      </c>
      <c r="C127" t="inlineStr">
        <is>
          <t>Hyperfine, Inc</t>
        </is>
      </c>
    </row>
    <row r="128">
      <c r="B128" t="inlineStr">
        <is>
          <t>Tom Perzanoski</t>
        </is>
      </c>
      <c r="C128" t="inlineStr">
        <is>
          <t>Hyperfine, Inc</t>
        </is>
      </c>
    </row>
    <row r="129">
      <c r="B129" t="inlineStr">
        <is>
          <t>Wesley Mintu</t>
        </is>
      </c>
      <c r="C129" t="inlineStr">
        <is>
          <t>Hyperfine, Inc</t>
        </is>
      </c>
    </row>
    <row r="130">
      <c r="B130" t="inlineStr">
        <is>
          <t>Abe Marilene</t>
        </is>
      </c>
      <c r="C130" t="inlineStr">
        <is>
          <t>ICON Clinical Research Limited</t>
        </is>
      </c>
    </row>
    <row r="131">
      <c r="B131" t="inlineStr">
        <is>
          <t>Adam Nolan</t>
        </is>
      </c>
      <c r="C131" t="inlineStr">
        <is>
          <t>ICON Clinical Research Limited</t>
        </is>
      </c>
    </row>
    <row r="132">
      <c r="B132" t="inlineStr">
        <is>
          <t>Adri Asombor</t>
        </is>
      </c>
      <c r="C132" t="inlineStr">
        <is>
          <t>ICON Clinical Research Limited</t>
        </is>
      </c>
    </row>
    <row r="133">
      <c r="B133" t="inlineStr">
        <is>
          <t>Agnes Sokolnicka</t>
        </is>
      </c>
      <c r="C133" t="inlineStr">
        <is>
          <t>ICON Clinical Research Limited</t>
        </is>
      </c>
    </row>
    <row r="134">
      <c r="B134" t="inlineStr">
        <is>
          <t>Aguiar Amanda</t>
        </is>
      </c>
      <c r="C134" t="inlineStr">
        <is>
          <t>ICON Clinical Research Limited</t>
        </is>
      </c>
    </row>
    <row r="135">
      <c r="B135" t="inlineStr">
        <is>
          <t>Aisling Wade</t>
        </is>
      </c>
      <c r="C135" t="inlineStr">
        <is>
          <t>ICON Clinical Research Limited</t>
        </is>
      </c>
    </row>
    <row r="136">
      <c r="B136" t="inlineStr">
        <is>
          <t>Albert Fong Woo</t>
        </is>
      </c>
      <c r="C136" t="inlineStr">
        <is>
          <t>ICON Clinical Research Limited</t>
        </is>
      </c>
    </row>
    <row r="137">
      <c r="B137" t="inlineStr">
        <is>
          <t>Alexia Tolis</t>
        </is>
      </c>
      <c r="C137" t="inlineStr">
        <is>
          <t>ICON Clinical Research Limited</t>
        </is>
      </c>
    </row>
    <row r="138">
      <c r="B138" t="inlineStr">
        <is>
          <t>Alina Samson</t>
        </is>
      </c>
      <c r="C138" t="inlineStr">
        <is>
          <t>ICON Clinical Research Limited</t>
        </is>
      </c>
    </row>
    <row r="139">
      <c r="B139" t="inlineStr">
        <is>
          <t>Alison Alison Bedenkop</t>
        </is>
      </c>
      <c r="C139" t="inlineStr">
        <is>
          <t>ICON Clinical Research Limited</t>
        </is>
      </c>
    </row>
    <row r="140">
      <c r="B140" t="inlineStr">
        <is>
          <t>Amanda Aguiar</t>
        </is>
      </c>
      <c r="C140" t="inlineStr">
        <is>
          <t>ICON Clinical Research Limited</t>
        </is>
      </c>
    </row>
    <row r="141">
      <c r="B141" t="inlineStr">
        <is>
          <t>Amy Shenker</t>
        </is>
      </c>
      <c r="C141" t="inlineStr">
        <is>
          <t>ICON Clinical Research Limited</t>
        </is>
      </c>
    </row>
    <row r="142">
      <c r="B142" t="inlineStr">
        <is>
          <t>Ana Breier</t>
        </is>
      </c>
      <c r="C142" t="inlineStr">
        <is>
          <t>ICON Clinical Research Limited</t>
        </is>
      </c>
    </row>
    <row r="143">
      <c r="B143" t="inlineStr">
        <is>
          <t>Ana Vijuk</t>
        </is>
      </c>
      <c r="C143" t="inlineStr">
        <is>
          <t>ICON Clinical Research Limited</t>
        </is>
      </c>
    </row>
    <row r="144">
      <c r="B144" t="inlineStr">
        <is>
          <t>Aneshni Nagan</t>
        </is>
      </c>
      <c r="C144" t="inlineStr">
        <is>
          <t>ICON Clinical Research Limited</t>
        </is>
      </c>
    </row>
    <row r="145">
      <c r="B145" t="inlineStr">
        <is>
          <t>Anna Kulyk</t>
        </is>
      </c>
      <c r="C145" t="inlineStr">
        <is>
          <t>ICON Clinical Research Limited</t>
        </is>
      </c>
    </row>
    <row r="146">
      <c r="B146" t="inlineStr">
        <is>
          <t>Anne-Laure Puj</t>
        </is>
      </c>
      <c r="C146" t="inlineStr">
        <is>
          <t>ICON Clinical Research Limited</t>
        </is>
      </c>
    </row>
    <row r="147">
      <c r="B147" t="inlineStr">
        <is>
          <t>Annie Fisher</t>
        </is>
      </c>
      <c r="C147" t="inlineStr">
        <is>
          <t>ICON Clinical Research Limited</t>
        </is>
      </c>
    </row>
    <row r="148">
      <c r="B148" t="inlineStr">
        <is>
          <t>AP email Ireland PLC</t>
        </is>
      </c>
      <c r="C148" t="inlineStr">
        <is>
          <t>ICON Clinical Research Limited</t>
        </is>
      </c>
    </row>
    <row r="149">
      <c r="B149" t="inlineStr">
        <is>
          <t>Arapovic Sanja</t>
        </is>
      </c>
      <c r="C149" t="inlineStr">
        <is>
          <t>ICON Clinical Research Limited</t>
        </is>
      </c>
    </row>
    <row r="150">
      <c r="B150" t="inlineStr">
        <is>
          <t>Arelys Villota</t>
        </is>
      </c>
      <c r="C150" t="inlineStr">
        <is>
          <t>ICON Clinical Research Limited</t>
        </is>
      </c>
    </row>
    <row r="151">
      <c r="B151" t="inlineStr">
        <is>
          <t>Ashley Alexander</t>
        </is>
      </c>
      <c r="C151" t="inlineStr">
        <is>
          <t>ICON Clinical Research Limited</t>
        </is>
      </c>
    </row>
    <row r="152">
      <c r="B152" t="inlineStr">
        <is>
          <t>Autumn Hughes</t>
        </is>
      </c>
      <c r="C152" t="inlineStr">
        <is>
          <t>ICON Clinical Research Limited</t>
        </is>
      </c>
    </row>
    <row r="153">
      <c r="B153" t="inlineStr">
        <is>
          <t>Balazs Gorog</t>
        </is>
      </c>
      <c r="C153" t="inlineStr">
        <is>
          <t>ICON Clinical Research Limited</t>
        </is>
      </c>
    </row>
    <row r="154">
      <c r="B154" t="inlineStr">
        <is>
          <t>Balazs Gorog</t>
        </is>
      </c>
      <c r="C154" t="inlineStr">
        <is>
          <t>ICON Clinical Research Limited</t>
        </is>
      </c>
    </row>
    <row r="155">
      <c r="B155" t="inlineStr">
        <is>
          <t>Beatrice Cardone</t>
        </is>
      </c>
      <c r="C155" t="inlineStr">
        <is>
          <t>ICON Clinical Research Limited</t>
        </is>
      </c>
    </row>
    <row r="156">
      <c r="B156" t="inlineStr">
        <is>
          <t>Becky Allen</t>
        </is>
      </c>
      <c r="C156" t="inlineStr">
        <is>
          <t>ICON Clinical Research Limited</t>
        </is>
      </c>
    </row>
    <row r="157">
      <c r="B157" t="inlineStr">
        <is>
          <t>Bejamin West</t>
        </is>
      </c>
      <c r="C157" t="inlineStr">
        <is>
          <t>ICON Clinical Research Limited</t>
        </is>
      </c>
    </row>
    <row r="158">
      <c r="B158" t="inlineStr">
        <is>
          <t>Benedicte Charpy</t>
        </is>
      </c>
      <c r="C158" t="inlineStr">
        <is>
          <t>ICON Clinical Research Limited</t>
        </is>
      </c>
    </row>
    <row r="159">
      <c r="B159" t="inlineStr">
        <is>
          <t>Bettina Pham</t>
        </is>
      </c>
      <c r="C159" t="inlineStr">
        <is>
          <t>ICON Clinical Research Limited</t>
        </is>
      </c>
    </row>
    <row r="160">
      <c r="B160" t="inlineStr">
        <is>
          <t>Brett Keeler</t>
        </is>
      </c>
      <c r="C160" t="inlineStr">
        <is>
          <t>ICON Clinical Research Limited</t>
        </is>
      </c>
    </row>
    <row r="161">
      <c r="B161" t="inlineStr">
        <is>
          <t>Bryan DeBlaker</t>
        </is>
      </c>
      <c r="C161" t="inlineStr">
        <is>
          <t>ICON Clinical Research Limited</t>
        </is>
      </c>
    </row>
    <row r="162">
      <c r="B162" t="inlineStr">
        <is>
          <t>Camila Goni</t>
        </is>
      </c>
      <c r="C162" t="inlineStr">
        <is>
          <t>ICON Clinical Research Limited</t>
        </is>
      </c>
    </row>
    <row r="163">
      <c r="B163" t="inlineStr">
        <is>
          <t>Caoimhe Fagan</t>
        </is>
      </c>
      <c r="C163" t="inlineStr">
        <is>
          <t>ICON Clinical Research Limited</t>
        </is>
      </c>
    </row>
    <row r="164">
      <c r="B164" t="inlineStr">
        <is>
          <t>Carla Asseburg</t>
        </is>
      </c>
      <c r="C164" t="inlineStr">
        <is>
          <t>ICON Clinical Research Limited</t>
        </is>
      </c>
    </row>
    <row r="165">
      <c r="B165" t="inlineStr">
        <is>
          <t>Caterina Parenti</t>
        </is>
      </c>
      <c r="C165" t="inlineStr">
        <is>
          <t>ICON Clinical Research Limited</t>
        </is>
      </c>
    </row>
    <row r="166">
      <c r="B166" t="inlineStr">
        <is>
          <t>Catherine Crealey</t>
        </is>
      </c>
      <c r="C166" t="inlineStr">
        <is>
          <t>ICON Clinical Research Limited</t>
        </is>
      </c>
    </row>
    <row r="167">
      <c r="B167" t="inlineStr">
        <is>
          <t>Catherine Crealey</t>
        </is>
      </c>
      <c r="C167" t="inlineStr">
        <is>
          <t>ICON Clinical Research Limited</t>
        </is>
      </c>
    </row>
    <row r="168">
      <c r="B168" t="inlineStr">
        <is>
          <t>Catherine Rowland</t>
        </is>
      </c>
      <c r="C168" t="inlineStr">
        <is>
          <t>ICON Clinical Research Limited</t>
        </is>
      </c>
    </row>
    <row r="169">
      <c r="B169" t="inlineStr">
        <is>
          <t>Chalida Charoenpol</t>
        </is>
      </c>
      <c r="C169" t="inlineStr">
        <is>
          <t>ICON Clinical Research Limited</t>
        </is>
      </c>
    </row>
    <row r="170">
      <c r="B170" t="inlineStr">
        <is>
          <t>Cheryl Bonadonna</t>
        </is>
      </c>
      <c r="C170" t="inlineStr">
        <is>
          <t>ICON Clinical Research Limited</t>
        </is>
      </c>
    </row>
    <row r="171">
      <c r="B171" t="inlineStr">
        <is>
          <t>Christel Peronne</t>
        </is>
      </c>
      <c r="C171" t="inlineStr">
        <is>
          <t>ICON Clinical Research Limited</t>
        </is>
      </c>
    </row>
    <row r="172">
      <c r="B172" t="inlineStr">
        <is>
          <t>Christina Kaemmer</t>
        </is>
      </c>
      <c r="C172" t="inlineStr">
        <is>
          <t>ICON Clinical Research Limited</t>
        </is>
      </c>
    </row>
    <row r="173">
      <c r="B173" t="inlineStr">
        <is>
          <t>Christina Oliger</t>
        </is>
      </c>
      <c r="C173" t="inlineStr">
        <is>
          <t>ICON Clinical Research Limited</t>
        </is>
      </c>
    </row>
    <row r="174">
      <c r="B174" t="inlineStr">
        <is>
          <t>Christina Wilson</t>
        </is>
      </c>
      <c r="C174" t="inlineStr">
        <is>
          <t>ICON Clinical Research Limited</t>
        </is>
      </c>
    </row>
    <row r="175">
      <c r="B175" t="inlineStr">
        <is>
          <t>Christopher Boney</t>
        </is>
      </c>
      <c r="C175" t="inlineStr">
        <is>
          <t>ICON Clinical Research Limited</t>
        </is>
      </c>
    </row>
    <row r="176">
      <c r="B176" t="inlineStr">
        <is>
          <t>Claire Madina</t>
        </is>
      </c>
      <c r="C176" t="inlineStr">
        <is>
          <t>ICON Clinical Research Limited</t>
        </is>
      </c>
    </row>
    <row r="177">
      <c r="B177" t="inlineStr">
        <is>
          <t>Claudia Meier</t>
        </is>
      </c>
      <c r="C177" t="inlineStr">
        <is>
          <t>ICON Clinical Research Limited</t>
        </is>
      </c>
    </row>
    <row r="178">
      <c r="B178" t="inlineStr">
        <is>
          <t>Claudia Toscano</t>
        </is>
      </c>
      <c r="C178" t="inlineStr">
        <is>
          <t>ICON Clinical Research Limited</t>
        </is>
      </c>
    </row>
    <row r="179">
      <c r="B179" t="inlineStr">
        <is>
          <t>Costin Balan</t>
        </is>
      </c>
      <c r="C179" t="inlineStr">
        <is>
          <t>ICON Clinical Research Limited</t>
        </is>
      </c>
    </row>
    <row r="180">
      <c r="B180" t="inlineStr">
        <is>
          <t>Cris Ann Gonzales</t>
        </is>
      </c>
      <c r="C180" t="inlineStr">
        <is>
          <t>ICON Clinical Research Limited</t>
        </is>
      </c>
    </row>
    <row r="181">
      <c r="B181" t="inlineStr">
        <is>
          <t>Crystal Cushman</t>
        </is>
      </c>
      <c r="C181" t="inlineStr">
        <is>
          <t>ICON Clinical Research Limited</t>
        </is>
      </c>
    </row>
    <row r="182">
      <c r="B182" t="inlineStr">
        <is>
          <t>Crystal Radford</t>
        </is>
      </c>
      <c r="C182" t="inlineStr">
        <is>
          <t>ICON Clinical Research Limited</t>
        </is>
      </c>
    </row>
    <row r="183">
      <c r="B183" t="inlineStr">
        <is>
          <t>Cynthia May</t>
        </is>
      </c>
      <c r="C183" t="inlineStr">
        <is>
          <t>ICON Clinical Research Limited</t>
        </is>
      </c>
    </row>
    <row r="184">
      <c r="B184" t="inlineStr">
        <is>
          <t>Dana Springer</t>
        </is>
      </c>
      <c r="C184" t="inlineStr">
        <is>
          <t>ICON Clinical Research Limited</t>
        </is>
      </c>
    </row>
    <row r="185">
      <c r="B185" t="inlineStr">
        <is>
          <t>Dario Castiello</t>
        </is>
      </c>
      <c r="C185" t="inlineStr">
        <is>
          <t>ICON Clinical Research Limited</t>
        </is>
      </c>
    </row>
    <row r="186">
      <c r="B186" t="inlineStr">
        <is>
          <t>Darlene Amado</t>
        </is>
      </c>
      <c r="C186" t="inlineStr">
        <is>
          <t>ICON Clinical Research Limited</t>
        </is>
      </c>
    </row>
    <row r="187">
      <c r="B187" t="inlineStr">
        <is>
          <t>Debashis Chakraborty</t>
        </is>
      </c>
      <c r="C187" t="inlineStr">
        <is>
          <t>ICON Clinical Research Limited</t>
        </is>
      </c>
    </row>
    <row r="188">
      <c r="B188" t="inlineStr">
        <is>
          <t>Debashis Chakraborty</t>
        </is>
      </c>
      <c r="C188" t="inlineStr">
        <is>
          <t>ICON Clinical Research Limited</t>
        </is>
      </c>
    </row>
    <row r="189">
      <c r="B189" t="inlineStr">
        <is>
          <t>Debbie Marshall</t>
        </is>
      </c>
      <c r="C189" t="inlineStr">
        <is>
          <t>ICON Clinical Research Limited</t>
        </is>
      </c>
    </row>
    <row r="190">
      <c r="B190" t="inlineStr">
        <is>
          <t>Debra Craven</t>
        </is>
      </c>
      <c r="C190" t="inlineStr">
        <is>
          <t>ICON Clinical Research Limited</t>
        </is>
      </c>
    </row>
    <row r="191">
      <c r="B191" t="inlineStr">
        <is>
          <t>Dinah Knotts</t>
        </is>
      </c>
      <c r="C191" t="inlineStr">
        <is>
          <t>ICON Clinical Research Limited</t>
        </is>
      </c>
    </row>
    <row r="192">
      <c r="B192" t="inlineStr">
        <is>
          <t>Donal Crowley</t>
        </is>
      </c>
      <c r="C192" t="inlineStr">
        <is>
          <t>ICON Clinical Research Limited</t>
        </is>
      </c>
    </row>
    <row r="193">
      <c r="B193" t="inlineStr">
        <is>
          <t>Elizabeth Lovell</t>
        </is>
      </c>
      <c r="C193" t="inlineStr">
        <is>
          <t>ICON Clinical Research Limited</t>
        </is>
      </c>
    </row>
    <row r="194">
      <c r="B194" t="inlineStr">
        <is>
          <t>Elodie Le Sidaner</t>
        </is>
      </c>
      <c r="C194" t="inlineStr">
        <is>
          <t>ICON Clinical Research Limited</t>
        </is>
      </c>
    </row>
    <row r="195">
      <c r="B195" t="inlineStr">
        <is>
          <t>Emily Khan</t>
        </is>
      </c>
      <c r="C195" t="inlineStr">
        <is>
          <t>ICON Clinical Research Limited</t>
        </is>
      </c>
    </row>
    <row r="196">
      <c r="B196" t="inlineStr">
        <is>
          <t>Emma Neill</t>
        </is>
      </c>
      <c r="C196" t="inlineStr">
        <is>
          <t>ICON Clinical Research Limited</t>
        </is>
      </c>
    </row>
    <row r="197">
      <c r="B197" t="inlineStr">
        <is>
          <t>Erica Barber</t>
        </is>
      </c>
      <c r="C197" t="inlineStr">
        <is>
          <t>ICON Clinical Research Limited</t>
        </is>
      </c>
    </row>
    <row r="198">
      <c r="B198" t="inlineStr">
        <is>
          <t>Evy Baldwin</t>
        </is>
      </c>
      <c r="C198" t="inlineStr">
        <is>
          <t>ICON Clinical Research Limited</t>
        </is>
      </c>
    </row>
    <row r="199">
      <c r="B199" t="inlineStr">
        <is>
          <t>Filipa Mendaosilva</t>
        </is>
      </c>
      <c r="C199" t="inlineStr">
        <is>
          <t>ICON Clinical Research Limited</t>
        </is>
      </c>
    </row>
    <row r="200">
      <c r="B200" t="inlineStr">
        <is>
          <t>Finnian Carroll-Maurer</t>
        </is>
      </c>
      <c r="C200" t="inlineStr">
        <is>
          <t>ICON Clinical Research Limited</t>
        </is>
      </c>
    </row>
    <row r="201">
      <c r="B201" t="inlineStr">
        <is>
          <t>Gabriela Pimentel</t>
        </is>
      </c>
      <c r="C201" t="inlineStr">
        <is>
          <t>ICON Clinical Research Limited</t>
        </is>
      </c>
    </row>
    <row r="202">
      <c r="B202" t="inlineStr">
        <is>
          <t>Gasparac Shannon</t>
        </is>
      </c>
      <c r="C202" t="inlineStr">
        <is>
          <t>ICON Clinical Research Limited</t>
        </is>
      </c>
    </row>
    <row r="203">
      <c r="B203" t="inlineStr">
        <is>
          <t>Gilles Galliot</t>
        </is>
      </c>
      <c r="C203" t="inlineStr">
        <is>
          <t>ICON Clinical Research Limited</t>
        </is>
      </c>
    </row>
    <row r="204">
      <c r="B204" t="inlineStr">
        <is>
          <t>Gillian Deena</t>
        </is>
      </c>
      <c r="C204" t="inlineStr">
        <is>
          <t>ICON Clinical Research Limited</t>
        </is>
      </c>
    </row>
    <row r="205">
      <c r="B205" t="inlineStr">
        <is>
          <t>Glenn Tan Ching Siang</t>
        </is>
      </c>
      <c r="C205" t="inlineStr">
        <is>
          <t>ICON Clinical Research Limited</t>
        </is>
      </c>
    </row>
    <row r="206">
      <c r="B206" t="inlineStr">
        <is>
          <t>Graham Fewster</t>
        </is>
      </c>
      <c r="C206" t="inlineStr">
        <is>
          <t>ICON Clinical Research Limited</t>
        </is>
      </c>
    </row>
    <row r="207">
      <c r="B207" t="inlineStr">
        <is>
          <t>Gregory Addesso</t>
        </is>
      </c>
      <c r="C207" t="inlineStr">
        <is>
          <t>ICON Clinical Research Limited</t>
        </is>
      </c>
    </row>
    <row r="208">
      <c r="B208" t="inlineStr">
        <is>
          <t>Gregory Hemontolor</t>
        </is>
      </c>
      <c r="C208" t="inlineStr">
        <is>
          <t>ICON Clinical Research Limited</t>
        </is>
      </c>
    </row>
    <row r="209">
      <c r="B209" t="inlineStr">
        <is>
          <t>Harald Singer</t>
        </is>
      </c>
      <c r="C209" t="inlineStr">
        <is>
          <t>ICON Clinical Research Limited</t>
        </is>
      </c>
    </row>
    <row r="210">
      <c r="B210" t="inlineStr">
        <is>
          <t>Heather Hirst</t>
        </is>
      </c>
      <c r="C210" t="inlineStr">
        <is>
          <t>ICON Clinical Research Limited</t>
        </is>
      </c>
    </row>
    <row r="211">
      <c r="B211" t="inlineStr">
        <is>
          <t>Helen Chalmers</t>
        </is>
      </c>
      <c r="C211" t="inlineStr">
        <is>
          <t>ICON Clinical Research Limited</t>
        </is>
      </c>
    </row>
    <row r="212">
      <c r="B212" t="inlineStr">
        <is>
          <t>Helen Chalmers</t>
        </is>
      </c>
      <c r="C212" t="inlineStr">
        <is>
          <t>ICON Clinical Research Limited</t>
        </is>
      </c>
    </row>
    <row r="213">
      <c r="B213" t="inlineStr">
        <is>
          <t>Holly Malave</t>
        </is>
      </c>
      <c r="C213" t="inlineStr">
        <is>
          <t>ICON Clinical Research Limited</t>
        </is>
      </c>
    </row>
    <row r="214">
      <c r="B214" t="inlineStr">
        <is>
          <t>Ihjaaz Qureshi</t>
        </is>
      </c>
      <c r="C214" t="inlineStr">
        <is>
          <t>ICON Clinical Research Limited</t>
        </is>
      </c>
    </row>
    <row r="215">
      <c r="B215" t="inlineStr">
        <is>
          <t>Ildiko Pecak</t>
        </is>
      </c>
      <c r="C215" t="inlineStr">
        <is>
          <t>ICON Clinical Research Limited</t>
        </is>
      </c>
    </row>
    <row r="216">
      <c r="B216" t="inlineStr">
        <is>
          <t>Importer of Record</t>
        </is>
      </c>
      <c r="C216" t="inlineStr">
        <is>
          <t>ICON Clinical Research Limited</t>
        </is>
      </c>
    </row>
    <row r="217">
      <c r="B217" t="inlineStr">
        <is>
          <t>Ingrid Mateu</t>
        </is>
      </c>
      <c r="C217" t="inlineStr">
        <is>
          <t>ICON Clinical Research Limited</t>
        </is>
      </c>
    </row>
    <row r="218">
      <c r="B218" t="inlineStr">
        <is>
          <t>Irina Naumenkova</t>
        </is>
      </c>
      <c r="C218" t="inlineStr">
        <is>
          <t>ICON Clinical Research Limited</t>
        </is>
      </c>
    </row>
    <row r="219">
      <c r="B219" t="inlineStr">
        <is>
          <t>Jack Harasimowicz</t>
        </is>
      </c>
      <c r="C219" t="inlineStr">
        <is>
          <t>ICON Clinical Research Limited</t>
        </is>
      </c>
    </row>
    <row r="220">
      <c r="B220" t="inlineStr">
        <is>
          <t>James Liles</t>
        </is>
      </c>
      <c r="C220" t="inlineStr">
        <is>
          <t>ICON Clinical Research Limited</t>
        </is>
      </c>
    </row>
    <row r="221">
      <c r="B221" t="inlineStr">
        <is>
          <t>Janis Brown</t>
        </is>
      </c>
      <c r="C221" t="inlineStr">
        <is>
          <t>ICON Clinical Research Limited</t>
        </is>
      </c>
    </row>
    <row r="222">
      <c r="B222" t="inlineStr">
        <is>
          <t>Janis Brown</t>
        </is>
      </c>
      <c r="C222" t="inlineStr">
        <is>
          <t>ICON Clinical Research Limited</t>
        </is>
      </c>
    </row>
    <row r="223">
      <c r="B223" t="inlineStr">
        <is>
          <t>Jayesh Patel</t>
        </is>
      </c>
      <c r="C223" t="inlineStr">
        <is>
          <t>ICON Clinical Research Limited</t>
        </is>
      </c>
    </row>
    <row r="224">
      <c r="B224" t="inlineStr">
        <is>
          <t>Jeff Erickson</t>
        </is>
      </c>
      <c r="C224" t="inlineStr">
        <is>
          <t>ICON Clinical Research Limited</t>
        </is>
      </c>
    </row>
    <row r="225">
      <c r="B225" t="inlineStr">
        <is>
          <t>Jeff Sharp</t>
        </is>
      </c>
      <c r="C225" t="inlineStr">
        <is>
          <t>ICON Clinical Research Limited</t>
        </is>
      </c>
    </row>
    <row r="226">
      <c r="B226" t="inlineStr">
        <is>
          <t>Jeffrey Cox</t>
        </is>
      </c>
      <c r="C226" t="inlineStr">
        <is>
          <t>ICON Clinical Research Limited</t>
        </is>
      </c>
    </row>
    <row r="227">
      <c r="B227" t="inlineStr">
        <is>
          <t>Jeffrey Fox</t>
        </is>
      </c>
      <c r="C227" t="inlineStr">
        <is>
          <t>ICON Clinical Research Limited</t>
        </is>
      </c>
    </row>
    <row r="228">
      <c r="B228" t="inlineStr">
        <is>
          <t>Jelena Tomasevic</t>
        </is>
      </c>
      <c r="C228" t="inlineStr">
        <is>
          <t>ICON Clinical Research Limited</t>
        </is>
      </c>
    </row>
    <row r="229">
      <c r="B229" t="inlineStr">
        <is>
          <t>Jennifer Appleby</t>
        </is>
      </c>
      <c r="C229" t="inlineStr">
        <is>
          <t>ICON Clinical Research Limited</t>
        </is>
      </c>
    </row>
    <row r="230">
      <c r="B230" t="inlineStr">
        <is>
          <t>Jennifer Diprata</t>
        </is>
      </c>
      <c r="C230" t="inlineStr">
        <is>
          <t>ICON Clinical Research Limited</t>
        </is>
      </c>
    </row>
    <row r="231">
      <c r="B231" t="inlineStr">
        <is>
          <t>Jessica Da Silva</t>
        </is>
      </c>
      <c r="C231" t="inlineStr">
        <is>
          <t>ICON Clinical Research Limited</t>
        </is>
      </c>
    </row>
    <row r="232">
      <c r="B232" t="inlineStr">
        <is>
          <t>Jessica Evans</t>
        </is>
      </c>
      <c r="C232" t="inlineStr">
        <is>
          <t>ICON Clinical Research Limited</t>
        </is>
      </c>
    </row>
    <row r="233">
      <c r="B233" t="inlineStr">
        <is>
          <t>Jessica Kokoszka</t>
        </is>
      </c>
      <c r="C233" t="inlineStr">
        <is>
          <t>ICON Clinical Research Limited</t>
        </is>
      </c>
    </row>
    <row r="234">
      <c r="B234" t="inlineStr">
        <is>
          <t>Jessica Walorz</t>
        </is>
      </c>
      <c r="C234" t="inlineStr">
        <is>
          <t>ICON Clinical Research Limited</t>
        </is>
      </c>
    </row>
    <row r="235">
      <c r="B235" t="inlineStr">
        <is>
          <t>Jill Cottell</t>
        </is>
      </c>
      <c r="C235" t="inlineStr">
        <is>
          <t>ICON Clinical Research Limited</t>
        </is>
      </c>
    </row>
    <row r="236">
      <c r="B236" t="inlineStr">
        <is>
          <t>joana Figueiredo</t>
        </is>
      </c>
      <c r="C236" t="inlineStr">
        <is>
          <t>ICON Clinical Research Limited</t>
        </is>
      </c>
    </row>
    <row r="237">
      <c r="B237" t="inlineStr">
        <is>
          <t>Joanna Gorecka</t>
        </is>
      </c>
      <c r="C237" t="inlineStr">
        <is>
          <t>ICON Clinical Research Limited</t>
        </is>
      </c>
    </row>
    <row r="238">
      <c r="B238" t="inlineStr">
        <is>
          <t>Joanna Rucinska</t>
        </is>
      </c>
      <c r="C238" t="inlineStr">
        <is>
          <t>ICON Clinical Research Limited</t>
        </is>
      </c>
    </row>
    <row r="239">
      <c r="B239" t="inlineStr">
        <is>
          <t>Joanna Siemiatkowska</t>
        </is>
      </c>
      <c r="C239" t="inlineStr">
        <is>
          <t>ICON Clinical Research Limited</t>
        </is>
      </c>
    </row>
    <row r="240">
      <c r="B240" t="inlineStr">
        <is>
          <t>Joe Potworka</t>
        </is>
      </c>
      <c r="C240" t="inlineStr">
        <is>
          <t>ICON Clinical Research Limited</t>
        </is>
      </c>
    </row>
    <row r="241">
      <c r="B241" t="inlineStr">
        <is>
          <t>John Munn</t>
        </is>
      </c>
      <c r="C241" t="inlineStr">
        <is>
          <t>ICON Clinical Research Limited</t>
        </is>
      </c>
    </row>
    <row r="242">
      <c r="B242" t="inlineStr">
        <is>
          <t>Joubert Liebenberg</t>
        </is>
      </c>
      <c r="C242" t="inlineStr">
        <is>
          <t>ICON Clinical Research Limited</t>
        </is>
      </c>
    </row>
    <row r="243">
      <c r="B243" t="inlineStr">
        <is>
          <t>Joyce Lee</t>
        </is>
      </c>
      <c r="C243" t="inlineStr">
        <is>
          <t>ICON Clinical Research Limited</t>
        </is>
      </c>
    </row>
    <row r="244">
      <c r="B244" t="inlineStr">
        <is>
          <t>Juan Costales</t>
        </is>
      </c>
      <c r="C244" t="inlineStr">
        <is>
          <t>ICON Clinical Research Limited</t>
        </is>
      </c>
    </row>
    <row r="245">
      <c r="B245" t="inlineStr">
        <is>
          <t>Julie Hamm</t>
        </is>
      </c>
      <c r="C245" t="inlineStr">
        <is>
          <t>ICON Clinical Research Limited</t>
        </is>
      </c>
    </row>
    <row r="246">
      <c r="B246" t="inlineStr">
        <is>
          <t>Kanokwan Larpadisorrn</t>
        </is>
      </c>
      <c r="C246" t="inlineStr">
        <is>
          <t>ICON Clinical Research Limited</t>
        </is>
      </c>
    </row>
    <row r="247">
      <c r="B247" t="inlineStr">
        <is>
          <t>Karsten Rotthowe</t>
        </is>
      </c>
      <c r="C247" t="inlineStr">
        <is>
          <t>ICON Clinical Research Limited</t>
        </is>
      </c>
    </row>
    <row r="248">
      <c r="B248" t="inlineStr">
        <is>
          <t>Katherine Mcginley</t>
        </is>
      </c>
      <c r="C248" t="inlineStr">
        <is>
          <t>ICON Clinical Research Limited</t>
        </is>
      </c>
    </row>
    <row r="249">
      <c r="B249" t="inlineStr">
        <is>
          <t>Kathy Fong</t>
        </is>
      </c>
      <c r="C249" t="inlineStr">
        <is>
          <t>ICON Clinical Research Limited</t>
        </is>
      </c>
    </row>
    <row r="250">
      <c r="B250" t="inlineStr">
        <is>
          <t>Katrina Robinson</t>
        </is>
      </c>
      <c r="C250" t="inlineStr">
        <is>
          <t>ICON Clinical Research Limited</t>
        </is>
      </c>
    </row>
    <row r="251">
      <c r="B251" t="inlineStr">
        <is>
          <t>Kava Jasmin</t>
        </is>
      </c>
      <c r="C251" t="inlineStr">
        <is>
          <t>ICON Clinical Research Limited</t>
        </is>
      </c>
    </row>
    <row r="252">
      <c r="B252" t="inlineStr">
        <is>
          <t>Kelly Barlow</t>
        </is>
      </c>
      <c r="C252" t="inlineStr">
        <is>
          <t>ICON Clinical Research Limited</t>
        </is>
      </c>
    </row>
    <row r="253">
      <c r="B253" t="inlineStr">
        <is>
          <t>Kelly Millar</t>
        </is>
      </c>
      <c r="C253" t="inlineStr">
        <is>
          <t>ICON Clinical Research Limited</t>
        </is>
      </c>
    </row>
    <row r="254">
      <c r="B254" t="inlineStr">
        <is>
          <t>Khan Emily</t>
        </is>
      </c>
      <c r="C254" t="inlineStr">
        <is>
          <t>ICON Clinical Research Limited</t>
        </is>
      </c>
    </row>
    <row r="255">
      <c r="B255" t="inlineStr">
        <is>
          <t>Kim Jardim-Surman</t>
        </is>
      </c>
      <c r="C255" t="inlineStr">
        <is>
          <t>ICON Clinical Research Limited</t>
        </is>
      </c>
    </row>
    <row r="256">
      <c r="B256" t="inlineStr">
        <is>
          <t>Kimberly Cusano</t>
        </is>
      </c>
      <c r="C256" t="inlineStr">
        <is>
          <t>ICON Clinical Research Limited</t>
        </is>
      </c>
    </row>
    <row r="257">
      <c r="B257" t="inlineStr">
        <is>
          <t>Kitty Terstege</t>
        </is>
      </c>
      <c r="C257" t="inlineStr">
        <is>
          <t>ICON Clinical Research Limited</t>
        </is>
      </c>
    </row>
    <row r="258">
      <c r="B258" t="inlineStr">
        <is>
          <t>Kris Javier</t>
        </is>
      </c>
      <c r="C258" t="inlineStr">
        <is>
          <t>ICON Clinical Research Limited</t>
        </is>
      </c>
    </row>
    <row r="259">
      <c r="B259" t="inlineStr">
        <is>
          <t>Kriti Khera</t>
        </is>
      </c>
      <c r="C259" t="inlineStr">
        <is>
          <t>ICON Clinical Research Limited</t>
        </is>
      </c>
    </row>
    <row r="260">
      <c r="B260" t="inlineStr">
        <is>
          <t>Le Su</t>
        </is>
      </c>
      <c r="C260" t="inlineStr">
        <is>
          <t>ICON Clinical Research Limited</t>
        </is>
      </c>
    </row>
    <row r="261">
      <c r="B261" t="inlineStr">
        <is>
          <t>Lindsey Flynn</t>
        </is>
      </c>
      <c r="C261" t="inlineStr">
        <is>
          <t>ICON Clinical Research Limited</t>
        </is>
      </c>
    </row>
    <row r="262">
      <c r="B262" t="inlineStr">
        <is>
          <t>Louisa Carlse</t>
        </is>
      </c>
      <c r="C262" t="inlineStr">
        <is>
          <t>ICON Clinical Research Limited</t>
        </is>
      </c>
    </row>
    <row r="263">
      <c r="B263" t="inlineStr">
        <is>
          <t>Lyn McDowell</t>
        </is>
      </c>
      <c r="C263" t="inlineStr">
        <is>
          <t>ICON Clinical Research Limited</t>
        </is>
      </c>
    </row>
    <row r="264">
      <c r="B264" t="inlineStr">
        <is>
          <t>Madeline Hall</t>
        </is>
      </c>
      <c r="C264" t="inlineStr">
        <is>
          <t>ICON Clinical Research Limited</t>
        </is>
      </c>
    </row>
    <row r="265">
      <c r="B265" t="inlineStr">
        <is>
          <t>Mako Kerkadze</t>
        </is>
      </c>
      <c r="C265" t="inlineStr">
        <is>
          <t>ICON Clinical Research Limited</t>
        </is>
      </c>
    </row>
    <row r="266">
      <c r="B266" t="inlineStr">
        <is>
          <t>Mara-Lu Smit</t>
        </is>
      </c>
      <c r="C266" t="inlineStr">
        <is>
          <t>ICON Clinical Research Limited</t>
        </is>
      </c>
    </row>
    <row r="267">
      <c r="B267" t="inlineStr">
        <is>
          <t>Margaret Cooley</t>
        </is>
      </c>
      <c r="C267" t="inlineStr">
        <is>
          <t>ICON Clinical Research Limited</t>
        </is>
      </c>
    </row>
    <row r="268">
      <c r="B268" t="inlineStr">
        <is>
          <t>Mariam Alakabawy</t>
        </is>
      </c>
      <c r="C268" t="inlineStr">
        <is>
          <t>ICON Clinical Research Limited</t>
        </is>
      </c>
    </row>
    <row r="269">
      <c r="B269" t="inlineStr">
        <is>
          <t>Marlena Galecka</t>
        </is>
      </c>
      <c r="C269" t="inlineStr">
        <is>
          <t>ICON Clinical Research Limited</t>
        </is>
      </c>
    </row>
    <row r="270">
      <c r="B270" t="inlineStr">
        <is>
          <t>Martin Lucas</t>
        </is>
      </c>
      <c r="C270" t="inlineStr">
        <is>
          <t>ICON Clinical Research Limited</t>
        </is>
      </c>
    </row>
    <row r="271">
      <c r="B271" t="inlineStr">
        <is>
          <t>Marzena Madej</t>
        </is>
      </c>
      <c r="C271" t="inlineStr">
        <is>
          <t>ICON Clinical Research Limited</t>
        </is>
      </c>
    </row>
    <row r="272">
      <c r="B272" t="inlineStr">
        <is>
          <t>Matt Berry</t>
        </is>
      </c>
      <c r="C272" t="inlineStr">
        <is>
          <t>ICON Clinical Research Limited</t>
        </is>
      </c>
    </row>
    <row r="273">
      <c r="B273" t="inlineStr">
        <is>
          <t>Meier Claudia</t>
        </is>
      </c>
      <c r="C273" t="inlineStr">
        <is>
          <t>ICON Clinical Research Limited</t>
        </is>
      </c>
    </row>
    <row r="274">
      <c r="B274" t="inlineStr">
        <is>
          <t>Michele Nelson</t>
        </is>
      </c>
      <c r="C274" t="inlineStr">
        <is>
          <t>ICON Clinical Research Limited</t>
        </is>
      </c>
    </row>
    <row r="275">
      <c r="B275" t="inlineStr">
        <is>
          <t>Michelle Moore</t>
        </is>
      </c>
      <c r="C275" t="inlineStr">
        <is>
          <t>ICON Clinical Research Limited</t>
        </is>
      </c>
    </row>
    <row r="276">
      <c r="B276" t="inlineStr">
        <is>
          <t>Mikaela Feichtinger</t>
        </is>
      </c>
      <c r="C276" t="inlineStr">
        <is>
          <t>ICON Clinical Research Limited</t>
        </is>
      </c>
    </row>
    <row r="277">
      <c r="B277" t="inlineStr">
        <is>
          <t>Monica Nhong</t>
        </is>
      </c>
      <c r="C277" t="inlineStr">
        <is>
          <t>ICON Clinical Research Limited</t>
        </is>
      </c>
    </row>
    <row r="278">
      <c r="B278" t="inlineStr">
        <is>
          <t>Monica Putnam</t>
        </is>
      </c>
      <c r="C278" t="inlineStr">
        <is>
          <t>ICON Clinical Research Limited</t>
        </is>
      </c>
    </row>
    <row r="279">
      <c r="B279" t="inlineStr">
        <is>
          <t>Nancy Muirhead</t>
        </is>
      </c>
      <c r="C279" t="inlineStr">
        <is>
          <t>ICON Clinical Research Limited</t>
        </is>
      </c>
    </row>
    <row r="280">
      <c r="B280" t="inlineStr">
        <is>
          <t>Natasha Deiter</t>
        </is>
      </c>
      <c r="C280" t="inlineStr">
        <is>
          <t>ICON Clinical Research Limited</t>
        </is>
      </c>
    </row>
    <row r="281">
      <c r="B281" t="inlineStr">
        <is>
          <t>NeilAnn Moody</t>
        </is>
      </c>
      <c r="C281" t="inlineStr">
        <is>
          <t>ICON Clinical Research Limited</t>
        </is>
      </c>
    </row>
    <row r="282">
      <c r="B282" t="inlineStr">
        <is>
          <t>oleg Suitetov</t>
        </is>
      </c>
      <c r="C282" t="inlineStr">
        <is>
          <t>ICON Clinical Research Limited</t>
        </is>
      </c>
    </row>
    <row r="283">
      <c r="B283" t="inlineStr">
        <is>
          <t>Oleksandr Rudovskyi</t>
        </is>
      </c>
      <c r="C283" t="inlineStr">
        <is>
          <t>ICON Clinical Research Limited</t>
        </is>
      </c>
    </row>
    <row r="284">
      <c r="B284" t="inlineStr">
        <is>
          <t>Olga Filina</t>
        </is>
      </c>
      <c r="C284" t="inlineStr">
        <is>
          <t>ICON Clinical Research Limited</t>
        </is>
      </c>
    </row>
    <row r="285">
      <c r="B285" t="inlineStr">
        <is>
          <t>Olga Filina</t>
        </is>
      </c>
      <c r="C285" t="inlineStr">
        <is>
          <t>ICON Clinical Research Limited</t>
        </is>
      </c>
    </row>
    <row r="286">
      <c r="B286" t="inlineStr">
        <is>
          <t>Olga Muzychenko</t>
        </is>
      </c>
      <c r="C286" t="inlineStr">
        <is>
          <t>ICON Clinical Research Limited</t>
        </is>
      </c>
    </row>
    <row r="287">
      <c r="B287" t="inlineStr">
        <is>
          <t>Oliver Webber</t>
        </is>
      </c>
      <c r="C287" t="inlineStr">
        <is>
          <t>ICON Clinical Research Limited</t>
        </is>
      </c>
    </row>
    <row r="288">
      <c r="B288" t="inlineStr">
        <is>
          <t>Olubunmi Oduwole</t>
        </is>
      </c>
      <c r="C288" t="inlineStr">
        <is>
          <t>ICON Clinical Research Limited</t>
        </is>
      </c>
    </row>
    <row r="289">
      <c r="B289" t="inlineStr">
        <is>
          <t>Perrine Gouin</t>
        </is>
      </c>
      <c r="C289" t="inlineStr">
        <is>
          <t>ICON Clinical Research Limited</t>
        </is>
      </c>
    </row>
    <row r="290">
      <c r="B290" t="inlineStr">
        <is>
          <t>Prahs AP</t>
        </is>
      </c>
      <c r="C290" t="inlineStr">
        <is>
          <t>ICON Clinical Research Limited</t>
        </is>
      </c>
    </row>
    <row r="291">
      <c r="B291" t="inlineStr">
        <is>
          <t>Prahs Vendor Management</t>
        </is>
      </c>
      <c r="C291" t="inlineStr">
        <is>
          <t>ICON Clinical Research Limited</t>
        </is>
      </c>
    </row>
    <row r="292">
      <c r="B292" t="inlineStr">
        <is>
          <t>Rachael Thompson</t>
        </is>
      </c>
      <c r="C292" t="inlineStr">
        <is>
          <t>ICON Clinical Research Limited</t>
        </is>
      </c>
    </row>
    <row r="293">
      <c r="B293" t="inlineStr">
        <is>
          <t>Rachel Tonkin</t>
        </is>
      </c>
      <c r="C293" t="inlineStr">
        <is>
          <t>ICON Clinical Research Limited</t>
        </is>
      </c>
    </row>
    <row r="294">
      <c r="B294" t="inlineStr">
        <is>
          <t>Rebecca Bryan</t>
        </is>
      </c>
      <c r="C294" t="inlineStr">
        <is>
          <t>ICON Clinical Research Limited</t>
        </is>
      </c>
    </row>
    <row r="295">
      <c r="B295" t="inlineStr">
        <is>
          <t>Robert Kramek</t>
        </is>
      </c>
      <c r="C295" t="inlineStr">
        <is>
          <t>ICON Clinical Research Limited</t>
        </is>
      </c>
    </row>
    <row r="296">
      <c r="B296" t="inlineStr">
        <is>
          <t>Rodrigo Maccari</t>
        </is>
      </c>
      <c r="C296" t="inlineStr">
        <is>
          <t>ICON Clinical Research Limited</t>
        </is>
      </c>
    </row>
    <row r="297">
      <c r="B297" t="inlineStr">
        <is>
          <t>Roger Herrmann</t>
        </is>
      </c>
      <c r="C297" t="inlineStr">
        <is>
          <t>ICON Clinical Research Limited</t>
        </is>
      </c>
    </row>
    <row r="298">
      <c r="B298" t="inlineStr">
        <is>
          <t>Ronan Butler</t>
        </is>
      </c>
      <c r="C298" t="inlineStr">
        <is>
          <t>ICON Clinical Research Limited</t>
        </is>
      </c>
    </row>
    <row r="299">
      <c r="B299" t="inlineStr">
        <is>
          <t>Rosanne Virginio</t>
        </is>
      </c>
      <c r="C299" t="inlineStr">
        <is>
          <t>ICON Clinical Research Limited</t>
        </is>
      </c>
    </row>
    <row r="300">
      <c r="B300" t="inlineStr">
        <is>
          <t>Rosie Salmon</t>
        </is>
      </c>
      <c r="C300" t="inlineStr">
        <is>
          <t>ICON Clinical Research Limited</t>
        </is>
      </c>
    </row>
    <row r="301">
      <c r="B301" t="inlineStr">
        <is>
          <t>Ruby Zhao</t>
        </is>
      </c>
      <c r="C301" t="inlineStr">
        <is>
          <t>ICON Clinical Research Limited</t>
        </is>
      </c>
    </row>
    <row r="302">
      <c r="B302" t="inlineStr">
        <is>
          <t>Ruth Smith</t>
        </is>
      </c>
      <c r="C302" t="inlineStr">
        <is>
          <t>ICON Clinical Research Limited</t>
        </is>
      </c>
    </row>
    <row r="303">
      <c r="B303" t="inlineStr">
        <is>
          <t>Saar Freedman</t>
        </is>
      </c>
      <c r="C303" t="inlineStr">
        <is>
          <t>ICON Clinical Research Limited</t>
        </is>
      </c>
    </row>
    <row r="304">
      <c r="B304" t="inlineStr">
        <is>
          <t>Sabine Grothues</t>
        </is>
      </c>
      <c r="C304" t="inlineStr">
        <is>
          <t>ICON Clinical Research Limited</t>
        </is>
      </c>
    </row>
    <row r="305">
      <c r="B305" t="inlineStr">
        <is>
          <t>Sally Pasche</t>
        </is>
      </c>
      <c r="C305" t="inlineStr">
        <is>
          <t>ICON Clinical Research Limited</t>
        </is>
      </c>
    </row>
    <row r="306">
      <c r="B306" t="inlineStr">
        <is>
          <t>Samantha Hough</t>
        </is>
      </c>
      <c r="C306" t="inlineStr">
        <is>
          <t>ICON Clinical Research Limited</t>
        </is>
      </c>
    </row>
    <row r="307">
      <c r="B307" t="inlineStr">
        <is>
          <t>Sanjay Sarkar</t>
        </is>
      </c>
      <c r="C307" t="inlineStr">
        <is>
          <t>ICON Clinical Research Limited</t>
        </is>
      </c>
    </row>
    <row r="308">
      <c r="B308" t="inlineStr">
        <is>
          <t>Sara Mccradden</t>
        </is>
      </c>
      <c r="C308" t="inlineStr">
        <is>
          <t>ICON Clinical Research Limited</t>
        </is>
      </c>
    </row>
    <row r="309">
      <c r="B309" t="inlineStr">
        <is>
          <t>Sarah Casey</t>
        </is>
      </c>
      <c r="C309" t="inlineStr">
        <is>
          <t>ICON Clinical Research Limited</t>
        </is>
      </c>
    </row>
    <row r="310">
      <c r="B310" t="inlineStr">
        <is>
          <t>Sarah Gilbert</t>
        </is>
      </c>
      <c r="C310" t="inlineStr">
        <is>
          <t>ICON Clinical Research Limited</t>
        </is>
      </c>
    </row>
    <row r="311">
      <c r="B311" t="inlineStr">
        <is>
          <t>Sarah Willison</t>
        </is>
      </c>
      <c r="C311" t="inlineStr">
        <is>
          <t>ICON Clinical Research Limited</t>
        </is>
      </c>
    </row>
    <row r="312">
      <c r="B312" t="inlineStr">
        <is>
          <t>Satyam Dubey</t>
        </is>
      </c>
      <c r="C312" t="inlineStr">
        <is>
          <t>ICON Clinical Research Limited</t>
        </is>
      </c>
    </row>
    <row r="313">
      <c r="B313" t="inlineStr">
        <is>
          <t>Shannel Philips</t>
        </is>
      </c>
      <c r="C313" t="inlineStr">
        <is>
          <t>ICON Clinical Research Limited</t>
        </is>
      </c>
    </row>
    <row r="314">
      <c r="B314" t="inlineStr">
        <is>
          <t>Shannon Gasparac</t>
        </is>
      </c>
      <c r="C314" t="inlineStr">
        <is>
          <t>ICON Clinical Research Limited</t>
        </is>
      </c>
    </row>
    <row r="315">
      <c r="B315" t="inlineStr">
        <is>
          <t>Sheldon NCP Donnelly</t>
        </is>
      </c>
      <c r="C315" t="inlineStr">
        <is>
          <t>ICON Clinical Research Limited</t>
        </is>
      </c>
    </row>
    <row r="316">
      <c r="B316" t="inlineStr">
        <is>
          <t>Sheryl Quinlan</t>
        </is>
      </c>
      <c r="C316" t="inlineStr">
        <is>
          <t>ICON Clinical Research Limited</t>
        </is>
      </c>
    </row>
    <row r="317">
      <c r="B317" t="inlineStr">
        <is>
          <t>Silvia Passamonti</t>
        </is>
      </c>
      <c r="C317" t="inlineStr">
        <is>
          <t>ICON Clinical Research Limited</t>
        </is>
      </c>
    </row>
    <row r="318">
      <c r="B318" t="inlineStr">
        <is>
          <t>Sjoerd Balk</t>
        </is>
      </c>
      <c r="C318" t="inlineStr">
        <is>
          <t>ICON Clinical Research Limited</t>
        </is>
      </c>
    </row>
    <row r="319">
      <c r="B319" t="inlineStr">
        <is>
          <t>Sophia Chang</t>
        </is>
      </c>
      <c r="C319" t="inlineStr">
        <is>
          <t>ICON Clinical Research Limited</t>
        </is>
      </c>
    </row>
    <row r="320">
      <c r="B320" t="inlineStr">
        <is>
          <t>Srujana Kapavarapu</t>
        </is>
      </c>
      <c r="C320" t="inlineStr">
        <is>
          <t>ICON Clinical Research Limited</t>
        </is>
      </c>
    </row>
    <row r="321">
      <c r="B321" t="inlineStr">
        <is>
          <t>Steven Porteous</t>
        </is>
      </c>
      <c r="C321" t="inlineStr">
        <is>
          <t>ICON Clinical Research Limited</t>
        </is>
      </c>
    </row>
    <row r="322">
      <c r="B322" t="inlineStr">
        <is>
          <t>Tabish Ahmed</t>
        </is>
      </c>
      <c r="C322" t="inlineStr">
        <is>
          <t>ICON Clinical Research Limited</t>
        </is>
      </c>
    </row>
    <row r="323">
      <c r="B323" t="inlineStr">
        <is>
          <t>Tamara Nikolajevic</t>
        </is>
      </c>
      <c r="C323" t="inlineStr">
        <is>
          <t>ICON Clinical Research Limited</t>
        </is>
      </c>
    </row>
    <row r="324">
      <c r="B324" t="inlineStr">
        <is>
          <t>Tammy Gallagher</t>
        </is>
      </c>
      <c r="C324" t="inlineStr">
        <is>
          <t>ICON Clinical Research Limited</t>
        </is>
      </c>
    </row>
    <row r="325">
      <c r="B325" t="inlineStr">
        <is>
          <t>Tara Hanley</t>
        </is>
      </c>
      <c r="C325" t="inlineStr">
        <is>
          <t>ICON Clinical Research Limited</t>
        </is>
      </c>
    </row>
    <row r="326">
      <c r="B326" t="inlineStr">
        <is>
          <t>Tara Smith</t>
        </is>
      </c>
      <c r="C326" t="inlineStr">
        <is>
          <t>ICON Clinical Research Limited</t>
        </is>
      </c>
    </row>
    <row r="327">
      <c r="B327" t="inlineStr">
        <is>
          <t>Tarushikha Sharma</t>
        </is>
      </c>
      <c r="C327" t="inlineStr">
        <is>
          <t>ICON Clinical Research Limited</t>
        </is>
      </c>
    </row>
    <row r="328">
      <c r="B328" t="inlineStr">
        <is>
          <t>Terri Davids</t>
        </is>
      </c>
      <c r="C328" t="inlineStr">
        <is>
          <t>ICON Clinical Research Limited</t>
        </is>
      </c>
    </row>
    <row r="329">
      <c r="B329" t="inlineStr">
        <is>
          <t>Thomas. Olshan</t>
        </is>
      </c>
      <c r="C329" t="inlineStr">
        <is>
          <t>ICON Clinical Research Limited</t>
        </is>
      </c>
    </row>
    <row r="330">
      <c r="B330" t="inlineStr">
        <is>
          <t>Tiing Ting</t>
        </is>
      </c>
      <c r="C330" t="inlineStr">
        <is>
          <t>ICON Clinical Research Limited</t>
        </is>
      </c>
    </row>
    <row r="331">
      <c r="B331" t="inlineStr">
        <is>
          <t>Tracina Williams</t>
        </is>
      </c>
      <c r="C331" t="inlineStr">
        <is>
          <t>ICON Clinical Research Limited</t>
        </is>
      </c>
    </row>
    <row r="332">
      <c r="B332" t="inlineStr">
        <is>
          <t>Travis Dean-McKinney</t>
        </is>
      </c>
      <c r="C332" t="inlineStr">
        <is>
          <t>ICON Clinical Research Limited</t>
        </is>
      </c>
    </row>
    <row r="333">
      <c r="B333" t="inlineStr">
        <is>
          <t>Vanesa Duaigues</t>
        </is>
      </c>
      <c r="C333" t="inlineStr">
        <is>
          <t>ICON Clinical Research Limited</t>
        </is>
      </c>
    </row>
    <row r="334">
      <c r="B334" t="inlineStr">
        <is>
          <t>Venkhatesh Sritharan</t>
        </is>
      </c>
      <c r="C334" t="inlineStr">
        <is>
          <t>ICON Clinical Research Limited</t>
        </is>
      </c>
    </row>
    <row r="335">
      <c r="B335" t="inlineStr">
        <is>
          <t>Vera Degtyareva</t>
        </is>
      </c>
      <c r="C335" t="inlineStr">
        <is>
          <t>ICON Clinical Research Limited</t>
        </is>
      </c>
    </row>
    <row r="336">
      <c r="B336" t="inlineStr">
        <is>
          <t>Vincent Dell Italia</t>
        </is>
      </c>
      <c r="C336" t="inlineStr">
        <is>
          <t>ICON Clinical Research Limited</t>
        </is>
      </c>
    </row>
    <row r="337">
      <c r="B337" t="inlineStr">
        <is>
          <t>Vincent Dell'Italia</t>
        </is>
      </c>
      <c r="C337" t="inlineStr">
        <is>
          <t>ICON Clinical Research Limited</t>
        </is>
      </c>
    </row>
    <row r="338">
      <c r="B338" t="inlineStr">
        <is>
          <t>Vinicius Dias</t>
        </is>
      </c>
      <c r="C338" t="inlineStr">
        <is>
          <t>ICON Clinical Research Limited</t>
        </is>
      </c>
    </row>
    <row r="339">
      <c r="B339" t="inlineStr">
        <is>
          <t>Wirkom Constanze</t>
        </is>
      </c>
      <c r="C339" t="inlineStr">
        <is>
          <t>ICON Clinical Research Limited</t>
        </is>
      </c>
    </row>
    <row r="340">
      <c r="B340" t="inlineStr">
        <is>
          <t>Yenarae Shin</t>
        </is>
      </c>
      <c r="C340" t="inlineStr">
        <is>
          <t>ICON Clinical Research Limited</t>
        </is>
      </c>
    </row>
    <row r="341">
      <c r="B341" t="inlineStr">
        <is>
          <t>Zohar Meirav</t>
        </is>
      </c>
      <c r="C341" t="inlineStr">
        <is>
          <t>ICON Clinical Research Limited</t>
        </is>
      </c>
    </row>
    <row r="342">
      <c r="B342" t="inlineStr">
        <is>
          <t>Zoltan Balia</t>
        </is>
      </c>
      <c r="C342" t="inlineStr">
        <is>
          <t>ICON Clinical Research Limited</t>
        </is>
      </c>
    </row>
    <row r="343">
      <c r="B343" t="inlineStr">
        <is>
          <t>Zoltan Bathori</t>
        </is>
      </c>
      <c r="C343" t="inlineStr">
        <is>
          <t>ICON Clinical Research Limited</t>
        </is>
      </c>
    </row>
    <row r="344">
      <c r="B344" t="inlineStr">
        <is>
          <t>Abe Marilene</t>
        </is>
      </c>
      <c r="C344" t="inlineStr">
        <is>
          <t>Icon PRM</t>
        </is>
      </c>
    </row>
    <row r="345">
      <c r="B345" t="inlineStr">
        <is>
          <t>Agnes Sokolnicka</t>
        </is>
      </c>
      <c r="C345" t="inlineStr">
        <is>
          <t>Icon PRM</t>
        </is>
      </c>
    </row>
    <row r="346">
      <c r="B346" t="inlineStr">
        <is>
          <t>Aguiar Amanda</t>
        </is>
      </c>
      <c r="C346" t="inlineStr">
        <is>
          <t>Icon PRM</t>
        </is>
      </c>
    </row>
    <row r="347">
      <c r="B347" t="inlineStr">
        <is>
          <t>Albert Fong Woo</t>
        </is>
      </c>
      <c r="C347" t="inlineStr">
        <is>
          <t>Icon PRM</t>
        </is>
      </c>
    </row>
    <row r="348">
      <c r="B348" t="inlineStr">
        <is>
          <t>Alexia Tolis</t>
        </is>
      </c>
      <c r="C348" t="inlineStr">
        <is>
          <t>Icon PRM</t>
        </is>
      </c>
    </row>
    <row r="349">
      <c r="B349" t="inlineStr">
        <is>
          <t>Alison Alison Bedenkop</t>
        </is>
      </c>
      <c r="C349" t="inlineStr">
        <is>
          <t>Icon PRM</t>
        </is>
      </c>
    </row>
    <row r="350">
      <c r="B350" t="inlineStr">
        <is>
          <t>Amanda Aguiar</t>
        </is>
      </c>
      <c r="C350" t="inlineStr">
        <is>
          <t>Icon PRM</t>
        </is>
      </c>
    </row>
    <row r="351">
      <c r="B351" t="inlineStr">
        <is>
          <t>Amy Shenker</t>
        </is>
      </c>
      <c r="C351" t="inlineStr">
        <is>
          <t>Icon PRM</t>
        </is>
      </c>
    </row>
    <row r="352">
      <c r="B352" t="inlineStr">
        <is>
          <t>Ana Breier</t>
        </is>
      </c>
      <c r="C352" t="inlineStr">
        <is>
          <t>Icon PRM</t>
        </is>
      </c>
    </row>
    <row r="353">
      <c r="B353" t="inlineStr">
        <is>
          <t>Ana Vijuk</t>
        </is>
      </c>
      <c r="C353" t="inlineStr">
        <is>
          <t>Icon PRM</t>
        </is>
      </c>
    </row>
    <row r="354">
      <c r="B354" t="inlineStr">
        <is>
          <t>Aneshni Nagan</t>
        </is>
      </c>
      <c r="C354" t="inlineStr">
        <is>
          <t>Icon PRM</t>
        </is>
      </c>
    </row>
    <row r="355">
      <c r="B355" t="inlineStr">
        <is>
          <t>Anna Kulyk</t>
        </is>
      </c>
      <c r="C355" t="inlineStr">
        <is>
          <t>Icon PRM</t>
        </is>
      </c>
    </row>
    <row r="356">
      <c r="B356" t="inlineStr">
        <is>
          <t>Anne-Laure Pujo</t>
        </is>
      </c>
      <c r="C356" t="inlineStr">
        <is>
          <t>Icon PRM</t>
        </is>
      </c>
    </row>
    <row r="357">
      <c r="B357" t="inlineStr">
        <is>
          <t>Annie Fisher</t>
        </is>
      </c>
      <c r="C357" t="inlineStr">
        <is>
          <t>Icon PRM</t>
        </is>
      </c>
    </row>
    <row r="358">
      <c r="B358" t="inlineStr">
        <is>
          <t>AP Ireland team</t>
        </is>
      </c>
      <c r="C358" t="inlineStr">
        <is>
          <t>Icon PRM</t>
        </is>
      </c>
    </row>
    <row r="359">
      <c r="B359" t="inlineStr">
        <is>
          <t>Arapovic Sanja</t>
        </is>
      </c>
      <c r="C359" t="inlineStr">
        <is>
          <t>Icon PRM</t>
        </is>
      </c>
    </row>
    <row r="360">
      <c r="B360" t="inlineStr">
        <is>
          <t>Arelys Villota</t>
        </is>
      </c>
      <c r="C360" t="inlineStr">
        <is>
          <t>Icon PRM</t>
        </is>
      </c>
    </row>
    <row r="361">
      <c r="B361" t="inlineStr">
        <is>
          <t>Ashley Alexander</t>
        </is>
      </c>
      <c r="C361" t="inlineStr">
        <is>
          <t>Icon PRM</t>
        </is>
      </c>
    </row>
    <row r="362">
      <c r="B362" t="inlineStr">
        <is>
          <t>Balazs Gorog</t>
        </is>
      </c>
      <c r="C362" t="inlineStr">
        <is>
          <t>Icon PRM</t>
        </is>
      </c>
    </row>
    <row r="363">
      <c r="B363" t="inlineStr">
        <is>
          <t>Beatrice Cardone</t>
        </is>
      </c>
      <c r="C363" t="inlineStr">
        <is>
          <t>Icon PRM</t>
        </is>
      </c>
    </row>
    <row r="364">
      <c r="B364" t="inlineStr">
        <is>
          <t>Becky Allen</t>
        </is>
      </c>
      <c r="C364" t="inlineStr">
        <is>
          <t>Icon PRM</t>
        </is>
      </c>
    </row>
    <row r="365">
      <c r="B365" t="inlineStr">
        <is>
          <t>Bejamin West</t>
        </is>
      </c>
      <c r="C365" t="inlineStr">
        <is>
          <t>Icon PRM</t>
        </is>
      </c>
    </row>
    <row r="366">
      <c r="B366" t="inlineStr">
        <is>
          <t>Benedicte Charpy</t>
        </is>
      </c>
      <c r="C366" t="inlineStr">
        <is>
          <t>Icon PRM</t>
        </is>
      </c>
    </row>
    <row r="367">
      <c r="B367" t="inlineStr">
        <is>
          <t>Bettina Pham</t>
        </is>
      </c>
      <c r="C367" t="inlineStr">
        <is>
          <t>Icon PRM</t>
        </is>
      </c>
    </row>
    <row r="368">
      <c r="B368" t="inlineStr">
        <is>
          <t>Brett Keeler</t>
        </is>
      </c>
      <c r="C368" t="inlineStr">
        <is>
          <t>Icon PRM</t>
        </is>
      </c>
    </row>
    <row r="369">
      <c r="B369" t="inlineStr">
        <is>
          <t>Brittani Blazak</t>
        </is>
      </c>
      <c r="C369" t="inlineStr">
        <is>
          <t>Icon PRM</t>
        </is>
      </c>
    </row>
    <row r="370">
      <c r="B370" t="inlineStr">
        <is>
          <t>Bryan DeBlaker</t>
        </is>
      </c>
      <c r="C370" t="inlineStr">
        <is>
          <t>Icon PRM</t>
        </is>
      </c>
    </row>
    <row r="371">
      <c r="B371" t="inlineStr">
        <is>
          <t>Camila Goni</t>
        </is>
      </c>
      <c r="C371" t="inlineStr">
        <is>
          <t>Icon PRM</t>
        </is>
      </c>
    </row>
    <row r="372">
      <c r="B372" t="inlineStr">
        <is>
          <t>Carla Asseburg</t>
        </is>
      </c>
      <c r="C372" t="inlineStr">
        <is>
          <t>Icon PRM</t>
        </is>
      </c>
    </row>
    <row r="373">
      <c r="B373" t="inlineStr">
        <is>
          <t>Caterina Parenti</t>
        </is>
      </c>
      <c r="C373" t="inlineStr">
        <is>
          <t>Icon PRM</t>
        </is>
      </c>
    </row>
    <row r="374">
      <c r="B374" t="inlineStr">
        <is>
          <t>Catherine Crealey</t>
        </is>
      </c>
      <c r="C374" t="inlineStr">
        <is>
          <t>Icon PRM</t>
        </is>
      </c>
    </row>
    <row r="375">
      <c r="B375" t="inlineStr">
        <is>
          <t>Catherine Crealey</t>
        </is>
      </c>
      <c r="C375" t="inlineStr">
        <is>
          <t>Icon PRM</t>
        </is>
      </c>
    </row>
    <row r="376">
      <c r="B376" t="inlineStr">
        <is>
          <t>Catherine Rowland</t>
        </is>
      </c>
      <c r="C376" t="inlineStr">
        <is>
          <t>Icon PRM</t>
        </is>
      </c>
    </row>
    <row r="377">
      <c r="B377" t="inlineStr">
        <is>
          <t>Chalida Charoenpol</t>
        </is>
      </c>
      <c r="C377" t="inlineStr">
        <is>
          <t>Icon PRM</t>
        </is>
      </c>
    </row>
    <row r="378">
      <c r="B378" t="inlineStr">
        <is>
          <t>Christina Kaemmer</t>
        </is>
      </c>
      <c r="C378" t="inlineStr">
        <is>
          <t>Icon PRM</t>
        </is>
      </c>
    </row>
    <row r="379">
      <c r="B379" t="inlineStr">
        <is>
          <t>Christopher Boney</t>
        </is>
      </c>
      <c r="C379" t="inlineStr">
        <is>
          <t>Icon PRM</t>
        </is>
      </c>
    </row>
    <row r="380">
      <c r="B380" t="inlineStr">
        <is>
          <t>Claire Madina</t>
        </is>
      </c>
      <c r="C380" t="inlineStr">
        <is>
          <t>Icon PRM</t>
        </is>
      </c>
    </row>
    <row r="381">
      <c r="B381" t="inlineStr">
        <is>
          <t>Claudia Meier</t>
        </is>
      </c>
      <c r="C381" t="inlineStr">
        <is>
          <t>Icon PRM</t>
        </is>
      </c>
    </row>
    <row r="382">
      <c r="B382" t="inlineStr">
        <is>
          <t>Costin Balan</t>
        </is>
      </c>
      <c r="C382" t="inlineStr">
        <is>
          <t>Icon PRM</t>
        </is>
      </c>
    </row>
    <row r="383">
      <c r="B383" t="inlineStr">
        <is>
          <t>Cris Ann Gonzales</t>
        </is>
      </c>
      <c r="C383" t="inlineStr">
        <is>
          <t>Icon PRM</t>
        </is>
      </c>
    </row>
    <row r="384">
      <c r="B384" t="inlineStr">
        <is>
          <t>Dana Springer</t>
        </is>
      </c>
      <c r="C384" t="inlineStr">
        <is>
          <t>Icon PRM</t>
        </is>
      </c>
    </row>
    <row r="385">
      <c r="B385" t="inlineStr">
        <is>
          <t>Dario Castiello</t>
        </is>
      </c>
      <c r="C385" t="inlineStr">
        <is>
          <t>Icon PRM</t>
        </is>
      </c>
    </row>
    <row r="386">
      <c r="B386" t="inlineStr">
        <is>
          <t>Darlene Amado</t>
        </is>
      </c>
      <c r="C386" t="inlineStr">
        <is>
          <t>Icon PRM</t>
        </is>
      </c>
    </row>
    <row r="387">
      <c r="B387" t="inlineStr">
        <is>
          <t>Debashis Chakraborty</t>
        </is>
      </c>
      <c r="C387" t="inlineStr">
        <is>
          <t>Icon PRM</t>
        </is>
      </c>
    </row>
    <row r="388">
      <c r="B388" t="inlineStr">
        <is>
          <t>Debbie Marshall</t>
        </is>
      </c>
      <c r="C388" t="inlineStr">
        <is>
          <t>Icon PRM</t>
        </is>
      </c>
    </row>
    <row r="389">
      <c r="B389" t="inlineStr">
        <is>
          <t>Debra Craven</t>
        </is>
      </c>
      <c r="C389" t="inlineStr">
        <is>
          <t>Icon PRM</t>
        </is>
      </c>
    </row>
    <row r="390">
      <c r="B390" t="inlineStr">
        <is>
          <t>Elodie Le Sidaner</t>
        </is>
      </c>
      <c r="C390" t="inlineStr">
        <is>
          <t>Icon PRM</t>
        </is>
      </c>
    </row>
    <row r="391">
      <c r="B391" t="inlineStr">
        <is>
          <t>Emily Khan</t>
        </is>
      </c>
      <c r="C391" t="inlineStr">
        <is>
          <t>Icon PRM</t>
        </is>
      </c>
    </row>
    <row r="392">
      <c r="B392" t="inlineStr">
        <is>
          <t>Emma Neill</t>
        </is>
      </c>
      <c r="C392" t="inlineStr">
        <is>
          <t>Icon PRM</t>
        </is>
      </c>
    </row>
    <row r="393">
      <c r="B393" t="inlineStr">
        <is>
          <t>Evy Baldwin</t>
        </is>
      </c>
      <c r="C393" t="inlineStr">
        <is>
          <t>Icon PRM</t>
        </is>
      </c>
    </row>
    <row r="394">
      <c r="B394" t="inlineStr">
        <is>
          <t>Filipa Mendaosilva</t>
        </is>
      </c>
      <c r="C394" t="inlineStr">
        <is>
          <t>Icon PRM</t>
        </is>
      </c>
    </row>
    <row r="395">
      <c r="B395" t="inlineStr">
        <is>
          <t>Finnian Carroll-Maurer</t>
        </is>
      </c>
      <c r="C395" t="inlineStr">
        <is>
          <t>Icon PRM</t>
        </is>
      </c>
    </row>
    <row r="396">
      <c r="B396" t="inlineStr">
        <is>
          <t>Gabriela Pimentel</t>
        </is>
      </c>
      <c r="C396" t="inlineStr">
        <is>
          <t>Icon PRM</t>
        </is>
      </c>
    </row>
    <row r="397">
      <c r="B397" t="inlineStr">
        <is>
          <t>Gasparac Shannon</t>
        </is>
      </c>
      <c r="C397" t="inlineStr">
        <is>
          <t>Icon PRM</t>
        </is>
      </c>
    </row>
    <row r="398">
      <c r="B398" t="inlineStr">
        <is>
          <t>Gilles Galliot</t>
        </is>
      </c>
      <c r="C398" t="inlineStr">
        <is>
          <t>Icon PRM</t>
        </is>
      </c>
    </row>
    <row r="399">
      <c r="B399" t="inlineStr">
        <is>
          <t>Gillian Deena</t>
        </is>
      </c>
      <c r="C399" t="inlineStr">
        <is>
          <t>Icon PRM</t>
        </is>
      </c>
    </row>
    <row r="400">
      <c r="B400" t="inlineStr">
        <is>
          <t>Glenn Tan Ching Siang</t>
        </is>
      </c>
      <c r="C400" t="inlineStr">
        <is>
          <t>Icon PRM</t>
        </is>
      </c>
    </row>
    <row r="401">
      <c r="B401" t="inlineStr">
        <is>
          <t>Greg Hemontolor</t>
        </is>
      </c>
      <c r="C401" t="inlineStr">
        <is>
          <t>Icon PRM</t>
        </is>
      </c>
    </row>
    <row r="402">
      <c r="B402" t="inlineStr">
        <is>
          <t>Gregory Addesso</t>
        </is>
      </c>
      <c r="C402" t="inlineStr">
        <is>
          <t>Icon PRM</t>
        </is>
      </c>
    </row>
    <row r="403">
      <c r="B403" t="inlineStr">
        <is>
          <t>Harald Singer</t>
        </is>
      </c>
      <c r="C403" t="inlineStr">
        <is>
          <t>Icon PRM</t>
        </is>
      </c>
    </row>
    <row r="404">
      <c r="B404" t="inlineStr">
        <is>
          <t>Heather Hirst</t>
        </is>
      </c>
      <c r="C404" t="inlineStr">
        <is>
          <t>Icon PRM</t>
        </is>
      </c>
    </row>
    <row r="405">
      <c r="B405" t="inlineStr">
        <is>
          <t>Helen Chalmers</t>
        </is>
      </c>
      <c r="C405" t="inlineStr">
        <is>
          <t>Icon PRM</t>
        </is>
      </c>
    </row>
    <row r="406">
      <c r="B406" t="inlineStr">
        <is>
          <t>Helen Chalmers</t>
        </is>
      </c>
      <c r="C406" t="inlineStr">
        <is>
          <t>Icon PRM</t>
        </is>
      </c>
    </row>
    <row r="407">
      <c r="B407" t="inlineStr">
        <is>
          <t>Ihjaaz Qureshi</t>
        </is>
      </c>
      <c r="C407" t="inlineStr">
        <is>
          <t>Icon PRM</t>
        </is>
      </c>
    </row>
    <row r="408">
      <c r="B408" t="inlineStr">
        <is>
          <t>Ildiko Pecak</t>
        </is>
      </c>
      <c r="C408" t="inlineStr">
        <is>
          <t>Icon PRM</t>
        </is>
      </c>
    </row>
    <row r="409">
      <c r="B409" t="inlineStr">
        <is>
          <t>Importer of Record</t>
        </is>
      </c>
      <c r="C409" t="inlineStr">
        <is>
          <t>Icon PRM</t>
        </is>
      </c>
    </row>
    <row r="410">
      <c r="B410" t="inlineStr">
        <is>
          <t>Ingrid Mateu</t>
        </is>
      </c>
      <c r="C410" t="inlineStr">
        <is>
          <t>Icon PRM</t>
        </is>
      </c>
    </row>
    <row r="411">
      <c r="B411" t="inlineStr">
        <is>
          <t>Irina Naumenkova</t>
        </is>
      </c>
      <c r="C411" t="inlineStr">
        <is>
          <t>Icon PRM</t>
        </is>
      </c>
    </row>
    <row r="412">
      <c r="B412" t="inlineStr">
        <is>
          <t>Jack Harasimowicz</t>
        </is>
      </c>
      <c r="C412" t="inlineStr">
        <is>
          <t>Icon PRM</t>
        </is>
      </c>
    </row>
    <row r="413">
      <c r="B413" t="inlineStr">
        <is>
          <t>Jake Weiner</t>
        </is>
      </c>
      <c r="C413" t="inlineStr">
        <is>
          <t>Icon PRM</t>
        </is>
      </c>
    </row>
    <row r="414">
      <c r="B414" t="inlineStr">
        <is>
          <t>James Liles</t>
        </is>
      </c>
      <c r="C414" t="inlineStr">
        <is>
          <t>Icon PRM</t>
        </is>
      </c>
    </row>
    <row r="415">
      <c r="B415" t="inlineStr">
        <is>
          <t>Janis Brown</t>
        </is>
      </c>
      <c r="C415" t="inlineStr">
        <is>
          <t>Icon PRM</t>
        </is>
      </c>
    </row>
    <row r="416">
      <c r="B416" t="inlineStr">
        <is>
          <t>Jayesh Patel</t>
        </is>
      </c>
      <c r="C416" t="inlineStr">
        <is>
          <t>Icon PRM</t>
        </is>
      </c>
    </row>
    <row r="417">
      <c r="B417" t="inlineStr">
        <is>
          <t>Jeff Erickson</t>
        </is>
      </c>
      <c r="C417" t="inlineStr">
        <is>
          <t>Icon PRM</t>
        </is>
      </c>
    </row>
    <row r="418">
      <c r="B418" t="inlineStr">
        <is>
          <t>Jeffrey Cox</t>
        </is>
      </c>
      <c r="C418" t="inlineStr">
        <is>
          <t>Icon PRM</t>
        </is>
      </c>
    </row>
    <row r="419">
      <c r="B419" t="inlineStr">
        <is>
          <t>Jeffrey Fox</t>
        </is>
      </c>
      <c r="C419" t="inlineStr">
        <is>
          <t>Icon PRM</t>
        </is>
      </c>
    </row>
    <row r="420">
      <c r="B420" t="inlineStr">
        <is>
          <t>Jelena Tomasevic</t>
        </is>
      </c>
      <c r="C420" t="inlineStr">
        <is>
          <t>Icon PRM</t>
        </is>
      </c>
    </row>
    <row r="421">
      <c r="B421" t="inlineStr">
        <is>
          <t>Jennifer Appleby</t>
        </is>
      </c>
      <c r="C421" t="inlineStr">
        <is>
          <t>Icon PRM</t>
        </is>
      </c>
    </row>
    <row r="422">
      <c r="B422" t="inlineStr">
        <is>
          <t>Jennifer Diprata</t>
        </is>
      </c>
      <c r="C422" t="inlineStr">
        <is>
          <t>Icon PRM</t>
        </is>
      </c>
    </row>
    <row r="423">
      <c r="B423" t="inlineStr">
        <is>
          <t>Jennifer McIlvain</t>
        </is>
      </c>
      <c r="C423" t="inlineStr">
        <is>
          <t>Icon PRM</t>
        </is>
      </c>
    </row>
    <row r="424">
      <c r="B424" t="inlineStr">
        <is>
          <t>Jessica Da Silva</t>
        </is>
      </c>
      <c r="C424" t="inlineStr">
        <is>
          <t>Icon PRM</t>
        </is>
      </c>
    </row>
    <row r="425">
      <c r="B425" t="inlineStr">
        <is>
          <t>Jessica Evans</t>
        </is>
      </c>
      <c r="C425" t="inlineStr">
        <is>
          <t>Icon PRM</t>
        </is>
      </c>
    </row>
    <row r="426">
      <c r="B426" t="inlineStr">
        <is>
          <t>Jessica Kokoszka</t>
        </is>
      </c>
      <c r="C426" t="inlineStr">
        <is>
          <t>Icon PRM</t>
        </is>
      </c>
    </row>
    <row r="427">
      <c r="B427" t="inlineStr">
        <is>
          <t>Jessica Walorz</t>
        </is>
      </c>
      <c r="C427" t="inlineStr">
        <is>
          <t>Icon PRM</t>
        </is>
      </c>
    </row>
    <row r="428">
      <c r="B428" t="inlineStr">
        <is>
          <t>joana Figueiredo</t>
        </is>
      </c>
      <c r="C428" t="inlineStr">
        <is>
          <t>Icon PRM</t>
        </is>
      </c>
    </row>
    <row r="429">
      <c r="B429" t="inlineStr">
        <is>
          <t>Joanna Gorecka</t>
        </is>
      </c>
      <c r="C429" t="inlineStr">
        <is>
          <t>Icon PRM</t>
        </is>
      </c>
    </row>
    <row r="430">
      <c r="B430" t="inlineStr">
        <is>
          <t>Joanna Rucinska</t>
        </is>
      </c>
      <c r="C430" t="inlineStr">
        <is>
          <t>Icon PRM</t>
        </is>
      </c>
    </row>
    <row r="431">
      <c r="B431" t="inlineStr">
        <is>
          <t>Joanna Siemiatkowska</t>
        </is>
      </c>
      <c r="C431" t="inlineStr">
        <is>
          <t>Icon PRM</t>
        </is>
      </c>
    </row>
    <row r="432">
      <c r="B432" t="inlineStr">
        <is>
          <t>Joyce Lee</t>
        </is>
      </c>
      <c r="C432" t="inlineStr">
        <is>
          <t>Icon PRM</t>
        </is>
      </c>
    </row>
    <row r="433">
      <c r="B433" t="inlineStr">
        <is>
          <t>Juan Costales</t>
        </is>
      </c>
      <c r="C433" t="inlineStr">
        <is>
          <t>Icon PRM</t>
        </is>
      </c>
    </row>
    <row r="434">
      <c r="B434" t="inlineStr">
        <is>
          <t>Julie Hamm</t>
        </is>
      </c>
      <c r="C434" t="inlineStr">
        <is>
          <t>Icon PRM</t>
        </is>
      </c>
    </row>
    <row r="435">
      <c r="B435" t="inlineStr">
        <is>
          <t>Kanokwan Larpadisorrn</t>
        </is>
      </c>
      <c r="C435" t="inlineStr">
        <is>
          <t>Icon PRM</t>
        </is>
      </c>
    </row>
    <row r="436">
      <c r="B436" t="inlineStr">
        <is>
          <t>Karsten Rotthowe</t>
        </is>
      </c>
      <c r="C436" t="inlineStr">
        <is>
          <t>Icon PRM</t>
        </is>
      </c>
    </row>
    <row r="437">
      <c r="B437" t="inlineStr">
        <is>
          <t>Katherine Mcginley</t>
        </is>
      </c>
      <c r="C437" t="inlineStr">
        <is>
          <t>Icon PRM</t>
        </is>
      </c>
    </row>
    <row r="438">
      <c r="B438" t="inlineStr">
        <is>
          <t>Kathy Fong</t>
        </is>
      </c>
      <c r="C438" t="inlineStr">
        <is>
          <t>Icon PRM</t>
        </is>
      </c>
    </row>
    <row r="439">
      <c r="B439" t="inlineStr">
        <is>
          <t>Katia Razumovskaja</t>
        </is>
      </c>
      <c r="C439" t="inlineStr">
        <is>
          <t>Icon PRM</t>
        </is>
      </c>
    </row>
    <row r="440">
      <c r="B440" t="inlineStr">
        <is>
          <t>Katrina Robinson</t>
        </is>
      </c>
      <c r="C440" t="inlineStr">
        <is>
          <t>Icon PRM</t>
        </is>
      </c>
    </row>
    <row r="441">
      <c r="B441" t="inlineStr">
        <is>
          <t>Kava Jasmin</t>
        </is>
      </c>
      <c r="C441" t="inlineStr">
        <is>
          <t>Icon PRM</t>
        </is>
      </c>
    </row>
    <row r="442">
      <c r="B442" t="inlineStr">
        <is>
          <t>Kelly Barlow</t>
        </is>
      </c>
      <c r="C442" t="inlineStr">
        <is>
          <t>Icon PRM</t>
        </is>
      </c>
    </row>
    <row r="443">
      <c r="B443" t="inlineStr">
        <is>
          <t>Kelly Millar</t>
        </is>
      </c>
      <c r="C443" t="inlineStr">
        <is>
          <t>Icon PRM</t>
        </is>
      </c>
    </row>
    <row r="444">
      <c r="B444" t="inlineStr">
        <is>
          <t>Khan Emily</t>
        </is>
      </c>
      <c r="C444" t="inlineStr">
        <is>
          <t>Icon PRM</t>
        </is>
      </c>
    </row>
    <row r="445">
      <c r="B445" t="inlineStr">
        <is>
          <t>Kim Farrell</t>
        </is>
      </c>
      <c r="C445" t="inlineStr">
        <is>
          <t>Icon PRM</t>
        </is>
      </c>
    </row>
    <row r="446">
      <c r="B446" t="inlineStr">
        <is>
          <t>Kim Jardim-Surman</t>
        </is>
      </c>
      <c r="C446" t="inlineStr">
        <is>
          <t>Icon PRM</t>
        </is>
      </c>
    </row>
    <row r="447">
      <c r="B447" t="inlineStr">
        <is>
          <t>Kimberly Cusano</t>
        </is>
      </c>
      <c r="C447" t="inlineStr">
        <is>
          <t>Icon PRM</t>
        </is>
      </c>
    </row>
    <row r="448">
      <c r="B448" t="inlineStr">
        <is>
          <t>Kitty Terstege</t>
        </is>
      </c>
      <c r="C448" t="inlineStr">
        <is>
          <t>Icon PRM</t>
        </is>
      </c>
    </row>
    <row r="449">
      <c r="B449" t="inlineStr">
        <is>
          <t>Kris Javier</t>
        </is>
      </c>
      <c r="C449" t="inlineStr">
        <is>
          <t>Icon PRM</t>
        </is>
      </c>
    </row>
    <row r="450">
      <c r="B450" t="inlineStr">
        <is>
          <t>Kriti Khera</t>
        </is>
      </c>
      <c r="C450" t="inlineStr">
        <is>
          <t>Icon PRM</t>
        </is>
      </c>
    </row>
    <row r="451">
      <c r="B451" t="inlineStr">
        <is>
          <t>Le Su</t>
        </is>
      </c>
      <c r="C451" t="inlineStr">
        <is>
          <t>Icon PRM</t>
        </is>
      </c>
    </row>
    <row r="452">
      <c r="B452" t="inlineStr">
        <is>
          <t>Lindsey Flynn</t>
        </is>
      </c>
      <c r="C452" t="inlineStr">
        <is>
          <t>Icon PRM</t>
        </is>
      </c>
    </row>
    <row r="453">
      <c r="B453" t="inlineStr">
        <is>
          <t>Louisa Carlse</t>
        </is>
      </c>
      <c r="C453" t="inlineStr">
        <is>
          <t>Icon PRM</t>
        </is>
      </c>
    </row>
    <row r="454">
      <c r="B454" t="inlineStr">
        <is>
          <t>Lyn McDowell</t>
        </is>
      </c>
      <c r="C454" t="inlineStr">
        <is>
          <t>Icon PRM</t>
        </is>
      </c>
    </row>
    <row r="455">
      <c r="B455" t="inlineStr">
        <is>
          <t>Madeline Hall</t>
        </is>
      </c>
      <c r="C455" t="inlineStr">
        <is>
          <t>Icon PRM</t>
        </is>
      </c>
    </row>
    <row r="456">
      <c r="B456" t="inlineStr">
        <is>
          <t>Mako Kerkadze</t>
        </is>
      </c>
      <c r="C456" t="inlineStr">
        <is>
          <t>Icon PRM</t>
        </is>
      </c>
    </row>
    <row r="457">
      <c r="B457" t="inlineStr">
        <is>
          <t>Mara-Lu Smit</t>
        </is>
      </c>
      <c r="C457" t="inlineStr">
        <is>
          <t>Icon PRM</t>
        </is>
      </c>
    </row>
    <row r="458">
      <c r="B458" t="inlineStr">
        <is>
          <t>Margaret Cooley</t>
        </is>
      </c>
      <c r="C458" t="inlineStr">
        <is>
          <t>Icon PRM</t>
        </is>
      </c>
    </row>
    <row r="459">
      <c r="B459" t="inlineStr">
        <is>
          <t>Mariam Alakabawy</t>
        </is>
      </c>
      <c r="C459" t="inlineStr">
        <is>
          <t>Icon PRM</t>
        </is>
      </c>
    </row>
    <row r="460">
      <c r="B460" t="inlineStr">
        <is>
          <t>Mariola Milanowska</t>
        </is>
      </c>
      <c r="C460" t="inlineStr">
        <is>
          <t>Icon PRM</t>
        </is>
      </c>
    </row>
    <row r="461">
      <c r="B461" t="inlineStr">
        <is>
          <t>Marlena Galecka</t>
        </is>
      </c>
      <c r="C461" t="inlineStr">
        <is>
          <t>Icon PRM</t>
        </is>
      </c>
    </row>
    <row r="462">
      <c r="B462" t="inlineStr">
        <is>
          <t>Martin Lucas</t>
        </is>
      </c>
      <c r="C462" t="inlineStr">
        <is>
          <t>Icon PRM</t>
        </is>
      </c>
    </row>
    <row r="463">
      <c r="B463" t="inlineStr">
        <is>
          <t>Marzena Madej</t>
        </is>
      </c>
      <c r="C463" t="inlineStr">
        <is>
          <t>Icon PRM</t>
        </is>
      </c>
    </row>
    <row r="464">
      <c r="B464" t="inlineStr">
        <is>
          <t>Matt Berry</t>
        </is>
      </c>
      <c r="C464" t="inlineStr">
        <is>
          <t>Icon PRM</t>
        </is>
      </c>
    </row>
    <row r="465">
      <c r="B465" t="inlineStr">
        <is>
          <t>Meier Claudia</t>
        </is>
      </c>
      <c r="C465" t="inlineStr">
        <is>
          <t>Icon PRM</t>
        </is>
      </c>
    </row>
    <row r="466">
      <c r="B466" t="inlineStr">
        <is>
          <t>Meirav Zohar</t>
        </is>
      </c>
      <c r="C466" t="inlineStr">
        <is>
          <t>Icon PRM</t>
        </is>
      </c>
    </row>
    <row r="467">
      <c r="B467" t="inlineStr">
        <is>
          <t>Michelle Moore</t>
        </is>
      </c>
      <c r="C467" t="inlineStr">
        <is>
          <t>Icon PRM</t>
        </is>
      </c>
    </row>
    <row r="468">
      <c r="B468" t="inlineStr">
        <is>
          <t>Mikaela Feichtinger</t>
        </is>
      </c>
      <c r="C468" t="inlineStr">
        <is>
          <t>Icon PRM</t>
        </is>
      </c>
    </row>
    <row r="469">
      <c r="B469" t="inlineStr">
        <is>
          <t>Monica Nhong</t>
        </is>
      </c>
      <c r="C469" t="inlineStr">
        <is>
          <t>Icon PRM</t>
        </is>
      </c>
    </row>
    <row r="470">
      <c r="B470" t="inlineStr">
        <is>
          <t>Natasha Deiter</t>
        </is>
      </c>
      <c r="C470" t="inlineStr">
        <is>
          <t>Icon PRM</t>
        </is>
      </c>
    </row>
    <row r="471">
      <c r="B471" t="inlineStr">
        <is>
          <t>Neil Ann Moody</t>
        </is>
      </c>
      <c r="C471" t="inlineStr">
        <is>
          <t>Icon PRM</t>
        </is>
      </c>
    </row>
    <row r="472">
      <c r="B472" t="inlineStr">
        <is>
          <t>oleg Suitetov</t>
        </is>
      </c>
      <c r="C472" t="inlineStr">
        <is>
          <t>Icon PRM</t>
        </is>
      </c>
    </row>
    <row r="473">
      <c r="B473" t="inlineStr">
        <is>
          <t>Olga Filina</t>
        </is>
      </c>
      <c r="C473" t="inlineStr">
        <is>
          <t>Icon PRM</t>
        </is>
      </c>
    </row>
    <row r="474">
      <c r="B474" t="inlineStr">
        <is>
          <t>Olubunmi Oduwole</t>
        </is>
      </c>
      <c r="C474" t="inlineStr">
        <is>
          <t>Icon PRM</t>
        </is>
      </c>
    </row>
    <row r="475">
      <c r="B475" t="inlineStr">
        <is>
          <t>Perrine Gouin</t>
        </is>
      </c>
      <c r="C475" t="inlineStr">
        <is>
          <t>Icon PRM</t>
        </is>
      </c>
    </row>
    <row r="476">
      <c r="B476" t="inlineStr">
        <is>
          <t>Piyush Tripathi</t>
        </is>
      </c>
      <c r="C476" t="inlineStr">
        <is>
          <t>Icon PRM</t>
        </is>
      </c>
    </row>
    <row r="477">
      <c r="B477" t="inlineStr">
        <is>
          <t>Rachel Tonkin</t>
        </is>
      </c>
      <c r="C477" t="inlineStr">
        <is>
          <t>Icon PRM</t>
        </is>
      </c>
    </row>
    <row r="478">
      <c r="B478" t="inlineStr">
        <is>
          <t>rebecca Bryan</t>
        </is>
      </c>
      <c r="C478" t="inlineStr">
        <is>
          <t>Icon PRM</t>
        </is>
      </c>
    </row>
    <row r="479">
      <c r="B479" t="inlineStr">
        <is>
          <t>Robert Kramek</t>
        </is>
      </c>
      <c r="C479" t="inlineStr">
        <is>
          <t>Icon PRM</t>
        </is>
      </c>
    </row>
    <row r="480">
      <c r="B480" t="inlineStr">
        <is>
          <t>Rodrigo Maccari</t>
        </is>
      </c>
      <c r="C480" t="inlineStr">
        <is>
          <t>Icon PRM</t>
        </is>
      </c>
    </row>
    <row r="481">
      <c r="B481" t="inlineStr">
        <is>
          <t>Ronan Butler</t>
        </is>
      </c>
      <c r="C481" t="inlineStr">
        <is>
          <t>Icon PRM</t>
        </is>
      </c>
    </row>
    <row r="482">
      <c r="B482" t="inlineStr">
        <is>
          <t>Rosanne Virginio</t>
        </is>
      </c>
      <c r="C482" t="inlineStr">
        <is>
          <t>Icon PRM</t>
        </is>
      </c>
    </row>
    <row r="483">
      <c r="B483" t="inlineStr">
        <is>
          <t>Rosie Salmon</t>
        </is>
      </c>
      <c r="C483" t="inlineStr">
        <is>
          <t>Icon PRM</t>
        </is>
      </c>
    </row>
    <row r="484">
      <c r="B484" t="inlineStr">
        <is>
          <t>Ruby Zhao</t>
        </is>
      </c>
      <c r="C484" t="inlineStr">
        <is>
          <t>Icon PRM</t>
        </is>
      </c>
    </row>
    <row r="485">
      <c r="B485" t="inlineStr">
        <is>
          <t>Saar Freedman</t>
        </is>
      </c>
      <c r="C485" t="inlineStr">
        <is>
          <t>Icon PRM</t>
        </is>
      </c>
    </row>
    <row r="486">
      <c r="B486" t="inlineStr">
        <is>
          <t>Sally Pasche</t>
        </is>
      </c>
      <c r="C486" t="inlineStr">
        <is>
          <t>Icon PRM</t>
        </is>
      </c>
    </row>
    <row r="487">
      <c r="B487" t="inlineStr">
        <is>
          <t>Samantha Hough</t>
        </is>
      </c>
      <c r="C487" t="inlineStr">
        <is>
          <t>Icon PRM</t>
        </is>
      </c>
    </row>
    <row r="488">
      <c r="B488" t="inlineStr">
        <is>
          <t>Sanjay Sarkar</t>
        </is>
      </c>
      <c r="C488" t="inlineStr">
        <is>
          <t>Icon PRM</t>
        </is>
      </c>
    </row>
    <row r="489">
      <c r="B489" t="inlineStr">
        <is>
          <t>Sara Mccradden</t>
        </is>
      </c>
      <c r="C489" t="inlineStr">
        <is>
          <t>Icon PRM</t>
        </is>
      </c>
    </row>
    <row r="490">
      <c r="B490" t="inlineStr">
        <is>
          <t>Sarah Casey</t>
        </is>
      </c>
      <c r="C490" t="inlineStr">
        <is>
          <t>Icon PRM</t>
        </is>
      </c>
    </row>
    <row r="491">
      <c r="B491" t="inlineStr">
        <is>
          <t>Sarah Gilbert</t>
        </is>
      </c>
      <c r="C491" t="inlineStr">
        <is>
          <t>Icon PRM</t>
        </is>
      </c>
    </row>
    <row r="492">
      <c r="B492" t="inlineStr">
        <is>
          <t>Sarah Willison</t>
        </is>
      </c>
      <c r="C492" t="inlineStr">
        <is>
          <t>Icon PRM</t>
        </is>
      </c>
    </row>
    <row r="493">
      <c r="B493" t="inlineStr">
        <is>
          <t>Satyam Dubey</t>
        </is>
      </c>
      <c r="C493" t="inlineStr">
        <is>
          <t>Icon PRM</t>
        </is>
      </c>
    </row>
    <row r="494">
      <c r="B494" t="inlineStr">
        <is>
          <t>Shannel Phillips</t>
        </is>
      </c>
      <c r="C494" t="inlineStr">
        <is>
          <t>Icon PRM</t>
        </is>
      </c>
    </row>
    <row r="495">
      <c r="B495" t="inlineStr">
        <is>
          <t>Shannon Gasparac</t>
        </is>
      </c>
      <c r="C495" t="inlineStr">
        <is>
          <t>Icon PRM</t>
        </is>
      </c>
    </row>
    <row r="496">
      <c r="B496" t="inlineStr">
        <is>
          <t>Sheldon NCP Donnelly</t>
        </is>
      </c>
      <c r="C496" t="inlineStr">
        <is>
          <t>Icon PRM</t>
        </is>
      </c>
    </row>
    <row r="497">
      <c r="B497" t="inlineStr">
        <is>
          <t>Sheryl Quinlan</t>
        </is>
      </c>
      <c r="C497" t="inlineStr">
        <is>
          <t>Icon PRM</t>
        </is>
      </c>
    </row>
    <row r="498">
      <c r="B498" t="inlineStr">
        <is>
          <t>Silvia Passamonti</t>
        </is>
      </c>
      <c r="C498" t="inlineStr">
        <is>
          <t>Icon PRM</t>
        </is>
      </c>
    </row>
    <row r="499">
      <c r="B499" t="inlineStr">
        <is>
          <t>Sjoerd Balk</t>
        </is>
      </c>
      <c r="C499" t="inlineStr">
        <is>
          <t>Icon PRM</t>
        </is>
      </c>
    </row>
    <row r="500">
      <c r="B500" t="inlineStr">
        <is>
          <t>Slawomir Urbanski</t>
        </is>
      </c>
      <c r="C500" t="inlineStr">
        <is>
          <t>Icon PRM</t>
        </is>
      </c>
    </row>
    <row r="501">
      <c r="B501" t="inlineStr">
        <is>
          <t>Someshni Moodley</t>
        </is>
      </c>
      <c r="C501" t="inlineStr">
        <is>
          <t>Icon PRM</t>
        </is>
      </c>
    </row>
    <row r="502">
      <c r="B502" t="inlineStr">
        <is>
          <t>Sophia Chang</t>
        </is>
      </c>
      <c r="C502" t="inlineStr">
        <is>
          <t>Icon PRM</t>
        </is>
      </c>
    </row>
    <row r="503">
      <c r="B503" t="inlineStr">
        <is>
          <t>Srujana Kapavarapu</t>
        </is>
      </c>
      <c r="C503" t="inlineStr">
        <is>
          <t>Icon PRM</t>
        </is>
      </c>
    </row>
    <row r="504">
      <c r="B504" t="inlineStr">
        <is>
          <t>Steven Porteous</t>
        </is>
      </c>
      <c r="C504" t="inlineStr">
        <is>
          <t>Icon PRM</t>
        </is>
      </c>
    </row>
    <row r="505">
      <c r="B505" t="inlineStr">
        <is>
          <t>Tabish Ahmed</t>
        </is>
      </c>
      <c r="C505" t="inlineStr">
        <is>
          <t>Icon PRM</t>
        </is>
      </c>
    </row>
    <row r="506">
      <c r="B506" t="inlineStr">
        <is>
          <t>Tamara Nikolajevic</t>
        </is>
      </c>
      <c r="C506" t="inlineStr">
        <is>
          <t>Icon PRM</t>
        </is>
      </c>
    </row>
    <row r="507">
      <c r="B507" t="inlineStr">
        <is>
          <t>Tammy Gallagher</t>
        </is>
      </c>
      <c r="C507" t="inlineStr">
        <is>
          <t>Icon PRM</t>
        </is>
      </c>
    </row>
    <row r="508">
      <c r="B508" t="inlineStr">
        <is>
          <t>Tara Hanley</t>
        </is>
      </c>
      <c r="C508" t="inlineStr">
        <is>
          <t>Icon PRM</t>
        </is>
      </c>
    </row>
    <row r="509">
      <c r="B509" t="inlineStr">
        <is>
          <t>Tara Smith</t>
        </is>
      </c>
      <c r="C509" t="inlineStr">
        <is>
          <t>Icon PRM</t>
        </is>
      </c>
    </row>
    <row r="510">
      <c r="B510" t="inlineStr">
        <is>
          <t>Tarushikha Sharma</t>
        </is>
      </c>
      <c r="C510" t="inlineStr">
        <is>
          <t>Icon PRM</t>
        </is>
      </c>
    </row>
    <row r="511">
      <c r="B511" t="inlineStr">
        <is>
          <t>Terri Davids</t>
        </is>
      </c>
      <c r="C511" t="inlineStr">
        <is>
          <t>Icon PRM</t>
        </is>
      </c>
    </row>
    <row r="512">
      <c r="B512" t="inlineStr">
        <is>
          <t>Thomas. Olshan</t>
        </is>
      </c>
      <c r="C512" t="inlineStr">
        <is>
          <t>Icon PRM</t>
        </is>
      </c>
    </row>
    <row r="513">
      <c r="B513" t="inlineStr">
        <is>
          <t>Tiing Ting</t>
        </is>
      </c>
      <c r="C513" t="inlineStr">
        <is>
          <t>Icon PRM</t>
        </is>
      </c>
    </row>
    <row r="514">
      <c r="B514" t="inlineStr">
        <is>
          <t>Tracina Williams</t>
        </is>
      </c>
      <c r="C514" t="inlineStr">
        <is>
          <t>Icon PRM</t>
        </is>
      </c>
    </row>
    <row r="515">
      <c r="B515" t="inlineStr">
        <is>
          <t>Vanesa Duaigues</t>
        </is>
      </c>
      <c r="C515" t="inlineStr">
        <is>
          <t>Icon PRM</t>
        </is>
      </c>
    </row>
    <row r="516">
      <c r="B516" t="inlineStr">
        <is>
          <t>Venkhatesh Sritharan</t>
        </is>
      </c>
      <c r="C516" t="inlineStr">
        <is>
          <t>Icon PRM</t>
        </is>
      </c>
    </row>
    <row r="517">
      <c r="B517" t="inlineStr">
        <is>
          <t>Vera Degtyareva</t>
        </is>
      </c>
      <c r="C517" t="inlineStr">
        <is>
          <t>Icon PRM</t>
        </is>
      </c>
    </row>
    <row r="518">
      <c r="B518" t="inlineStr">
        <is>
          <t>Vincent Dell Italia</t>
        </is>
      </c>
      <c r="C518" t="inlineStr">
        <is>
          <t>Icon PRM</t>
        </is>
      </c>
    </row>
    <row r="519">
      <c r="B519" t="inlineStr">
        <is>
          <t>Vinicius Dias</t>
        </is>
      </c>
      <c r="C519" t="inlineStr">
        <is>
          <t>Icon PRM</t>
        </is>
      </c>
    </row>
    <row r="520">
      <c r="B520" t="inlineStr">
        <is>
          <t>Wirkom Constanze</t>
        </is>
      </c>
      <c r="C520" t="inlineStr">
        <is>
          <t>Icon PRM</t>
        </is>
      </c>
    </row>
    <row r="521">
      <c r="B521" t="inlineStr">
        <is>
          <t>Zoltan Balia</t>
        </is>
      </c>
      <c r="C521" t="inlineStr">
        <is>
          <t>Icon PRM</t>
        </is>
      </c>
    </row>
    <row r="522">
      <c r="B522" t="inlineStr">
        <is>
          <t>Zoltan Bathori</t>
        </is>
      </c>
      <c r="C522" t="inlineStr">
        <is>
          <t>Icon PRM</t>
        </is>
      </c>
    </row>
    <row r="523">
      <c r="B523" t="inlineStr">
        <is>
          <t>Spas Stoychev</t>
        </is>
      </c>
      <c r="C523" t="inlineStr">
        <is>
          <t>Idorsia</t>
        </is>
      </c>
    </row>
    <row r="524">
      <c r="B524" t="inlineStr">
        <is>
          <t>AP</t>
        </is>
      </c>
      <c r="C524" t="inlineStr">
        <is>
          <t>IHMA, Inc.</t>
        </is>
      </c>
    </row>
    <row r="525">
      <c r="B525" t="inlineStr">
        <is>
          <t>Nicholas Bauer</t>
        </is>
      </c>
      <c r="C525" t="inlineStr">
        <is>
          <t>IHMA, Inc.</t>
        </is>
      </c>
    </row>
    <row r="526">
      <c r="B526" t="inlineStr">
        <is>
          <t>AP email</t>
        </is>
      </c>
      <c r="C526" t="inlineStr">
        <is>
          <t>Illumina Netherlands BV</t>
        </is>
      </c>
    </row>
    <row r="527">
      <c r="B527" t="inlineStr">
        <is>
          <t>Esra Derya</t>
        </is>
      </c>
      <c r="C527" t="inlineStr">
        <is>
          <t>Illumina Netherlands BV</t>
        </is>
      </c>
    </row>
    <row r="528">
      <c r="B528" t="inlineStr">
        <is>
          <t>AMR Illumina</t>
        </is>
      </c>
      <c r="C528" t="inlineStr">
        <is>
          <t>Illumina Singapore</t>
        </is>
      </c>
    </row>
    <row r="529">
      <c r="B529" t="inlineStr">
        <is>
          <t>Annemarie Joswig</t>
        </is>
      </c>
      <c r="C529" t="inlineStr">
        <is>
          <t>Illumina Singapore</t>
        </is>
      </c>
    </row>
    <row r="530">
      <c r="B530" t="inlineStr">
        <is>
          <t>APJ Illumina</t>
        </is>
      </c>
      <c r="C530" t="inlineStr">
        <is>
          <t>Illumina Singapore</t>
        </is>
      </c>
    </row>
    <row r="531">
      <c r="B531" t="inlineStr">
        <is>
          <t>EMEA Illumina</t>
        </is>
      </c>
      <c r="C531" t="inlineStr">
        <is>
          <t>Illumina Singapore</t>
        </is>
      </c>
    </row>
    <row r="532">
      <c r="B532" t="inlineStr">
        <is>
          <t>Invoice email</t>
        </is>
      </c>
      <c r="C532" t="inlineStr">
        <is>
          <t>Illumina Singapore</t>
        </is>
      </c>
    </row>
    <row r="533">
      <c r="B533" t="inlineStr">
        <is>
          <t>Max Randall</t>
        </is>
      </c>
      <c r="C533" t="inlineStr">
        <is>
          <t>Illumina Singapore</t>
        </is>
      </c>
    </row>
    <row r="534">
      <c r="B534" t="inlineStr">
        <is>
          <t>Nerine Roscher</t>
        </is>
      </c>
      <c r="C534" t="inlineStr">
        <is>
          <t>Illumina Singapore</t>
        </is>
      </c>
    </row>
    <row r="535">
      <c r="B535" t="inlineStr">
        <is>
          <t>Primary contact</t>
        </is>
      </c>
      <c r="C535" t="inlineStr">
        <is>
          <t>Illumina Singapore</t>
        </is>
      </c>
    </row>
    <row r="536">
      <c r="B536" t="inlineStr">
        <is>
          <t>AP</t>
        </is>
      </c>
      <c r="C536" t="inlineStr">
        <is>
          <t>ImmunityBio</t>
        </is>
      </c>
    </row>
    <row r="537">
      <c r="B537" t="inlineStr">
        <is>
          <t>Daniel Laureano</t>
        </is>
      </c>
      <c r="C537" t="inlineStr">
        <is>
          <t>ImmunityBio</t>
        </is>
      </c>
    </row>
    <row r="538">
      <c r="B538" t="inlineStr">
        <is>
          <t>Accounts payable</t>
        </is>
      </c>
      <c r="C538" t="inlineStr">
        <is>
          <t>Imperial Clinical Research Services, Inc.</t>
        </is>
      </c>
    </row>
    <row r="539">
      <c r="B539" t="inlineStr">
        <is>
          <t>Alonzo Ramirez</t>
        </is>
      </c>
      <c r="C539" t="inlineStr">
        <is>
          <t>Imperial Clinical Research Services, Inc.</t>
        </is>
      </c>
    </row>
    <row r="540">
      <c r="B540" t="inlineStr">
        <is>
          <t>Amanda Falicki</t>
        </is>
      </c>
      <c r="C540" t="inlineStr">
        <is>
          <t>Imperial Clinical Research Services, Inc.</t>
        </is>
      </c>
    </row>
    <row r="541">
      <c r="B541" t="inlineStr">
        <is>
          <t>Amandeep Braich</t>
        </is>
      </c>
      <c r="C541" t="inlineStr">
        <is>
          <t>Imperial Clinical Research Services, Inc.</t>
        </is>
      </c>
    </row>
    <row r="542">
      <c r="B542" t="inlineStr">
        <is>
          <t>Anna Jakubowska</t>
        </is>
      </c>
      <c r="C542" t="inlineStr">
        <is>
          <t>Imperial Clinical Research Services, Inc.</t>
        </is>
      </c>
    </row>
    <row r="543">
      <c r="B543" t="inlineStr">
        <is>
          <t>AP escalation point</t>
        </is>
      </c>
      <c r="C543" t="inlineStr">
        <is>
          <t>Imperial Clinical Research Services, Inc.</t>
        </is>
      </c>
    </row>
    <row r="544">
      <c r="B544" t="inlineStr">
        <is>
          <t>Cost Estimating Department</t>
        </is>
      </c>
      <c r="C544" t="inlineStr">
        <is>
          <t>Imperial Clinical Research Services, Inc.</t>
        </is>
      </c>
    </row>
    <row r="545">
      <c r="B545" t="inlineStr">
        <is>
          <t>Dan McDonald</t>
        </is>
      </c>
      <c r="C545" t="inlineStr">
        <is>
          <t>Imperial Clinical Research Services, Inc.</t>
        </is>
      </c>
    </row>
    <row r="546">
      <c r="B546" t="inlineStr">
        <is>
          <t>Dan Polkowski</t>
        </is>
      </c>
      <c r="C546" t="inlineStr">
        <is>
          <t>Imperial Clinical Research Services, Inc.</t>
        </is>
      </c>
    </row>
    <row r="547">
      <c r="B547" t="inlineStr">
        <is>
          <t>Hope Cullen</t>
        </is>
      </c>
      <c r="C547" t="inlineStr">
        <is>
          <t>Imperial Clinical Research Services, Inc.</t>
        </is>
      </c>
    </row>
    <row r="548">
      <c r="B548" t="inlineStr">
        <is>
          <t>Jone Destine</t>
        </is>
      </c>
      <c r="C548" t="inlineStr">
        <is>
          <t>Imperial Clinical Research Services, Inc.</t>
        </is>
      </c>
    </row>
    <row r="549">
      <c r="B549" t="inlineStr">
        <is>
          <t>Rui Pinto</t>
        </is>
      </c>
      <c r="C549" t="inlineStr">
        <is>
          <t>Imperial Clinical Research Services, Inc.</t>
        </is>
      </c>
    </row>
    <row r="550">
      <c r="B550" t="inlineStr">
        <is>
          <t>Scott Scheidel</t>
        </is>
      </c>
      <c r="C550" t="inlineStr">
        <is>
          <t>Imperial Clinical Research Services, Inc.</t>
        </is>
      </c>
    </row>
    <row r="551">
      <c r="B551" t="inlineStr">
        <is>
          <t>Medical Test Contact</t>
        </is>
      </c>
      <c r="C551" t="inlineStr">
        <is>
          <t>Internal testing Medical</t>
        </is>
      </c>
    </row>
    <row r="552">
      <c r="B552" t="inlineStr">
        <is>
          <t>Palendren Pillay</t>
        </is>
      </c>
      <c r="C552" t="inlineStr">
        <is>
          <t>Internal testing Medical</t>
        </is>
      </c>
    </row>
    <row r="553">
      <c r="B553" t="inlineStr">
        <is>
          <t>Palendren Pillay</t>
        </is>
      </c>
      <c r="C553" t="inlineStr">
        <is>
          <t>Internal Testing Medical Account</t>
        </is>
      </c>
    </row>
    <row r="554">
      <c r="B554" t="inlineStr">
        <is>
          <t>Thinus Ferreira</t>
        </is>
      </c>
      <c r="C554" t="inlineStr">
        <is>
          <t>Internal Testing Medical Account</t>
        </is>
      </c>
    </row>
    <row r="555">
      <c r="B555" t="inlineStr">
        <is>
          <t>Tony Stark</t>
        </is>
      </c>
      <c r="C555" t="inlineStr">
        <is>
          <t>Internal Testing Medical Account</t>
        </is>
      </c>
    </row>
    <row r="556">
      <c r="B556" t="inlineStr">
        <is>
          <t>Accounts team</t>
        </is>
      </c>
      <c r="C556" t="inlineStr">
        <is>
          <t>Intrinseque Health Pte Ltd</t>
        </is>
      </c>
    </row>
    <row r="557">
      <c r="B557" t="inlineStr">
        <is>
          <t>Andriyas Silas</t>
        </is>
      </c>
      <c r="C557" t="inlineStr">
        <is>
          <t>Intrinseque Health Pte Ltd</t>
        </is>
      </c>
    </row>
    <row r="558">
      <c r="B558" t="inlineStr">
        <is>
          <t>AP escalation point</t>
        </is>
      </c>
      <c r="C558" t="inlineStr">
        <is>
          <t>Intrinseque Health Pte Ltd</t>
        </is>
      </c>
    </row>
    <row r="559">
      <c r="B559" t="inlineStr">
        <is>
          <t>Chen Ee Lau</t>
        </is>
      </c>
      <c r="C559" t="inlineStr">
        <is>
          <t>Intrinseque Health Pte Ltd</t>
        </is>
      </c>
    </row>
    <row r="560">
      <c r="B560" t="inlineStr">
        <is>
          <t>Dayana Yacob</t>
        </is>
      </c>
      <c r="C560" t="inlineStr">
        <is>
          <t>Intrinseque Health Pte Ltd</t>
        </is>
      </c>
    </row>
    <row r="561">
      <c r="B561" t="inlineStr">
        <is>
          <t>Carine Van Gorp</t>
        </is>
      </c>
      <c r="C561" t="inlineStr">
        <is>
          <t>Janssen Inc (Johnson &amp; Johnson)</t>
        </is>
      </c>
    </row>
    <row r="562">
      <c r="B562" t="inlineStr">
        <is>
          <t>Daniel Holguin</t>
        </is>
      </c>
      <c r="C562" t="inlineStr">
        <is>
          <t>Janssen Inc (Johnson &amp; Johnson)</t>
        </is>
      </c>
    </row>
    <row r="563">
      <c r="B563" t="inlineStr">
        <is>
          <t>Elsbeth Van Ommeren</t>
        </is>
      </c>
      <c r="C563" t="inlineStr">
        <is>
          <t>Janssen Inc (Johnson &amp; Johnson)</t>
        </is>
      </c>
    </row>
    <row r="564">
      <c r="B564" t="inlineStr">
        <is>
          <t>Erin Engle</t>
        </is>
      </c>
      <c r="C564" t="inlineStr">
        <is>
          <t>Janssen Inc (Johnson &amp; Johnson)</t>
        </is>
      </c>
    </row>
    <row r="565">
      <c r="B565" t="inlineStr">
        <is>
          <t>Lukasz Dolny</t>
        </is>
      </c>
      <c r="C565" t="inlineStr">
        <is>
          <t>Janssen Inc (Johnson &amp; Johnson)</t>
        </is>
      </c>
    </row>
    <row r="566">
      <c r="B566" t="inlineStr">
        <is>
          <t>Marcy Siegel</t>
        </is>
      </c>
      <c r="C566" t="inlineStr">
        <is>
          <t>Janssen Inc (Johnson &amp; Johnson)</t>
        </is>
      </c>
    </row>
    <row r="567">
      <c r="B567" t="inlineStr">
        <is>
          <t>Rosanna Faillace</t>
        </is>
      </c>
      <c r="C567" t="inlineStr">
        <is>
          <t>Janssen Inc (Johnson &amp; Johnson)</t>
        </is>
      </c>
    </row>
    <row r="568">
      <c r="B568" t="inlineStr">
        <is>
          <t>Vaida Zukauskaite</t>
        </is>
      </c>
      <c r="C568" t="inlineStr">
        <is>
          <t>Kilo Health (Max Nutrition)</t>
        </is>
      </c>
    </row>
    <row r="569">
      <c r="B569" t="inlineStr">
        <is>
          <t>Emily Lui</t>
        </is>
      </c>
      <c r="C569" t="inlineStr">
        <is>
          <t>Koneksa</t>
        </is>
      </c>
    </row>
    <row r="570">
      <c r="B570" t="inlineStr">
        <is>
          <t>Richard (Rick) Hung-Griffin</t>
        </is>
      </c>
      <c r="C570" t="inlineStr">
        <is>
          <t>Koneksa</t>
        </is>
      </c>
    </row>
    <row r="571">
      <c r="B571" t="inlineStr">
        <is>
          <t>Stacey Terpkos</t>
        </is>
      </c>
      <c r="C571" t="inlineStr">
        <is>
          <t>Koneksa</t>
        </is>
      </c>
    </row>
    <row r="572">
      <c r="B572" t="inlineStr">
        <is>
          <t>Stephanie St Juste</t>
        </is>
      </c>
      <c r="C572" t="inlineStr">
        <is>
          <t>Koneksa</t>
        </is>
      </c>
    </row>
    <row r="573">
      <c r="B573" t="inlineStr">
        <is>
          <t>Tristan Basdeo</t>
        </is>
      </c>
      <c r="C573" t="inlineStr">
        <is>
          <t>Koneksa</t>
        </is>
      </c>
    </row>
    <row r="574">
      <c r="B574" t="inlineStr">
        <is>
          <t>Annija Admidina</t>
        </is>
      </c>
      <c r="C574" t="inlineStr">
        <is>
          <t>Latvia MGI Tech SIA</t>
        </is>
      </c>
    </row>
    <row r="575">
      <c r="B575" t="inlineStr">
        <is>
          <t>Doris Yuyen</t>
        </is>
      </c>
      <c r="C575" t="inlineStr">
        <is>
          <t>Latvia MGI Tech SIA</t>
        </is>
      </c>
    </row>
    <row r="576">
      <c r="B576" t="inlineStr">
        <is>
          <t>Evija Abolina</t>
        </is>
      </c>
      <c r="C576" t="inlineStr">
        <is>
          <t>Latvia MGI Tech SIA</t>
        </is>
      </c>
    </row>
    <row r="577">
      <c r="B577" t="inlineStr">
        <is>
          <t>Ian Cook</t>
        </is>
      </c>
      <c r="C577" t="inlineStr">
        <is>
          <t>Latvia MGI Tech SIA</t>
        </is>
      </c>
    </row>
    <row r="578">
      <c r="B578" t="inlineStr">
        <is>
          <t>Louisa Carlse</t>
        </is>
      </c>
      <c r="C578" t="inlineStr">
        <is>
          <t>Latvia MGI Tech SIA</t>
        </is>
      </c>
    </row>
    <row r="579">
      <c r="B579" t="inlineStr">
        <is>
          <t>Marika Praude</t>
        </is>
      </c>
      <c r="C579" t="inlineStr">
        <is>
          <t>Latvia MGI Tech SIA</t>
        </is>
      </c>
    </row>
    <row r="580">
      <c r="B580" t="inlineStr">
        <is>
          <t>Louisa Carlse</t>
        </is>
      </c>
      <c r="C580" t="inlineStr">
        <is>
          <t>LC Demo Account</t>
        </is>
      </c>
    </row>
    <row r="581">
      <c r="B581" t="inlineStr">
        <is>
          <t>Sheldon Donnelly</t>
        </is>
      </c>
      <c r="C581" t="inlineStr">
        <is>
          <t>LC Demo Account</t>
        </is>
      </c>
    </row>
    <row r="582">
      <c r="B582" t="inlineStr">
        <is>
          <t>Aisling Goodwin</t>
        </is>
      </c>
      <c r="C582" t="inlineStr">
        <is>
          <t>Medable</t>
        </is>
      </c>
    </row>
    <row r="583">
      <c r="B583" t="inlineStr">
        <is>
          <t>Andrew Brunner</t>
        </is>
      </c>
      <c r="C583" t="inlineStr">
        <is>
          <t>Medable</t>
        </is>
      </c>
    </row>
    <row r="584">
      <c r="B584" t="inlineStr">
        <is>
          <t>AP</t>
        </is>
      </c>
      <c r="C584" t="inlineStr">
        <is>
          <t>Medable</t>
        </is>
      </c>
    </row>
    <row r="585">
      <c r="B585" t="inlineStr">
        <is>
          <t>Cece Zolt</t>
        </is>
      </c>
      <c r="C585" t="inlineStr">
        <is>
          <t>Medable</t>
        </is>
      </c>
    </row>
    <row r="586">
      <c r="B586" t="inlineStr">
        <is>
          <t>Daniel Warman</t>
        </is>
      </c>
      <c r="C586" t="inlineStr">
        <is>
          <t>Medable</t>
        </is>
      </c>
    </row>
    <row r="587">
      <c r="B587" t="inlineStr">
        <is>
          <t>Derek Ferguson</t>
        </is>
      </c>
      <c r="C587" t="inlineStr">
        <is>
          <t>Medable</t>
        </is>
      </c>
    </row>
    <row r="588">
      <c r="B588" t="inlineStr">
        <is>
          <t>Jeannine Redden</t>
        </is>
      </c>
      <c r="C588" t="inlineStr">
        <is>
          <t>Medable</t>
        </is>
      </c>
    </row>
    <row r="589">
      <c r="B589" t="inlineStr">
        <is>
          <t>Kyle Williams</t>
        </is>
      </c>
      <c r="C589" t="inlineStr">
        <is>
          <t>Medable</t>
        </is>
      </c>
    </row>
    <row r="590">
      <c r="B590" t="inlineStr">
        <is>
          <t>Motaz Alsheikh</t>
        </is>
      </c>
      <c r="C590" t="inlineStr">
        <is>
          <t>Medable</t>
        </is>
      </c>
    </row>
    <row r="591">
      <c r="B591" t="inlineStr">
        <is>
          <t>Motaz Alsheikh</t>
        </is>
      </c>
      <c r="C591" t="inlineStr">
        <is>
          <t>Medable</t>
        </is>
      </c>
    </row>
    <row r="592">
      <c r="B592" t="inlineStr">
        <is>
          <t>Nikoleta Simpson</t>
        </is>
      </c>
      <c r="C592" t="inlineStr">
        <is>
          <t>Medable</t>
        </is>
      </c>
    </row>
    <row r="593">
      <c r="B593" t="inlineStr">
        <is>
          <t>Tammy Riley</t>
        </is>
      </c>
      <c r="C593" t="inlineStr">
        <is>
          <t>Medable</t>
        </is>
      </c>
    </row>
    <row r="594">
      <c r="B594" t="inlineStr">
        <is>
          <t>Veronica Munoz</t>
        </is>
      </c>
      <c r="C594" t="inlineStr">
        <is>
          <t>Medable</t>
        </is>
      </c>
    </row>
    <row r="595">
      <c r="B595" t="inlineStr">
        <is>
          <t>Andy James</t>
        </is>
      </c>
      <c r="C595" t="inlineStr">
        <is>
          <t>MedEx App Demo</t>
        </is>
      </c>
    </row>
    <row r="596">
      <c r="B596" t="inlineStr">
        <is>
          <t>Louisa Carlse</t>
        </is>
      </c>
      <c r="C596" t="inlineStr">
        <is>
          <t>MedEx App Demo</t>
        </is>
      </c>
    </row>
    <row r="597">
      <c r="B597" t="inlineStr">
        <is>
          <t>Roxanne Becker</t>
        </is>
      </c>
      <c r="C597" t="inlineStr">
        <is>
          <t>MedEx App Demo</t>
        </is>
      </c>
    </row>
    <row r="598">
      <c r="B598" t="inlineStr">
        <is>
          <t>Ruan Greeff</t>
        </is>
      </c>
      <c r="C598" t="inlineStr">
        <is>
          <t>MedEx App Demo</t>
        </is>
      </c>
    </row>
    <row r="599">
      <c r="B599" t="inlineStr">
        <is>
          <t>Paul Kennedy</t>
        </is>
      </c>
      <c r="C599" t="inlineStr">
        <is>
          <t>Medflow Clinical Limited</t>
        </is>
      </c>
    </row>
    <row r="600">
      <c r="B600" t="inlineStr">
        <is>
          <t>Stacey Ibbott</t>
        </is>
      </c>
      <c r="C600" t="inlineStr">
        <is>
          <t>Medflow Clinical Limited</t>
        </is>
      </c>
    </row>
    <row r="601">
      <c r="B601" t="inlineStr">
        <is>
          <t>Sasha Robbertze</t>
        </is>
      </c>
      <c r="C601" t="inlineStr">
        <is>
          <t>Medical R&amp;D Test Shipments</t>
        </is>
      </c>
    </row>
    <row r="602">
      <c r="B602" t="inlineStr">
        <is>
          <t>Bernadette Manyara</t>
        </is>
      </c>
      <c r="C602" t="inlineStr">
        <is>
          <t>Medical Research Network Ltd</t>
        </is>
      </c>
    </row>
    <row r="603">
      <c r="B603" t="inlineStr">
        <is>
          <t>Maria Churchwell</t>
        </is>
      </c>
      <c r="C603" t="inlineStr">
        <is>
          <t>Medical Research Network Ltd</t>
        </is>
      </c>
    </row>
    <row r="604">
      <c r="B604" t="inlineStr">
        <is>
          <t>Christos Papageorgiou</t>
        </is>
      </c>
      <c r="C604" t="inlineStr">
        <is>
          <t>Medidata Solutions, Inc  (a Dassault Systèmes company)</t>
        </is>
      </c>
    </row>
    <row r="605">
      <c r="B605" t="inlineStr">
        <is>
          <t>Lize Mesquita</t>
        </is>
      </c>
      <c r="C605" t="inlineStr">
        <is>
          <t>Medidata Solutions, Inc  (a Dassault Systèmes company)</t>
        </is>
      </c>
    </row>
    <row r="606">
      <c r="B606" t="inlineStr">
        <is>
          <t>Madisen Koval</t>
        </is>
      </c>
      <c r="C606" t="inlineStr">
        <is>
          <t>Medidata Solutions, Inc  (a Dassault Systèmes company)</t>
        </is>
      </c>
    </row>
    <row r="607">
      <c r="B607" t="inlineStr">
        <is>
          <t>Michelle Cutting</t>
        </is>
      </c>
      <c r="C607" t="inlineStr">
        <is>
          <t>Medidata Solutions, Inc  (a Dassault Systèmes company)</t>
        </is>
      </c>
    </row>
    <row r="608">
      <c r="B608" t="inlineStr">
        <is>
          <t>Scott Robbins</t>
        </is>
      </c>
      <c r="C608" t="inlineStr">
        <is>
          <t>Medidata Solutions, Inc  (a Dassault Systèmes company)</t>
        </is>
      </c>
    </row>
    <row r="609">
      <c r="B609" t="inlineStr">
        <is>
          <t>Alex Herman</t>
        </is>
      </c>
      <c r="C609" t="inlineStr">
        <is>
          <t>Medpace, Inc.</t>
        </is>
      </c>
    </row>
    <row r="610">
      <c r="B610" t="inlineStr">
        <is>
          <t>Alexandra Petrzalka</t>
        </is>
      </c>
      <c r="C610" t="inlineStr">
        <is>
          <t>Medpace, Inc.</t>
        </is>
      </c>
    </row>
    <row r="611">
      <c r="B611" t="inlineStr">
        <is>
          <t>Alfred Fraunhofer</t>
        </is>
      </c>
      <c r="C611" t="inlineStr">
        <is>
          <t>Medpace, Inc.</t>
        </is>
      </c>
    </row>
    <row r="612">
      <c r="B612" t="inlineStr">
        <is>
          <t>Andreea Bejan</t>
        </is>
      </c>
      <c r="C612" t="inlineStr">
        <is>
          <t>Medpace, Inc.</t>
        </is>
      </c>
    </row>
    <row r="613">
      <c r="B613" t="inlineStr">
        <is>
          <t>AP Contact</t>
        </is>
      </c>
      <c r="C613" t="inlineStr">
        <is>
          <t>Medpace, Inc.</t>
        </is>
      </c>
    </row>
    <row r="614">
      <c r="B614" t="inlineStr">
        <is>
          <t>Elizabeth Fry</t>
        </is>
      </c>
      <c r="C614" t="inlineStr">
        <is>
          <t>Medpace, Inc.</t>
        </is>
      </c>
    </row>
    <row r="615">
      <c r="B615" t="inlineStr">
        <is>
          <t>Elliot Cohen</t>
        </is>
      </c>
      <c r="C615" t="inlineStr">
        <is>
          <t>Medpace, Inc.</t>
        </is>
      </c>
    </row>
    <row r="616">
      <c r="B616" t="inlineStr">
        <is>
          <t>Jacob Kaiser</t>
        </is>
      </c>
      <c r="C616" t="inlineStr">
        <is>
          <t>Medpace, Inc.</t>
        </is>
      </c>
    </row>
    <row r="617">
      <c r="B617" t="inlineStr">
        <is>
          <t>James Gehring</t>
        </is>
      </c>
      <c r="C617" t="inlineStr">
        <is>
          <t>Medpace, Inc.</t>
        </is>
      </c>
    </row>
    <row r="618">
      <c r="B618" t="inlineStr">
        <is>
          <t>Jane Irvine</t>
        </is>
      </c>
      <c r="C618" t="inlineStr">
        <is>
          <t>Medpace, Inc.</t>
        </is>
      </c>
    </row>
    <row r="619">
      <c r="B619" t="inlineStr">
        <is>
          <t>Jared Kirkpatrick</t>
        </is>
      </c>
      <c r="C619" t="inlineStr">
        <is>
          <t>Medpace, Inc.</t>
        </is>
      </c>
    </row>
    <row r="620">
      <c r="B620" t="inlineStr">
        <is>
          <t>Mary Beth Roth</t>
        </is>
      </c>
      <c r="C620" t="inlineStr">
        <is>
          <t>Medpace, Inc.</t>
        </is>
      </c>
    </row>
    <row r="621">
      <c r="B621" t="inlineStr">
        <is>
          <t>Masato Fukui</t>
        </is>
      </c>
      <c r="C621" t="inlineStr">
        <is>
          <t>Medpace, Inc.</t>
        </is>
      </c>
    </row>
    <row r="622">
      <c r="B622" t="inlineStr">
        <is>
          <t>Meiying He</t>
        </is>
      </c>
      <c r="C622" t="inlineStr">
        <is>
          <t>Medpace, Inc.</t>
        </is>
      </c>
    </row>
    <row r="623">
      <c r="B623" t="inlineStr">
        <is>
          <t>Noah Bandukwala</t>
        </is>
      </c>
      <c r="C623" t="inlineStr">
        <is>
          <t>Medpace, Inc.</t>
        </is>
      </c>
    </row>
    <row r="624">
      <c r="B624" t="inlineStr">
        <is>
          <t>Sara Chamberlain</t>
        </is>
      </c>
      <c r="C624" t="inlineStr">
        <is>
          <t>Medpace, Inc.</t>
        </is>
      </c>
    </row>
    <row r="625">
      <c r="B625" t="inlineStr">
        <is>
          <t>Sasha Lange</t>
        </is>
      </c>
      <c r="C625" t="inlineStr">
        <is>
          <t>Medpace, Inc.</t>
        </is>
      </c>
    </row>
    <row r="626">
      <c r="B626" t="inlineStr">
        <is>
          <t>Stacy Hunt</t>
        </is>
      </c>
      <c r="C626" t="inlineStr">
        <is>
          <t>Medpace, Inc.</t>
        </is>
      </c>
    </row>
    <row r="627">
      <c r="B627" t="inlineStr">
        <is>
          <t>Stefania Stingo</t>
        </is>
      </c>
      <c r="C627" t="inlineStr">
        <is>
          <t>Medpace, Inc.</t>
        </is>
      </c>
    </row>
    <row r="628">
      <c r="B628" t="inlineStr">
        <is>
          <t>Travis Wong</t>
        </is>
      </c>
      <c r="C628" t="inlineStr">
        <is>
          <t>Medpace, Inc.</t>
        </is>
      </c>
    </row>
    <row r="629">
      <c r="B629" t="inlineStr">
        <is>
          <t>Accounts</t>
        </is>
      </c>
      <c r="C629" t="inlineStr">
        <is>
          <t>MESM part of Avantor</t>
        </is>
      </c>
    </row>
    <row r="630">
      <c r="B630" t="inlineStr">
        <is>
          <t>Charise Cabrera</t>
        </is>
      </c>
      <c r="C630" t="inlineStr">
        <is>
          <t>MESM part of Avantor</t>
        </is>
      </c>
    </row>
    <row r="631">
      <c r="B631" t="inlineStr">
        <is>
          <t>Deborah Miles</t>
        </is>
      </c>
      <c r="C631" t="inlineStr">
        <is>
          <t>MESM part of Avantor</t>
        </is>
      </c>
    </row>
    <row r="632">
      <c r="B632" t="inlineStr">
        <is>
          <t>Despatch Account</t>
        </is>
      </c>
      <c r="C632" t="inlineStr">
        <is>
          <t>MESM part of Avantor</t>
        </is>
      </c>
    </row>
    <row r="633">
      <c r="B633" t="inlineStr">
        <is>
          <t>Helen Bleasdale</t>
        </is>
      </c>
      <c r="C633" t="inlineStr">
        <is>
          <t>MESM part of Avantor</t>
        </is>
      </c>
    </row>
    <row r="634">
      <c r="B634" t="inlineStr">
        <is>
          <t>Jacquelyn Holden</t>
        </is>
      </c>
      <c r="C634" t="inlineStr">
        <is>
          <t>MESM part of Avantor</t>
        </is>
      </c>
    </row>
    <row r="635">
      <c r="B635" t="inlineStr">
        <is>
          <t>Roddy Morrison</t>
        </is>
      </c>
      <c r="C635" t="inlineStr">
        <is>
          <t>MESM part of Avantor</t>
        </is>
      </c>
    </row>
    <row r="636">
      <c r="B636" t="inlineStr">
        <is>
          <t>Ruan de Jonge</t>
        </is>
      </c>
      <c r="C636" t="inlineStr">
        <is>
          <t>MESM part of Avantor</t>
        </is>
      </c>
    </row>
    <row r="637">
      <c r="B637" t="inlineStr">
        <is>
          <t>Justus Olijslager</t>
        </is>
      </c>
      <c r="C637" t="inlineStr">
        <is>
          <t>MGI International Sales</t>
        </is>
      </c>
    </row>
    <row r="638">
      <c r="B638" t="inlineStr">
        <is>
          <t>Karl Meng</t>
        </is>
      </c>
      <c r="C638" t="inlineStr">
        <is>
          <t>MGI International Sales</t>
        </is>
      </c>
    </row>
    <row r="639">
      <c r="B639" t="inlineStr">
        <is>
          <t>Linda</t>
        </is>
      </c>
      <c r="C639" t="inlineStr">
        <is>
          <t>MGI International Sales</t>
        </is>
      </c>
    </row>
    <row r="640">
      <c r="B640" t="inlineStr">
        <is>
          <t>Mandy</t>
        </is>
      </c>
      <c r="C640" t="inlineStr">
        <is>
          <t>MGI International Sales</t>
        </is>
      </c>
    </row>
    <row r="641">
      <c r="B641" t="inlineStr">
        <is>
          <t>Marika Praude</t>
        </is>
      </c>
      <c r="C641" t="inlineStr">
        <is>
          <t>MGI International Sales</t>
        </is>
      </c>
    </row>
    <row r="642">
      <c r="B642" t="inlineStr">
        <is>
          <t>AP</t>
        </is>
      </c>
      <c r="C642" t="inlineStr">
        <is>
          <t>MIMOSA Diagnostics Inc.</t>
        </is>
      </c>
    </row>
    <row r="643">
      <c r="B643" t="inlineStr">
        <is>
          <t>Karen Cross</t>
        </is>
      </c>
      <c r="C643" t="inlineStr">
        <is>
          <t>MIMOSA Diagnostics Inc.</t>
        </is>
      </c>
    </row>
    <row r="644">
      <c r="B644" t="inlineStr">
        <is>
          <t>Whitney Surgenor</t>
        </is>
      </c>
      <c r="C644" t="inlineStr">
        <is>
          <t>MIMOSA Diagnostics Inc.</t>
        </is>
      </c>
    </row>
    <row r="645">
      <c r="B645" t="inlineStr">
        <is>
          <t>Justin Berman</t>
        </is>
      </c>
      <c r="C645" t="inlineStr">
        <is>
          <t>Mobility Africa</t>
        </is>
      </c>
    </row>
    <row r="646">
      <c r="B646" t="inlineStr">
        <is>
          <t>John Cobb</t>
        </is>
      </c>
      <c r="C646" t="inlineStr">
        <is>
          <t>MRI Global</t>
        </is>
      </c>
    </row>
    <row r="647">
      <c r="B647" t="inlineStr">
        <is>
          <t>Jon White</t>
        </is>
      </c>
      <c r="C647" t="inlineStr">
        <is>
          <t>MRI Global</t>
        </is>
      </c>
    </row>
    <row r="648">
      <c r="B648" t="inlineStr">
        <is>
          <t>Accounts email</t>
        </is>
      </c>
      <c r="C648" t="inlineStr">
        <is>
          <t>Myonex</t>
        </is>
      </c>
    </row>
    <row r="649">
      <c r="B649" t="inlineStr">
        <is>
          <t>Aletta Mutz</t>
        </is>
      </c>
      <c r="C649" t="inlineStr">
        <is>
          <t>Myonex</t>
        </is>
      </c>
    </row>
    <row r="650">
      <c r="B650" t="inlineStr">
        <is>
          <t>Carol Gill</t>
        </is>
      </c>
      <c r="C650" t="inlineStr">
        <is>
          <t>Myonex</t>
        </is>
      </c>
    </row>
    <row r="651">
      <c r="B651" t="inlineStr">
        <is>
          <t>David Cyrek</t>
        </is>
      </c>
      <c r="C651" t="inlineStr">
        <is>
          <t>Myonex</t>
        </is>
      </c>
    </row>
    <row r="652">
      <c r="B652" t="inlineStr">
        <is>
          <t>Hailey Donahue</t>
        </is>
      </c>
      <c r="C652" t="inlineStr">
        <is>
          <t>Myonex</t>
        </is>
      </c>
    </row>
    <row r="653">
      <c r="B653" t="inlineStr">
        <is>
          <t>Jack Brindley</t>
        </is>
      </c>
      <c r="C653" t="inlineStr">
        <is>
          <t>Myonex</t>
        </is>
      </c>
    </row>
    <row r="654">
      <c r="B654" t="inlineStr">
        <is>
          <t>Ken Baston</t>
        </is>
      </c>
      <c r="C654" t="inlineStr">
        <is>
          <t>Myonex</t>
        </is>
      </c>
    </row>
    <row r="655">
      <c r="B655" t="inlineStr">
        <is>
          <t>Khyle Sorhaindo</t>
        </is>
      </c>
      <c r="C655" t="inlineStr">
        <is>
          <t>Myonex</t>
        </is>
      </c>
    </row>
    <row r="656">
      <c r="B656" t="inlineStr">
        <is>
          <t>Liz Tompkins</t>
        </is>
      </c>
      <c r="C656" t="inlineStr">
        <is>
          <t>Myonex</t>
        </is>
      </c>
    </row>
    <row r="657">
      <c r="B657" t="inlineStr">
        <is>
          <t>Marla Dilday</t>
        </is>
      </c>
      <c r="C657" t="inlineStr">
        <is>
          <t>Myonex</t>
        </is>
      </c>
    </row>
    <row r="658">
      <c r="B658" t="inlineStr">
        <is>
          <t>Maryanne Walsh</t>
        </is>
      </c>
      <c r="C658" t="inlineStr">
        <is>
          <t>Myonex</t>
        </is>
      </c>
    </row>
    <row r="659">
      <c r="B659" t="inlineStr">
        <is>
          <t>Mike Riley</t>
        </is>
      </c>
      <c r="C659" t="inlineStr">
        <is>
          <t>Myonex</t>
        </is>
      </c>
    </row>
    <row r="660">
      <c r="B660" t="inlineStr">
        <is>
          <t>Minhaj Shareef</t>
        </is>
      </c>
      <c r="C660" t="inlineStr">
        <is>
          <t>Myonex</t>
        </is>
      </c>
    </row>
    <row r="661">
      <c r="B661" t="inlineStr">
        <is>
          <t>Nadine Wiss</t>
        </is>
      </c>
      <c r="C661" t="inlineStr">
        <is>
          <t>Myonex</t>
        </is>
      </c>
    </row>
    <row r="662">
      <c r="B662" t="inlineStr">
        <is>
          <t>Owen Lewis</t>
        </is>
      </c>
      <c r="C662" t="inlineStr">
        <is>
          <t>Myonex</t>
        </is>
      </c>
    </row>
    <row r="663">
      <c r="B663" t="inlineStr">
        <is>
          <t>Patti Bogemann</t>
        </is>
      </c>
      <c r="C663" t="inlineStr">
        <is>
          <t>Myonex</t>
        </is>
      </c>
    </row>
    <row r="664">
      <c r="B664" t="inlineStr">
        <is>
          <t>Patti Bogemann</t>
        </is>
      </c>
      <c r="C664" t="inlineStr">
        <is>
          <t>Myonex</t>
        </is>
      </c>
    </row>
    <row r="665">
      <c r="B665" t="inlineStr">
        <is>
          <t>Project manager</t>
        </is>
      </c>
      <c r="C665" t="inlineStr">
        <is>
          <t>Myonex</t>
        </is>
      </c>
    </row>
    <row r="666">
      <c r="B666" t="inlineStr">
        <is>
          <t>Rachel Senia</t>
        </is>
      </c>
      <c r="C666" t="inlineStr">
        <is>
          <t>Myonex</t>
        </is>
      </c>
    </row>
    <row r="667">
      <c r="B667" t="inlineStr">
        <is>
          <t>Richard King</t>
        </is>
      </c>
      <c r="C667" t="inlineStr">
        <is>
          <t>Myonex</t>
        </is>
      </c>
    </row>
    <row r="668">
      <c r="B668" t="inlineStr">
        <is>
          <t>Sam Sandoval</t>
        </is>
      </c>
      <c r="C668" t="inlineStr">
        <is>
          <t>Myonex</t>
        </is>
      </c>
    </row>
    <row r="669">
      <c r="B669" t="inlineStr">
        <is>
          <t>Saramid Hagerty- no longer works at Myonex</t>
        </is>
      </c>
      <c r="C669" t="inlineStr">
        <is>
          <t>Myonex</t>
        </is>
      </c>
    </row>
    <row r="670">
      <c r="B670" t="inlineStr">
        <is>
          <t>Sharon Cleetus</t>
        </is>
      </c>
      <c r="C670" t="inlineStr">
        <is>
          <t>Myonex</t>
        </is>
      </c>
    </row>
    <row r="671">
      <c r="B671" t="inlineStr">
        <is>
          <t>Treyvon Jones</t>
        </is>
      </c>
      <c r="C671" t="inlineStr">
        <is>
          <t>Myonex</t>
        </is>
      </c>
    </row>
    <row r="672">
      <c r="B672" t="inlineStr">
        <is>
          <t>UK Logistics Team</t>
        </is>
      </c>
      <c r="C672" t="inlineStr">
        <is>
          <t>Myonex</t>
        </is>
      </c>
    </row>
    <row r="673">
      <c r="B673" t="inlineStr">
        <is>
          <t>Vince Pension</t>
        </is>
      </c>
      <c r="C673" t="inlineStr">
        <is>
          <t>Myonex</t>
        </is>
      </c>
    </row>
    <row r="674">
      <c r="B674" t="inlineStr">
        <is>
          <t>Vincent Pension</t>
        </is>
      </c>
      <c r="C674" t="inlineStr">
        <is>
          <t>Myonex</t>
        </is>
      </c>
    </row>
    <row r="675">
      <c r="B675" t="inlineStr">
        <is>
          <t>Anders Clemensson</t>
        </is>
      </c>
      <c r="C675" t="inlineStr">
        <is>
          <t>Occlutech</t>
        </is>
      </c>
    </row>
    <row r="676">
      <c r="B676" t="inlineStr">
        <is>
          <t>Kenneth Lock</t>
        </is>
      </c>
      <c r="C676" t="inlineStr">
        <is>
          <t>Occlutech</t>
        </is>
      </c>
    </row>
    <row r="677">
      <c r="B677" t="inlineStr">
        <is>
          <t>Amy Hamilton</t>
        </is>
      </c>
      <c r="C677" t="inlineStr">
        <is>
          <t>OTC Direct ( Alcura company)</t>
        </is>
      </c>
    </row>
    <row r="678">
      <c r="B678" t="inlineStr">
        <is>
          <t>AP</t>
        </is>
      </c>
      <c r="C678" t="inlineStr">
        <is>
          <t>OTC Direct ( Alcura company)</t>
        </is>
      </c>
    </row>
    <row r="679">
      <c r="B679" t="inlineStr">
        <is>
          <t>Rohan Simon</t>
        </is>
      </c>
      <c r="C679" t="inlineStr">
        <is>
          <t>OTC Direct ( Alcura company)</t>
        </is>
      </c>
    </row>
    <row r="680">
      <c r="B680" t="inlineStr">
        <is>
          <t>Susanna Garcia</t>
        </is>
      </c>
      <c r="C680" t="inlineStr">
        <is>
          <t>OTC Direct ( Alcura company)</t>
        </is>
      </c>
    </row>
    <row r="681">
      <c r="B681" t="inlineStr">
        <is>
          <t>AP</t>
        </is>
      </c>
      <c r="C681" t="inlineStr">
        <is>
          <t>Overland Tanberg (Medical)</t>
        </is>
      </c>
    </row>
    <row r="682">
      <c r="B682" t="inlineStr">
        <is>
          <t>AP Contact</t>
        </is>
      </c>
      <c r="C682" t="inlineStr">
        <is>
          <t>Overland Tanberg (Medical)</t>
        </is>
      </c>
    </row>
    <row r="683">
      <c r="B683" t="inlineStr">
        <is>
          <t>AP Contact</t>
        </is>
      </c>
      <c r="C683" t="inlineStr">
        <is>
          <t>Overland Tanberg (Medical)</t>
        </is>
      </c>
    </row>
    <row r="684">
      <c r="B684" t="inlineStr">
        <is>
          <t>AP new</t>
        </is>
      </c>
      <c r="C684" t="inlineStr">
        <is>
          <t>Overland Tanberg (Medical)</t>
        </is>
      </c>
    </row>
    <row r="685">
      <c r="B685" t="inlineStr">
        <is>
          <t>Bonnie Wassmer</t>
        </is>
      </c>
      <c r="C685" t="inlineStr">
        <is>
          <t>Overland Tanberg (Medical)</t>
        </is>
      </c>
    </row>
    <row r="686">
      <c r="B686" t="inlineStr">
        <is>
          <t>Chow Kin Sing</t>
        </is>
      </c>
      <c r="C686" t="inlineStr">
        <is>
          <t>Overland Tanberg (Medical)</t>
        </is>
      </c>
    </row>
    <row r="687">
      <c r="B687" t="inlineStr">
        <is>
          <t>KamTong Fok</t>
        </is>
      </c>
      <c r="C687" t="inlineStr">
        <is>
          <t>Overland Tanberg (Medical)</t>
        </is>
      </c>
    </row>
    <row r="688">
      <c r="B688" t="inlineStr">
        <is>
          <t>Mike Uchi</t>
        </is>
      </c>
      <c r="C688" t="inlineStr">
        <is>
          <t>Overland Tanberg (Medical)</t>
        </is>
      </c>
    </row>
    <row r="689">
      <c r="B689" t="inlineStr">
        <is>
          <t>AP</t>
        </is>
      </c>
      <c r="C689" t="inlineStr">
        <is>
          <t>Pegasus Life Sciences</t>
        </is>
      </c>
    </row>
    <row r="690">
      <c r="B690" t="inlineStr">
        <is>
          <t>Danielle Natzke</t>
        </is>
      </c>
      <c r="C690" t="inlineStr">
        <is>
          <t>Pegasus Life Sciences</t>
        </is>
      </c>
    </row>
    <row r="691">
      <c r="B691" t="inlineStr">
        <is>
          <t>International AP 2</t>
        </is>
      </c>
      <c r="C691" t="inlineStr">
        <is>
          <t>Pegasus Life Sciences</t>
        </is>
      </c>
    </row>
    <row r="692">
      <c r="B692" t="inlineStr">
        <is>
          <t>Justin Murrietta</t>
        </is>
      </c>
      <c r="C692" t="inlineStr">
        <is>
          <t>Pegasus Life Sciences</t>
        </is>
      </c>
    </row>
    <row r="693">
      <c r="B693" t="inlineStr">
        <is>
          <t>Louisa Carlse</t>
        </is>
      </c>
      <c r="C693" t="inlineStr">
        <is>
          <t>Pegasus Life Sciences</t>
        </is>
      </c>
    </row>
    <row r="694">
      <c r="B694" t="inlineStr">
        <is>
          <t>Vanessa</t>
        </is>
      </c>
      <c r="C694" t="inlineStr">
        <is>
          <t>Pegasus Life Sciences</t>
        </is>
      </c>
    </row>
    <row r="695">
      <c r="B695" t="inlineStr">
        <is>
          <t>Chris Buydos</t>
        </is>
      </c>
      <c r="C695" t="inlineStr">
        <is>
          <t>Pfizer</t>
        </is>
      </c>
    </row>
    <row r="696">
      <c r="B696" t="inlineStr">
        <is>
          <t>Christian Leskanich</t>
        </is>
      </c>
      <c r="C696" t="inlineStr">
        <is>
          <t>Pfizer</t>
        </is>
      </c>
    </row>
    <row r="697">
      <c r="B697" t="inlineStr">
        <is>
          <t>Michael Wajnrajch</t>
        </is>
      </c>
      <c r="C697" t="inlineStr">
        <is>
          <t>Pfizer</t>
        </is>
      </c>
    </row>
    <row r="698">
      <c r="B698" t="inlineStr">
        <is>
          <t>Sindy Denyer</t>
        </is>
      </c>
      <c r="C698" t="inlineStr">
        <is>
          <t>Pfizer</t>
        </is>
      </c>
    </row>
    <row r="699">
      <c r="B699" t="inlineStr">
        <is>
          <t>Abby Damoulakis</t>
        </is>
      </c>
      <c r="C699" t="inlineStr">
        <is>
          <t>Pfizer, Inc.</t>
        </is>
      </c>
    </row>
    <row r="700">
      <c r="B700" t="inlineStr">
        <is>
          <t>Aimee Ellenwood</t>
        </is>
      </c>
      <c r="C700" t="inlineStr">
        <is>
          <t>Pfizer, Inc.</t>
        </is>
      </c>
    </row>
    <row r="701">
      <c r="B701" t="inlineStr">
        <is>
          <t>Allison Bleiler</t>
        </is>
      </c>
      <c r="C701" t="inlineStr">
        <is>
          <t>Pfizer, Inc.</t>
        </is>
      </c>
    </row>
    <row r="702">
      <c r="B702" t="inlineStr">
        <is>
          <t>Allison Harney</t>
        </is>
      </c>
      <c r="C702" t="inlineStr">
        <is>
          <t>Pfizer, Inc.</t>
        </is>
      </c>
    </row>
    <row r="703">
      <c r="B703" t="inlineStr">
        <is>
          <t>Anton Mulvaney</t>
        </is>
      </c>
      <c r="C703" t="inlineStr">
        <is>
          <t>Pfizer, Inc.</t>
        </is>
      </c>
    </row>
    <row r="704">
      <c r="B704" t="inlineStr">
        <is>
          <t>Antonija Petrushevska</t>
        </is>
      </c>
      <c r="C704" t="inlineStr">
        <is>
          <t>Pfizer, Inc.</t>
        </is>
      </c>
    </row>
    <row r="705">
      <c r="B705" t="inlineStr">
        <is>
          <t>AP</t>
        </is>
      </c>
      <c r="C705" t="inlineStr">
        <is>
          <t>Pfizer, Inc.</t>
        </is>
      </c>
    </row>
    <row r="706">
      <c r="B706" t="inlineStr">
        <is>
          <t>Bhaswati Sengupta</t>
        </is>
      </c>
      <c r="C706" t="inlineStr">
        <is>
          <t>Pfizer, Inc.</t>
        </is>
      </c>
    </row>
    <row r="707">
      <c r="B707" t="inlineStr">
        <is>
          <t>Christian Leskanich</t>
        </is>
      </c>
      <c r="C707" t="inlineStr">
        <is>
          <t>Pfizer, Inc.</t>
        </is>
      </c>
    </row>
    <row r="708">
      <c r="B708" t="inlineStr">
        <is>
          <t>Craig Fisco</t>
        </is>
      </c>
      <c r="C708" t="inlineStr">
        <is>
          <t>Pfizer, Inc.</t>
        </is>
      </c>
    </row>
    <row r="709">
      <c r="B709" t="inlineStr">
        <is>
          <t>Hillary Dinh</t>
        </is>
      </c>
      <c r="C709" t="inlineStr">
        <is>
          <t>Pfizer, Inc.</t>
        </is>
      </c>
    </row>
    <row r="710">
      <c r="B710" t="inlineStr">
        <is>
          <t>James MacDougall</t>
        </is>
      </c>
      <c r="C710" t="inlineStr">
        <is>
          <t>Pfizer, Inc.</t>
        </is>
      </c>
    </row>
    <row r="711">
      <c r="B711" t="inlineStr">
        <is>
          <t>Jeffrey Holsapple</t>
        </is>
      </c>
      <c r="C711" t="inlineStr">
        <is>
          <t>Pfizer, Inc.</t>
        </is>
      </c>
    </row>
    <row r="712">
      <c r="B712" t="inlineStr">
        <is>
          <t>Jerry Brumby</t>
        </is>
      </c>
      <c r="C712" t="inlineStr">
        <is>
          <t>Pfizer, Inc.</t>
        </is>
      </c>
    </row>
    <row r="713">
      <c r="B713" t="inlineStr">
        <is>
          <t>Jessica Woodham</t>
        </is>
      </c>
      <c r="C713" t="inlineStr">
        <is>
          <t>Pfizer, Inc.</t>
        </is>
      </c>
    </row>
    <row r="714">
      <c r="B714" t="inlineStr">
        <is>
          <t>Kathleen Ruddy</t>
        </is>
      </c>
      <c r="C714" t="inlineStr">
        <is>
          <t>Pfizer, Inc.</t>
        </is>
      </c>
    </row>
    <row r="715">
      <c r="B715" t="inlineStr">
        <is>
          <t>Kerry Clancy</t>
        </is>
      </c>
      <c r="C715" t="inlineStr">
        <is>
          <t>Pfizer, Inc.</t>
        </is>
      </c>
    </row>
    <row r="716">
      <c r="B716" t="inlineStr">
        <is>
          <t>Kimberly Martinez</t>
        </is>
      </c>
      <c r="C716" t="inlineStr">
        <is>
          <t>Pfizer, Inc.</t>
        </is>
      </c>
    </row>
    <row r="717">
      <c r="B717" t="inlineStr">
        <is>
          <t>Kyle Brown</t>
        </is>
      </c>
      <c r="C717" t="inlineStr">
        <is>
          <t>Pfizer, Inc.</t>
        </is>
      </c>
    </row>
    <row r="718">
      <c r="B718" t="inlineStr">
        <is>
          <t>Lauren Sperber</t>
        </is>
      </c>
      <c r="C718" t="inlineStr">
        <is>
          <t>Pfizer, Inc.</t>
        </is>
      </c>
    </row>
    <row r="719">
      <c r="B719" t="inlineStr">
        <is>
          <t>Lourdes Perea</t>
        </is>
      </c>
      <c r="C719" t="inlineStr">
        <is>
          <t>Pfizer, Inc.</t>
        </is>
      </c>
    </row>
    <row r="720">
      <c r="B720" t="inlineStr">
        <is>
          <t>Mark Sanders</t>
        </is>
      </c>
      <c r="C720" t="inlineStr">
        <is>
          <t>Pfizer, Inc.</t>
        </is>
      </c>
    </row>
    <row r="721">
      <c r="B721" t="inlineStr">
        <is>
          <t>Nalja Grissom</t>
        </is>
      </c>
      <c r="C721" t="inlineStr">
        <is>
          <t>Pfizer, Inc.</t>
        </is>
      </c>
    </row>
    <row r="722">
      <c r="B722" t="inlineStr">
        <is>
          <t>Nicole Curtis</t>
        </is>
      </c>
      <c r="C722" t="inlineStr">
        <is>
          <t>Pfizer, Inc.</t>
        </is>
      </c>
    </row>
    <row r="723">
      <c r="B723" t="inlineStr">
        <is>
          <t>Nikki Thomas</t>
        </is>
      </c>
      <c r="C723" t="inlineStr">
        <is>
          <t>Pfizer, Inc.</t>
        </is>
      </c>
    </row>
    <row r="724">
      <c r="B724" t="inlineStr">
        <is>
          <t>Nora Legitimus</t>
        </is>
      </c>
      <c r="C724" t="inlineStr">
        <is>
          <t>Pfizer, Inc.</t>
        </is>
      </c>
    </row>
    <row r="725">
      <c r="B725" t="inlineStr">
        <is>
          <t>Sahmoud Hinde</t>
        </is>
      </c>
      <c r="C725" t="inlineStr">
        <is>
          <t>Pfizer, Inc.</t>
        </is>
      </c>
    </row>
    <row r="726">
      <c r="B726" t="inlineStr">
        <is>
          <t>Shauna Mankiewicz</t>
        </is>
      </c>
      <c r="C726" t="inlineStr">
        <is>
          <t>Pfizer, Inc.</t>
        </is>
      </c>
    </row>
    <row r="727">
      <c r="B727" t="inlineStr">
        <is>
          <t>Shelley Kilgore</t>
        </is>
      </c>
      <c r="C727" t="inlineStr">
        <is>
          <t>Pfizer, Inc.</t>
        </is>
      </c>
    </row>
    <row r="728">
      <c r="B728" t="inlineStr">
        <is>
          <t>Sindy Denyer</t>
        </is>
      </c>
      <c r="C728" t="inlineStr">
        <is>
          <t>Pfizer, Inc.</t>
        </is>
      </c>
    </row>
    <row r="729">
      <c r="B729" t="inlineStr">
        <is>
          <t>Timothy Ferris</t>
        </is>
      </c>
      <c r="C729" t="inlineStr">
        <is>
          <t>Pfizer, Inc.</t>
        </is>
      </c>
    </row>
    <row r="730">
      <c r="B730" t="inlineStr">
        <is>
          <t>Wendy Siebert-Ortiz</t>
        </is>
      </c>
      <c r="C730" t="inlineStr">
        <is>
          <t>Pfizer, Inc.</t>
        </is>
      </c>
    </row>
    <row r="731">
      <c r="B731" t="inlineStr">
        <is>
          <t>William Campbell</t>
        </is>
      </c>
      <c r="C731" t="inlineStr">
        <is>
          <t>Pfizer, Inc.</t>
        </is>
      </c>
    </row>
    <row r="732">
      <c r="B732" t="inlineStr">
        <is>
          <t>Kim Sorbello</t>
        </is>
      </c>
      <c r="C732" t="inlineStr">
        <is>
          <t>PhaseBio</t>
        </is>
      </c>
    </row>
    <row r="733">
      <c r="B733" t="inlineStr">
        <is>
          <t>Len Fasullo</t>
        </is>
      </c>
      <c r="C733" t="inlineStr">
        <is>
          <t>PhaseBio</t>
        </is>
      </c>
    </row>
    <row r="734">
      <c r="B734" t="inlineStr">
        <is>
          <t>Alison Lance</t>
        </is>
      </c>
      <c r="C734" t="inlineStr">
        <is>
          <t>PRA Health Sciences, Inc.</t>
        </is>
      </c>
    </row>
    <row r="735">
      <c r="B735" t="inlineStr">
        <is>
          <t>Artee Patel</t>
        </is>
      </c>
      <c r="C735" t="inlineStr">
        <is>
          <t>PRA Health Sciences, Inc.</t>
        </is>
      </c>
    </row>
    <row r="736">
      <c r="B736" t="inlineStr">
        <is>
          <t>Invoicing email</t>
        </is>
      </c>
      <c r="C736" t="inlineStr">
        <is>
          <t>PRA Health Sciences, Inc.</t>
        </is>
      </c>
    </row>
    <row r="737">
      <c r="B737" t="inlineStr">
        <is>
          <t>AP</t>
        </is>
      </c>
      <c r="C737" t="inlineStr">
        <is>
          <t>Privapath Diagnostics Ltd</t>
        </is>
      </c>
    </row>
    <row r="738">
      <c r="B738" t="inlineStr">
        <is>
          <t>CC</t>
        </is>
      </c>
      <c r="C738" t="inlineStr">
        <is>
          <t>Privapath Diagnostics Ltd</t>
        </is>
      </c>
    </row>
    <row r="739">
      <c r="B739" t="inlineStr">
        <is>
          <t>Niall Murphy</t>
        </is>
      </c>
      <c r="C739" t="inlineStr">
        <is>
          <t>Privapath Diagnostics Ltd</t>
        </is>
      </c>
    </row>
    <row r="740">
      <c r="B740" t="inlineStr">
        <is>
          <t>Cynthia Palu</t>
        </is>
      </c>
      <c r="C740" t="inlineStr">
        <is>
          <t>Quality Health Innovations</t>
        </is>
      </c>
    </row>
    <row r="741">
      <c r="B741" t="inlineStr">
        <is>
          <t>Nick Moczarski</t>
        </is>
      </c>
      <c r="C741" t="inlineStr">
        <is>
          <t>Quality Health Innovations</t>
        </is>
      </c>
    </row>
    <row r="742">
      <c r="B742" t="inlineStr">
        <is>
          <t>Alexandra Pavan</t>
        </is>
      </c>
      <c r="C742" t="inlineStr">
        <is>
          <t>Quipment SAS</t>
        </is>
      </c>
    </row>
    <row r="743">
      <c r="B743" t="inlineStr">
        <is>
          <t>Valentin Despocq</t>
        </is>
      </c>
      <c r="C743" t="inlineStr">
        <is>
          <t>Quipment SAS</t>
        </is>
      </c>
    </row>
    <row r="744">
      <c r="B744" t="inlineStr">
        <is>
          <t>AP</t>
        </is>
      </c>
      <c r="C744" t="inlineStr">
        <is>
          <t>Ready steady solutions</t>
        </is>
      </c>
    </row>
    <row r="745">
      <c r="B745" t="inlineStr">
        <is>
          <t>Mark</t>
        </is>
      </c>
      <c r="C745" t="inlineStr">
        <is>
          <t>Ready steady solutions</t>
        </is>
      </c>
    </row>
    <row r="746">
      <c r="B746" t="inlineStr">
        <is>
          <t>Mark Burr</t>
        </is>
      </c>
      <c r="C746" t="inlineStr">
        <is>
          <t>Ready steady solutions</t>
        </is>
      </c>
    </row>
    <row r="747">
      <c r="B747" t="inlineStr">
        <is>
          <t>Owain Powell</t>
        </is>
      </c>
      <c r="C747" t="inlineStr">
        <is>
          <t>Ready steady solutions</t>
        </is>
      </c>
    </row>
    <row r="748">
      <c r="B748" t="inlineStr">
        <is>
          <t>Maria Vassallo</t>
        </is>
      </c>
      <c r="C748" t="inlineStr">
        <is>
          <t>RP Clinical t/a Recipe Plus</t>
        </is>
      </c>
    </row>
    <row r="749">
      <c r="B749" t="inlineStr">
        <is>
          <t>Seunghoon Kim</t>
        </is>
      </c>
      <c r="C749" t="inlineStr">
        <is>
          <t>Rudacure</t>
        </is>
      </c>
    </row>
    <row r="750">
      <c r="B750" t="inlineStr">
        <is>
          <t>Yuseung Ha</t>
        </is>
      </c>
      <c r="C750" t="inlineStr">
        <is>
          <t>Rudacure</t>
        </is>
      </c>
    </row>
    <row r="751">
      <c r="B751" t="inlineStr">
        <is>
          <t>AP escalation point - Pru West</t>
        </is>
      </c>
      <c r="C751" t="inlineStr">
        <is>
          <t>SARTORIUS STEDIM LAB LTD</t>
        </is>
      </c>
    </row>
    <row r="752">
      <c r="B752" t="inlineStr">
        <is>
          <t>Finance contact</t>
        </is>
      </c>
      <c r="C752" t="inlineStr">
        <is>
          <t>SARTORIUS STEDIM LAB LTD</t>
        </is>
      </c>
    </row>
    <row r="753">
      <c r="B753" t="inlineStr">
        <is>
          <t>Katie Morgan</t>
        </is>
      </c>
      <c r="C753" t="inlineStr">
        <is>
          <t>SARTORIUS STEDIM LAB LTD</t>
        </is>
      </c>
    </row>
    <row r="754">
      <c r="B754" t="inlineStr">
        <is>
          <t>Tom Martin</t>
        </is>
      </c>
      <c r="C754" t="inlineStr">
        <is>
          <t>SARTORIUS STEDIM LAB LTD</t>
        </is>
      </c>
    </row>
    <row r="755">
      <c r="B755" t="inlineStr">
        <is>
          <t>Tom Wilton</t>
        </is>
      </c>
      <c r="C755" t="inlineStr">
        <is>
          <t>SARTORIUS STEDIM LAB LTD</t>
        </is>
      </c>
    </row>
    <row r="756">
      <c r="B756" t="inlineStr">
        <is>
          <t>Andrew Viliamas</t>
        </is>
      </c>
      <c r="C756" t="inlineStr">
        <is>
          <t>Signant Health Global LLC</t>
        </is>
      </c>
    </row>
    <row r="757">
      <c r="B757" t="inlineStr">
        <is>
          <t>AP email</t>
        </is>
      </c>
      <c r="C757" t="inlineStr">
        <is>
          <t>Signant Health Global LLC</t>
        </is>
      </c>
    </row>
    <row r="758">
      <c r="B758" t="inlineStr">
        <is>
          <t>Ashleigh Bradbury</t>
        </is>
      </c>
      <c r="C758" t="inlineStr">
        <is>
          <t>Signant Health Global LLC</t>
        </is>
      </c>
    </row>
    <row r="759">
      <c r="B759" t="inlineStr">
        <is>
          <t>Barry Williamson</t>
        </is>
      </c>
      <c r="C759" t="inlineStr">
        <is>
          <t>Signant Health Global LLC</t>
        </is>
      </c>
    </row>
    <row r="760">
      <c r="B760" t="inlineStr">
        <is>
          <t>Beth Reader</t>
        </is>
      </c>
      <c r="C760" t="inlineStr">
        <is>
          <t>Signant Health Global LLC</t>
        </is>
      </c>
    </row>
    <row r="761">
      <c r="B761" t="inlineStr">
        <is>
          <t>Brian Gross</t>
        </is>
      </c>
      <c r="C761" t="inlineStr">
        <is>
          <t>Signant Health Global LLC</t>
        </is>
      </c>
    </row>
    <row r="762">
      <c r="B762" t="inlineStr">
        <is>
          <t>Danielle Miller</t>
        </is>
      </c>
      <c r="C762" t="inlineStr">
        <is>
          <t>Signant Health Global LLC</t>
        </is>
      </c>
    </row>
    <row r="763">
      <c r="B763" t="inlineStr">
        <is>
          <t>Darren MacGregor-Carroll</t>
        </is>
      </c>
      <c r="C763" t="inlineStr">
        <is>
          <t>Signant Health Global LLC</t>
        </is>
      </c>
    </row>
    <row r="764">
      <c r="B764" t="inlineStr">
        <is>
          <t>Hayley Graham</t>
        </is>
      </c>
      <c r="C764" t="inlineStr">
        <is>
          <t>Signant Health Global LLC</t>
        </is>
      </c>
    </row>
    <row r="765">
      <c r="B765" t="inlineStr">
        <is>
          <t>Hoang Vu Tong</t>
        </is>
      </c>
      <c r="C765" t="inlineStr">
        <is>
          <t>Signant Health Global LLC</t>
        </is>
      </c>
    </row>
    <row r="766">
      <c r="B766" t="inlineStr">
        <is>
          <t>Jack Bolton</t>
        </is>
      </c>
      <c r="C766" t="inlineStr">
        <is>
          <t>Signant Health Global LLC</t>
        </is>
      </c>
    </row>
    <row r="767">
      <c r="B767" t="inlineStr">
        <is>
          <t>Jonathan Neville</t>
        </is>
      </c>
      <c r="C767" t="inlineStr">
        <is>
          <t>Signant Health Global LLC</t>
        </is>
      </c>
    </row>
    <row r="768">
      <c r="B768" t="inlineStr">
        <is>
          <t>Karen Bailey</t>
        </is>
      </c>
      <c r="C768" t="inlineStr">
        <is>
          <t>Signant Health Global LLC</t>
        </is>
      </c>
    </row>
    <row r="769">
      <c r="B769" t="inlineStr">
        <is>
          <t>Lashae Williams</t>
        </is>
      </c>
      <c r="C769" t="inlineStr">
        <is>
          <t>Signant Health Global LLC</t>
        </is>
      </c>
    </row>
    <row r="770">
      <c r="B770" t="inlineStr">
        <is>
          <t>Lauren Kidd</t>
        </is>
      </c>
      <c r="C770" t="inlineStr">
        <is>
          <t>Signant Health Global LLC</t>
        </is>
      </c>
    </row>
    <row r="771">
      <c r="B771" t="inlineStr">
        <is>
          <t>Mary Creasey</t>
        </is>
      </c>
      <c r="C771" t="inlineStr">
        <is>
          <t>Signant Health Global LLC</t>
        </is>
      </c>
    </row>
    <row r="772">
      <c r="B772" t="inlineStr">
        <is>
          <t>Michael Doyle</t>
        </is>
      </c>
      <c r="C772" t="inlineStr">
        <is>
          <t>Signant Health Global LLC</t>
        </is>
      </c>
    </row>
    <row r="773">
      <c r="B773" t="inlineStr">
        <is>
          <t>Ray Williams</t>
        </is>
      </c>
      <c r="C773" t="inlineStr">
        <is>
          <t>Signant Health Global LLC</t>
        </is>
      </c>
    </row>
    <row r="774">
      <c r="B774" t="inlineStr">
        <is>
          <t>Rebecca Gadsden</t>
        </is>
      </c>
      <c r="C774" t="inlineStr">
        <is>
          <t>Signant Health Global LLC</t>
        </is>
      </c>
    </row>
    <row r="775">
      <c r="B775" t="inlineStr">
        <is>
          <t>Richard Fazackerley</t>
        </is>
      </c>
      <c r="C775" t="inlineStr">
        <is>
          <t>Signant Health Global LLC</t>
        </is>
      </c>
    </row>
    <row r="776">
      <c r="B776" t="inlineStr">
        <is>
          <t>Robert McWilliam</t>
        </is>
      </c>
      <c r="C776" t="inlineStr">
        <is>
          <t>Signant Health Global LLC</t>
        </is>
      </c>
    </row>
    <row r="777">
      <c r="B777" t="inlineStr">
        <is>
          <t>Robert Mcwilliam</t>
        </is>
      </c>
      <c r="C777" t="inlineStr">
        <is>
          <t>Signant Health Global LLC</t>
        </is>
      </c>
    </row>
    <row r="778">
      <c r="B778" t="inlineStr">
        <is>
          <t>Scott Wallace</t>
        </is>
      </c>
      <c r="C778" t="inlineStr">
        <is>
          <t>Signant Health Global LLC</t>
        </is>
      </c>
    </row>
    <row r="779">
      <c r="B779" t="inlineStr">
        <is>
          <t>Sean Helmus</t>
        </is>
      </c>
      <c r="C779" t="inlineStr">
        <is>
          <t>Signant Health Global LLC</t>
        </is>
      </c>
    </row>
    <row r="780">
      <c r="B780" t="inlineStr">
        <is>
          <t>Tom Miles</t>
        </is>
      </c>
      <c r="C780" t="inlineStr">
        <is>
          <t>Signant Health Global LLC</t>
        </is>
      </c>
    </row>
    <row r="781">
      <c r="B781" t="inlineStr">
        <is>
          <t>Pamela Wedel</t>
        </is>
      </c>
      <c r="C781" t="inlineStr">
        <is>
          <t>Spruce Biosciences</t>
        </is>
      </c>
    </row>
    <row r="782">
      <c r="B782" t="inlineStr">
        <is>
          <t>Mahmoud Ghiassipour</t>
        </is>
      </c>
      <c r="C782" t="inlineStr">
        <is>
          <t>SS-SCM S.A.</t>
        </is>
      </c>
    </row>
    <row r="783">
      <c r="B783" t="inlineStr">
        <is>
          <t>AP</t>
        </is>
      </c>
      <c r="C783" t="inlineStr">
        <is>
          <t>St. Franziskus-Stiftung Muenster</t>
        </is>
      </c>
    </row>
    <row r="784">
      <c r="B784" t="inlineStr">
        <is>
          <t>Hendrik Zumhasch</t>
        </is>
      </c>
      <c r="C784" t="inlineStr">
        <is>
          <t>St. Franziskus-Stiftung Muenster</t>
        </is>
      </c>
    </row>
    <row r="785">
      <c r="B785" t="inlineStr">
        <is>
          <t>Timm Jangner</t>
        </is>
      </c>
      <c r="C785" t="inlineStr">
        <is>
          <t>St. Franziskus-Stiftung Muenster</t>
        </is>
      </c>
    </row>
    <row r="786">
      <c r="B786" t="inlineStr">
        <is>
          <t>AP</t>
        </is>
      </c>
      <c r="C786" t="inlineStr">
        <is>
          <t>Syndax Pharmaceuticals, Inc</t>
        </is>
      </c>
    </row>
    <row r="787">
      <c r="B787" t="inlineStr">
        <is>
          <t>David Tamang</t>
        </is>
      </c>
      <c r="C787" t="inlineStr">
        <is>
          <t>Syndax Pharmaceuticals, Inc</t>
        </is>
      </c>
    </row>
    <row r="788">
      <c r="B788" t="inlineStr">
        <is>
          <t>David Tamang</t>
        </is>
      </c>
      <c r="C788" t="inlineStr">
        <is>
          <t>Syndax Pharmaceuticals, Inc</t>
        </is>
      </c>
    </row>
    <row r="789">
      <c r="B789" t="inlineStr">
        <is>
          <t>Fedelia Kemembin</t>
        </is>
      </c>
      <c r="C789" t="inlineStr">
        <is>
          <t>Syndax Pharmaceuticals, Inc</t>
        </is>
      </c>
    </row>
    <row r="790">
      <c r="B790" t="inlineStr">
        <is>
          <t>Vinit Kumar</t>
        </is>
      </c>
      <c r="C790" t="inlineStr">
        <is>
          <t>Syndax Pharmaceuticals, Inc</t>
        </is>
      </c>
    </row>
    <row r="791">
      <c r="B791" t="inlineStr">
        <is>
          <t>Palen Pillay</t>
        </is>
      </c>
      <c r="C791" t="inlineStr">
        <is>
          <t>Test Medical Lead Production</t>
        </is>
      </c>
    </row>
    <row r="792">
      <c r="B792" t="inlineStr">
        <is>
          <t>Palendren Pillay</t>
        </is>
      </c>
      <c r="C792" t="inlineStr">
        <is>
          <t>Test Medical Lead Production 2</t>
        </is>
      </c>
    </row>
    <row r="793">
      <c r="B793" t="inlineStr">
        <is>
          <t>Palendren Pillay</t>
        </is>
      </c>
      <c r="C793" t="inlineStr">
        <is>
          <t>test medical SV prod</t>
        </is>
      </c>
    </row>
    <row r="794">
      <c r="B794" t="inlineStr">
        <is>
          <t>Palen Pillay</t>
        </is>
      </c>
      <c r="C794" t="inlineStr">
        <is>
          <t>Testing New Onboarding Steps</t>
        </is>
      </c>
    </row>
    <row r="795">
      <c r="B795" t="inlineStr">
        <is>
          <t>Andrew Billimore</t>
        </is>
      </c>
      <c r="C795" t="inlineStr">
        <is>
          <t>The Andwin Corporation</t>
        </is>
      </c>
    </row>
    <row r="796">
      <c r="B796" t="inlineStr">
        <is>
          <t>Anita Romano</t>
        </is>
      </c>
      <c r="C796" t="inlineStr">
        <is>
          <t>The Andwin Corporation</t>
        </is>
      </c>
    </row>
    <row r="797">
      <c r="B797" t="inlineStr">
        <is>
          <t>April Habon</t>
        </is>
      </c>
      <c r="C797" t="inlineStr">
        <is>
          <t>The Andwin Corporation</t>
        </is>
      </c>
    </row>
    <row r="798">
      <c r="B798" t="inlineStr">
        <is>
          <t>CHRISTINA MENARD</t>
        </is>
      </c>
      <c r="C798" t="inlineStr">
        <is>
          <t>The Andwin Corporation</t>
        </is>
      </c>
    </row>
    <row r="799">
      <c r="B799" t="inlineStr">
        <is>
          <t>Ed Ledesma</t>
        </is>
      </c>
      <c r="C799" t="inlineStr">
        <is>
          <t>The Andwin Corporation</t>
        </is>
      </c>
    </row>
    <row r="800">
      <c r="B800" t="inlineStr">
        <is>
          <t>Hong Tran</t>
        </is>
      </c>
      <c r="C800" t="inlineStr">
        <is>
          <t>The Andwin Corporation</t>
        </is>
      </c>
    </row>
    <row r="801">
      <c r="B801" t="inlineStr">
        <is>
          <t>Ryan Birzes</t>
        </is>
      </c>
      <c r="C801" t="inlineStr">
        <is>
          <t>The Andwin Corporation</t>
        </is>
      </c>
    </row>
    <row r="802">
      <c r="B802" t="inlineStr">
        <is>
          <t>Djamila Quintyne</t>
        </is>
      </c>
      <c r="C802" t="inlineStr">
        <is>
          <t>THREAD</t>
        </is>
      </c>
    </row>
    <row r="803">
      <c r="B803" t="inlineStr">
        <is>
          <t>Djamila Quintyne</t>
        </is>
      </c>
      <c r="C803" t="inlineStr">
        <is>
          <t>THREAD</t>
        </is>
      </c>
    </row>
    <row r="804">
      <c r="B804" t="inlineStr">
        <is>
          <t>James Dixon</t>
        </is>
      </c>
      <c r="C804" t="inlineStr">
        <is>
          <t>THREAD</t>
        </is>
      </c>
    </row>
    <row r="805">
      <c r="B805" t="inlineStr">
        <is>
          <t>John Fontenault</t>
        </is>
      </c>
      <c r="C805" t="inlineStr">
        <is>
          <t>THREAD</t>
        </is>
      </c>
    </row>
    <row r="806">
      <c r="B806" t="inlineStr">
        <is>
          <t>Sara Howe</t>
        </is>
      </c>
      <c r="C806" t="inlineStr">
        <is>
          <t>THREAD</t>
        </is>
      </c>
    </row>
    <row r="807">
      <c r="B807" t="inlineStr">
        <is>
          <t>Tommy Legrow</t>
        </is>
      </c>
      <c r="C807" t="inlineStr">
        <is>
          <t>THREAD</t>
        </is>
      </c>
    </row>
    <row r="808">
      <c r="B808" t="inlineStr">
        <is>
          <t>Trevyn Nagindass</t>
        </is>
      </c>
      <c r="C808" t="inlineStr">
        <is>
          <t>Trevyn Test Medical</t>
        </is>
      </c>
    </row>
    <row r="809">
      <c r="B809" t="inlineStr">
        <is>
          <t>Jessica Sierra</t>
        </is>
      </c>
      <c r="C809" t="inlineStr">
        <is>
          <t>TriFoil Imaging</t>
        </is>
      </c>
    </row>
    <row r="810">
      <c r="B810" t="inlineStr">
        <is>
          <t>JUAN MALDONADO</t>
        </is>
      </c>
      <c r="C810" t="inlineStr">
        <is>
          <t>TriFoil Imaging</t>
        </is>
      </c>
    </row>
    <row r="811">
      <c r="B811" t="inlineStr">
        <is>
          <t>Sam Kislevitz</t>
        </is>
      </c>
      <c r="C811" t="inlineStr">
        <is>
          <t>TriFoil Imaging</t>
        </is>
      </c>
    </row>
    <row r="812">
      <c r="B812" t="inlineStr">
        <is>
          <t>Alfred Liang</t>
        </is>
      </c>
      <c r="C812" t="inlineStr">
        <is>
          <t>Tris Pharma Inc.</t>
        </is>
      </c>
    </row>
    <row r="813">
      <c r="B813" t="inlineStr">
        <is>
          <t>Charchil Vejani</t>
        </is>
      </c>
      <c r="C813" t="inlineStr">
        <is>
          <t>Tris Pharma Inc.</t>
        </is>
      </c>
    </row>
    <row r="814">
      <c r="B814" t="inlineStr">
        <is>
          <t>Bethany MacLees</t>
        </is>
      </c>
      <c r="C814" t="inlineStr">
        <is>
          <t>VeraSci test shipment</t>
        </is>
      </c>
    </row>
    <row r="815">
      <c r="B815" t="inlineStr">
        <is>
          <t>Abby Fenichel</t>
        </is>
      </c>
      <c r="C815" t="inlineStr">
        <is>
          <t>Verustat</t>
        </is>
      </c>
    </row>
    <row r="816">
      <c r="B816" t="inlineStr">
        <is>
          <t>Andy Maloy</t>
        </is>
      </c>
      <c r="C816" t="inlineStr">
        <is>
          <t>Verustat</t>
        </is>
      </c>
    </row>
    <row r="817">
      <c r="B817" t="inlineStr">
        <is>
          <t>James Munsey</t>
        </is>
      </c>
      <c r="C817" t="inlineStr">
        <is>
          <t>Verustat</t>
        </is>
      </c>
    </row>
    <row r="818">
      <c r="B818" t="inlineStr">
        <is>
          <t>Jason McNamara</t>
        </is>
      </c>
      <c r="C818" t="inlineStr">
        <is>
          <t>Verustat</t>
        </is>
      </c>
    </row>
    <row r="819">
      <c r="B819" t="inlineStr">
        <is>
          <t>Laura Hammond</t>
        </is>
      </c>
      <c r="C819" t="inlineStr">
        <is>
          <t>Verustat</t>
        </is>
      </c>
    </row>
    <row r="820">
      <c r="B820" t="inlineStr">
        <is>
          <t>Megan Johnson</t>
        </is>
      </c>
      <c r="C820" t="inlineStr">
        <is>
          <t>Verustat</t>
        </is>
      </c>
    </row>
    <row r="821">
      <c r="B821" t="inlineStr">
        <is>
          <t>Natalia Myshlyakova</t>
        </is>
      </c>
      <c r="C821" t="inlineStr">
        <is>
          <t>Worldwide Clinical Trials</t>
        </is>
      </c>
    </row>
    <row r="822">
      <c r="B822" t="inlineStr">
        <is>
          <t>Natasa Đurica</t>
        </is>
      </c>
      <c r="C822" t="inlineStr">
        <is>
          <t>Worldwide Clinical Trials</t>
        </is>
      </c>
    </row>
    <row r="823">
      <c r="B823" t="inlineStr">
        <is>
          <t>Julie Brooks</t>
        </is>
      </c>
      <c r="C823" t="inlineStr">
        <is>
          <t>Yprime</t>
        </is>
      </c>
    </row>
    <row r="824">
      <c r="B824" t="inlineStr">
        <is>
          <t>Sarah Brooks</t>
        </is>
      </c>
      <c r="C824" t="inlineStr">
        <is>
          <t>Yprime</t>
        </is>
      </c>
    </row>
    <row r="825">
      <c r="B825" t="inlineStr">
        <is>
          <t>Sue Oliver</t>
        </is>
      </c>
      <c r="C825" t="inlineStr">
        <is>
          <t>Yprime</t>
        </is>
      </c>
    </row>
    <row r="826">
      <c r="B826" t="inlineStr">
        <is>
          <t>Evan Welch</t>
        </is>
      </c>
      <c r="C826" t="inlineStr">
        <is>
          <t>ZEPHYRx LLC</t>
        </is>
      </c>
    </row>
    <row r="827">
      <c r="B827" t="inlineStr">
        <is>
          <t>Michael Bartlett</t>
        </is>
      </c>
      <c r="C827" t="inlineStr">
        <is>
          <t>ZEPHYRx LLC</t>
        </is>
      </c>
    </row>
    <row r="828">
      <c r="B828" t="inlineStr">
        <is>
          <t>Tom McKeown</t>
        </is>
      </c>
      <c r="C828" t="inlineStr">
        <is>
          <t>ZEPHYRx LLC</t>
        </is>
      </c>
    </row>
    <row r="829">
      <c r="B829" t="inlineStr">
        <is>
          <t>AP</t>
        </is>
      </c>
      <c r="C829" t="inlineStr">
        <is>
          <t>Zymergen Inc.</t>
        </is>
      </c>
    </row>
    <row r="830">
      <c r="B830" t="inlineStr">
        <is>
          <t>Luis Leiva</t>
        </is>
      </c>
      <c r="C830" t="inlineStr">
        <is>
          <t>Zymergen Inc.</t>
        </is>
      </c>
    </row>
    <row r="831">
      <c r="B831" t="inlineStr">
        <is>
          <t>Sara Dudnik</t>
        </is>
      </c>
      <c r="C831" t="inlineStr">
        <is>
          <t>Zymergen Inc.</t>
        </is>
      </c>
    </row>
  </sheetData>
  <dataValidations count="1">
    <dataValidation sqref="E1" showErrorMessage="1" showInputMessage="1" allowBlank="1" type="list">
      <formula1>OFFSET($D$2,0,0,ROWS(_xlfn.UNIQUE(_xlfn._xlws.FILTER(C:C,(C:C&lt;&gt;"")*(C:C&lt;&gt;"Contact Account")))))</formula1>
    </dataValidation>
  </dataValidation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OJ215"/>
  <sheetViews>
    <sheetView workbookViewId="0">
      <selection activeCell="C2" sqref="C2:C8"/>
    </sheetView>
  </sheetViews>
  <sheetFormatPr baseColWidth="8" defaultRowHeight="15"/>
  <cols>
    <col width="16.85546875" bestFit="1" customWidth="1" style="4" min="1" max="1"/>
    <col width="23.28515625" bestFit="1" customWidth="1" style="4" min="2" max="2"/>
    <col width="22.28515625" bestFit="1" customWidth="1" style="4" min="3" max="3"/>
    <col width="18.42578125" bestFit="1" customWidth="1" style="4" min="4" max="4"/>
    <col width="21" bestFit="1" customWidth="1" style="4" min="5" max="5"/>
    <col width="17.42578125" bestFit="1" customWidth="1" style="4" min="6" max="6"/>
    <col width="16" bestFit="1" customWidth="1" style="4" min="7" max="7"/>
    <col width="27.140625" bestFit="1" customWidth="1" style="4" min="8" max="8"/>
    <col width="19.42578125" bestFit="1" customWidth="1" style="4" min="9" max="9"/>
    <col width="15.42578125" bestFit="1" customWidth="1" style="4" min="10" max="10"/>
    <col width="39.42578125" bestFit="1" customWidth="1" style="4" min="11" max="11"/>
    <col width="14.5703125" bestFit="1" customWidth="1" style="4" min="12" max="12"/>
    <col width="17.42578125" bestFit="1" customWidth="1" style="4" min="13" max="13"/>
    <col width="12.28515625" bestFit="1" customWidth="1" style="4" min="14" max="14"/>
    <col width="15.7109375" bestFit="1" customWidth="1" style="4" min="15" max="15"/>
    <col width="13.42578125" bestFit="1" customWidth="1" style="4" min="16" max="16"/>
    <col width="17.85546875" bestFit="1" customWidth="1" style="4" min="17" max="17"/>
    <col width="46.28515625" bestFit="1" customWidth="1" style="4" min="18" max="18"/>
    <col width="11.140625" bestFit="1" customWidth="1" style="4" min="19" max="19"/>
    <col width="24.28515625" bestFit="1" customWidth="1" style="4" min="20" max="20"/>
    <col width="16.5703125" bestFit="1" customWidth="1" style="4" min="21" max="21"/>
    <col width="27.140625" bestFit="1" customWidth="1" style="4" min="22" max="22"/>
    <col width="18.7109375" bestFit="1" customWidth="1" style="4" min="23" max="23"/>
    <col width="14.42578125" bestFit="1" customWidth="1" style="4" min="24" max="24"/>
    <col width="15.5703125" bestFit="1" customWidth="1" style="4" min="25" max="25"/>
    <col width="19.42578125" bestFit="1" customWidth="1" style="4" min="26" max="26"/>
    <col width="14.5703125" bestFit="1" customWidth="1" style="4" min="27" max="27"/>
    <col width="40.5703125" bestFit="1" customWidth="1" style="4" min="28" max="28"/>
    <col width="17.7109375" bestFit="1" customWidth="1" style="4" min="29" max="29"/>
    <col width="20.140625" bestFit="1" customWidth="1" style="4" min="30" max="30"/>
    <col width="23" bestFit="1" customWidth="1" style="4" min="31" max="31"/>
    <col width="18.7109375" bestFit="1" customWidth="1" style="4" min="32" max="32"/>
    <col width="17.28515625" bestFit="1" customWidth="1" style="4" min="33" max="33"/>
    <col width="28.85546875" bestFit="1" customWidth="1" style="4" min="34" max="34"/>
    <col width="42.28515625" bestFit="1" customWidth="1" style="4" min="35" max="35"/>
    <col width="16.28515625" bestFit="1" customWidth="1" style="4" min="36" max="36"/>
    <col width="41.28515625" bestFit="1" customWidth="1" style="4" min="37" max="37"/>
    <col width="21.5703125" bestFit="1" customWidth="1" style="4" min="38" max="38"/>
    <col width="14.85546875" bestFit="1" customWidth="1" style="4" min="39" max="39"/>
    <col width="27.7109375" bestFit="1" customWidth="1" style="4" min="40" max="40"/>
    <col width="21.7109375" bestFit="1" customWidth="1" style="4" min="41" max="41"/>
    <col width="13.28515625" bestFit="1" customWidth="1" style="4" min="42" max="42"/>
    <col width="13.85546875" bestFit="1" customWidth="1" style="4" min="43" max="43"/>
    <col width="22.28515625" bestFit="1" customWidth="1" style="4" min="44" max="44"/>
    <col width="17.28515625" bestFit="1" customWidth="1" style="4" min="45" max="45"/>
    <col width="15" bestFit="1" customWidth="1" style="4" min="46" max="46"/>
    <col width="35.42578125" bestFit="1" customWidth="1" style="4" min="47" max="47"/>
    <col width="21.7109375" bestFit="1" customWidth="1" style="4" min="48" max="48"/>
    <col width="29.7109375" bestFit="1" customWidth="1" style="4" min="49" max="49"/>
    <col width="23.85546875" bestFit="1" customWidth="1" style="4" min="50" max="50"/>
    <col width="29.42578125" bestFit="1" customWidth="1" style="4" min="51" max="51"/>
    <col width="24.5703125" bestFit="1" customWidth="1" style="4" min="52" max="52"/>
    <col width="24.140625" bestFit="1" customWidth="1" style="4" min="53" max="53"/>
    <col width="17.7109375" bestFit="1" customWidth="1" style="4" min="54" max="54"/>
    <col width="16.28515625" bestFit="1" customWidth="1" style="4" min="55" max="57"/>
    <col width="22.7109375" bestFit="1" customWidth="1" style="4" min="58" max="58"/>
    <col width="26.140625" bestFit="1" customWidth="1" style="4" min="59" max="59"/>
    <col width="27.42578125" bestFit="1" customWidth="1" style="4" min="60" max="60"/>
    <col width="50.140625" bestFit="1" customWidth="1" style="4" min="61" max="61"/>
    <col width="18.28515625" bestFit="1" customWidth="1" style="4" min="62" max="62"/>
    <col width="19.85546875" bestFit="1" customWidth="1" style="4" min="63" max="63"/>
    <col width="21.28515625" bestFit="1" customWidth="1" style="4" min="64" max="64"/>
    <col width="22.42578125" bestFit="1" customWidth="1" style="4" min="65" max="65"/>
    <col width="13.7109375" bestFit="1" customWidth="1" style="4" min="66" max="66"/>
    <col width="10.28515625" bestFit="1" customWidth="1" style="4" min="67" max="67"/>
    <col width="40.28515625" bestFit="1" customWidth="1" style="4" min="68" max="68"/>
    <col width="18.28515625" bestFit="1" customWidth="1" style="4" min="69" max="69"/>
    <col width="26.28515625" bestFit="1" customWidth="1" style="4" min="70" max="70"/>
    <col width="25.42578125" bestFit="1" customWidth="1" style="4" min="71" max="71"/>
    <col width="19.5703125" bestFit="1" customWidth="1" style="4" min="72" max="72"/>
    <col width="17.7109375" bestFit="1" customWidth="1" style="4" min="73" max="73"/>
    <col width="20.5703125" bestFit="1" customWidth="1" style="4" min="74" max="74"/>
    <col width="11.85546875" bestFit="1" customWidth="1" style="4" min="75" max="75"/>
    <col width="22.7109375" bestFit="1" customWidth="1" style="4" min="76" max="77"/>
    <col width="24.28515625" bestFit="1" customWidth="1" style="4" min="78" max="78"/>
    <col width="16.28515625" bestFit="1" customWidth="1" style="4" min="79" max="79"/>
    <col width="21.140625" bestFit="1" customWidth="1" style="4" min="80" max="80"/>
    <col width="23.42578125" bestFit="1" customWidth="1" style="4" min="81" max="81"/>
    <col width="14.5703125" bestFit="1" customWidth="1" style="4" min="82" max="82"/>
    <col width="27.28515625" bestFit="1" customWidth="1" style="4" min="83" max="83"/>
    <col width="23.28515625" bestFit="1" customWidth="1" style="4" min="84" max="84"/>
    <col width="17.42578125" bestFit="1" customWidth="1" style="4" min="85" max="85"/>
    <col width="20.5703125" bestFit="1" customWidth="1" style="4" min="86" max="86"/>
    <col width="29.42578125" bestFit="1" customWidth="1" style="4" min="87" max="87"/>
    <col width="25.5703125" bestFit="1" customWidth="1" style="4" min="88" max="88"/>
    <col width="26.7109375" bestFit="1" customWidth="1" style="4" min="89" max="89"/>
    <col width="28" bestFit="1" customWidth="1" style="4" min="90" max="90"/>
    <col width="18.85546875" bestFit="1" customWidth="1" style="4" min="91" max="91"/>
    <col width="27.85546875" bestFit="1" customWidth="1" style="4" min="92" max="92"/>
    <col width="22.28515625" bestFit="1" customWidth="1" style="4" min="93" max="93"/>
    <col width="16.140625" bestFit="1" customWidth="1" style="4" min="94" max="94"/>
    <col width="18.28515625" bestFit="1" customWidth="1" style="4" min="95" max="95"/>
    <col width="17.85546875" bestFit="1" customWidth="1" style="4" min="96" max="96"/>
    <col width="14.5703125" bestFit="1" customWidth="1" style="4" min="97" max="97"/>
    <col width="20" bestFit="1" customWidth="1" style="4" min="98" max="98"/>
    <col width="15.42578125" bestFit="1" customWidth="1" style="4" min="99" max="99"/>
    <col width="22.7109375" bestFit="1" customWidth="1" style="4" min="100" max="100"/>
    <col width="11.85546875" bestFit="1" customWidth="1" style="4" min="101" max="101"/>
    <col width="14.85546875" bestFit="1" customWidth="1" style="4" min="102" max="102"/>
    <col width="13.28515625" bestFit="1" customWidth="1" style="4" min="103" max="104"/>
    <col width="7.140625" bestFit="1" customWidth="1" style="4" min="105" max="105"/>
    <col width="11" bestFit="1" customWidth="1" style="4" min="106" max="106"/>
  </cols>
  <sheetData>
    <row r="1">
      <c r="A1">
        <f t="array" ref="A1:CY1">TRANSPOSE(_xlfn._xlws.FILTER(Picklists!D:D,(Picklists!D:D&lt;&gt;"Accounts")*(Picklists!D:D&lt;&gt;"")))</f>
        <v/>
      </c>
      <c r="B1" t="inlineStr">
        <is>
          <t>Aerami Therapeutics, Inc.</t>
        </is>
      </c>
      <c r="C1" t="inlineStr">
        <is>
          <t>Aligos Therapeutics, Inc.</t>
        </is>
      </c>
      <c r="D1" t="inlineStr">
        <is>
          <t>Alpacka Group LLC</t>
        </is>
      </c>
      <c r="E1" t="inlineStr">
        <is>
          <t>Amatsigroup – CFR175</t>
        </is>
      </c>
      <c r="F1" t="inlineStr">
        <is>
          <t>Amazon Medical</t>
        </is>
      </c>
      <c r="G1" t="inlineStr">
        <is>
          <t>Ancillare</t>
        </is>
      </c>
      <c r="H1" t="inlineStr">
        <is>
          <t>Aslan Pharmaceuticals Pte Ltd</t>
        </is>
      </c>
      <c r="I1" t="inlineStr">
        <is>
          <t>Atos AG</t>
        </is>
      </c>
      <c r="J1" t="inlineStr">
        <is>
          <t>Baverianvine Ltd</t>
        </is>
      </c>
      <c r="K1" t="inlineStr">
        <is>
          <t>BEIJING GENOMICS INSTITUTE AT SHENZHEN</t>
        </is>
      </c>
      <c r="L1" t="inlineStr">
        <is>
          <t>Bilcare Limited</t>
        </is>
      </c>
      <c r="M1" t="inlineStr">
        <is>
          <t>Biocair</t>
        </is>
      </c>
      <c r="N1" t="inlineStr">
        <is>
          <t>BioNTech SE</t>
        </is>
      </c>
      <c r="O1" t="inlineStr">
        <is>
          <t>Biorasi</t>
        </is>
      </c>
      <c r="P1" t="inlineStr">
        <is>
          <t>BrightSentinel</t>
        </is>
      </c>
      <c r="Q1" t="inlineStr">
        <is>
          <t>C3i Solutions</t>
        </is>
      </c>
      <c r="R1" t="inlineStr">
        <is>
          <t>CARITAS Health Solutions International - Canada Inc</t>
        </is>
      </c>
      <c r="S1" t="inlineStr">
        <is>
          <t>Catalent</t>
        </is>
      </c>
      <c r="T1" t="inlineStr">
        <is>
          <t>Catalent CTS Edinburgh Ltd</t>
        </is>
      </c>
      <c r="U1" t="inlineStr">
        <is>
          <t>Charco Neurotech</t>
        </is>
      </c>
      <c r="V1" t="inlineStr">
        <is>
          <t>ChilliBean LTD t/a ChilliPharm</t>
        </is>
      </c>
      <c r="W1" t="inlineStr">
        <is>
          <t>Chimerix, Inc.</t>
        </is>
      </c>
      <c r="X1" t="inlineStr">
        <is>
          <t>Clinical Ink, Inc.</t>
        </is>
      </c>
      <c r="Y1" t="inlineStr">
        <is>
          <t>Clinichain</t>
        </is>
      </c>
      <c r="Z1" t="inlineStr">
        <is>
          <t>Crestone Pharma Inc.</t>
        </is>
      </c>
      <c r="AA1" t="inlineStr">
        <is>
          <t>Cromos Pharma</t>
        </is>
      </c>
      <c r="AB1" t="inlineStr">
        <is>
          <t>Delifresh EU Co. Ltd t/a Karton Express US LLC</t>
        </is>
      </c>
      <c r="AC1" t="inlineStr">
        <is>
          <t>DF Young (Medical)</t>
        </is>
      </c>
      <c r="AD1" t="inlineStr">
        <is>
          <t>DFNet</t>
        </is>
      </c>
      <c r="AE1" t="inlineStr">
        <is>
          <t>DiaSorin S.p.A. UK Branch</t>
        </is>
      </c>
      <c r="AF1" t="inlineStr">
        <is>
          <t>dMed/Clinipace</t>
        </is>
      </c>
      <c r="AG1" t="inlineStr">
        <is>
          <t>DT Testing Medical</t>
        </is>
      </c>
      <c r="AH1" t="inlineStr">
        <is>
          <t>Fluidic Analytics Limited</t>
        </is>
      </c>
      <c r="AI1" t="inlineStr">
        <is>
          <t>GLOBAL CONTAINER FREIGHT PTE LTD (Medical)</t>
        </is>
      </c>
      <c r="AJ1" t="inlineStr">
        <is>
          <t>GR Demo Account</t>
        </is>
      </c>
      <c r="AK1" t="inlineStr">
        <is>
          <t>Hawthorn Logistics Solutions Ltd / Vitalograph</t>
        </is>
      </c>
      <c r="AL1" t="inlineStr">
        <is>
          <t>HV Demo account</t>
        </is>
      </c>
      <c r="AM1" t="inlineStr">
        <is>
          <t>Hyperfine, Inc</t>
        </is>
      </c>
      <c r="AN1" t="inlineStr">
        <is>
          <t>ICON Clinical Research Limited</t>
        </is>
      </c>
      <c r="AO1" t="inlineStr">
        <is>
          <t>Icon PRM</t>
        </is>
      </c>
      <c r="AP1" t="inlineStr">
        <is>
          <t>Idorsia</t>
        </is>
      </c>
      <c r="AQ1" t="inlineStr">
        <is>
          <t>IHMA, Inc.</t>
        </is>
      </c>
      <c r="AR1" t="inlineStr">
        <is>
          <t>Illumina Netherlands BV</t>
        </is>
      </c>
      <c r="AS1" t="inlineStr">
        <is>
          <t>Illumina Singapore</t>
        </is>
      </c>
      <c r="AT1" t="inlineStr">
        <is>
          <t>ImmunityBio</t>
        </is>
      </c>
      <c r="AU1" t="inlineStr">
        <is>
          <t>Imperial Clinical Research Services, Inc.</t>
        </is>
      </c>
      <c r="AV1" t="inlineStr">
        <is>
          <t>Internal testing Medical</t>
        </is>
      </c>
      <c r="AW1" t="inlineStr">
        <is>
          <t>Internal Testing Medical Account</t>
        </is>
      </c>
      <c r="AX1" t="inlineStr">
        <is>
          <t>Intrinseque Health Pte Ltd</t>
        </is>
      </c>
      <c r="AY1" t="inlineStr">
        <is>
          <t>Janssen Inc (Johnson &amp; Johnson)</t>
        </is>
      </c>
      <c r="AZ1" t="inlineStr">
        <is>
          <t>Kilo Health (Max Nutrition)</t>
        </is>
      </c>
      <c r="BA1" t="inlineStr">
        <is>
          <t>Koneksa</t>
        </is>
      </c>
      <c r="BB1" t="inlineStr">
        <is>
          <t>Latvia MGI Tech SIA</t>
        </is>
      </c>
      <c r="BC1" t="inlineStr">
        <is>
          <t>LC Demo Account</t>
        </is>
      </c>
      <c r="BD1" t="inlineStr">
        <is>
          <t>Medable</t>
        </is>
      </c>
      <c r="BE1" t="inlineStr">
        <is>
          <t>MedEx App Demo</t>
        </is>
      </c>
      <c r="BF1" t="inlineStr">
        <is>
          <t>Medflow Clinical Limited</t>
        </is>
      </c>
      <c r="BG1" t="inlineStr">
        <is>
          <t>Medical R&amp;D Test Shipments</t>
        </is>
      </c>
      <c r="BH1" t="inlineStr">
        <is>
          <t>Medical Research Network Ltd</t>
        </is>
      </c>
      <c r="BI1" t="inlineStr">
        <is>
          <t>Medidata Solutions, Inc  (a Dassault Systèmes company)</t>
        </is>
      </c>
      <c r="BJ1" t="inlineStr">
        <is>
          <t>Medpace, Inc.</t>
        </is>
      </c>
      <c r="BK1" t="inlineStr">
        <is>
          <t>MESM part of Avantor</t>
        </is>
      </c>
      <c r="BL1" t="inlineStr">
        <is>
          <t>MGI International Sales</t>
        </is>
      </c>
      <c r="BM1" t="inlineStr">
        <is>
          <t>MIMOSA Diagnostics Inc.</t>
        </is>
      </c>
      <c r="BN1" t="inlineStr">
        <is>
          <t>Mobility Africa</t>
        </is>
      </c>
      <c r="BO1" t="inlineStr">
        <is>
          <t>MRI Global</t>
        </is>
      </c>
      <c r="BP1" t="inlineStr">
        <is>
          <t>Myonex</t>
        </is>
      </c>
      <c r="BQ1" t="inlineStr">
        <is>
          <t>Occlutech</t>
        </is>
      </c>
      <c r="BR1" t="inlineStr">
        <is>
          <t>OTC Direct ( Alcura company)</t>
        </is>
      </c>
      <c r="BS1" t="inlineStr">
        <is>
          <t>Overland Tanberg (Medical)</t>
        </is>
      </c>
      <c r="BT1" t="inlineStr">
        <is>
          <t>Pegasus Life Sciences</t>
        </is>
      </c>
      <c r="BU1" t="inlineStr">
        <is>
          <t>Pfizer</t>
        </is>
      </c>
      <c r="BV1" t="inlineStr">
        <is>
          <t>Pfizer, Inc.</t>
        </is>
      </c>
      <c r="BW1" t="inlineStr">
        <is>
          <t>PhaseBio</t>
        </is>
      </c>
      <c r="BX1" t="inlineStr">
        <is>
          <t>PRA Health Sciences, Inc.</t>
        </is>
      </c>
      <c r="BY1" t="inlineStr">
        <is>
          <t>Privapath Diagnostics Ltd</t>
        </is>
      </c>
      <c r="BZ1" t="inlineStr">
        <is>
          <t>Quality Health Innovations</t>
        </is>
      </c>
      <c r="CA1" t="inlineStr">
        <is>
          <t>Quipment SAS</t>
        </is>
      </c>
      <c r="CB1" t="inlineStr">
        <is>
          <t>Ready steady solutions</t>
        </is>
      </c>
      <c r="CC1" t="inlineStr">
        <is>
          <t>RP Clinical t/a Recipe Plus</t>
        </is>
      </c>
      <c r="CD1" t="inlineStr">
        <is>
          <t>Rudacure</t>
        </is>
      </c>
      <c r="CE1" t="inlineStr">
        <is>
          <t>SARTORIUS STEDIM LAB LTD</t>
        </is>
      </c>
      <c r="CF1" t="inlineStr">
        <is>
          <t>Signant Health Global LLC</t>
        </is>
      </c>
      <c r="CG1" t="inlineStr">
        <is>
          <t>Spruce Biosciences</t>
        </is>
      </c>
      <c r="CH1" t="inlineStr">
        <is>
          <t>SS-SCM S.A.</t>
        </is>
      </c>
      <c r="CI1" t="inlineStr">
        <is>
          <t>St. Franziskus-Stiftung Muenster</t>
        </is>
      </c>
      <c r="CJ1" t="inlineStr">
        <is>
          <t>Syndax Pharmaceuticals, Inc</t>
        </is>
      </c>
      <c r="CK1" t="inlineStr">
        <is>
          <t>Test Medical Lead Production</t>
        </is>
      </c>
      <c r="CL1" t="inlineStr">
        <is>
          <t>Test Medical Lead Production 2</t>
        </is>
      </c>
      <c r="CM1" t="inlineStr">
        <is>
          <t>test medical SV prod</t>
        </is>
      </c>
      <c r="CN1" t="inlineStr">
        <is>
          <t>Testing New Onboarding Steps</t>
        </is>
      </c>
      <c r="CO1" t="inlineStr">
        <is>
          <t>The Andwin Corporation</t>
        </is>
      </c>
      <c r="CP1" t="inlineStr">
        <is>
          <t>THREAD</t>
        </is>
      </c>
      <c r="CQ1" t="inlineStr">
        <is>
          <t>Trevyn Test Medical</t>
        </is>
      </c>
      <c r="CR1" t="inlineStr">
        <is>
          <t>TriFoil Imaging</t>
        </is>
      </c>
      <c r="CS1" t="inlineStr">
        <is>
          <t>Tris Pharma Inc.</t>
        </is>
      </c>
      <c r="CT1" t="inlineStr">
        <is>
          <t>VeraSci test shipment</t>
        </is>
      </c>
      <c r="CU1" t="inlineStr">
        <is>
          <t>Verustat</t>
        </is>
      </c>
      <c r="CV1" t="inlineStr">
        <is>
          <t>Worldwide Clinical Trials</t>
        </is>
      </c>
      <c r="CW1" t="inlineStr">
        <is>
          <t>Yprime</t>
        </is>
      </c>
      <c r="CX1" t="inlineStr">
        <is>
          <t>ZEPHYRx LLC</t>
        </is>
      </c>
      <c r="CY1" t="inlineStr">
        <is>
          <t>Zymergen Inc.</t>
        </is>
      </c>
    </row>
    <row r="2">
      <c r="A2">
        <f t="array" ref="A2">IF(ISBLANK(A$1),"",_xlfn._xlws.FILTER(Picklists!$B:$B,Picklists!$C:$C='Contacts picklists'!A1))</f>
        <v/>
      </c>
      <c r="B2">
        <f t="array" ref="B2:B4">IF(ISBLANK(B$1),"",_xlfn._xlws.FILTER(Picklists!$B:$B,Picklists!$C:$C='Contacts picklists'!B1))</f>
        <v/>
      </c>
      <c r="C2">
        <f t="array" ref="C2:C8">IF(ISBLANK(C$1),"",_xlfn._xlws.FILTER(Picklists!$B:$B,Picklists!$C:$C='Contacts picklists'!C1))</f>
        <v/>
      </c>
      <c r="D2">
        <f t="array" ref="D2:D4">IF(ISBLANK(D$1),"",_xlfn._xlws.FILTER(Picklists!$B:$B,Picklists!$C:$C='Contacts picklists'!D1))</f>
        <v/>
      </c>
      <c r="E2">
        <f t="array" ref="E2:E6">IF(ISBLANK(E$1),"",_xlfn._xlws.FILTER(Picklists!$B:$B,Picklists!$C:$C='Contacts picklists'!E1))</f>
        <v/>
      </c>
      <c r="F2">
        <f t="array" ref="F2:F3">IF(ISBLANK(F$1),"",_xlfn._xlws.FILTER(Picklists!$B:$B,Picklists!$C:$C='Contacts picklists'!F1))</f>
        <v/>
      </c>
      <c r="G2">
        <f t="array" ref="G2:G11">IF(ISBLANK(G$1),"",_xlfn._xlws.FILTER(Picklists!$B:$B,Picklists!$C:$C='Contacts picklists'!G1))</f>
        <v/>
      </c>
      <c r="H2">
        <f t="array" ref="H2:H6">IF(ISBLANK(H$1),"",_xlfn._xlws.FILTER(Picklists!$B:$B,Picklists!$C:$C='Contacts picklists'!H1))</f>
        <v/>
      </c>
      <c r="I2">
        <f t="array" ref="I2:I9">IF(ISBLANK(I$1),"",_xlfn._xlws.FILTER(Picklists!$B:$B,Picklists!$C:$C='Contacts picklists'!I1))</f>
        <v/>
      </c>
      <c r="J2">
        <f t="array" ref="J2">IF(ISBLANK(J$1),"",_xlfn._xlws.FILTER(Picklists!$B:$B,Picklists!$C:$C='Contacts picklists'!J1))</f>
        <v/>
      </c>
      <c r="K2">
        <f t="array" ref="K2:K8">IF(ISBLANK(K$1),"",_xlfn._xlws.FILTER(Picklists!$B:$B,Picklists!$C:$C='Contacts picklists'!K1))</f>
        <v/>
      </c>
      <c r="L2">
        <f t="array" ref="L2:L5">IF(ISBLANK(L$1),"",_xlfn._xlws.FILTER(Picklists!$B:$B,Picklists!$C:$C='Contacts picklists'!L1))</f>
        <v/>
      </c>
      <c r="M2">
        <f t="array" ref="M2:M7">IF(ISBLANK(M$1),"",_xlfn._xlws.FILTER(Picklists!$B:$B,Picklists!$C:$C='Contacts picklists'!M1))</f>
        <v/>
      </c>
      <c r="N2">
        <f t="array" ref="N2">IF(ISBLANK(N$1),"",_xlfn._xlws.FILTER(Picklists!$B:$B,Picklists!$C:$C='Contacts picklists'!N1))</f>
        <v/>
      </c>
      <c r="O2">
        <f t="array" ref="O2:O3">IF(ISBLANK(O$1),"",_xlfn._xlws.FILTER(Picklists!$B:$B,Picklists!$C:$C='Contacts picklists'!O1))</f>
        <v/>
      </c>
      <c r="P2">
        <f t="array" ref="P2">IF(ISBLANK(P$1),"",_xlfn._xlws.FILTER(Picklists!$B:$B,Picklists!$C:$C='Contacts picklists'!P1))</f>
        <v/>
      </c>
      <c r="Q2">
        <f t="array" ref="Q2:Q5">IF(ISBLANK(Q$1),"",_xlfn._xlws.FILTER(Picklists!$B:$B,Picklists!$C:$C='Contacts picklists'!Q1))</f>
        <v/>
      </c>
      <c r="R2">
        <f t="array" ref="R2:R4">IF(ISBLANK(R$1),"",_xlfn._xlws.FILTER(Picklists!$B:$B,Picklists!$C:$C='Contacts picklists'!R1))</f>
        <v/>
      </c>
      <c r="S2">
        <f t="array" ref="S2:S3">IF(ISBLANK(S$1),"",_xlfn._xlws.FILTER(Picklists!$B:$B,Picklists!$C:$C='Contacts picklists'!S1))</f>
        <v/>
      </c>
      <c r="T2">
        <f t="array" ref="T2">IF(ISBLANK(T$1),"",_xlfn._xlws.FILTER(Picklists!$B:$B,Picklists!$C:$C='Contacts picklists'!T1))</f>
        <v/>
      </c>
      <c r="U2">
        <f t="array" ref="U2">IF(ISBLANK(U$1),"",_xlfn._xlws.FILTER(Picklists!$B:$B,Picklists!$C:$C='Contacts picklists'!U1))</f>
        <v/>
      </c>
      <c r="V2">
        <f t="array" ref="V2:V3">IF(ISBLANK(V$1),"",_xlfn._xlws.FILTER(Picklists!$B:$B,Picklists!$C:$C='Contacts picklists'!V1))</f>
        <v/>
      </c>
      <c r="W2">
        <f t="array" ref="W2:W4">IF(ISBLANK(W$1),"",_xlfn._xlws.FILTER(Picklists!$B:$B,Picklists!$C:$C='Contacts picklists'!W1))</f>
        <v/>
      </c>
      <c r="X2">
        <f t="array" ref="X2:X5">IF(ISBLANK(X$1),"",_xlfn._xlws.FILTER(Picklists!$B:$B,Picklists!$C:$C='Contacts picklists'!X1))</f>
        <v/>
      </c>
      <c r="Y2">
        <f t="array" ref="Y2:Y3">IF(ISBLANK(Y$1),"",_xlfn._xlws.FILTER(Picklists!$B:$B,Picklists!$C:$C='Contacts picklists'!Y1))</f>
        <v/>
      </c>
      <c r="Z2">
        <f t="array" ref="Z2:Z4">IF(ISBLANK(Z$1),"",_xlfn._xlws.FILTER(Picklists!$B:$B,Picklists!$C:$C='Contacts picklists'!Z1))</f>
        <v/>
      </c>
      <c r="AA2">
        <f t="array" ref="AA2:AA3">IF(ISBLANK(AA$1),"",_xlfn._xlws.FILTER(Picklists!$B:$B,Picklists!$C:$C='Contacts picklists'!AA1))</f>
        <v/>
      </c>
      <c r="AB2">
        <f t="array" ref="AB2">IF(ISBLANK(AB$1),"",_xlfn._xlws.FILTER(Picklists!$B:$B,Picklists!$C:$C='Contacts picklists'!AB1))</f>
        <v/>
      </c>
      <c r="AC2">
        <f t="array" ref="AC2:AC4">IF(ISBLANK(AC$1),"",_xlfn._xlws.FILTER(Picklists!$B:$B,Picklists!$C:$C='Contacts picklists'!AC1))</f>
        <v/>
      </c>
      <c r="AD2">
        <f t="array" ref="AD2:AD3">IF(ISBLANK(AD$1),"",_xlfn._xlws.FILTER(Picklists!$B:$B,Picklists!$C:$C='Contacts picklists'!AD1))</f>
        <v/>
      </c>
      <c r="AE2">
        <f t="array" ref="AE2">IF(ISBLANK(AE$1),"",_xlfn._xlws.FILTER(Picklists!$B:$B,Picklists!$C:$C='Contacts picklists'!AE1))</f>
        <v/>
      </c>
      <c r="AF2">
        <f t="array" ref="AF2:AF8">IF(ISBLANK(AF$1),"",_xlfn._xlws.FILTER(Picklists!$B:$B,Picklists!$C:$C='Contacts picklists'!AF1))</f>
        <v/>
      </c>
      <c r="AG2">
        <f t="array" ref="AG2">IF(ISBLANK(AG$1),"",_xlfn._xlws.FILTER(Picklists!$B:$B,Picklists!$C:$C='Contacts picklists'!AG1))</f>
        <v/>
      </c>
      <c r="AH2">
        <f t="array" ref="AH2:AH5">IF(ISBLANK(AH$1),"",_xlfn._xlws.FILTER(Picklists!$B:$B,Picklists!$C:$C='Contacts picklists'!AH1))</f>
        <v/>
      </c>
      <c r="AI2">
        <f t="array" ref="AI2">IF(ISBLANK(AI$1),"",_xlfn._xlws.FILTER(Picklists!$B:$B,Picklists!$C:$C='Contacts picklists'!AI1))</f>
        <v/>
      </c>
      <c r="AJ2">
        <f t="array" ref="AJ2">IF(ISBLANK(AJ$1),"",_xlfn._xlws.FILTER(Picklists!$B:$B,Picklists!$C:$C='Contacts picklists'!AJ1))</f>
        <v/>
      </c>
      <c r="AK2">
        <f t="array" ref="AK2:AK5">IF(ISBLANK(AK$1),"",_xlfn._xlws.FILTER(Picklists!$B:$B,Picklists!$C:$C='Contacts picklists'!AK1))</f>
        <v/>
      </c>
      <c r="AL2">
        <f t="array" ref="AL2">IF(ISBLANK(AL$1),"",_xlfn._xlws.FILTER(Picklists!$B:$B,Picklists!$C:$C='Contacts picklists'!AL1))</f>
        <v/>
      </c>
      <c r="AM2">
        <f t="array" ref="AM2:AM10">IF(ISBLANK(AM$1),"",_xlfn._xlws.FILTER(Picklists!$B:$B,Picklists!$C:$C='Contacts picklists'!AM1))</f>
        <v/>
      </c>
      <c r="AN2">
        <f t="array" ref="AN2:AN215">IF(ISBLANK(AN$1),"",_xlfn._xlws.FILTER(Picklists!$B:$B,Picklists!$C:$C='Contacts picklists'!AN1))</f>
        <v/>
      </c>
      <c r="AO2">
        <f t="array" ref="AO2:AO180">IF(ISBLANK(AO$1),"",_xlfn._xlws.FILTER(Picklists!$B:$B,Picklists!$C:$C='Contacts picklists'!AO1))</f>
        <v/>
      </c>
      <c r="AP2">
        <f t="array" ref="AP2">IF(ISBLANK(AP$1),"",_xlfn._xlws.FILTER(Picklists!$B:$B,Picklists!$C:$C='Contacts picklists'!AP1))</f>
        <v/>
      </c>
      <c r="AQ2">
        <f t="array" ref="AQ2:AQ3">IF(ISBLANK(AQ$1),"",_xlfn._xlws.FILTER(Picklists!$B:$B,Picklists!$C:$C='Contacts picklists'!AQ1))</f>
        <v/>
      </c>
      <c r="AR2">
        <f t="array" ref="AR2:AR3">IF(ISBLANK(AR$1),"",_xlfn._xlws.FILTER(Picklists!$B:$B,Picklists!$C:$C='Contacts picklists'!AR1))</f>
        <v/>
      </c>
      <c r="AS2">
        <f t="array" ref="AS2:AS9">IF(ISBLANK(AS$1),"",_xlfn._xlws.FILTER(Picklists!$B:$B,Picklists!$C:$C='Contacts picklists'!AS1))</f>
        <v/>
      </c>
      <c r="AT2">
        <f t="array" ref="AT2:AT3">IF(ISBLANK(AT$1),"",_xlfn._xlws.FILTER(Picklists!$B:$B,Picklists!$C:$C='Contacts picklists'!AT1))</f>
        <v/>
      </c>
      <c r="AU2">
        <f t="array" ref="AU2:AU14">IF(ISBLANK(AU$1),"",_xlfn._xlws.FILTER(Picklists!$B:$B,Picklists!$C:$C='Contacts picklists'!AU1))</f>
        <v/>
      </c>
      <c r="AV2">
        <f t="array" ref="AV2:AV3">IF(ISBLANK(AV$1),"",_xlfn._xlws.FILTER(Picklists!$B:$B,Picklists!$C:$C='Contacts picklists'!AV1))</f>
        <v/>
      </c>
      <c r="AW2">
        <f t="array" ref="AW2:AW4">IF(ISBLANK(AW$1),"",_xlfn._xlws.FILTER(Picklists!$B:$B,Picklists!$C:$C='Contacts picklists'!AW1))</f>
        <v/>
      </c>
      <c r="AX2">
        <f t="array" ref="AX2:AX6">IF(ISBLANK(AX$1),"",_xlfn._xlws.FILTER(Picklists!$B:$B,Picklists!$C:$C='Contacts picklists'!AX1))</f>
        <v/>
      </c>
      <c r="AY2">
        <f t="array" ref="AY2:AY8">IF(ISBLANK(AY$1),"",_xlfn._xlws.FILTER(Picklists!$B:$B,Picklists!$C:$C='Contacts picklists'!AY1))</f>
        <v/>
      </c>
      <c r="AZ2">
        <f t="array" ref="AZ2">IF(ISBLANK(AZ$1),"",_xlfn._xlws.FILTER(Picklists!$B:$B,Picklists!$C:$C='Contacts picklists'!AZ1))</f>
        <v/>
      </c>
      <c r="BA2">
        <f t="array" ref="BA2:BA6">IF(ISBLANK(BA$1),"",_xlfn._xlws.FILTER(Picklists!$B:$B,Picklists!$C:$C='Contacts picklists'!BA1))</f>
        <v/>
      </c>
      <c r="BB2">
        <f t="array" ref="BB2:BB7">IF(ISBLANK(BB$1),"",_xlfn._xlws.FILTER(Picklists!$B:$B,Picklists!$C:$C='Contacts picklists'!BB1))</f>
        <v/>
      </c>
      <c r="BC2">
        <f t="array" ref="BC2:BC3">IF(ISBLANK(BC$1),"",_xlfn._xlws.FILTER(Picklists!$B:$B,Picklists!$C:$C='Contacts picklists'!BC1))</f>
        <v/>
      </c>
      <c r="BD2">
        <f t="array" ref="BD2:BD14">IF(ISBLANK(BD$1),"",_xlfn._xlws.FILTER(Picklists!$B:$B,Picklists!$C:$C='Contacts picklists'!BD1))</f>
        <v/>
      </c>
      <c r="BE2">
        <f t="array" ref="BE2:BE5">IF(ISBLANK(BE$1),"",_xlfn._xlws.FILTER(Picklists!$B:$B,Picklists!$C:$C='Contacts picklists'!BE1))</f>
        <v/>
      </c>
      <c r="BF2">
        <f t="array" ref="BF2:BF3">IF(ISBLANK(BF$1),"",_xlfn._xlws.FILTER(Picklists!$B:$B,Picklists!$C:$C='Contacts picklists'!BF1))</f>
        <v/>
      </c>
      <c r="BG2">
        <f t="array" ref="BG2">IF(ISBLANK(BG$1),"",_xlfn._xlws.FILTER(Picklists!$B:$B,Picklists!$C:$C='Contacts picklists'!BG1))</f>
        <v/>
      </c>
      <c r="BH2">
        <f t="array" ref="BH2:BH3">IF(ISBLANK(BH$1),"",_xlfn._xlws.FILTER(Picklists!$B:$B,Picklists!$C:$C='Contacts picklists'!BH1))</f>
        <v/>
      </c>
      <c r="BI2">
        <f t="array" ref="BI2:BI6">IF(ISBLANK(BI$1),"",_xlfn._xlws.FILTER(Picklists!$B:$B,Picklists!$C:$C='Contacts picklists'!BI1))</f>
        <v/>
      </c>
      <c r="BJ2">
        <f t="array" ref="BJ2:BJ21">IF(ISBLANK(BJ$1),"",_xlfn._xlws.FILTER(Picklists!$B:$B,Picklists!$C:$C='Contacts picklists'!BJ1))</f>
        <v/>
      </c>
      <c r="BK2">
        <f t="array" ref="BK2:BK9">IF(ISBLANK(BK$1),"",_xlfn._xlws.FILTER(Picklists!$B:$B,Picklists!$C:$C='Contacts picklists'!BK1))</f>
        <v/>
      </c>
      <c r="BL2">
        <f t="array" ref="BL2:BL6">IF(ISBLANK(BL$1),"",_xlfn._xlws.FILTER(Picklists!$B:$B,Picklists!$C:$C='Contacts picklists'!BL1))</f>
        <v/>
      </c>
      <c r="BM2">
        <f t="array" ref="BM2:BM4">IF(ISBLANK(BM$1),"",_xlfn._xlws.FILTER(Picklists!$B:$B,Picklists!$C:$C='Contacts picklists'!BM1))</f>
        <v/>
      </c>
      <c r="BN2">
        <f t="array" ref="BN2">IF(ISBLANK(BN$1),"",_xlfn._xlws.FILTER(Picklists!$B:$B,Picklists!$C:$C='Contacts picklists'!BN1))</f>
        <v/>
      </c>
      <c r="BO2">
        <f t="array" ref="BO2:BO3">IF(ISBLANK(BO$1),"",_xlfn._xlws.FILTER(Picklists!$B:$B,Picklists!$C:$C='Contacts picklists'!BO1))</f>
        <v/>
      </c>
      <c r="BP2">
        <f t="array" ref="BP2:BP28">IF(ISBLANK(BP$1),"",_xlfn._xlws.FILTER(Picklists!$B:$B,Picklists!$C:$C='Contacts picklists'!BP1))</f>
        <v/>
      </c>
      <c r="BQ2">
        <f t="array" ref="BQ2:BQ3">IF(ISBLANK(BQ$1),"",_xlfn._xlws.FILTER(Picklists!$B:$B,Picklists!$C:$C='Contacts picklists'!BQ1))</f>
        <v/>
      </c>
      <c r="BR2">
        <f t="array" ref="BR2:BR5">IF(ISBLANK(BR$1),"",_xlfn._xlws.FILTER(Picklists!$B:$B,Picklists!$C:$C='Contacts picklists'!BR1))</f>
        <v/>
      </c>
      <c r="BS2">
        <f t="array" ref="BS2:BS9">IF(ISBLANK(BS$1),"",_xlfn._xlws.FILTER(Picklists!$B:$B,Picklists!$C:$C='Contacts picklists'!BS1))</f>
        <v/>
      </c>
      <c r="BT2">
        <f t="array" ref="BT2:BT7">IF(ISBLANK(BT$1),"",_xlfn._xlws.FILTER(Picklists!$B:$B,Picklists!$C:$C='Contacts picklists'!BT1))</f>
        <v/>
      </c>
      <c r="BU2">
        <f t="array" ref="BU2:BU5">IF(ISBLANK(BU$1),"",_xlfn._xlws.FILTER(Picklists!$B:$B,Picklists!$C:$C='Contacts picklists'!BU1))</f>
        <v/>
      </c>
      <c r="BV2">
        <f t="array" ref="BV2:BV34">IF(ISBLANK(BV$1),"",_xlfn._xlws.FILTER(Picklists!$B:$B,Picklists!$C:$C='Contacts picklists'!BV1))</f>
        <v/>
      </c>
      <c r="BW2">
        <f t="array" ref="BW2:BW3">IF(ISBLANK(BW$1),"",_xlfn._xlws.FILTER(Picklists!$B:$B,Picklists!$C:$C='Contacts picklists'!BW1))</f>
        <v/>
      </c>
      <c r="BX2">
        <f t="array" ref="BX2:BX4">IF(ISBLANK(BX$1),"",_xlfn._xlws.FILTER(Picklists!$B:$B,Picklists!$C:$C='Contacts picklists'!BX1))</f>
        <v/>
      </c>
      <c r="BY2">
        <f t="array" ref="BY2:BY4">IF(ISBLANK(BY$1),"",_xlfn._xlws.FILTER(Picklists!$B:$B,Picklists!$C:$C='Contacts picklists'!BY1))</f>
        <v/>
      </c>
      <c r="BZ2">
        <f t="array" ref="BZ2:BZ3">IF(ISBLANK(BZ$1),"",_xlfn._xlws.FILTER(Picklists!$B:$B,Picklists!$C:$C='Contacts picklists'!BZ1))</f>
        <v/>
      </c>
      <c r="CA2">
        <f t="array" ref="CA2:CA3">IF(ISBLANK(CA$1),"",_xlfn._xlws.FILTER(Picklists!$B:$B,Picklists!$C:$C='Contacts picklists'!CA1))</f>
        <v/>
      </c>
      <c r="CB2">
        <f t="array" ref="CB2:CB5">IF(ISBLANK(CB$1),"",_xlfn._xlws.FILTER(Picklists!$B:$B,Picklists!$C:$C='Contacts picklists'!CB1))</f>
        <v/>
      </c>
      <c r="CC2">
        <f t="array" ref="CC2">IF(ISBLANK(CC$1),"",_xlfn._xlws.FILTER(Picklists!$B:$B,Picklists!$C:$C='Contacts picklists'!CC1))</f>
        <v/>
      </c>
      <c r="CD2">
        <f t="array" ref="CD2:CD3">IF(ISBLANK(CD$1),"",_xlfn._xlws.FILTER(Picklists!$B:$B,Picklists!$C:$C='Contacts picklists'!CD1))</f>
        <v/>
      </c>
      <c r="CE2">
        <f t="array" ref="CE2:CE6">IF(ISBLANK(CE$1),"",_xlfn._xlws.FILTER(Picklists!$B:$B,Picklists!$C:$C='Contacts picklists'!CE1))</f>
        <v/>
      </c>
      <c r="CF2">
        <f t="array" ref="CF2:CF26">IF(ISBLANK(CF$1),"",_xlfn._xlws.FILTER(Picklists!$B:$B,Picklists!$C:$C='Contacts picklists'!CF1))</f>
        <v/>
      </c>
      <c r="CG2">
        <f t="array" ref="CG2">IF(ISBLANK(CG$1),"",_xlfn._xlws.FILTER(Picklists!$B:$B,Picklists!$C:$C='Contacts picklists'!CG1))</f>
        <v/>
      </c>
      <c r="CH2">
        <f t="array" ref="CH2">IF(ISBLANK(CH$1),"",_xlfn._xlws.FILTER(Picklists!$B:$B,Picklists!$C:$C='Contacts picklists'!CH1))</f>
        <v/>
      </c>
      <c r="CI2">
        <f t="array" ref="CI2:CI4">IF(ISBLANK(CI$1),"",_xlfn._xlws.FILTER(Picklists!$B:$B,Picklists!$C:$C='Contacts picklists'!CI1))</f>
        <v/>
      </c>
      <c r="CJ2">
        <f t="array" ref="CJ2:CJ6">IF(ISBLANK(CJ$1),"",_xlfn._xlws.FILTER(Picklists!$B:$B,Picklists!$C:$C='Contacts picklists'!CJ1))</f>
        <v/>
      </c>
      <c r="CK2">
        <f t="array" ref="CK2">IF(ISBLANK(CK$1),"",_xlfn._xlws.FILTER(Picklists!$B:$B,Picklists!$C:$C='Contacts picklists'!CK1))</f>
        <v/>
      </c>
      <c r="CL2">
        <f t="array" ref="CL2">IF(ISBLANK(CL$1),"",_xlfn._xlws.FILTER(Picklists!$B:$B,Picklists!$C:$C='Contacts picklists'!CL1))</f>
        <v/>
      </c>
      <c r="CM2">
        <f t="array" ref="CM2">IF(ISBLANK(CM$1),"",_xlfn._xlws.FILTER(Picklists!$B:$B,Picklists!$C:$C='Contacts picklists'!CM1))</f>
        <v/>
      </c>
      <c r="CN2">
        <f t="array" ref="CN2">IF(ISBLANK(CN$1),"",_xlfn._xlws.FILTER(Picklists!$B:$B,Picklists!$C:$C='Contacts picklists'!CN1))</f>
        <v/>
      </c>
      <c r="CO2">
        <f t="array" ref="CO2:CO8">IF(ISBLANK(CO$1),"",_xlfn._xlws.FILTER(Picklists!$B:$B,Picklists!$C:$C='Contacts picklists'!CO1))</f>
        <v/>
      </c>
      <c r="CP2">
        <f t="array" ref="CP2:CP7">IF(ISBLANK(CP$1),"",_xlfn._xlws.FILTER(Picklists!$B:$B,Picklists!$C:$C='Contacts picklists'!CP1))</f>
        <v/>
      </c>
      <c r="CQ2">
        <f t="array" ref="CQ2">IF(ISBLANK(CQ$1),"",_xlfn._xlws.FILTER(Picklists!$B:$B,Picklists!$C:$C='Contacts picklists'!CQ1))</f>
        <v/>
      </c>
      <c r="CR2">
        <f t="array" ref="CR2:CR4">IF(ISBLANK(CR$1),"",_xlfn._xlws.FILTER(Picklists!$B:$B,Picklists!$C:$C='Contacts picklists'!CR1))</f>
        <v/>
      </c>
      <c r="CS2">
        <f t="array" ref="CS2:CS3">IF(ISBLANK(CS$1),"",_xlfn._xlws.FILTER(Picklists!$B:$B,Picklists!$C:$C='Contacts picklists'!CS1))</f>
        <v/>
      </c>
      <c r="CT2">
        <f t="array" ref="CT2">IF(ISBLANK(CT$1),"",_xlfn._xlws.FILTER(Picklists!$B:$B,Picklists!$C:$C='Contacts picklists'!CT1))</f>
        <v/>
      </c>
      <c r="CU2">
        <f t="array" ref="CU2:CU7">IF(ISBLANK(CU$1),"",_xlfn._xlws.FILTER(Picklists!$B:$B,Picklists!$C:$C='Contacts picklists'!CU1))</f>
        <v/>
      </c>
      <c r="CV2">
        <f t="array" ref="CV2:CV3">IF(ISBLANK(CV$1),"",_xlfn._xlws.FILTER(Picklists!$B:$B,Picklists!$C:$C='Contacts picklists'!CV1))</f>
        <v/>
      </c>
      <c r="CW2">
        <f t="array" ref="CW2:CW4">IF(ISBLANK(CW$1),"",_xlfn._xlws.FILTER(Picklists!$B:$B,Picklists!$C:$C='Contacts picklists'!CW1))</f>
        <v/>
      </c>
      <c r="CX2">
        <f t="array" ref="CX2:CX4">IF(ISBLANK(CX$1),"",_xlfn._xlws.FILTER(Picklists!$B:$B,Picklists!$C:$C='Contacts picklists'!CX1))</f>
        <v/>
      </c>
      <c r="CY2">
        <f t="array" ref="CY2:CY4">IF(ISBLANK(CY$1),"",_xlfn._xlws.FILTER(Picklists!$B:$B,Picklists!$C:$C='Contacts picklists'!CY1))</f>
        <v/>
      </c>
      <c r="CZ2">
        <f t="array" ref="CZ2">IF(ISBLANK(CZ$1),"",_xlfn._xlws.FILTER(Picklists!$B:$B,Picklists!$C:$C='Contacts picklists'!CZ1))</f>
        <v/>
      </c>
      <c r="DA2">
        <f t="array" ref="DA2">IF(ISBLANK(DA$1),"",_xlfn._xlws.FILTER(Picklists!$B:$B,Picklists!$C:$C='Contacts picklists'!DA1))</f>
        <v/>
      </c>
      <c r="DB2">
        <f t="array" ref="DB2">IF(ISBLANK(DB$1),"",_xlfn._xlws.FILTER(Picklists!$B:$B,Picklists!$C:$C='Contacts picklists'!DB1))</f>
        <v/>
      </c>
      <c r="DC2">
        <f t="array" ref="DC2">IF(ISBLANK(DC$1),"",_xlfn._xlws.FILTER(Picklists!$B:$B,Picklists!$C:$C='Contacts picklists'!DC1))</f>
        <v/>
      </c>
      <c r="DD2">
        <f t="array" ref="DD2">IF(ISBLANK(DD$1),"",_xlfn._xlws.FILTER(Picklists!$B:$B,Picklists!$C:$C='Contacts picklists'!DD1))</f>
        <v/>
      </c>
      <c r="DE2">
        <f t="array" ref="DE2">IF(ISBLANK(DE$1),"",_xlfn._xlws.FILTER(Picklists!$B:$B,Picklists!$C:$C='Contacts picklists'!DE1))</f>
        <v/>
      </c>
      <c r="DF2">
        <f t="array" ref="DF2">IF(ISBLANK(DF$1),"",_xlfn._xlws.FILTER(Picklists!$B:$B,Picklists!$C:$C='Contacts picklists'!DF1))</f>
        <v/>
      </c>
      <c r="DG2">
        <f t="array" ref="DG2">IF(ISBLANK(DG$1),"",_xlfn._xlws.FILTER(Picklists!$B:$B,Picklists!$C:$C='Contacts picklists'!DG1))</f>
        <v/>
      </c>
      <c r="DH2">
        <f t="array" ref="DH2">IF(ISBLANK(DH$1),"",_xlfn._xlws.FILTER(Picklists!$B:$B,Picklists!$C:$C='Contacts picklists'!DH1))</f>
        <v/>
      </c>
      <c r="DI2">
        <f t="array" ref="DI2">IF(ISBLANK(DI$1),"",_xlfn._xlws.FILTER(Picklists!$B:$B,Picklists!$C:$C='Contacts picklists'!DI1))</f>
        <v/>
      </c>
      <c r="DJ2">
        <f t="array" ref="DJ2">IF(ISBLANK(DJ$1),"",_xlfn._xlws.FILTER(Picklists!$B:$B,Picklists!$C:$C='Contacts picklists'!DJ1))</f>
        <v/>
      </c>
      <c r="DK2">
        <f t="array" ref="DK2">IF(ISBLANK(DK$1),"",_xlfn._xlws.FILTER(Picklists!$B:$B,Picklists!$C:$C='Contacts picklists'!DK1))</f>
        <v/>
      </c>
      <c r="DL2">
        <f t="array" ref="DL2">IF(ISBLANK(DL$1),"",_xlfn._xlws.FILTER(Picklists!$B:$B,Picklists!$C:$C='Contacts picklists'!DL1))</f>
        <v/>
      </c>
      <c r="DM2">
        <f t="array" ref="DM2">IF(ISBLANK(DM$1),"",_xlfn._xlws.FILTER(Picklists!$B:$B,Picklists!$C:$C='Contacts picklists'!DM1))</f>
        <v/>
      </c>
      <c r="DN2">
        <f t="array" ref="DN2">IF(ISBLANK(DN$1),"",_xlfn._xlws.FILTER(Picklists!$B:$B,Picklists!$C:$C='Contacts picklists'!DN1))</f>
        <v/>
      </c>
      <c r="DO2">
        <f t="array" ref="DO2">IF(ISBLANK(DO$1),"",_xlfn._xlws.FILTER(Picklists!$B:$B,Picklists!$C:$C='Contacts picklists'!DO1))</f>
        <v/>
      </c>
      <c r="DP2">
        <f t="array" ref="DP2">IF(ISBLANK(DP$1),"",_xlfn._xlws.FILTER(Picklists!$B:$B,Picklists!$C:$C='Contacts picklists'!DP1))</f>
        <v/>
      </c>
      <c r="DQ2">
        <f t="array" ref="DQ2">IF(ISBLANK(DQ$1),"",_xlfn._xlws.FILTER(Picklists!$B:$B,Picklists!$C:$C='Contacts picklists'!DQ1))</f>
        <v/>
      </c>
      <c r="DR2">
        <f t="array" ref="DR2">IF(ISBLANK(DR$1),"",_xlfn._xlws.FILTER(Picklists!$B:$B,Picklists!$C:$C='Contacts picklists'!DR1))</f>
        <v/>
      </c>
      <c r="DS2">
        <f t="array" ref="DS2">IF(ISBLANK(DS$1),"",_xlfn._xlws.FILTER(Picklists!$B:$B,Picklists!$C:$C='Contacts picklists'!DS1))</f>
        <v/>
      </c>
      <c r="DT2">
        <f t="array" ref="DT2">IF(ISBLANK(DT$1),"",_xlfn._xlws.FILTER(Picklists!$B:$B,Picklists!$C:$C='Contacts picklists'!DT1))</f>
        <v/>
      </c>
      <c r="DU2">
        <f t="array" ref="DU2">IF(ISBLANK(DU$1),"",_xlfn._xlws.FILTER(Picklists!$B:$B,Picklists!$C:$C='Contacts picklists'!DU1))</f>
        <v/>
      </c>
      <c r="DV2">
        <f t="array" ref="DV2">IF(ISBLANK(DV$1),"",_xlfn._xlws.FILTER(Picklists!$B:$B,Picklists!$C:$C='Contacts picklists'!DV1))</f>
        <v/>
      </c>
      <c r="DW2">
        <f t="array" ref="DW2">IF(ISBLANK(DW$1),"",_xlfn._xlws.FILTER(Picklists!$B:$B,Picklists!$C:$C='Contacts picklists'!DW1))</f>
        <v/>
      </c>
      <c r="DX2">
        <f t="array" ref="DX2">IF(ISBLANK(DX$1),"",_xlfn._xlws.FILTER(Picklists!$B:$B,Picklists!$C:$C='Contacts picklists'!DX1))</f>
        <v/>
      </c>
      <c r="DY2">
        <f t="array" ref="DY2">IF(ISBLANK(DY$1),"",_xlfn._xlws.FILTER(Picklists!$B:$B,Picklists!$C:$C='Contacts picklists'!DY1))</f>
        <v/>
      </c>
      <c r="DZ2">
        <f t="array" ref="DZ2">IF(ISBLANK(DZ$1),"",_xlfn._xlws.FILTER(Picklists!$B:$B,Picklists!$C:$C='Contacts picklists'!DZ1))</f>
        <v/>
      </c>
      <c r="EA2">
        <f t="array" ref="EA2">IF(ISBLANK(EA$1),"",_xlfn._xlws.FILTER(Picklists!$B:$B,Picklists!$C:$C='Contacts picklists'!EA1))</f>
        <v/>
      </c>
      <c r="EB2">
        <f t="array" ref="EB2">IF(ISBLANK(EB$1),"",_xlfn._xlws.FILTER(Picklists!$B:$B,Picklists!$C:$C='Contacts picklists'!EB1))</f>
        <v/>
      </c>
      <c r="EC2">
        <f t="array" ref="EC2">IF(ISBLANK(EC$1),"",_xlfn._xlws.FILTER(Picklists!$B:$B,Picklists!$C:$C='Contacts picklists'!EC1))</f>
        <v/>
      </c>
      <c r="ED2">
        <f t="array" ref="ED2">IF(ISBLANK(ED$1),"",_xlfn._xlws.FILTER(Picklists!$B:$B,Picklists!$C:$C='Contacts picklists'!ED1))</f>
        <v/>
      </c>
      <c r="EE2">
        <f t="array" ref="EE2">IF(ISBLANK(EE$1),"",_xlfn._xlws.FILTER(Picklists!$B:$B,Picklists!$C:$C='Contacts picklists'!EE1))</f>
        <v/>
      </c>
      <c r="EF2">
        <f t="array" ref="EF2">IF(ISBLANK(EF$1),"",_xlfn._xlws.FILTER(Picklists!$B:$B,Picklists!$C:$C='Contacts picklists'!EF1))</f>
        <v/>
      </c>
      <c r="EG2">
        <f t="array" ref="EG2">IF(ISBLANK(EG$1),"",_xlfn._xlws.FILTER(Picklists!$B:$B,Picklists!$C:$C='Contacts picklists'!EG1))</f>
        <v/>
      </c>
      <c r="EH2">
        <f t="array" ref="EH2">IF(ISBLANK(EH$1),"",_xlfn._xlws.FILTER(Picklists!$B:$B,Picklists!$C:$C='Contacts picklists'!EH1))</f>
        <v/>
      </c>
      <c r="EI2">
        <f t="array" ref="EI2">IF(ISBLANK(EI$1),"",_xlfn._xlws.FILTER(Picklists!$B:$B,Picklists!$C:$C='Contacts picklists'!EI1))</f>
        <v/>
      </c>
      <c r="EJ2">
        <f t="array" ref="EJ2">IF(ISBLANK(EJ$1),"",_xlfn._xlws.FILTER(Picklists!$B:$B,Picklists!$C:$C='Contacts picklists'!EJ1))</f>
        <v/>
      </c>
      <c r="EK2">
        <f t="array" ref="EK2">IF(ISBLANK(EK$1),"",_xlfn._xlws.FILTER(Picklists!$B:$B,Picklists!$C:$C='Contacts picklists'!EK1))</f>
        <v/>
      </c>
      <c r="EL2">
        <f t="array" ref="EL2">IF(ISBLANK(EL$1),"",_xlfn._xlws.FILTER(Picklists!$B:$B,Picklists!$C:$C='Contacts picklists'!EL1))</f>
        <v/>
      </c>
      <c r="EM2">
        <f t="array" ref="EM2">IF(ISBLANK(EM$1),"",_xlfn._xlws.FILTER(Picklists!$B:$B,Picklists!$C:$C='Contacts picklists'!EM1))</f>
        <v/>
      </c>
      <c r="EN2">
        <f t="array" ref="EN2">IF(ISBLANK(EN$1),"",_xlfn._xlws.FILTER(Picklists!$B:$B,Picklists!$C:$C='Contacts picklists'!EN1))</f>
        <v/>
      </c>
      <c r="EO2">
        <f t="array" ref="EO2">IF(ISBLANK(EO$1),"",_xlfn._xlws.FILTER(Picklists!$B:$B,Picklists!$C:$C='Contacts picklists'!EO1))</f>
        <v/>
      </c>
      <c r="EP2">
        <f t="array" ref="EP2">IF(ISBLANK(EP$1),"",_xlfn._xlws.FILTER(Picklists!$B:$B,Picklists!$C:$C='Contacts picklists'!EP1))</f>
        <v/>
      </c>
      <c r="EQ2">
        <f t="array" ref="EQ2">IF(ISBLANK(EQ$1),"",_xlfn._xlws.FILTER(Picklists!$B:$B,Picklists!$C:$C='Contacts picklists'!EQ1))</f>
        <v/>
      </c>
      <c r="ER2">
        <f t="array" ref="ER2">IF(ISBLANK(ER$1),"",_xlfn._xlws.FILTER(Picklists!$B:$B,Picklists!$C:$C='Contacts picklists'!ER1))</f>
        <v/>
      </c>
      <c r="ES2">
        <f t="array" ref="ES2">IF(ISBLANK(ES$1),"",_xlfn._xlws.FILTER(Picklists!$B:$B,Picklists!$C:$C='Contacts picklists'!ES1))</f>
        <v/>
      </c>
      <c r="ET2">
        <f t="array" ref="ET2">IF(ISBLANK(ET$1),"",_xlfn._xlws.FILTER(Picklists!$B:$B,Picklists!$C:$C='Contacts picklists'!ET1))</f>
        <v/>
      </c>
      <c r="EU2">
        <f t="array" ref="EU2">IF(ISBLANK(EU$1),"",_xlfn._xlws.FILTER(Picklists!$B:$B,Picklists!$C:$C='Contacts picklists'!EU1))</f>
        <v/>
      </c>
      <c r="EV2">
        <f t="array" ref="EV2">IF(ISBLANK(EV$1),"",_xlfn._xlws.FILTER(Picklists!$B:$B,Picklists!$C:$C='Contacts picklists'!EV1))</f>
        <v/>
      </c>
      <c r="EW2">
        <f t="array" ref="EW2">IF(ISBLANK(EW$1),"",_xlfn._xlws.FILTER(Picklists!$B:$B,Picklists!$C:$C='Contacts picklists'!EW1))</f>
        <v/>
      </c>
      <c r="EX2">
        <f t="array" ref="EX2">IF(ISBLANK(EX$1),"",_xlfn._xlws.FILTER(Picklists!$B:$B,Picklists!$C:$C='Contacts picklists'!EX1))</f>
        <v/>
      </c>
      <c r="EY2">
        <f t="array" ref="EY2">IF(ISBLANK(EY$1),"",_xlfn._xlws.FILTER(Picklists!$B:$B,Picklists!$C:$C='Contacts picklists'!EY1))</f>
        <v/>
      </c>
      <c r="EZ2">
        <f t="array" ref="EZ2">IF(ISBLANK(EZ$1),"",_xlfn._xlws.FILTER(Picklists!$B:$B,Picklists!$C:$C='Contacts picklists'!EZ1))</f>
        <v/>
      </c>
      <c r="FA2">
        <f t="array" ref="FA2">IF(ISBLANK(FA$1),"",_xlfn._xlws.FILTER(Picklists!$B:$B,Picklists!$C:$C='Contacts picklists'!FA1))</f>
        <v/>
      </c>
      <c r="FB2">
        <f t="array" ref="FB2">IF(ISBLANK(FB$1),"",_xlfn._xlws.FILTER(Picklists!$B:$B,Picklists!$C:$C='Contacts picklists'!FB1))</f>
        <v/>
      </c>
      <c r="FC2">
        <f t="array" ref="FC2">IF(ISBLANK(FC$1),"",_xlfn._xlws.FILTER(Picklists!$B:$B,Picklists!$C:$C='Contacts picklists'!FC1))</f>
        <v/>
      </c>
      <c r="FD2">
        <f t="array" ref="FD2">IF(ISBLANK(FD$1),"",_xlfn._xlws.FILTER(Picklists!$B:$B,Picklists!$C:$C='Contacts picklists'!FD1))</f>
        <v/>
      </c>
      <c r="FE2">
        <f t="array" ref="FE2">IF(ISBLANK(FE$1),"",_xlfn._xlws.FILTER(Picklists!$B:$B,Picklists!$C:$C='Contacts picklists'!FE1))</f>
        <v/>
      </c>
      <c r="FF2">
        <f t="array" ref="FF2">IF(ISBLANK(FF$1),"",_xlfn._xlws.FILTER(Picklists!$B:$B,Picklists!$C:$C='Contacts picklists'!FF1))</f>
        <v/>
      </c>
      <c r="FG2">
        <f t="array" ref="FG2">IF(ISBLANK(FG$1),"",_xlfn._xlws.FILTER(Picklists!$B:$B,Picklists!$C:$C='Contacts picklists'!FG1))</f>
        <v/>
      </c>
      <c r="FH2">
        <f t="array" ref="FH2">IF(ISBLANK(FH$1),"",_xlfn._xlws.FILTER(Picklists!$B:$B,Picklists!$C:$C='Contacts picklists'!FH1))</f>
        <v/>
      </c>
      <c r="FI2">
        <f t="array" ref="FI2">IF(ISBLANK(FI$1),"",_xlfn._xlws.FILTER(Picklists!$B:$B,Picklists!$C:$C='Contacts picklists'!FI1))</f>
        <v/>
      </c>
      <c r="FJ2">
        <f t="array" ref="FJ2">IF(ISBLANK(FJ$1),"",_xlfn._xlws.FILTER(Picklists!$B:$B,Picklists!$C:$C='Contacts picklists'!FJ1))</f>
        <v/>
      </c>
      <c r="FK2">
        <f t="array" ref="FK2">IF(ISBLANK(FK$1),"",_xlfn._xlws.FILTER(Picklists!$B:$B,Picklists!$C:$C='Contacts picklists'!FK1))</f>
        <v/>
      </c>
      <c r="FL2">
        <f t="array" ref="FL2">IF(ISBLANK(FL$1),"",_xlfn._xlws.FILTER(Picklists!$B:$B,Picklists!$C:$C='Contacts picklists'!FL1))</f>
        <v/>
      </c>
      <c r="FM2">
        <f t="array" ref="FM2">IF(ISBLANK(FM$1),"",_xlfn._xlws.FILTER(Picklists!$B:$B,Picklists!$C:$C='Contacts picklists'!FM1))</f>
        <v/>
      </c>
      <c r="FN2">
        <f t="array" ref="FN2">IF(ISBLANK(FN$1),"",_xlfn._xlws.FILTER(Picklists!$B:$B,Picklists!$C:$C='Contacts picklists'!FN1))</f>
        <v/>
      </c>
      <c r="FO2">
        <f t="array" ref="FO2">IF(ISBLANK(FO$1),"",_xlfn._xlws.FILTER(Picklists!$B:$B,Picklists!$C:$C='Contacts picklists'!FO1))</f>
        <v/>
      </c>
      <c r="FP2">
        <f t="array" ref="FP2">IF(ISBLANK(FP$1),"",_xlfn._xlws.FILTER(Picklists!$B:$B,Picklists!$C:$C='Contacts picklists'!FP1))</f>
        <v/>
      </c>
      <c r="FQ2">
        <f t="array" ref="FQ2">IF(ISBLANK(FQ$1),"",_xlfn._xlws.FILTER(Picklists!$B:$B,Picklists!$C:$C='Contacts picklists'!FQ1))</f>
        <v/>
      </c>
      <c r="FR2">
        <f t="array" ref="FR2">IF(ISBLANK(FR$1),"",_xlfn._xlws.FILTER(Picklists!$B:$B,Picklists!$C:$C='Contacts picklists'!FR1))</f>
        <v/>
      </c>
      <c r="FS2">
        <f t="array" ref="FS2">IF(ISBLANK(FS$1),"",_xlfn._xlws.FILTER(Picklists!$B:$B,Picklists!$C:$C='Contacts picklists'!FS1))</f>
        <v/>
      </c>
      <c r="FT2">
        <f t="array" ref="FT2">IF(ISBLANK(FT$1),"",_xlfn._xlws.FILTER(Picklists!$B:$B,Picklists!$C:$C='Contacts picklists'!FT1))</f>
        <v/>
      </c>
      <c r="FU2">
        <f t="array" ref="FU2">IF(ISBLANK(FU$1),"",_xlfn._xlws.FILTER(Picklists!$B:$B,Picklists!$C:$C='Contacts picklists'!FU1))</f>
        <v/>
      </c>
      <c r="FV2">
        <f t="array" ref="FV2">IF(ISBLANK(FV$1),"",_xlfn._xlws.FILTER(Picklists!$B:$B,Picklists!$C:$C='Contacts picklists'!FV1))</f>
        <v/>
      </c>
      <c r="FW2">
        <f t="array" ref="FW2">IF(ISBLANK(FW$1),"",_xlfn._xlws.FILTER(Picklists!$B:$B,Picklists!$C:$C='Contacts picklists'!FW1))</f>
        <v/>
      </c>
      <c r="FX2">
        <f t="array" ref="FX2">IF(ISBLANK(FX$1),"",_xlfn._xlws.FILTER(Picklists!$B:$B,Picklists!$C:$C='Contacts picklists'!FX1))</f>
        <v/>
      </c>
      <c r="FY2">
        <f t="array" ref="FY2">IF(ISBLANK(FY$1),"",_xlfn._xlws.FILTER(Picklists!$B:$B,Picklists!$C:$C='Contacts picklists'!FY1))</f>
        <v/>
      </c>
      <c r="FZ2">
        <f t="array" ref="FZ2">IF(ISBLANK(FZ$1),"",_xlfn._xlws.FILTER(Picklists!$B:$B,Picklists!$C:$C='Contacts picklists'!FZ1))</f>
        <v/>
      </c>
      <c r="GA2">
        <f t="array" ref="GA2">IF(ISBLANK(GA$1),"",_xlfn._xlws.FILTER(Picklists!$B:$B,Picklists!$C:$C='Contacts picklists'!GA1))</f>
        <v/>
      </c>
      <c r="GB2">
        <f t="array" ref="GB2">IF(ISBLANK(GB$1),"",_xlfn._xlws.FILTER(Picklists!$B:$B,Picklists!$C:$C='Contacts picklists'!GB1))</f>
        <v/>
      </c>
      <c r="GC2">
        <f t="array" ref="GC2">IF(ISBLANK(GC$1),"",_xlfn._xlws.FILTER(Picklists!$B:$B,Picklists!$C:$C='Contacts picklists'!GC1))</f>
        <v/>
      </c>
      <c r="GD2">
        <f t="array" ref="GD2">IF(ISBLANK(GD$1),"",_xlfn._xlws.FILTER(Picklists!$B:$B,Picklists!$C:$C='Contacts picklists'!GD1))</f>
        <v/>
      </c>
      <c r="GE2">
        <f t="array" ref="GE2">IF(ISBLANK(GE$1),"",_xlfn._xlws.FILTER(Picklists!$B:$B,Picklists!$C:$C='Contacts picklists'!GE1))</f>
        <v/>
      </c>
      <c r="GF2">
        <f t="array" ref="GF2">IF(ISBLANK(GF$1),"",_xlfn._xlws.FILTER(Picklists!$B:$B,Picklists!$C:$C='Contacts picklists'!GF1))</f>
        <v/>
      </c>
      <c r="GG2">
        <f t="array" ref="GG2">IF(ISBLANK(GG$1),"",_xlfn._xlws.FILTER(Picklists!$B:$B,Picklists!$C:$C='Contacts picklists'!GG1))</f>
        <v/>
      </c>
      <c r="GH2">
        <f t="array" ref="GH2">IF(ISBLANK(GH$1),"",_xlfn._xlws.FILTER(Picklists!$B:$B,Picklists!$C:$C='Contacts picklists'!GH1))</f>
        <v/>
      </c>
      <c r="GI2">
        <f t="array" ref="GI2">IF(ISBLANK(GI$1),"",_xlfn._xlws.FILTER(Picklists!$B:$B,Picklists!$C:$C='Contacts picklists'!GI1))</f>
        <v/>
      </c>
      <c r="GJ2">
        <f t="array" ref="GJ2">IF(ISBLANK(GJ$1),"",_xlfn._xlws.FILTER(Picklists!$B:$B,Picklists!$C:$C='Contacts picklists'!GJ1))</f>
        <v/>
      </c>
      <c r="GK2">
        <f t="array" ref="GK2">IF(ISBLANK(GK$1),"",_xlfn._xlws.FILTER(Picklists!$B:$B,Picklists!$C:$C='Contacts picklists'!GK1))</f>
        <v/>
      </c>
      <c r="GL2">
        <f t="array" ref="GL2">IF(ISBLANK(GL$1),"",_xlfn._xlws.FILTER(Picklists!$B:$B,Picklists!$C:$C='Contacts picklists'!GL1))</f>
        <v/>
      </c>
      <c r="GM2">
        <f t="array" ref="GM2">IF(ISBLANK(GM$1),"",_xlfn._xlws.FILTER(Picklists!$B:$B,Picklists!$C:$C='Contacts picklists'!GM1))</f>
        <v/>
      </c>
      <c r="GN2">
        <f t="array" ref="GN2">IF(ISBLANK(GN$1),"",_xlfn._xlws.FILTER(Picklists!$B:$B,Picklists!$C:$C='Contacts picklists'!GN1))</f>
        <v/>
      </c>
      <c r="GO2">
        <f t="array" ref="GO2">IF(ISBLANK(GO$1),"",_xlfn._xlws.FILTER(Picklists!$B:$B,Picklists!$C:$C='Contacts picklists'!GO1))</f>
        <v/>
      </c>
      <c r="GP2">
        <f t="array" ref="GP2">IF(ISBLANK(GP$1),"",_xlfn._xlws.FILTER(Picklists!$B:$B,Picklists!$C:$C='Contacts picklists'!GP1))</f>
        <v/>
      </c>
      <c r="GQ2">
        <f t="array" ref="GQ2">IF(ISBLANK(GQ$1),"",_xlfn._xlws.FILTER(Picklists!$B:$B,Picklists!$C:$C='Contacts picklists'!GQ1))</f>
        <v/>
      </c>
      <c r="GR2">
        <f t="array" ref="GR2">IF(ISBLANK(GR$1),"",_xlfn._xlws.FILTER(Picklists!$B:$B,Picklists!$C:$C='Contacts picklists'!GR1))</f>
        <v/>
      </c>
      <c r="GS2">
        <f t="array" ref="GS2">IF(ISBLANK(GS$1),"",_xlfn._xlws.FILTER(Picklists!$B:$B,Picklists!$C:$C='Contacts picklists'!GS1))</f>
        <v/>
      </c>
      <c r="GT2">
        <f t="array" ref="GT2">IF(ISBLANK(GT$1),"",_xlfn._xlws.FILTER(Picklists!$B:$B,Picklists!$C:$C='Contacts picklists'!GT1))</f>
        <v/>
      </c>
      <c r="GU2">
        <f t="array" ref="GU2">IF(ISBLANK(GU$1),"",_xlfn._xlws.FILTER(Picklists!$B:$B,Picklists!$C:$C='Contacts picklists'!GU1))</f>
        <v/>
      </c>
      <c r="GV2">
        <f t="array" ref="GV2">IF(ISBLANK(GV$1),"",_xlfn._xlws.FILTER(Picklists!$B:$B,Picklists!$C:$C='Contacts picklists'!GV1))</f>
        <v/>
      </c>
      <c r="GW2">
        <f t="array" ref="GW2">IF(ISBLANK(GW$1),"",_xlfn._xlws.FILTER(Picklists!$B:$B,Picklists!$C:$C='Contacts picklists'!GW1))</f>
        <v/>
      </c>
      <c r="GX2">
        <f t="array" ref="GX2">IF(ISBLANK(GX$1),"",_xlfn._xlws.FILTER(Picklists!$B:$B,Picklists!$C:$C='Contacts picklists'!GX1))</f>
        <v/>
      </c>
      <c r="GY2">
        <f t="array" ref="GY2">IF(ISBLANK(GY$1),"",_xlfn._xlws.FILTER(Picklists!$B:$B,Picklists!$C:$C='Contacts picklists'!GY1))</f>
        <v/>
      </c>
      <c r="GZ2">
        <f t="array" ref="GZ2">IF(ISBLANK(GZ$1),"",_xlfn._xlws.FILTER(Picklists!$B:$B,Picklists!$C:$C='Contacts picklists'!GZ1))</f>
        <v/>
      </c>
      <c r="HA2">
        <f t="array" ref="HA2">IF(ISBLANK(HA$1),"",_xlfn._xlws.FILTER(Picklists!$B:$B,Picklists!$C:$C='Contacts picklists'!HA1))</f>
        <v/>
      </c>
      <c r="HB2">
        <f t="array" ref="HB2">IF(ISBLANK(HB$1),"",_xlfn._xlws.FILTER(Picklists!$B:$B,Picklists!$C:$C='Contacts picklists'!HB1))</f>
        <v/>
      </c>
      <c r="HC2">
        <f t="array" ref="HC2">IF(ISBLANK(HC$1),"",_xlfn._xlws.FILTER(Picklists!$B:$B,Picklists!$C:$C='Contacts picklists'!HC1))</f>
        <v/>
      </c>
      <c r="HD2">
        <f t="array" ref="HD2">IF(ISBLANK(HD$1),"",_xlfn._xlws.FILTER(Picklists!$B:$B,Picklists!$C:$C='Contacts picklists'!HD1))</f>
        <v/>
      </c>
      <c r="HE2">
        <f t="array" ref="HE2">IF(ISBLANK(HE$1),"",_xlfn._xlws.FILTER(Picklists!$B:$B,Picklists!$C:$C='Contacts picklists'!HE1))</f>
        <v/>
      </c>
      <c r="HF2">
        <f t="array" ref="HF2">IF(ISBLANK(HF$1),"",_xlfn._xlws.FILTER(Picklists!$B:$B,Picklists!$C:$C='Contacts picklists'!HF1))</f>
        <v/>
      </c>
      <c r="HG2">
        <f t="array" ref="HG2">IF(ISBLANK(HG$1),"",_xlfn._xlws.FILTER(Picklists!$B:$B,Picklists!$C:$C='Contacts picklists'!HG1))</f>
        <v/>
      </c>
      <c r="HH2">
        <f t="array" ref="HH2">IF(ISBLANK(HH$1),"",_xlfn._xlws.FILTER(Picklists!$B:$B,Picklists!$C:$C='Contacts picklists'!HH1))</f>
        <v/>
      </c>
      <c r="HI2">
        <f t="array" ref="HI2">IF(ISBLANK(HI$1),"",_xlfn._xlws.FILTER(Picklists!$B:$B,Picklists!$C:$C='Contacts picklists'!HI1))</f>
        <v/>
      </c>
      <c r="HJ2">
        <f t="array" ref="HJ2">IF(ISBLANK(HJ$1),"",_xlfn._xlws.FILTER(Picklists!$B:$B,Picklists!$C:$C='Contacts picklists'!HJ1))</f>
        <v/>
      </c>
      <c r="HK2">
        <f t="array" ref="HK2">IF(ISBLANK(HK$1),"",_xlfn._xlws.FILTER(Picklists!$B:$B,Picklists!$C:$C='Contacts picklists'!HK1))</f>
        <v/>
      </c>
      <c r="HL2">
        <f t="array" ref="HL2">IF(ISBLANK(HL$1),"",_xlfn._xlws.FILTER(Picklists!$B:$B,Picklists!$C:$C='Contacts picklists'!HL1))</f>
        <v/>
      </c>
      <c r="HM2">
        <f t="array" ref="HM2">IF(ISBLANK(HM$1),"",_xlfn._xlws.FILTER(Picklists!$B:$B,Picklists!$C:$C='Contacts picklists'!HM1))</f>
        <v/>
      </c>
      <c r="HN2">
        <f t="array" ref="HN2">IF(ISBLANK(HN$1),"",_xlfn._xlws.FILTER(Picklists!$B:$B,Picklists!$C:$C='Contacts picklists'!HN1))</f>
        <v/>
      </c>
      <c r="HO2">
        <f t="array" ref="HO2">IF(ISBLANK(HO$1),"",_xlfn._xlws.FILTER(Picklists!$B:$B,Picklists!$C:$C='Contacts picklists'!HO1))</f>
        <v/>
      </c>
      <c r="HP2">
        <f t="array" ref="HP2">IF(ISBLANK(HP$1),"",_xlfn._xlws.FILTER(Picklists!$B:$B,Picklists!$C:$C='Contacts picklists'!HP1))</f>
        <v/>
      </c>
      <c r="HQ2">
        <f t="array" ref="HQ2">IF(ISBLANK(HQ$1),"",_xlfn._xlws.FILTER(Picklists!$B:$B,Picklists!$C:$C='Contacts picklists'!HQ1))</f>
        <v/>
      </c>
      <c r="HR2">
        <f t="array" ref="HR2">IF(ISBLANK(HR$1),"",_xlfn._xlws.FILTER(Picklists!$B:$B,Picklists!$C:$C='Contacts picklists'!HR1))</f>
        <v/>
      </c>
      <c r="HS2">
        <f t="array" ref="HS2">IF(ISBLANK(HS$1),"",_xlfn._xlws.FILTER(Picklists!$B:$B,Picklists!$C:$C='Contacts picklists'!HS1))</f>
        <v/>
      </c>
      <c r="HT2">
        <f t="array" ref="HT2">IF(ISBLANK(HT$1),"",_xlfn._xlws.FILTER(Picklists!$B:$B,Picklists!$C:$C='Contacts picklists'!HT1))</f>
        <v/>
      </c>
      <c r="HU2">
        <f t="array" ref="HU2">IF(ISBLANK(HU$1),"",_xlfn._xlws.FILTER(Picklists!$B:$B,Picklists!$C:$C='Contacts picklists'!HU1))</f>
        <v/>
      </c>
      <c r="HV2">
        <f t="array" ref="HV2">IF(ISBLANK(HV$1),"",_xlfn._xlws.FILTER(Picklists!$B:$B,Picklists!$C:$C='Contacts picklists'!HV1))</f>
        <v/>
      </c>
      <c r="HW2">
        <f t="array" ref="HW2">IF(ISBLANK(HW$1),"",_xlfn._xlws.FILTER(Picklists!$B:$B,Picklists!$C:$C='Contacts picklists'!HW1))</f>
        <v/>
      </c>
      <c r="HX2">
        <f t="array" ref="HX2">IF(ISBLANK(HX$1),"",_xlfn._xlws.FILTER(Picklists!$B:$B,Picklists!$C:$C='Contacts picklists'!HX1))</f>
        <v/>
      </c>
      <c r="HY2">
        <f t="array" ref="HY2">IF(ISBLANK(HY$1),"",_xlfn._xlws.FILTER(Picklists!$B:$B,Picklists!$C:$C='Contacts picklists'!HY1))</f>
        <v/>
      </c>
      <c r="HZ2">
        <f t="array" ref="HZ2">IF(ISBLANK(HZ$1),"",_xlfn._xlws.FILTER(Picklists!$B:$B,Picklists!$C:$C='Contacts picklists'!HZ1))</f>
        <v/>
      </c>
      <c r="IA2">
        <f t="array" ref="IA2">IF(ISBLANK(IA$1),"",_xlfn._xlws.FILTER(Picklists!$B:$B,Picklists!$C:$C='Contacts picklists'!IA1))</f>
        <v/>
      </c>
      <c r="IB2">
        <f t="array" ref="IB2">IF(ISBLANK(IB$1),"",_xlfn._xlws.FILTER(Picklists!$B:$B,Picklists!$C:$C='Contacts picklists'!IB1))</f>
        <v/>
      </c>
      <c r="IC2">
        <f t="array" ref="IC2">IF(ISBLANK(IC$1),"",_xlfn._xlws.FILTER(Picklists!$B:$B,Picklists!$C:$C='Contacts picklists'!IC1))</f>
        <v/>
      </c>
      <c r="ID2">
        <f t="array" ref="ID2">IF(ISBLANK(ID$1),"",_xlfn._xlws.FILTER(Picklists!$B:$B,Picklists!$C:$C='Contacts picklists'!ID1))</f>
        <v/>
      </c>
      <c r="IE2">
        <f t="array" ref="IE2">IF(ISBLANK(IE$1),"",_xlfn._xlws.FILTER(Picklists!$B:$B,Picklists!$C:$C='Contacts picklists'!IE1))</f>
        <v/>
      </c>
      <c r="IF2">
        <f t="array" ref="IF2">IF(ISBLANK(IF$1),"",_xlfn._xlws.FILTER(Picklists!$B:$B,Picklists!$C:$C='Contacts picklists'!IF1))</f>
        <v/>
      </c>
      <c r="IG2">
        <f t="array" ref="IG2">IF(ISBLANK(IG$1),"",_xlfn._xlws.FILTER(Picklists!$B:$B,Picklists!$C:$C='Contacts picklists'!IG1))</f>
        <v/>
      </c>
      <c r="IH2">
        <f t="array" ref="IH2">IF(ISBLANK(IH$1),"",_xlfn._xlws.FILTER(Picklists!$B:$B,Picklists!$C:$C='Contacts picklists'!IH1))</f>
        <v/>
      </c>
      <c r="II2">
        <f t="array" ref="II2">IF(ISBLANK(II$1),"",_xlfn._xlws.FILTER(Picklists!$B:$B,Picklists!$C:$C='Contacts picklists'!II1))</f>
        <v/>
      </c>
      <c r="IJ2">
        <f t="array" ref="IJ2">IF(ISBLANK(IJ$1),"",_xlfn._xlws.FILTER(Picklists!$B:$B,Picklists!$C:$C='Contacts picklists'!IJ1))</f>
        <v/>
      </c>
      <c r="IK2">
        <f t="array" ref="IK2">IF(ISBLANK(IK$1),"",_xlfn._xlws.FILTER(Picklists!$B:$B,Picklists!$C:$C='Contacts picklists'!IK1))</f>
        <v/>
      </c>
      <c r="IL2">
        <f t="array" ref="IL2">IF(ISBLANK(IL$1),"",_xlfn._xlws.FILTER(Picklists!$B:$B,Picklists!$C:$C='Contacts picklists'!IL1))</f>
        <v/>
      </c>
      <c r="IM2">
        <f t="array" ref="IM2">IF(ISBLANK(IM$1),"",_xlfn._xlws.FILTER(Picklists!$B:$B,Picklists!$C:$C='Contacts picklists'!IM1))</f>
        <v/>
      </c>
      <c r="IN2">
        <f t="array" ref="IN2">IF(ISBLANK(IN$1),"",_xlfn._xlws.FILTER(Picklists!$B:$B,Picklists!$C:$C='Contacts picklists'!IN1))</f>
        <v/>
      </c>
      <c r="IO2">
        <f t="array" ref="IO2">IF(ISBLANK(IO$1),"",_xlfn._xlws.FILTER(Picklists!$B:$B,Picklists!$C:$C='Contacts picklists'!IO1))</f>
        <v/>
      </c>
      <c r="IP2">
        <f t="array" ref="IP2">IF(ISBLANK(IP$1),"",_xlfn._xlws.FILTER(Picklists!$B:$B,Picklists!$C:$C='Contacts picklists'!IP1))</f>
        <v/>
      </c>
      <c r="IQ2">
        <f t="array" ref="IQ2">IF(ISBLANK(IQ$1),"",_xlfn._xlws.FILTER(Picklists!$B:$B,Picklists!$C:$C='Contacts picklists'!IQ1))</f>
        <v/>
      </c>
      <c r="IR2">
        <f t="array" ref="IR2">IF(ISBLANK(IR$1),"",_xlfn._xlws.FILTER(Picklists!$B:$B,Picklists!$C:$C='Contacts picklists'!IR1))</f>
        <v/>
      </c>
      <c r="IS2">
        <f t="array" ref="IS2">IF(ISBLANK(IS$1),"",_xlfn._xlws.FILTER(Picklists!$B:$B,Picklists!$C:$C='Contacts picklists'!IS1))</f>
        <v/>
      </c>
      <c r="IT2">
        <f t="array" ref="IT2">IF(ISBLANK(IT$1),"",_xlfn._xlws.FILTER(Picklists!$B:$B,Picklists!$C:$C='Contacts picklists'!IT1))</f>
        <v/>
      </c>
      <c r="IU2">
        <f t="array" ref="IU2">IF(ISBLANK(IU$1),"",_xlfn._xlws.FILTER(Picklists!$B:$B,Picklists!$C:$C='Contacts picklists'!IU1))</f>
        <v/>
      </c>
      <c r="IV2">
        <f t="array" ref="IV2">IF(ISBLANK(IV$1),"",_xlfn._xlws.FILTER(Picklists!$B:$B,Picklists!$C:$C='Contacts picklists'!IV1))</f>
        <v/>
      </c>
      <c r="IW2">
        <f t="array" ref="IW2">IF(ISBLANK(IW$1),"",_xlfn._xlws.FILTER(Picklists!$B:$B,Picklists!$C:$C='Contacts picklists'!IW1))</f>
        <v/>
      </c>
      <c r="IX2">
        <f t="array" ref="IX2">IF(ISBLANK(IX$1),"",_xlfn._xlws.FILTER(Picklists!$B:$B,Picklists!$C:$C='Contacts picklists'!IX1))</f>
        <v/>
      </c>
      <c r="IY2">
        <f t="array" ref="IY2">IF(ISBLANK(IY$1),"",_xlfn._xlws.FILTER(Picklists!$B:$B,Picklists!$C:$C='Contacts picklists'!IY1))</f>
        <v/>
      </c>
      <c r="IZ2">
        <f t="array" ref="IZ2">IF(ISBLANK(IZ$1),"",_xlfn._xlws.FILTER(Picklists!$B:$B,Picklists!$C:$C='Contacts picklists'!IZ1))</f>
        <v/>
      </c>
      <c r="JA2">
        <f t="array" ref="JA2">IF(ISBLANK(JA$1),"",_xlfn._xlws.FILTER(Picklists!$B:$B,Picklists!$C:$C='Contacts picklists'!JA1))</f>
        <v/>
      </c>
      <c r="JB2">
        <f t="array" ref="JB2">IF(ISBLANK(JB$1),"",_xlfn._xlws.FILTER(Picklists!$B:$B,Picklists!$C:$C='Contacts picklists'!JB1))</f>
        <v/>
      </c>
      <c r="JC2">
        <f t="array" ref="JC2">IF(ISBLANK(JC$1),"",_xlfn._xlws.FILTER(Picklists!$B:$B,Picklists!$C:$C='Contacts picklists'!JC1))</f>
        <v/>
      </c>
      <c r="JD2">
        <f t="array" ref="JD2">IF(ISBLANK(JD$1),"",_xlfn._xlws.FILTER(Picklists!$B:$B,Picklists!$C:$C='Contacts picklists'!JD1))</f>
        <v/>
      </c>
      <c r="JE2">
        <f t="array" ref="JE2">IF(ISBLANK(JE$1),"",_xlfn._xlws.FILTER(Picklists!$B:$B,Picklists!$C:$C='Contacts picklists'!JE1))</f>
        <v/>
      </c>
      <c r="JF2">
        <f t="array" ref="JF2">IF(ISBLANK(JF$1),"",_xlfn._xlws.FILTER(Picklists!$B:$B,Picklists!$C:$C='Contacts picklists'!JF1))</f>
        <v/>
      </c>
      <c r="JG2">
        <f t="array" ref="JG2">IF(ISBLANK(JG$1),"",_xlfn._xlws.FILTER(Picklists!$B:$B,Picklists!$C:$C='Contacts picklists'!JG1))</f>
        <v/>
      </c>
      <c r="JH2">
        <f t="array" ref="JH2">IF(ISBLANK(JH$1),"",_xlfn._xlws.FILTER(Picklists!$B:$B,Picklists!$C:$C='Contacts picklists'!JH1))</f>
        <v/>
      </c>
      <c r="JI2">
        <f t="array" ref="JI2">IF(ISBLANK(JI$1),"",_xlfn._xlws.FILTER(Picklists!$B:$B,Picklists!$C:$C='Contacts picklists'!JI1))</f>
        <v/>
      </c>
      <c r="JJ2">
        <f t="array" ref="JJ2">IF(ISBLANK(JJ$1),"",_xlfn._xlws.FILTER(Picklists!$B:$B,Picklists!$C:$C='Contacts picklists'!JJ1))</f>
        <v/>
      </c>
      <c r="JK2">
        <f t="array" ref="JK2">IF(ISBLANK(JK$1),"",_xlfn._xlws.FILTER(Picklists!$B:$B,Picklists!$C:$C='Contacts picklists'!JK1))</f>
        <v/>
      </c>
      <c r="JL2">
        <f t="array" ref="JL2">IF(ISBLANK(JL$1),"",_xlfn._xlws.FILTER(Picklists!$B:$B,Picklists!$C:$C='Contacts picklists'!JL1))</f>
        <v/>
      </c>
      <c r="JM2">
        <f t="array" ref="JM2">IF(ISBLANK(JM$1),"",_xlfn._xlws.FILTER(Picklists!$B:$B,Picklists!$C:$C='Contacts picklists'!JM1))</f>
        <v/>
      </c>
      <c r="JN2">
        <f t="array" ref="JN2">IF(ISBLANK(JN$1),"",_xlfn._xlws.FILTER(Picklists!$B:$B,Picklists!$C:$C='Contacts picklists'!JN1))</f>
        <v/>
      </c>
      <c r="JO2">
        <f t="array" ref="JO2">IF(ISBLANK(JO$1),"",_xlfn._xlws.FILTER(Picklists!$B:$B,Picklists!$C:$C='Contacts picklists'!JO1))</f>
        <v/>
      </c>
      <c r="JP2">
        <f t="array" ref="JP2">IF(ISBLANK(JP$1),"",_xlfn._xlws.FILTER(Picklists!$B:$B,Picklists!$C:$C='Contacts picklists'!JP1))</f>
        <v/>
      </c>
      <c r="JQ2">
        <f t="array" ref="JQ2">IF(ISBLANK(JQ$1),"",_xlfn._xlws.FILTER(Picklists!$B:$B,Picklists!$C:$C='Contacts picklists'!JQ1))</f>
        <v/>
      </c>
      <c r="JR2">
        <f t="array" ref="JR2">IF(ISBLANK(JR$1),"",_xlfn._xlws.FILTER(Picklists!$B:$B,Picklists!$C:$C='Contacts picklists'!JR1))</f>
        <v/>
      </c>
      <c r="JS2">
        <f t="array" ref="JS2">IF(ISBLANK(JS$1),"",_xlfn._xlws.FILTER(Picklists!$B:$B,Picklists!$C:$C='Contacts picklists'!JS1))</f>
        <v/>
      </c>
      <c r="JT2">
        <f t="array" ref="JT2">IF(ISBLANK(JT$1),"",_xlfn._xlws.FILTER(Picklists!$B:$B,Picklists!$C:$C='Contacts picklists'!JT1))</f>
        <v/>
      </c>
      <c r="JU2">
        <f t="array" ref="JU2">IF(ISBLANK(JU$1),"",_xlfn._xlws.FILTER(Picklists!$B:$B,Picklists!$C:$C='Contacts picklists'!JU1))</f>
        <v/>
      </c>
      <c r="JV2">
        <f t="array" ref="JV2">IF(ISBLANK(JV$1),"",_xlfn._xlws.FILTER(Picklists!$B:$B,Picklists!$C:$C='Contacts picklists'!JV1))</f>
        <v/>
      </c>
      <c r="JW2">
        <f t="array" ref="JW2">IF(ISBLANK(JW$1),"",_xlfn._xlws.FILTER(Picklists!$B:$B,Picklists!$C:$C='Contacts picklists'!JW1))</f>
        <v/>
      </c>
      <c r="JX2">
        <f t="array" ref="JX2">IF(ISBLANK(JX$1),"",_xlfn._xlws.FILTER(Picklists!$B:$B,Picklists!$C:$C='Contacts picklists'!JX1))</f>
        <v/>
      </c>
      <c r="JY2">
        <f t="array" ref="JY2">IF(ISBLANK(JY$1),"",_xlfn._xlws.FILTER(Picklists!$B:$B,Picklists!$C:$C='Contacts picklists'!JY1))</f>
        <v/>
      </c>
      <c r="JZ2">
        <f t="array" ref="JZ2">IF(ISBLANK(JZ$1),"",_xlfn._xlws.FILTER(Picklists!$B:$B,Picklists!$C:$C='Contacts picklists'!JZ1))</f>
        <v/>
      </c>
      <c r="KA2">
        <f t="array" ref="KA2">IF(ISBLANK(KA$1),"",_xlfn._xlws.FILTER(Picklists!$B:$B,Picklists!$C:$C='Contacts picklists'!KA1))</f>
        <v/>
      </c>
      <c r="KB2">
        <f t="array" ref="KB2">IF(ISBLANK(KB$1),"",_xlfn._xlws.FILTER(Picklists!$B:$B,Picklists!$C:$C='Contacts picklists'!KB1))</f>
        <v/>
      </c>
      <c r="KC2">
        <f t="array" ref="KC2">IF(ISBLANK(KC$1),"",_xlfn._xlws.FILTER(Picklists!$B:$B,Picklists!$C:$C='Contacts picklists'!KC1))</f>
        <v/>
      </c>
      <c r="KD2">
        <f t="array" ref="KD2">IF(ISBLANK(KD$1),"",_xlfn._xlws.FILTER(Picklists!$B:$B,Picklists!$C:$C='Contacts picklists'!KD1))</f>
        <v/>
      </c>
      <c r="KE2">
        <f t="array" ref="KE2">IF(ISBLANK(KE$1),"",_xlfn._xlws.FILTER(Picklists!$B:$B,Picklists!$C:$C='Contacts picklists'!KE1))</f>
        <v/>
      </c>
      <c r="KF2">
        <f t="array" ref="KF2">IF(ISBLANK(KF$1),"",_xlfn._xlws.FILTER(Picklists!$B:$B,Picklists!$C:$C='Contacts picklists'!KF1))</f>
        <v/>
      </c>
      <c r="KG2">
        <f t="array" ref="KG2">IF(ISBLANK(KG$1),"",_xlfn._xlws.FILTER(Picklists!$B:$B,Picklists!$C:$C='Contacts picklists'!KG1))</f>
        <v/>
      </c>
      <c r="KH2">
        <f t="array" ref="KH2">IF(ISBLANK(KH$1),"",_xlfn._xlws.FILTER(Picklists!$B:$B,Picklists!$C:$C='Contacts picklists'!KH1))</f>
        <v/>
      </c>
      <c r="KI2">
        <f t="array" ref="KI2">IF(ISBLANK(KI$1),"",_xlfn._xlws.FILTER(Picklists!$B:$B,Picklists!$C:$C='Contacts picklists'!KI1))</f>
        <v/>
      </c>
      <c r="KJ2">
        <f t="array" ref="KJ2">IF(ISBLANK(KJ$1),"",_xlfn._xlws.FILTER(Picklists!$B:$B,Picklists!$C:$C='Contacts picklists'!KJ1))</f>
        <v/>
      </c>
      <c r="KK2">
        <f t="array" ref="KK2">IF(ISBLANK(KK$1),"",_xlfn._xlws.FILTER(Picklists!$B:$B,Picklists!$C:$C='Contacts picklists'!KK1))</f>
        <v/>
      </c>
      <c r="KL2">
        <f t="array" ref="KL2">IF(ISBLANK(KL$1),"",_xlfn._xlws.FILTER(Picklists!$B:$B,Picklists!$C:$C='Contacts picklists'!KL1))</f>
        <v/>
      </c>
      <c r="KM2">
        <f t="array" ref="KM2">IF(ISBLANK(KM$1),"",_xlfn._xlws.FILTER(Picklists!$B:$B,Picklists!$C:$C='Contacts picklists'!KM1))</f>
        <v/>
      </c>
      <c r="KN2">
        <f t="array" ref="KN2">IF(ISBLANK(KN$1),"",_xlfn._xlws.FILTER(Picklists!$B:$B,Picklists!$C:$C='Contacts picklists'!KN1))</f>
        <v/>
      </c>
      <c r="KO2">
        <f t="array" ref="KO2">IF(ISBLANK(KO$1),"",_xlfn._xlws.FILTER(Picklists!$B:$B,Picklists!$C:$C='Contacts picklists'!KO1))</f>
        <v/>
      </c>
      <c r="KP2">
        <f t="array" ref="KP2">IF(ISBLANK(KP$1),"",_xlfn._xlws.FILTER(Picklists!$B:$B,Picklists!$C:$C='Contacts picklists'!KP1))</f>
        <v/>
      </c>
      <c r="KQ2">
        <f t="array" ref="KQ2">IF(ISBLANK(KQ$1),"",_xlfn._xlws.FILTER(Picklists!$B:$B,Picklists!$C:$C='Contacts picklists'!KQ1))</f>
        <v/>
      </c>
      <c r="KR2">
        <f t="array" ref="KR2">IF(ISBLANK(KR$1),"",_xlfn._xlws.FILTER(Picklists!$B:$B,Picklists!$C:$C='Contacts picklists'!KR1))</f>
        <v/>
      </c>
      <c r="KS2">
        <f t="array" ref="KS2">IF(ISBLANK(KS$1),"",_xlfn._xlws.FILTER(Picklists!$B:$B,Picklists!$C:$C='Contacts picklists'!KS1))</f>
        <v/>
      </c>
      <c r="KT2">
        <f t="array" ref="KT2">IF(ISBLANK(KT$1),"",_xlfn._xlws.FILTER(Picklists!$B:$B,Picklists!$C:$C='Contacts picklists'!KT1))</f>
        <v/>
      </c>
      <c r="KU2">
        <f t="array" ref="KU2">IF(ISBLANK(KU$1),"",_xlfn._xlws.FILTER(Picklists!$B:$B,Picklists!$C:$C='Contacts picklists'!KU1))</f>
        <v/>
      </c>
      <c r="KV2">
        <f t="array" ref="KV2">IF(ISBLANK(KV$1),"",_xlfn._xlws.FILTER(Picklists!$B:$B,Picklists!$C:$C='Contacts picklists'!KV1))</f>
        <v/>
      </c>
      <c r="KW2">
        <f t="array" ref="KW2">IF(ISBLANK(KW$1),"",_xlfn._xlws.FILTER(Picklists!$B:$B,Picklists!$C:$C='Contacts picklists'!KW1))</f>
        <v/>
      </c>
      <c r="KX2">
        <f t="array" ref="KX2">IF(ISBLANK(KX$1),"",_xlfn._xlws.FILTER(Picklists!$B:$B,Picklists!$C:$C='Contacts picklists'!KX1))</f>
        <v/>
      </c>
      <c r="KY2">
        <f t="array" ref="KY2">IF(ISBLANK(KY$1),"",_xlfn._xlws.FILTER(Picklists!$B:$B,Picklists!$C:$C='Contacts picklists'!KY1))</f>
        <v/>
      </c>
      <c r="KZ2">
        <f t="array" ref="KZ2">IF(ISBLANK(KZ$1),"",_xlfn._xlws.FILTER(Picklists!$B:$B,Picklists!$C:$C='Contacts picklists'!KZ1))</f>
        <v/>
      </c>
      <c r="LA2">
        <f t="array" ref="LA2">IF(ISBLANK(LA$1),"",_xlfn._xlws.FILTER(Picklists!$B:$B,Picklists!$C:$C='Contacts picklists'!LA1))</f>
        <v/>
      </c>
      <c r="LB2">
        <f t="array" ref="LB2">IF(ISBLANK(LB$1),"",_xlfn._xlws.FILTER(Picklists!$B:$B,Picklists!$C:$C='Contacts picklists'!LB1))</f>
        <v/>
      </c>
      <c r="LC2">
        <f t="array" ref="LC2">IF(ISBLANK(LC$1),"",_xlfn._xlws.FILTER(Picklists!$B:$B,Picklists!$C:$C='Contacts picklists'!LC1))</f>
        <v/>
      </c>
      <c r="LD2">
        <f t="array" ref="LD2">IF(ISBLANK(LD$1),"",_xlfn._xlws.FILTER(Picklists!$B:$B,Picklists!$C:$C='Contacts picklists'!LD1))</f>
        <v/>
      </c>
      <c r="LE2">
        <f t="array" ref="LE2">IF(ISBLANK(LE$1),"",_xlfn._xlws.FILTER(Picklists!$B:$B,Picklists!$C:$C='Contacts picklists'!LE1))</f>
        <v/>
      </c>
      <c r="LF2">
        <f t="array" ref="LF2">IF(ISBLANK(LF$1),"",_xlfn._xlws.FILTER(Picklists!$B:$B,Picklists!$C:$C='Contacts picklists'!LF1))</f>
        <v/>
      </c>
      <c r="LG2">
        <f t="array" ref="LG2">IF(ISBLANK(LG$1),"",_xlfn._xlws.FILTER(Picklists!$B:$B,Picklists!$C:$C='Contacts picklists'!LG1))</f>
        <v/>
      </c>
      <c r="LH2">
        <f t="array" ref="LH2">IF(ISBLANK(LH$1),"",_xlfn._xlws.FILTER(Picklists!$B:$B,Picklists!$C:$C='Contacts picklists'!LH1))</f>
        <v/>
      </c>
      <c r="LI2">
        <f t="array" ref="LI2">IF(ISBLANK(LI$1),"",_xlfn._xlws.FILTER(Picklists!$B:$B,Picklists!$C:$C='Contacts picklists'!LI1))</f>
        <v/>
      </c>
      <c r="LJ2">
        <f t="array" ref="LJ2">IF(ISBLANK(LJ$1),"",_xlfn._xlws.FILTER(Picklists!$B:$B,Picklists!$C:$C='Contacts picklists'!LJ1))</f>
        <v/>
      </c>
      <c r="LK2">
        <f t="array" ref="LK2">IF(ISBLANK(LK$1),"",_xlfn._xlws.FILTER(Picklists!$B:$B,Picklists!$C:$C='Contacts picklists'!LK1))</f>
        <v/>
      </c>
      <c r="LL2">
        <f t="array" ref="LL2">IF(ISBLANK(LL$1),"",_xlfn._xlws.FILTER(Picklists!$B:$B,Picklists!$C:$C='Contacts picklists'!LL1))</f>
        <v/>
      </c>
      <c r="LM2">
        <f t="array" ref="LM2">IF(ISBLANK(LM$1),"",_xlfn._xlws.FILTER(Picklists!$B:$B,Picklists!$C:$C='Contacts picklists'!LM1))</f>
        <v/>
      </c>
      <c r="LN2">
        <f t="array" ref="LN2">IF(ISBLANK(LN$1),"",_xlfn._xlws.FILTER(Picklists!$B:$B,Picklists!$C:$C='Contacts picklists'!LN1))</f>
        <v/>
      </c>
      <c r="LO2">
        <f t="array" ref="LO2">IF(ISBLANK(LO$1),"",_xlfn._xlws.FILTER(Picklists!$B:$B,Picklists!$C:$C='Contacts picklists'!LO1))</f>
        <v/>
      </c>
      <c r="LP2">
        <f t="array" ref="LP2">IF(ISBLANK(LP$1),"",_xlfn._xlws.FILTER(Picklists!$B:$B,Picklists!$C:$C='Contacts picklists'!LP1))</f>
        <v/>
      </c>
      <c r="LQ2">
        <f t="array" ref="LQ2">IF(ISBLANK(LQ$1),"",_xlfn._xlws.FILTER(Picklists!$B:$B,Picklists!$C:$C='Contacts picklists'!LQ1))</f>
        <v/>
      </c>
      <c r="LR2">
        <f t="array" ref="LR2">IF(ISBLANK(LR$1),"",_xlfn._xlws.FILTER(Picklists!$B:$B,Picklists!$C:$C='Contacts picklists'!LR1))</f>
        <v/>
      </c>
      <c r="LS2">
        <f t="array" ref="LS2">IF(ISBLANK(LS$1),"",_xlfn._xlws.FILTER(Picklists!$B:$B,Picklists!$C:$C='Contacts picklists'!LS1))</f>
        <v/>
      </c>
      <c r="LT2">
        <f t="array" ref="LT2">IF(ISBLANK(LT$1),"",_xlfn._xlws.FILTER(Picklists!$B:$B,Picklists!$C:$C='Contacts picklists'!LT1))</f>
        <v/>
      </c>
      <c r="LU2">
        <f t="array" ref="LU2">IF(ISBLANK(LU$1),"",_xlfn._xlws.FILTER(Picklists!$B:$B,Picklists!$C:$C='Contacts picklists'!LU1))</f>
        <v/>
      </c>
      <c r="LV2">
        <f t="array" ref="LV2">IF(ISBLANK(LV$1),"",_xlfn._xlws.FILTER(Picklists!$B:$B,Picklists!$C:$C='Contacts picklists'!LV1))</f>
        <v/>
      </c>
      <c r="LW2">
        <f t="array" ref="LW2">IF(ISBLANK(LW$1),"",_xlfn._xlws.FILTER(Picklists!$B:$B,Picklists!$C:$C='Contacts picklists'!LW1))</f>
        <v/>
      </c>
      <c r="LX2">
        <f t="array" ref="LX2">IF(ISBLANK(LX$1),"",_xlfn._xlws.FILTER(Picklists!$B:$B,Picklists!$C:$C='Contacts picklists'!LX1))</f>
        <v/>
      </c>
      <c r="LY2">
        <f t="array" ref="LY2">IF(ISBLANK(LY$1),"",_xlfn._xlws.FILTER(Picklists!$B:$B,Picklists!$C:$C='Contacts picklists'!LY1))</f>
        <v/>
      </c>
      <c r="LZ2">
        <f t="array" ref="LZ2">IF(ISBLANK(LZ$1),"",_xlfn._xlws.FILTER(Picklists!$B:$B,Picklists!$C:$C='Contacts picklists'!LZ1))</f>
        <v/>
      </c>
      <c r="MA2">
        <f t="array" ref="MA2">IF(ISBLANK(MA$1),"",_xlfn._xlws.FILTER(Picklists!$B:$B,Picklists!$C:$C='Contacts picklists'!MA1))</f>
        <v/>
      </c>
      <c r="MB2">
        <f t="array" ref="MB2">IF(ISBLANK(MB$1),"",_xlfn._xlws.FILTER(Picklists!$B:$B,Picklists!$C:$C='Contacts picklists'!MB1))</f>
        <v/>
      </c>
      <c r="MC2">
        <f t="array" ref="MC2">IF(ISBLANK(MC$1),"",_xlfn._xlws.FILTER(Picklists!$B:$B,Picklists!$C:$C='Contacts picklists'!MC1))</f>
        <v/>
      </c>
      <c r="MD2">
        <f t="array" ref="MD2">IF(ISBLANK(MD$1),"",_xlfn._xlws.FILTER(Picklists!$B:$B,Picklists!$C:$C='Contacts picklists'!MD1))</f>
        <v/>
      </c>
      <c r="ME2">
        <f t="array" ref="ME2">IF(ISBLANK(ME$1),"",_xlfn._xlws.FILTER(Picklists!$B:$B,Picklists!$C:$C='Contacts picklists'!ME1))</f>
        <v/>
      </c>
      <c r="MF2">
        <f t="array" ref="MF2">IF(ISBLANK(MF$1),"",_xlfn._xlws.FILTER(Picklists!$B:$B,Picklists!$C:$C='Contacts picklists'!MF1))</f>
        <v/>
      </c>
      <c r="MG2">
        <f t="array" ref="MG2">IF(ISBLANK(MG$1),"",_xlfn._xlws.FILTER(Picklists!$B:$B,Picklists!$C:$C='Contacts picklists'!MG1))</f>
        <v/>
      </c>
      <c r="MH2">
        <f t="array" ref="MH2">IF(ISBLANK(MH$1),"",_xlfn._xlws.FILTER(Picklists!$B:$B,Picklists!$C:$C='Contacts picklists'!MH1))</f>
        <v/>
      </c>
      <c r="MI2">
        <f t="array" ref="MI2">IF(ISBLANK(MI$1),"",_xlfn._xlws.FILTER(Picklists!$B:$B,Picklists!$C:$C='Contacts picklists'!MI1))</f>
        <v/>
      </c>
      <c r="MJ2">
        <f t="array" ref="MJ2">IF(ISBLANK(MJ$1),"",_xlfn._xlws.FILTER(Picklists!$B:$B,Picklists!$C:$C='Contacts picklists'!MJ1))</f>
        <v/>
      </c>
      <c r="MK2">
        <f t="array" ref="MK2">IF(ISBLANK(MK$1),"",_xlfn._xlws.FILTER(Picklists!$B:$B,Picklists!$C:$C='Contacts picklists'!MK1))</f>
        <v/>
      </c>
      <c r="ML2">
        <f t="array" ref="ML2">IF(ISBLANK(ML$1),"",_xlfn._xlws.FILTER(Picklists!$B:$B,Picklists!$C:$C='Contacts picklists'!ML1))</f>
        <v/>
      </c>
      <c r="MM2">
        <f t="array" ref="MM2">IF(ISBLANK(MM$1),"",_xlfn._xlws.FILTER(Picklists!$B:$B,Picklists!$C:$C='Contacts picklists'!MM1))</f>
        <v/>
      </c>
      <c r="MN2">
        <f t="array" ref="MN2">IF(ISBLANK(MN$1),"",_xlfn._xlws.FILTER(Picklists!$B:$B,Picklists!$C:$C='Contacts picklists'!MN1))</f>
        <v/>
      </c>
      <c r="MO2">
        <f t="array" ref="MO2">IF(ISBLANK(MO$1),"",_xlfn._xlws.FILTER(Picklists!$B:$B,Picklists!$C:$C='Contacts picklists'!MO1))</f>
        <v/>
      </c>
      <c r="MP2">
        <f t="array" ref="MP2">IF(ISBLANK(MP$1),"",_xlfn._xlws.FILTER(Picklists!$B:$B,Picklists!$C:$C='Contacts picklists'!MP1))</f>
        <v/>
      </c>
      <c r="MQ2">
        <f t="array" ref="MQ2">IF(ISBLANK(MQ$1),"",_xlfn._xlws.FILTER(Picklists!$B:$B,Picklists!$C:$C='Contacts picklists'!MQ1))</f>
        <v/>
      </c>
      <c r="MR2">
        <f t="array" ref="MR2">IF(ISBLANK(MR$1),"",_xlfn._xlws.FILTER(Picklists!$B:$B,Picklists!$C:$C='Contacts picklists'!MR1))</f>
        <v/>
      </c>
      <c r="MS2">
        <f t="array" ref="MS2">IF(ISBLANK(MS$1),"",_xlfn._xlws.FILTER(Picklists!$B:$B,Picklists!$C:$C='Contacts picklists'!MS1))</f>
        <v/>
      </c>
      <c r="MT2">
        <f t="array" ref="MT2">IF(ISBLANK(MT$1),"",_xlfn._xlws.FILTER(Picklists!$B:$B,Picklists!$C:$C='Contacts picklists'!MT1))</f>
        <v/>
      </c>
      <c r="MU2">
        <f t="array" ref="MU2">IF(ISBLANK(MU$1),"",_xlfn._xlws.FILTER(Picklists!$B:$B,Picklists!$C:$C='Contacts picklists'!MU1))</f>
        <v/>
      </c>
      <c r="MV2">
        <f t="array" ref="MV2">IF(ISBLANK(MV$1),"",_xlfn._xlws.FILTER(Picklists!$B:$B,Picklists!$C:$C='Contacts picklists'!MV1))</f>
        <v/>
      </c>
      <c r="MW2">
        <f t="array" ref="MW2">IF(ISBLANK(MW$1),"",_xlfn._xlws.FILTER(Picklists!$B:$B,Picklists!$C:$C='Contacts picklists'!MW1))</f>
        <v/>
      </c>
      <c r="MX2">
        <f t="array" ref="MX2">IF(ISBLANK(MX$1),"",_xlfn._xlws.FILTER(Picklists!$B:$B,Picklists!$C:$C='Contacts picklists'!MX1))</f>
        <v/>
      </c>
      <c r="MY2">
        <f t="array" ref="MY2">IF(ISBLANK(MY$1),"",_xlfn._xlws.FILTER(Picklists!$B:$B,Picklists!$C:$C='Contacts picklists'!MY1))</f>
        <v/>
      </c>
      <c r="MZ2">
        <f t="array" ref="MZ2">IF(ISBLANK(MZ$1),"",_xlfn._xlws.FILTER(Picklists!$B:$B,Picklists!$C:$C='Contacts picklists'!MZ1))</f>
        <v/>
      </c>
      <c r="NA2">
        <f t="array" ref="NA2">IF(ISBLANK(NA$1),"",_xlfn._xlws.FILTER(Picklists!$B:$B,Picklists!$C:$C='Contacts picklists'!NA1))</f>
        <v/>
      </c>
      <c r="NB2">
        <f t="array" ref="NB2">IF(ISBLANK(NB$1),"",_xlfn._xlws.FILTER(Picklists!$B:$B,Picklists!$C:$C='Contacts picklists'!NB1))</f>
        <v/>
      </c>
      <c r="NC2">
        <f t="array" ref="NC2">IF(ISBLANK(NC$1),"",_xlfn._xlws.FILTER(Picklists!$B:$B,Picklists!$C:$C='Contacts picklists'!NC1))</f>
        <v/>
      </c>
      <c r="ND2">
        <f t="array" ref="ND2">IF(ISBLANK(ND$1),"",_xlfn._xlws.FILTER(Picklists!$B:$B,Picklists!$C:$C='Contacts picklists'!ND1))</f>
        <v/>
      </c>
      <c r="NE2">
        <f t="array" ref="NE2">IF(ISBLANK(NE$1),"",_xlfn._xlws.FILTER(Picklists!$B:$B,Picklists!$C:$C='Contacts picklists'!NE1))</f>
        <v/>
      </c>
      <c r="NF2">
        <f t="array" ref="NF2">IF(ISBLANK(NF$1),"",_xlfn._xlws.FILTER(Picklists!$B:$B,Picklists!$C:$C='Contacts picklists'!NF1))</f>
        <v/>
      </c>
      <c r="NG2">
        <f t="array" ref="NG2">IF(ISBLANK(NG$1),"",_xlfn._xlws.FILTER(Picklists!$B:$B,Picklists!$C:$C='Contacts picklists'!NG1))</f>
        <v/>
      </c>
      <c r="NH2">
        <f t="array" ref="NH2">IF(ISBLANK(NH$1),"",_xlfn._xlws.FILTER(Picklists!$B:$B,Picklists!$C:$C='Contacts picklists'!NH1))</f>
        <v/>
      </c>
      <c r="NI2">
        <f t="array" ref="NI2">IF(ISBLANK(NI$1),"",_xlfn._xlws.FILTER(Picklists!$B:$B,Picklists!$C:$C='Contacts picklists'!NI1))</f>
        <v/>
      </c>
      <c r="NJ2">
        <f t="array" ref="NJ2">IF(ISBLANK(NJ$1),"",_xlfn._xlws.FILTER(Picklists!$B:$B,Picklists!$C:$C='Contacts picklists'!NJ1))</f>
        <v/>
      </c>
      <c r="NK2">
        <f t="array" ref="NK2">IF(ISBLANK(NK$1),"",_xlfn._xlws.FILTER(Picklists!$B:$B,Picklists!$C:$C='Contacts picklists'!NK1))</f>
        <v/>
      </c>
      <c r="NL2">
        <f t="array" ref="NL2">IF(ISBLANK(NL$1),"",_xlfn._xlws.FILTER(Picklists!$B:$B,Picklists!$C:$C='Contacts picklists'!NL1))</f>
        <v/>
      </c>
      <c r="NM2">
        <f t="array" ref="NM2">IF(ISBLANK(NM$1),"",_xlfn._xlws.FILTER(Picklists!$B:$B,Picklists!$C:$C='Contacts picklists'!NM1))</f>
        <v/>
      </c>
      <c r="NN2">
        <f t="array" ref="NN2">IF(ISBLANK(NN$1),"",_xlfn._xlws.FILTER(Picklists!$B:$B,Picklists!$C:$C='Contacts picklists'!NN1))</f>
        <v/>
      </c>
      <c r="NO2">
        <f t="array" ref="NO2">IF(ISBLANK(NO$1),"",_xlfn._xlws.FILTER(Picklists!$B:$B,Picklists!$C:$C='Contacts picklists'!NO1))</f>
        <v/>
      </c>
      <c r="NP2">
        <f t="array" ref="NP2">IF(ISBLANK(NP$1),"",_xlfn._xlws.FILTER(Picklists!$B:$B,Picklists!$C:$C='Contacts picklists'!NP1))</f>
        <v/>
      </c>
      <c r="NQ2">
        <f t="array" ref="NQ2">IF(ISBLANK(NQ$1),"",_xlfn._xlws.FILTER(Picklists!$B:$B,Picklists!$C:$C='Contacts picklists'!NQ1))</f>
        <v/>
      </c>
      <c r="NR2">
        <f t="array" ref="NR2">IF(ISBLANK(NR$1),"",_xlfn._xlws.FILTER(Picklists!$B:$B,Picklists!$C:$C='Contacts picklists'!NR1))</f>
        <v/>
      </c>
      <c r="NS2">
        <f t="array" ref="NS2">IF(ISBLANK(NS$1),"",_xlfn._xlws.FILTER(Picklists!$B:$B,Picklists!$C:$C='Contacts picklists'!NS1))</f>
        <v/>
      </c>
      <c r="NT2">
        <f t="array" ref="NT2">IF(ISBLANK(NT$1),"",_xlfn._xlws.FILTER(Picklists!$B:$B,Picklists!$C:$C='Contacts picklists'!NT1))</f>
        <v/>
      </c>
      <c r="NU2">
        <f t="array" ref="NU2">IF(ISBLANK(NU$1),"",_xlfn._xlws.FILTER(Picklists!$B:$B,Picklists!$C:$C='Contacts picklists'!NU1))</f>
        <v/>
      </c>
      <c r="NV2">
        <f t="array" ref="NV2">IF(ISBLANK(NV$1),"",_xlfn._xlws.FILTER(Picklists!$B:$B,Picklists!$C:$C='Contacts picklists'!NV1))</f>
        <v/>
      </c>
      <c r="NW2">
        <f t="array" ref="NW2">IF(ISBLANK(NW$1),"",_xlfn._xlws.FILTER(Picklists!$B:$B,Picklists!$C:$C='Contacts picklists'!NW1))</f>
        <v/>
      </c>
      <c r="NX2">
        <f t="array" ref="NX2">IF(ISBLANK(NX$1),"",_xlfn._xlws.FILTER(Picklists!$B:$B,Picklists!$C:$C='Contacts picklists'!NX1))</f>
        <v/>
      </c>
      <c r="NY2">
        <f t="array" ref="NY2">IF(ISBLANK(NY$1),"",_xlfn._xlws.FILTER(Picklists!$B:$B,Picklists!$C:$C='Contacts picklists'!NY1))</f>
        <v/>
      </c>
      <c r="NZ2">
        <f t="array" ref="NZ2">IF(ISBLANK(NZ$1),"",_xlfn._xlws.FILTER(Picklists!$B:$B,Picklists!$C:$C='Contacts picklists'!NZ1))</f>
        <v/>
      </c>
      <c r="OA2">
        <f t="array" ref="OA2">IF(ISBLANK(OA$1),"",_xlfn._xlws.FILTER(Picklists!$B:$B,Picklists!$C:$C='Contacts picklists'!OA1))</f>
        <v/>
      </c>
      <c r="OB2">
        <f t="array" ref="OB2">IF(ISBLANK(OB$1),"",_xlfn._xlws.FILTER(Picklists!$B:$B,Picklists!$C:$C='Contacts picklists'!OB1))</f>
        <v/>
      </c>
      <c r="OC2">
        <f t="array" ref="OC2">IF(ISBLANK(OC$1),"",_xlfn._xlws.FILTER(Picklists!$B:$B,Picklists!$C:$C='Contacts picklists'!OC1))</f>
        <v/>
      </c>
      <c r="OD2">
        <f t="array" ref="OD2">IF(ISBLANK(OD$1),"",_xlfn._xlws.FILTER(Picklists!$B:$B,Picklists!$C:$C='Contacts picklists'!OD1))</f>
        <v/>
      </c>
      <c r="OE2">
        <f t="array" ref="OE2">IF(ISBLANK(OE$1),"",_xlfn._xlws.FILTER(Picklists!$B:$B,Picklists!$C:$C='Contacts picklists'!OE1))</f>
        <v/>
      </c>
      <c r="OF2">
        <f t="array" ref="OF2">IF(ISBLANK(OF$1),"",_xlfn._xlws.FILTER(Picklists!$B:$B,Picklists!$C:$C='Contacts picklists'!OF1))</f>
        <v/>
      </c>
      <c r="OG2">
        <f t="array" ref="OG2">IF(ISBLANK(OG$1),"",_xlfn._xlws.FILTER(Picklists!$B:$B,Picklists!$C:$C='Contacts picklists'!OG1))</f>
        <v/>
      </c>
      <c r="OH2">
        <f t="array" ref="OH2">IF(ISBLANK(OH$1),"",_xlfn._xlws.FILTER(Picklists!$B:$B,Picklists!$C:$C='Contacts picklists'!OH1))</f>
        <v/>
      </c>
      <c r="OI2">
        <f t="array" ref="OI2">IF(ISBLANK(OI$1),"",_xlfn._xlws.FILTER(Picklists!$B:$B,Picklists!$C:$C='Contacts picklists'!OI1))</f>
        <v/>
      </c>
      <c r="OJ2">
        <f t="array" ref="OJ2">IF(ISBLANK(OJ$1),"",_xlfn._xlws.FILTER(Picklists!$B:$B,Picklists!$C:$C='Contacts picklists'!OJ1))</f>
        <v/>
      </c>
    </row>
    <row r="3">
      <c r="B3" t="inlineStr">
        <is>
          <t>Chad Whitaker</t>
        </is>
      </c>
      <c r="C3" t="inlineStr">
        <is>
          <t>AP</t>
        </is>
      </c>
      <c r="D3" t="inlineStr">
        <is>
          <t>Laura Applebaum</t>
        </is>
      </c>
      <c r="E3" t="inlineStr">
        <is>
          <t>Desire Martine</t>
        </is>
      </c>
      <c r="F3" t="inlineStr">
        <is>
          <t>Patty Shigihara</t>
        </is>
      </c>
      <c r="G3" t="inlineStr">
        <is>
          <t>AP</t>
        </is>
      </c>
      <c r="H3" t="inlineStr">
        <is>
          <t>Derek</t>
        </is>
      </c>
      <c r="I3" t="inlineStr">
        <is>
          <t>Nadezhda Novikova</t>
        </is>
      </c>
      <c r="K3" t="inlineStr">
        <is>
          <t>AP CC</t>
        </is>
      </c>
      <c r="L3" t="inlineStr">
        <is>
          <t>Ningraj Vathare</t>
        </is>
      </c>
      <c r="M3" t="inlineStr">
        <is>
          <t>Caroline Everett</t>
        </is>
      </c>
      <c r="O3" t="inlineStr">
        <is>
          <t>Shanna Lewinsky</t>
        </is>
      </c>
      <c r="Q3" t="inlineStr">
        <is>
          <t>Lonnie Williams</t>
        </is>
      </c>
      <c r="R3" t="inlineStr">
        <is>
          <t>Therese de Souza Dauter</t>
        </is>
      </c>
      <c r="S3" t="inlineStr">
        <is>
          <t>Sue Cottrell</t>
        </is>
      </c>
      <c r="V3" t="inlineStr">
        <is>
          <t>Matthew Jeffery</t>
        </is>
      </c>
      <c r="W3" t="inlineStr">
        <is>
          <t>Jennifer Butler Ervin</t>
        </is>
      </c>
      <c r="X3" t="inlineStr">
        <is>
          <t>AP</t>
        </is>
      </c>
      <c r="Y3" t="inlineStr">
        <is>
          <t>Ewald de Beer</t>
        </is>
      </c>
      <c r="Z3" t="inlineStr">
        <is>
          <t>Teresa Hoang</t>
        </is>
      </c>
      <c r="AA3" t="inlineStr">
        <is>
          <t>Olga Glumova</t>
        </is>
      </c>
      <c r="AC3" t="inlineStr">
        <is>
          <t>Bobby Pickell</t>
        </is>
      </c>
      <c r="AD3" t="inlineStr">
        <is>
          <t>Rebecca Sanz Barriuso</t>
        </is>
      </c>
      <c r="AF3" t="inlineStr">
        <is>
          <t>Benjamin Falk</t>
        </is>
      </c>
      <c r="AH3" t="inlineStr">
        <is>
          <t>Delia Callaghan</t>
        </is>
      </c>
      <c r="AK3" t="inlineStr">
        <is>
          <t>Mcunningham AP escalation point</t>
        </is>
      </c>
      <c r="AM3" t="inlineStr">
        <is>
          <t>I Nnocenti</t>
        </is>
      </c>
      <c r="AN3" t="inlineStr">
        <is>
          <t>Adam Nolan</t>
        </is>
      </c>
      <c r="AO3" t="inlineStr">
        <is>
          <t>Agnes Sokolnicka</t>
        </is>
      </c>
      <c r="AQ3" t="inlineStr">
        <is>
          <t>Nicholas Bauer</t>
        </is>
      </c>
      <c r="AR3" t="inlineStr">
        <is>
          <t>Esra Derya</t>
        </is>
      </c>
      <c r="AS3" t="inlineStr">
        <is>
          <t>Annemarie Joswig</t>
        </is>
      </c>
      <c r="AT3" t="inlineStr">
        <is>
          <t>Daniel Laureano</t>
        </is>
      </c>
      <c r="AU3" t="inlineStr">
        <is>
          <t>Alonzo Ramirez</t>
        </is>
      </c>
      <c r="AV3" t="inlineStr">
        <is>
          <t>Palendren Pillay</t>
        </is>
      </c>
      <c r="AW3" t="inlineStr">
        <is>
          <t>Thinus Ferreira</t>
        </is>
      </c>
      <c r="AX3" t="inlineStr">
        <is>
          <t>Andriyas Silas</t>
        </is>
      </c>
      <c r="AY3" t="inlineStr">
        <is>
          <t>Daniel Holguin</t>
        </is>
      </c>
      <c r="BA3" t="inlineStr">
        <is>
          <t>Richard (Rick) Hung-Griffin</t>
        </is>
      </c>
      <c r="BB3" t="inlineStr">
        <is>
          <t>Doris Yuyen</t>
        </is>
      </c>
      <c r="BC3" t="inlineStr">
        <is>
          <t>Sheldon Donnelly</t>
        </is>
      </c>
      <c r="BD3" t="inlineStr">
        <is>
          <t>Andrew Brunner</t>
        </is>
      </c>
      <c r="BE3" t="inlineStr">
        <is>
          <t>Louisa Carlse</t>
        </is>
      </c>
      <c r="BF3" t="inlineStr">
        <is>
          <t>Stacey Ibbott</t>
        </is>
      </c>
      <c r="BH3" t="inlineStr">
        <is>
          <t>Maria Churchwell</t>
        </is>
      </c>
      <c r="BI3" t="inlineStr">
        <is>
          <t>Lize Mesquita</t>
        </is>
      </c>
      <c r="BJ3" t="inlineStr">
        <is>
          <t>Alexandra Petrzalka</t>
        </is>
      </c>
      <c r="BK3" t="inlineStr">
        <is>
          <t>Charise Cabrera</t>
        </is>
      </c>
      <c r="BL3" t="inlineStr">
        <is>
          <t>Karl Meng</t>
        </is>
      </c>
      <c r="BM3" t="inlineStr">
        <is>
          <t>Karen Cross</t>
        </is>
      </c>
      <c r="BO3" t="inlineStr">
        <is>
          <t>Jon White</t>
        </is>
      </c>
      <c r="BP3" t="inlineStr">
        <is>
          <t>Aletta Mutz</t>
        </is>
      </c>
      <c r="BQ3" t="inlineStr">
        <is>
          <t>Kenneth Lock</t>
        </is>
      </c>
      <c r="BR3" t="inlineStr">
        <is>
          <t>AP</t>
        </is>
      </c>
      <c r="BS3" t="inlineStr">
        <is>
          <t>AP Contact</t>
        </is>
      </c>
      <c r="BT3" t="inlineStr">
        <is>
          <t>Danielle Natzke</t>
        </is>
      </c>
      <c r="BU3" t="inlineStr">
        <is>
          <t>Christian Leskanich</t>
        </is>
      </c>
      <c r="BV3" t="inlineStr">
        <is>
          <t>Aimee Ellenwood</t>
        </is>
      </c>
      <c r="BW3" t="inlineStr">
        <is>
          <t>Len Fasullo</t>
        </is>
      </c>
      <c r="BX3" t="inlineStr">
        <is>
          <t>Artee Patel</t>
        </is>
      </c>
      <c r="BY3" t="inlineStr">
        <is>
          <t>CC</t>
        </is>
      </c>
      <c r="BZ3" t="inlineStr">
        <is>
          <t>Nick Moczarski</t>
        </is>
      </c>
      <c r="CA3" t="inlineStr">
        <is>
          <t>Valentin Despocq</t>
        </is>
      </c>
      <c r="CB3" t="inlineStr">
        <is>
          <t>Mark</t>
        </is>
      </c>
      <c r="CD3" t="inlineStr">
        <is>
          <t>Yuseung Ha</t>
        </is>
      </c>
      <c r="CE3" t="inlineStr">
        <is>
          <t>Finance contact</t>
        </is>
      </c>
      <c r="CF3" t="inlineStr">
        <is>
          <t>AP email</t>
        </is>
      </c>
      <c r="CI3" t="inlineStr">
        <is>
          <t>Hendrik Zumhasch</t>
        </is>
      </c>
      <c r="CJ3" t="inlineStr">
        <is>
          <t>David Tamang</t>
        </is>
      </c>
      <c r="CO3" t="inlineStr">
        <is>
          <t>Anita Romano</t>
        </is>
      </c>
      <c r="CP3" t="inlineStr">
        <is>
          <t>Djamila Quintyne</t>
        </is>
      </c>
      <c r="CR3" t="inlineStr">
        <is>
          <t>JUAN MALDONADO</t>
        </is>
      </c>
      <c r="CS3" t="inlineStr">
        <is>
          <t>Charchil Vejani</t>
        </is>
      </c>
      <c r="CU3" t="inlineStr">
        <is>
          <t>Andy Maloy</t>
        </is>
      </c>
      <c r="CV3" t="inlineStr">
        <is>
          <t>Natasa Đurica</t>
        </is>
      </c>
      <c r="CW3" t="inlineStr">
        <is>
          <t>Sarah Brooks</t>
        </is>
      </c>
      <c r="CX3" t="inlineStr">
        <is>
          <t>Michael Bartlett</t>
        </is>
      </c>
      <c r="CY3" t="inlineStr">
        <is>
          <t>Luis Leiva</t>
        </is>
      </c>
    </row>
    <row r="4">
      <c r="B4" t="inlineStr">
        <is>
          <t>Timm Crowder</t>
        </is>
      </c>
      <c r="C4" t="inlineStr">
        <is>
          <t>AP team</t>
        </is>
      </c>
      <c r="D4" t="inlineStr">
        <is>
          <t>Michael Applebaum</t>
        </is>
      </c>
      <c r="E4" t="inlineStr">
        <is>
          <t>Invoice email</t>
        </is>
      </c>
      <c r="G4" t="inlineStr">
        <is>
          <t>Joseph Berry</t>
        </is>
      </c>
      <c r="H4" t="inlineStr">
        <is>
          <t>Kiran Asarpota</t>
        </is>
      </c>
      <c r="I4" t="inlineStr">
        <is>
          <t>Parveen Singh Jaswal</t>
        </is>
      </c>
      <c r="K4" t="inlineStr">
        <is>
          <t>AP CC contact</t>
        </is>
      </c>
      <c r="L4" t="inlineStr">
        <is>
          <t>Nisar Mulani</t>
        </is>
      </c>
      <c r="M4" t="inlineStr">
        <is>
          <t>Christian Wilson</t>
        </is>
      </c>
      <c r="Q4" t="inlineStr">
        <is>
          <t>Robert Gebo</t>
        </is>
      </c>
      <c r="R4" t="inlineStr">
        <is>
          <t>Vince Ghazar</t>
        </is>
      </c>
      <c r="W4" t="inlineStr">
        <is>
          <t>Lisa Stone</t>
        </is>
      </c>
      <c r="X4" t="inlineStr">
        <is>
          <t>Samantha Clark</t>
        </is>
      </c>
      <c r="Z4" t="inlineStr">
        <is>
          <t>Vicki Abbas</t>
        </is>
      </c>
      <c r="AC4" t="inlineStr">
        <is>
          <t>Eric Leonard</t>
        </is>
      </c>
      <c r="AF4" t="inlineStr">
        <is>
          <t>Haris Ahmadzai</t>
        </is>
      </c>
      <c r="AH4" t="inlineStr">
        <is>
          <t>Sergej Using</t>
        </is>
      </c>
      <c r="AK4" t="inlineStr">
        <is>
          <t>R Gajus</t>
        </is>
      </c>
      <c r="AM4" t="inlineStr">
        <is>
          <t>Joelle Innocenti</t>
        </is>
      </c>
      <c r="AN4" t="inlineStr">
        <is>
          <t>Adri Asombor</t>
        </is>
      </c>
      <c r="AO4" t="inlineStr">
        <is>
          <t>Aguiar Amanda</t>
        </is>
      </c>
      <c r="AS4" t="inlineStr">
        <is>
          <t>APJ Illumina</t>
        </is>
      </c>
      <c r="AU4" t="inlineStr">
        <is>
          <t>Amanda Falicki</t>
        </is>
      </c>
      <c r="AW4" t="inlineStr">
        <is>
          <t>Tony Stark</t>
        </is>
      </c>
      <c r="AX4" t="inlineStr">
        <is>
          <t>AP escalation point</t>
        </is>
      </c>
      <c r="AY4" t="inlineStr">
        <is>
          <t>Elsbeth Van Ommeren</t>
        </is>
      </c>
      <c r="BA4" t="inlineStr">
        <is>
          <t>Stacey Terpkos</t>
        </is>
      </c>
      <c r="BB4" t="inlineStr">
        <is>
          <t>Evija Abolina</t>
        </is>
      </c>
      <c r="BD4" t="inlineStr">
        <is>
          <t>AP</t>
        </is>
      </c>
      <c r="BE4" t="inlineStr">
        <is>
          <t>Roxanne Becker</t>
        </is>
      </c>
      <c r="BI4" t="inlineStr">
        <is>
          <t>Madisen Koval</t>
        </is>
      </c>
      <c r="BJ4" t="inlineStr">
        <is>
          <t>Alfred Fraunhofer</t>
        </is>
      </c>
      <c r="BK4" t="inlineStr">
        <is>
          <t>Deborah Miles</t>
        </is>
      </c>
      <c r="BL4" t="inlineStr">
        <is>
          <t>Linda</t>
        </is>
      </c>
      <c r="BM4" t="inlineStr">
        <is>
          <t>Whitney Surgenor</t>
        </is>
      </c>
      <c r="BP4" t="inlineStr">
        <is>
          <t>Carol Gill</t>
        </is>
      </c>
      <c r="BR4" t="inlineStr">
        <is>
          <t>Rohan Simon</t>
        </is>
      </c>
      <c r="BS4" t="inlineStr">
        <is>
          <t>AP Contact</t>
        </is>
      </c>
      <c r="BT4" t="inlineStr">
        <is>
          <t>International AP 2</t>
        </is>
      </c>
      <c r="BU4" t="inlineStr">
        <is>
          <t>Michael Wajnrajch</t>
        </is>
      </c>
      <c r="BV4" t="inlineStr">
        <is>
          <t>Allison Bleiler</t>
        </is>
      </c>
      <c r="BX4" t="inlineStr">
        <is>
          <t>Invoicing email</t>
        </is>
      </c>
      <c r="BY4" t="inlineStr">
        <is>
          <t>Niall Murphy</t>
        </is>
      </c>
      <c r="CB4" t="inlineStr">
        <is>
          <t>Mark Burr</t>
        </is>
      </c>
      <c r="CE4" t="inlineStr">
        <is>
          <t>Katie Morgan</t>
        </is>
      </c>
      <c r="CF4" t="inlineStr">
        <is>
          <t>Ashleigh Bradbury</t>
        </is>
      </c>
      <c r="CI4" t="inlineStr">
        <is>
          <t>Timm Jangner</t>
        </is>
      </c>
      <c r="CJ4" t="inlineStr">
        <is>
          <t>David Tamang</t>
        </is>
      </c>
      <c r="CO4" t="inlineStr">
        <is>
          <t>April Habon</t>
        </is>
      </c>
      <c r="CP4" t="inlineStr">
        <is>
          <t>James Dixon</t>
        </is>
      </c>
      <c r="CR4" t="inlineStr">
        <is>
          <t>Sam Kislevitz</t>
        </is>
      </c>
      <c r="CU4" t="inlineStr">
        <is>
          <t>James Munsey</t>
        </is>
      </c>
      <c r="CW4" t="inlineStr">
        <is>
          <t>Sue Oliver</t>
        </is>
      </c>
      <c r="CX4" t="inlineStr">
        <is>
          <t>Tom McKeown</t>
        </is>
      </c>
      <c r="CY4" t="inlineStr">
        <is>
          <t>Sara Dudnik</t>
        </is>
      </c>
    </row>
    <row r="5">
      <c r="C5" t="inlineStr">
        <is>
          <t>Corina Rivera</t>
        </is>
      </c>
      <c r="E5" t="inlineStr">
        <is>
          <t>Jean-Eudes Lepelletier</t>
        </is>
      </c>
      <c r="G5" t="inlineStr">
        <is>
          <t>Kiana Shelton</t>
        </is>
      </c>
      <c r="H5" t="inlineStr">
        <is>
          <t>Ronald Ooi</t>
        </is>
      </c>
      <c r="I5" t="inlineStr">
        <is>
          <t>Patrycja Witkowska</t>
        </is>
      </c>
      <c r="K5" t="inlineStr">
        <is>
          <t>Christy (Hoi Ying) Yip</t>
        </is>
      </c>
      <c r="L5" t="inlineStr">
        <is>
          <t>Rohan Muluk</t>
        </is>
      </c>
      <c r="M5" t="inlineStr">
        <is>
          <t>Flavio Ambrogiani</t>
        </is>
      </c>
      <c r="Q5" t="inlineStr">
        <is>
          <t>Stivan Stoilov</t>
        </is>
      </c>
      <c r="X5" t="inlineStr">
        <is>
          <t>Samir Patel</t>
        </is>
      </c>
      <c r="AF5" t="inlineStr">
        <is>
          <t>Kristen Marko</t>
        </is>
      </c>
      <c r="AH5" t="inlineStr">
        <is>
          <t>Timea Habulin-Vida- PO contact</t>
        </is>
      </c>
      <c r="AK5" t="inlineStr">
        <is>
          <t>Terry Allen</t>
        </is>
      </c>
      <c r="AM5" t="inlineStr">
        <is>
          <t>K Ndoni</t>
        </is>
      </c>
      <c r="AN5" t="inlineStr">
        <is>
          <t>Agnes Sokolnicka</t>
        </is>
      </c>
      <c r="AO5" t="inlineStr">
        <is>
          <t>Albert Fong Woo</t>
        </is>
      </c>
      <c r="AS5" t="inlineStr">
        <is>
          <t>EMEA Illumina</t>
        </is>
      </c>
      <c r="AU5" t="inlineStr">
        <is>
          <t>Amandeep Braich</t>
        </is>
      </c>
      <c r="AX5" t="inlineStr">
        <is>
          <t>Chen Ee Lau</t>
        </is>
      </c>
      <c r="AY5" t="inlineStr">
        <is>
          <t>Erin Engle</t>
        </is>
      </c>
      <c r="BA5" t="inlineStr">
        <is>
          <t>Stephanie St Juste</t>
        </is>
      </c>
      <c r="BB5" t="inlineStr">
        <is>
          <t>Ian Cook</t>
        </is>
      </c>
      <c r="BD5" t="inlineStr">
        <is>
          <t>Cece Zolt</t>
        </is>
      </c>
      <c r="BE5" t="inlineStr">
        <is>
          <t>Ruan Greeff</t>
        </is>
      </c>
      <c r="BI5" t="inlineStr">
        <is>
          <t>Michelle Cutting</t>
        </is>
      </c>
      <c r="BJ5" t="inlineStr">
        <is>
          <t>Andreea Bejan</t>
        </is>
      </c>
      <c r="BK5" t="inlineStr">
        <is>
          <t>Despatch Account</t>
        </is>
      </c>
      <c r="BL5" t="inlineStr">
        <is>
          <t>Mandy</t>
        </is>
      </c>
      <c r="BP5" t="inlineStr">
        <is>
          <t>David Cyrek</t>
        </is>
      </c>
      <c r="BR5" t="inlineStr">
        <is>
          <t>Susanna Garcia</t>
        </is>
      </c>
      <c r="BS5" t="inlineStr">
        <is>
          <t>AP new</t>
        </is>
      </c>
      <c r="BT5" t="inlineStr">
        <is>
          <t>Justin Murrietta</t>
        </is>
      </c>
      <c r="BU5" t="inlineStr">
        <is>
          <t>Sindy Denyer</t>
        </is>
      </c>
      <c r="BV5" t="inlineStr">
        <is>
          <t>Allison Harney</t>
        </is>
      </c>
      <c r="CB5" t="inlineStr">
        <is>
          <t>Owain Powell</t>
        </is>
      </c>
      <c r="CE5" t="inlineStr">
        <is>
          <t>Tom Martin</t>
        </is>
      </c>
      <c r="CF5" t="inlineStr">
        <is>
          <t>Barry Williamson</t>
        </is>
      </c>
      <c r="CJ5" t="inlineStr">
        <is>
          <t>Fedelia Kemembin</t>
        </is>
      </c>
      <c r="CO5" t="inlineStr">
        <is>
          <t>CHRISTINA MENARD</t>
        </is>
      </c>
      <c r="CP5" t="inlineStr">
        <is>
          <t>John Fontenault</t>
        </is>
      </c>
      <c r="CU5" t="inlineStr">
        <is>
          <t>Jason McNamara</t>
        </is>
      </c>
    </row>
    <row r="6">
      <c r="C6" t="inlineStr">
        <is>
          <t>Eric Memarzadeh</t>
        </is>
      </c>
      <c r="E6" t="inlineStr">
        <is>
          <t>ROQUES SEBASTIEN</t>
        </is>
      </c>
      <c r="G6" t="inlineStr">
        <is>
          <t>Kimberly Hillman</t>
        </is>
      </c>
      <c r="H6" t="inlineStr">
        <is>
          <t>Shahidin Bin Mohamed Noor</t>
        </is>
      </c>
      <c r="I6" t="inlineStr">
        <is>
          <t>Petia Tasheva</t>
        </is>
      </c>
      <c r="K6" t="inlineStr">
        <is>
          <t>Elliot Yu</t>
        </is>
      </c>
      <c r="M6" t="inlineStr">
        <is>
          <t>Magdalena Dzierga</t>
        </is>
      </c>
      <c r="AF6" t="inlineStr">
        <is>
          <t>Maria Nguyen</t>
        </is>
      </c>
      <c r="AM6" t="inlineStr">
        <is>
          <t>Lynn Breiling</t>
        </is>
      </c>
      <c r="AN6" t="inlineStr">
        <is>
          <t>Aguiar Amanda</t>
        </is>
      </c>
      <c r="AO6" t="inlineStr">
        <is>
          <t>Alexia Tolis</t>
        </is>
      </c>
      <c r="AS6" t="inlineStr">
        <is>
          <t>Invoice email</t>
        </is>
      </c>
      <c r="AU6" t="inlineStr">
        <is>
          <t>Anna Jakubowska</t>
        </is>
      </c>
      <c r="AX6" t="inlineStr">
        <is>
          <t>Dayana Yacob</t>
        </is>
      </c>
      <c r="AY6" t="inlineStr">
        <is>
          <t>Lukasz Dolny</t>
        </is>
      </c>
      <c r="BA6" t="inlineStr">
        <is>
          <t>Tristan Basdeo</t>
        </is>
      </c>
      <c r="BB6" t="inlineStr">
        <is>
          <t>Louisa Carlse</t>
        </is>
      </c>
      <c r="BD6" t="inlineStr">
        <is>
          <t>Daniel Warman</t>
        </is>
      </c>
      <c r="BI6" t="inlineStr">
        <is>
          <t>Scott Robbins</t>
        </is>
      </c>
      <c r="BJ6" t="inlineStr">
        <is>
          <t>AP Contact</t>
        </is>
      </c>
      <c r="BK6" t="inlineStr">
        <is>
          <t>Helen Bleasdale</t>
        </is>
      </c>
      <c r="BL6" t="inlineStr">
        <is>
          <t>Marika Praude</t>
        </is>
      </c>
      <c r="BP6" t="inlineStr">
        <is>
          <t>Hailey Donahue</t>
        </is>
      </c>
      <c r="BS6" t="inlineStr">
        <is>
          <t>Bonnie Wassmer</t>
        </is>
      </c>
      <c r="BT6" t="inlineStr">
        <is>
          <t>Louisa Carlse</t>
        </is>
      </c>
      <c r="BV6" t="inlineStr">
        <is>
          <t>Anton Mulvaney</t>
        </is>
      </c>
      <c r="CE6" t="inlineStr">
        <is>
          <t>Tom Wilton</t>
        </is>
      </c>
      <c r="CF6" t="inlineStr">
        <is>
          <t>Beth Reader</t>
        </is>
      </c>
      <c r="CJ6" t="inlineStr">
        <is>
          <t>Vinit Kumar</t>
        </is>
      </c>
      <c r="CO6" t="inlineStr">
        <is>
          <t>Ed Ledesma</t>
        </is>
      </c>
      <c r="CP6" t="inlineStr">
        <is>
          <t>Sara Howe</t>
        </is>
      </c>
      <c r="CU6" t="inlineStr">
        <is>
          <t>Laura Hammond</t>
        </is>
      </c>
    </row>
    <row r="7">
      <c r="C7" t="inlineStr">
        <is>
          <t>Robert Planting</t>
        </is>
      </c>
      <c r="G7" t="inlineStr">
        <is>
          <t>Kyle Regan</t>
        </is>
      </c>
      <c r="I7" t="inlineStr">
        <is>
          <t>Valentin Svalina</t>
        </is>
      </c>
      <c r="K7" t="inlineStr">
        <is>
          <t>Filips Oieskovs</t>
        </is>
      </c>
      <c r="M7" t="inlineStr">
        <is>
          <t>Shane Iles</t>
        </is>
      </c>
      <c r="AF7" t="inlineStr">
        <is>
          <t>Michael Muldowney</t>
        </is>
      </c>
      <c r="AM7" t="inlineStr">
        <is>
          <t>Marc Smith</t>
        </is>
      </c>
      <c r="AN7" t="inlineStr">
        <is>
          <t>Aisling Wade</t>
        </is>
      </c>
      <c r="AO7" t="inlineStr">
        <is>
          <t>Alison Alison Bedenkop</t>
        </is>
      </c>
      <c r="AS7" t="inlineStr">
        <is>
          <t>Max Randall</t>
        </is>
      </c>
      <c r="AU7" t="inlineStr">
        <is>
          <t>AP escalation point</t>
        </is>
      </c>
      <c r="AY7" t="inlineStr">
        <is>
          <t>Marcy Siegel</t>
        </is>
      </c>
      <c r="BB7" t="inlineStr">
        <is>
          <t>Marika Praude</t>
        </is>
      </c>
      <c r="BD7" t="inlineStr">
        <is>
          <t>Derek Ferguson</t>
        </is>
      </c>
      <c r="BJ7" t="inlineStr">
        <is>
          <t>Elizabeth Fry</t>
        </is>
      </c>
      <c r="BK7" t="inlineStr">
        <is>
          <t>Jacquelyn Holden</t>
        </is>
      </c>
      <c r="BP7" t="inlineStr">
        <is>
          <t>Jack Brindley</t>
        </is>
      </c>
      <c r="BS7" t="inlineStr">
        <is>
          <t>Chow Kin Sing</t>
        </is>
      </c>
      <c r="BT7" t="inlineStr">
        <is>
          <t>Vanessa</t>
        </is>
      </c>
      <c r="BV7" t="inlineStr">
        <is>
          <t>Antonija Petrushevska</t>
        </is>
      </c>
      <c r="CF7" t="inlineStr">
        <is>
          <t>Brian Gross</t>
        </is>
      </c>
      <c r="CO7" t="inlineStr">
        <is>
          <t>Hong Tran</t>
        </is>
      </c>
      <c r="CP7" t="inlineStr">
        <is>
          <t>Tommy Legrow</t>
        </is>
      </c>
      <c r="CU7" t="inlineStr">
        <is>
          <t>Megan Johnson</t>
        </is>
      </c>
    </row>
    <row r="8">
      <c r="C8" t="inlineStr">
        <is>
          <t>Vivek Rajwanshi</t>
        </is>
      </c>
      <c r="G8" t="inlineStr">
        <is>
          <t>Matthew Dixon</t>
        </is>
      </c>
      <c r="I8" t="inlineStr">
        <is>
          <t>Vivek Gupta</t>
        </is>
      </c>
      <c r="K8" t="inlineStr">
        <is>
          <t>Xingju Zhang</t>
        </is>
      </c>
      <c r="AF8" t="inlineStr">
        <is>
          <t>Sophia Quinci</t>
        </is>
      </c>
      <c r="AM8" t="inlineStr">
        <is>
          <t>Neela Paykel</t>
        </is>
      </c>
      <c r="AN8" t="inlineStr">
        <is>
          <t>Albert Fong Woo</t>
        </is>
      </c>
      <c r="AO8" t="inlineStr">
        <is>
          <t>Amanda Aguiar</t>
        </is>
      </c>
      <c r="AS8" t="inlineStr">
        <is>
          <t>Nerine Roscher</t>
        </is>
      </c>
      <c r="AU8" t="inlineStr">
        <is>
          <t>Cost Estimating Department</t>
        </is>
      </c>
      <c r="AY8" t="inlineStr">
        <is>
          <t>Rosanna Faillace</t>
        </is>
      </c>
      <c r="BD8" t="inlineStr">
        <is>
          <t>Jeannine Redden</t>
        </is>
      </c>
      <c r="BJ8" t="inlineStr">
        <is>
          <t>Elliot Cohen</t>
        </is>
      </c>
      <c r="BK8" t="inlineStr">
        <is>
          <t>Roddy Morrison</t>
        </is>
      </c>
      <c r="BP8" t="inlineStr">
        <is>
          <t>Ken Baston</t>
        </is>
      </c>
      <c r="BS8" t="inlineStr">
        <is>
          <t>KamTong Fok</t>
        </is>
      </c>
      <c r="BV8" t="inlineStr">
        <is>
          <t>AP</t>
        </is>
      </c>
      <c r="CF8" t="inlineStr">
        <is>
          <t>Danielle Miller</t>
        </is>
      </c>
      <c r="CO8" t="inlineStr">
        <is>
          <t>Ryan Birzes</t>
        </is>
      </c>
    </row>
    <row r="9">
      <c r="G9" t="inlineStr">
        <is>
          <t>Melanie Donatt</t>
        </is>
      </c>
      <c r="I9" t="inlineStr">
        <is>
          <t>Westerheide Ulf</t>
        </is>
      </c>
      <c r="AM9" t="inlineStr">
        <is>
          <t>Tom Perzanoski</t>
        </is>
      </c>
      <c r="AN9" t="inlineStr">
        <is>
          <t>Alexia Tolis</t>
        </is>
      </c>
      <c r="AO9" t="inlineStr">
        <is>
          <t>Amy Shenker</t>
        </is>
      </c>
      <c r="AS9" t="inlineStr">
        <is>
          <t>Primary contact</t>
        </is>
      </c>
      <c r="AU9" t="inlineStr">
        <is>
          <t>Dan McDonald</t>
        </is>
      </c>
      <c r="BD9" t="inlineStr">
        <is>
          <t>Kyle Williams</t>
        </is>
      </c>
      <c r="BJ9" t="inlineStr">
        <is>
          <t>Jacob Kaiser</t>
        </is>
      </c>
      <c r="BK9" t="inlineStr">
        <is>
          <t>Ruan de Jonge</t>
        </is>
      </c>
      <c r="BP9" t="inlineStr">
        <is>
          <t>Khyle Sorhaindo</t>
        </is>
      </c>
      <c r="BS9" t="inlineStr">
        <is>
          <t>Mike Uchi</t>
        </is>
      </c>
      <c r="BV9" t="inlineStr">
        <is>
          <t>Bhaswati Sengupta</t>
        </is>
      </c>
      <c r="CF9" t="inlineStr">
        <is>
          <t>Darren MacGregor-Carroll</t>
        </is>
      </c>
    </row>
    <row r="10">
      <c r="G10" t="inlineStr">
        <is>
          <t>Radhika Guha</t>
        </is>
      </c>
      <c r="AM10" t="inlineStr">
        <is>
          <t>Wesley Mintu</t>
        </is>
      </c>
      <c r="AN10" t="inlineStr">
        <is>
          <t>Alina Samson</t>
        </is>
      </c>
      <c r="AO10" t="inlineStr">
        <is>
          <t>Ana Breier</t>
        </is>
      </c>
      <c r="AU10" t="inlineStr">
        <is>
          <t>Dan Polkowski</t>
        </is>
      </c>
      <c r="BD10" t="inlineStr">
        <is>
          <t>Motaz Alsheikh</t>
        </is>
      </c>
      <c r="BJ10" t="inlineStr">
        <is>
          <t>James Gehring</t>
        </is>
      </c>
      <c r="BP10" t="inlineStr">
        <is>
          <t>Liz Tompkins</t>
        </is>
      </c>
      <c r="BV10" t="inlineStr">
        <is>
          <t>Christian Leskanich</t>
        </is>
      </c>
      <c r="CF10" t="inlineStr">
        <is>
          <t>Hayley Graham</t>
        </is>
      </c>
    </row>
    <row r="11">
      <c r="G11" t="inlineStr">
        <is>
          <t>Sharon Cleetus</t>
        </is>
      </c>
      <c r="AN11" t="inlineStr">
        <is>
          <t>Alison Alison Bedenkop</t>
        </is>
      </c>
      <c r="AO11" t="inlineStr">
        <is>
          <t>Ana Vijuk</t>
        </is>
      </c>
      <c r="AU11" t="inlineStr">
        <is>
          <t>Hope Cullen</t>
        </is>
      </c>
      <c r="BD11" t="inlineStr">
        <is>
          <t>Motaz Alsheikh</t>
        </is>
      </c>
      <c r="BJ11" t="inlineStr">
        <is>
          <t>Jane Irvine</t>
        </is>
      </c>
      <c r="BP11" t="inlineStr">
        <is>
          <t>Marla Dilday</t>
        </is>
      </c>
      <c r="BV11" t="inlineStr">
        <is>
          <t>Craig Fisco</t>
        </is>
      </c>
      <c r="CF11" t="inlineStr">
        <is>
          <t>Hoang Vu Tong</t>
        </is>
      </c>
    </row>
    <row r="12">
      <c r="AN12" t="inlineStr">
        <is>
          <t>Amanda Aguiar</t>
        </is>
      </c>
      <c r="AO12" t="inlineStr">
        <is>
          <t>Aneshni Nagan</t>
        </is>
      </c>
      <c r="AU12" t="inlineStr">
        <is>
          <t>Jone Destine</t>
        </is>
      </c>
      <c r="BD12" t="inlineStr">
        <is>
          <t>Nikoleta Simpson</t>
        </is>
      </c>
      <c r="BJ12" t="inlineStr">
        <is>
          <t>Jared Kirkpatrick</t>
        </is>
      </c>
      <c r="BP12" t="inlineStr">
        <is>
          <t>Maryanne Walsh</t>
        </is>
      </c>
      <c r="BV12" t="inlineStr">
        <is>
          <t>Hillary Dinh</t>
        </is>
      </c>
      <c r="CF12" t="inlineStr">
        <is>
          <t>Jack Bolton</t>
        </is>
      </c>
    </row>
    <row r="13">
      <c r="AN13" t="inlineStr">
        <is>
          <t>Amy Shenker</t>
        </is>
      </c>
      <c r="AO13" t="inlineStr">
        <is>
          <t>Anna Kulyk</t>
        </is>
      </c>
      <c r="AU13" t="inlineStr">
        <is>
          <t>Rui Pinto</t>
        </is>
      </c>
      <c r="BD13" t="inlineStr">
        <is>
          <t>Tammy Riley</t>
        </is>
      </c>
      <c r="BJ13" t="inlineStr">
        <is>
          <t>Mary Beth Roth</t>
        </is>
      </c>
      <c r="BP13" t="inlineStr">
        <is>
          <t>Mike Riley</t>
        </is>
      </c>
      <c r="BV13" t="inlineStr">
        <is>
          <t>James MacDougall</t>
        </is>
      </c>
      <c r="CF13" t="inlineStr">
        <is>
          <t>Jonathan Neville</t>
        </is>
      </c>
    </row>
    <row r="14">
      <c r="AN14" t="inlineStr">
        <is>
          <t>Ana Breier</t>
        </is>
      </c>
      <c r="AO14" t="inlineStr">
        <is>
          <t>Anne-Laure Pujo</t>
        </is>
      </c>
      <c r="AU14" t="inlineStr">
        <is>
          <t>Scott Scheidel</t>
        </is>
      </c>
      <c r="BD14" t="inlineStr">
        <is>
          <t>Veronica Munoz</t>
        </is>
      </c>
      <c r="BJ14" t="inlineStr">
        <is>
          <t>Masato Fukui</t>
        </is>
      </c>
      <c r="BP14" t="inlineStr">
        <is>
          <t>Minhaj Shareef</t>
        </is>
      </c>
      <c r="BV14" t="inlineStr">
        <is>
          <t>Jeffrey Holsapple</t>
        </is>
      </c>
      <c r="CF14" t="inlineStr">
        <is>
          <t>Karen Bailey</t>
        </is>
      </c>
    </row>
    <row r="15">
      <c r="AN15" t="inlineStr">
        <is>
          <t>Ana Vijuk</t>
        </is>
      </c>
      <c r="AO15" t="inlineStr">
        <is>
          <t>Annie Fisher</t>
        </is>
      </c>
      <c r="BJ15" t="inlineStr">
        <is>
          <t>Meiying He</t>
        </is>
      </c>
      <c r="BP15" t="inlineStr">
        <is>
          <t>Nadine Wiss</t>
        </is>
      </c>
      <c r="BV15" t="inlineStr">
        <is>
          <t>Jerry Brumby</t>
        </is>
      </c>
      <c r="CF15" t="inlineStr">
        <is>
          <t>Lashae Williams</t>
        </is>
      </c>
    </row>
    <row r="16">
      <c r="AN16" t="inlineStr">
        <is>
          <t>Aneshni Nagan</t>
        </is>
      </c>
      <c r="AO16" t="inlineStr">
        <is>
          <t>AP Ireland team</t>
        </is>
      </c>
      <c r="BJ16" t="inlineStr">
        <is>
          <t>Noah Bandukwala</t>
        </is>
      </c>
      <c r="BP16" t="inlineStr">
        <is>
          <t>Owen Lewis</t>
        </is>
      </c>
      <c r="BV16" t="inlineStr">
        <is>
          <t>Jessica Woodham</t>
        </is>
      </c>
      <c r="CF16" t="inlineStr">
        <is>
          <t>Lauren Kidd</t>
        </is>
      </c>
    </row>
    <row r="17">
      <c r="AN17" t="inlineStr">
        <is>
          <t>Anna Kulyk</t>
        </is>
      </c>
      <c r="AO17" t="inlineStr">
        <is>
          <t>Arapovic Sanja</t>
        </is>
      </c>
      <c r="BJ17" t="inlineStr">
        <is>
          <t>Sara Chamberlain</t>
        </is>
      </c>
      <c r="BP17" t="inlineStr">
        <is>
          <t>Patti Bogemann</t>
        </is>
      </c>
      <c r="BV17" t="inlineStr">
        <is>
          <t>Kathleen Ruddy</t>
        </is>
      </c>
      <c r="CF17" t="inlineStr">
        <is>
          <t>Mary Creasey</t>
        </is>
      </c>
    </row>
    <row r="18">
      <c r="AN18" t="inlineStr">
        <is>
          <t>Anne-Laure Puj</t>
        </is>
      </c>
      <c r="AO18" t="inlineStr">
        <is>
          <t>Arelys Villota</t>
        </is>
      </c>
      <c r="BJ18" t="inlineStr">
        <is>
          <t>Sasha Lange</t>
        </is>
      </c>
      <c r="BP18" t="inlineStr">
        <is>
          <t>Patti Bogemann</t>
        </is>
      </c>
      <c r="BV18" t="inlineStr">
        <is>
          <t>Kerry Clancy</t>
        </is>
      </c>
      <c r="CF18" t="inlineStr">
        <is>
          <t>Michael Doyle</t>
        </is>
      </c>
    </row>
    <row r="19">
      <c r="AN19" t="inlineStr">
        <is>
          <t>Annie Fisher</t>
        </is>
      </c>
      <c r="AO19" t="inlineStr">
        <is>
          <t>Ashley Alexander</t>
        </is>
      </c>
      <c r="BJ19" t="inlineStr">
        <is>
          <t>Stacy Hunt</t>
        </is>
      </c>
      <c r="BP19" t="inlineStr">
        <is>
          <t>Project manager</t>
        </is>
      </c>
      <c r="BV19" t="inlineStr">
        <is>
          <t>Kimberly Martinez</t>
        </is>
      </c>
      <c r="CF19" t="inlineStr">
        <is>
          <t>Ray Williams</t>
        </is>
      </c>
    </row>
    <row r="20">
      <c r="AN20" t="inlineStr">
        <is>
          <t>AP email Ireland PLC</t>
        </is>
      </c>
      <c r="AO20" t="inlineStr">
        <is>
          <t>Balazs Gorog</t>
        </is>
      </c>
      <c r="BJ20" t="inlineStr">
        <is>
          <t>Stefania Stingo</t>
        </is>
      </c>
      <c r="BP20" t="inlineStr">
        <is>
          <t>Rachel Senia</t>
        </is>
      </c>
      <c r="BV20" t="inlineStr">
        <is>
          <t>Kyle Brown</t>
        </is>
      </c>
      <c r="CF20" t="inlineStr">
        <is>
          <t>Rebecca Gadsden</t>
        </is>
      </c>
    </row>
    <row r="21">
      <c r="AN21" t="inlineStr">
        <is>
          <t>Arapovic Sanja</t>
        </is>
      </c>
      <c r="AO21" t="inlineStr">
        <is>
          <t>Beatrice Cardone</t>
        </is>
      </c>
      <c r="BJ21" t="inlineStr">
        <is>
          <t>Travis Wong</t>
        </is>
      </c>
      <c r="BP21" t="inlineStr">
        <is>
          <t>Richard King</t>
        </is>
      </c>
      <c r="BV21" t="inlineStr">
        <is>
          <t>Lauren Sperber</t>
        </is>
      </c>
      <c r="CF21" t="inlineStr">
        <is>
          <t>Richard Fazackerley</t>
        </is>
      </c>
    </row>
    <row r="22">
      <c r="AN22" t="inlineStr">
        <is>
          <t>Arelys Villota</t>
        </is>
      </c>
      <c r="AO22" t="inlineStr">
        <is>
          <t>Becky Allen</t>
        </is>
      </c>
      <c r="BP22" t="inlineStr">
        <is>
          <t>Sam Sandoval</t>
        </is>
      </c>
      <c r="BV22" t="inlineStr">
        <is>
          <t>Lourdes Perea</t>
        </is>
      </c>
      <c r="CF22" t="inlineStr">
        <is>
          <t>Robert McWilliam</t>
        </is>
      </c>
    </row>
    <row r="23">
      <c r="AN23" t="inlineStr">
        <is>
          <t>Ashley Alexander</t>
        </is>
      </c>
      <c r="AO23" t="inlineStr">
        <is>
          <t>Bejamin West</t>
        </is>
      </c>
      <c r="BP23" t="inlineStr">
        <is>
          <t>Saramid Hagerty- no longer works at Myonex</t>
        </is>
      </c>
      <c r="BV23" t="inlineStr">
        <is>
          <t>Mark Sanders</t>
        </is>
      </c>
      <c r="CF23" t="inlineStr">
        <is>
          <t>Robert Mcwilliam</t>
        </is>
      </c>
    </row>
    <row r="24">
      <c r="AN24" t="inlineStr">
        <is>
          <t>Autumn Hughes</t>
        </is>
      </c>
      <c r="AO24" t="inlineStr">
        <is>
          <t>Benedicte Charpy</t>
        </is>
      </c>
      <c r="BP24" t="inlineStr">
        <is>
          <t>Sharon Cleetus</t>
        </is>
      </c>
      <c r="BV24" t="inlineStr">
        <is>
          <t>Nalja Grissom</t>
        </is>
      </c>
      <c r="CF24" t="inlineStr">
        <is>
          <t>Scott Wallace</t>
        </is>
      </c>
    </row>
    <row r="25">
      <c r="AN25" t="inlineStr">
        <is>
          <t>Balazs Gorog</t>
        </is>
      </c>
      <c r="AO25" t="inlineStr">
        <is>
          <t>Bettina Pham</t>
        </is>
      </c>
      <c r="BP25" t="inlineStr">
        <is>
          <t>Treyvon Jones</t>
        </is>
      </c>
      <c r="BV25" t="inlineStr">
        <is>
          <t>Nicole Curtis</t>
        </is>
      </c>
      <c r="CF25" t="inlineStr">
        <is>
          <t>Sean Helmus</t>
        </is>
      </c>
    </row>
    <row r="26">
      <c r="AN26" t="inlineStr">
        <is>
          <t>Balazs Gorog</t>
        </is>
      </c>
      <c r="AO26" t="inlineStr">
        <is>
          <t>Brett Keeler</t>
        </is>
      </c>
      <c r="BP26" t="inlineStr">
        <is>
          <t>UK Logistics Team</t>
        </is>
      </c>
      <c r="BV26" t="inlineStr">
        <is>
          <t>Nikki Thomas</t>
        </is>
      </c>
      <c r="CF26" t="inlineStr">
        <is>
          <t>Tom Miles</t>
        </is>
      </c>
    </row>
    <row r="27">
      <c r="AN27" t="inlineStr">
        <is>
          <t>Beatrice Cardone</t>
        </is>
      </c>
      <c r="AO27" t="inlineStr">
        <is>
          <t>Brittani Blazak</t>
        </is>
      </c>
      <c r="BP27" t="inlineStr">
        <is>
          <t>Vince Pension</t>
        </is>
      </c>
      <c r="BV27" t="inlineStr">
        <is>
          <t>Nora Legitimus</t>
        </is>
      </c>
    </row>
    <row r="28">
      <c r="AN28" t="inlineStr">
        <is>
          <t>Becky Allen</t>
        </is>
      </c>
      <c r="AO28" t="inlineStr">
        <is>
          <t>Bryan DeBlaker</t>
        </is>
      </c>
      <c r="BP28" t="inlineStr">
        <is>
          <t>Vincent Pension</t>
        </is>
      </c>
      <c r="BV28" t="inlineStr">
        <is>
          <t>Sahmoud Hinde</t>
        </is>
      </c>
    </row>
    <row r="29">
      <c r="AN29" t="inlineStr">
        <is>
          <t>Bejamin West</t>
        </is>
      </c>
      <c r="AO29" t="inlineStr">
        <is>
          <t>Camila Goni</t>
        </is>
      </c>
      <c r="BV29" t="inlineStr">
        <is>
          <t>Shauna Mankiewicz</t>
        </is>
      </c>
    </row>
    <row r="30">
      <c r="AN30" t="inlineStr">
        <is>
          <t>Benedicte Charpy</t>
        </is>
      </c>
      <c r="AO30" t="inlineStr">
        <is>
          <t>Carla Asseburg</t>
        </is>
      </c>
      <c r="BV30" t="inlineStr">
        <is>
          <t>Shelley Kilgore</t>
        </is>
      </c>
    </row>
    <row r="31">
      <c r="AN31" t="inlineStr">
        <is>
          <t>Bettina Pham</t>
        </is>
      </c>
      <c r="AO31" t="inlineStr">
        <is>
          <t>Caterina Parenti</t>
        </is>
      </c>
      <c r="BV31" t="inlineStr">
        <is>
          <t>Sindy Denyer</t>
        </is>
      </c>
    </row>
    <row r="32">
      <c r="AN32" t="inlineStr">
        <is>
          <t>Brett Keeler</t>
        </is>
      </c>
      <c r="AO32" t="inlineStr">
        <is>
          <t>Catherine Crealey</t>
        </is>
      </c>
      <c r="BV32" t="inlineStr">
        <is>
          <t>Timothy Ferris</t>
        </is>
      </c>
    </row>
    <row r="33">
      <c r="AN33" t="inlineStr">
        <is>
          <t>Bryan DeBlaker</t>
        </is>
      </c>
      <c r="AO33" t="inlineStr">
        <is>
          <t>Catherine Crealey</t>
        </is>
      </c>
      <c r="BV33" t="inlineStr">
        <is>
          <t>Wendy Siebert-Ortiz</t>
        </is>
      </c>
    </row>
    <row r="34">
      <c r="AN34" t="inlineStr">
        <is>
          <t>Camila Goni</t>
        </is>
      </c>
      <c r="AO34" t="inlineStr">
        <is>
          <t>Catherine Rowland</t>
        </is>
      </c>
      <c r="BV34" t="inlineStr">
        <is>
          <t>William Campbell</t>
        </is>
      </c>
    </row>
    <row r="35">
      <c r="AN35" t="inlineStr">
        <is>
          <t>Caoimhe Fagan</t>
        </is>
      </c>
      <c r="AO35" t="inlineStr">
        <is>
          <t>Chalida Charoenpol</t>
        </is>
      </c>
    </row>
    <row r="36">
      <c r="AN36" t="inlineStr">
        <is>
          <t>Carla Asseburg</t>
        </is>
      </c>
      <c r="AO36" t="inlineStr">
        <is>
          <t>Christina Kaemmer</t>
        </is>
      </c>
    </row>
    <row r="37">
      <c r="AN37" t="inlineStr">
        <is>
          <t>Caterina Parenti</t>
        </is>
      </c>
      <c r="AO37" t="inlineStr">
        <is>
          <t>Christopher Boney</t>
        </is>
      </c>
    </row>
    <row r="38">
      <c r="AN38" t="inlineStr">
        <is>
          <t>Catherine Crealey</t>
        </is>
      </c>
      <c r="AO38" t="inlineStr">
        <is>
          <t>Claire Madina</t>
        </is>
      </c>
    </row>
    <row r="39">
      <c r="AN39" t="inlineStr">
        <is>
          <t>Catherine Crealey</t>
        </is>
      </c>
      <c r="AO39" t="inlineStr">
        <is>
          <t>Claudia Meier</t>
        </is>
      </c>
    </row>
    <row r="40">
      <c r="AN40" t="inlineStr">
        <is>
          <t>Catherine Rowland</t>
        </is>
      </c>
      <c r="AO40" t="inlineStr">
        <is>
          <t>Costin Balan</t>
        </is>
      </c>
    </row>
    <row r="41">
      <c r="AN41" t="inlineStr">
        <is>
          <t>Chalida Charoenpol</t>
        </is>
      </c>
      <c r="AO41" t="inlineStr">
        <is>
          <t>Cris Ann Gonzales</t>
        </is>
      </c>
    </row>
    <row r="42">
      <c r="AN42" t="inlineStr">
        <is>
          <t>Cheryl Bonadonna</t>
        </is>
      </c>
      <c r="AO42" t="inlineStr">
        <is>
          <t>Dana Springer</t>
        </is>
      </c>
    </row>
    <row r="43">
      <c r="AN43" t="inlineStr">
        <is>
          <t>Christel Peronne</t>
        </is>
      </c>
      <c r="AO43" t="inlineStr">
        <is>
          <t>Dario Castiello</t>
        </is>
      </c>
    </row>
    <row r="44">
      <c r="AN44" t="inlineStr">
        <is>
          <t>Christina Kaemmer</t>
        </is>
      </c>
      <c r="AO44" t="inlineStr">
        <is>
          <t>Darlene Amado</t>
        </is>
      </c>
    </row>
    <row r="45">
      <c r="AN45" t="inlineStr">
        <is>
          <t>Christina Oliger</t>
        </is>
      </c>
      <c r="AO45" t="inlineStr">
        <is>
          <t>Debashis Chakraborty</t>
        </is>
      </c>
    </row>
    <row r="46">
      <c r="AN46" t="inlineStr">
        <is>
          <t>Christina Wilson</t>
        </is>
      </c>
      <c r="AO46" t="inlineStr">
        <is>
          <t>Debbie Marshall</t>
        </is>
      </c>
    </row>
    <row r="47">
      <c r="AN47" t="inlineStr">
        <is>
          <t>Christopher Boney</t>
        </is>
      </c>
      <c r="AO47" t="inlineStr">
        <is>
          <t>Debra Craven</t>
        </is>
      </c>
    </row>
    <row r="48">
      <c r="AN48" t="inlineStr">
        <is>
          <t>Claire Madina</t>
        </is>
      </c>
      <c r="AO48" t="inlineStr">
        <is>
          <t>Elodie Le Sidaner</t>
        </is>
      </c>
    </row>
    <row r="49">
      <c r="AN49" t="inlineStr">
        <is>
          <t>Claudia Meier</t>
        </is>
      </c>
      <c r="AO49" t="inlineStr">
        <is>
          <t>Emily Khan</t>
        </is>
      </c>
    </row>
    <row r="50">
      <c r="AN50" t="inlineStr">
        <is>
          <t>Claudia Toscano</t>
        </is>
      </c>
      <c r="AO50" t="inlineStr">
        <is>
          <t>Emma Neill</t>
        </is>
      </c>
    </row>
    <row r="51">
      <c r="AN51" t="inlineStr">
        <is>
          <t>Costin Balan</t>
        </is>
      </c>
      <c r="AO51" t="inlineStr">
        <is>
          <t>Evy Baldwin</t>
        </is>
      </c>
    </row>
    <row r="52">
      <c r="AN52" t="inlineStr">
        <is>
          <t>Cris Ann Gonzales</t>
        </is>
      </c>
      <c r="AO52" t="inlineStr">
        <is>
          <t>Filipa Mendaosilva</t>
        </is>
      </c>
    </row>
    <row r="53">
      <c r="AN53" t="inlineStr">
        <is>
          <t>Crystal Cushman</t>
        </is>
      </c>
      <c r="AO53" t="inlineStr">
        <is>
          <t>Finnian Carroll-Maurer</t>
        </is>
      </c>
    </row>
    <row r="54">
      <c r="AN54" t="inlineStr">
        <is>
          <t>Crystal Radford</t>
        </is>
      </c>
      <c r="AO54" t="inlineStr">
        <is>
          <t>Gabriela Pimentel</t>
        </is>
      </c>
    </row>
    <row r="55">
      <c r="AN55" t="inlineStr">
        <is>
          <t>Cynthia May</t>
        </is>
      </c>
      <c r="AO55" t="inlineStr">
        <is>
          <t>Gasparac Shannon</t>
        </is>
      </c>
    </row>
    <row r="56">
      <c r="AN56" t="inlineStr">
        <is>
          <t>Dana Springer</t>
        </is>
      </c>
      <c r="AO56" t="inlineStr">
        <is>
          <t>Gilles Galliot</t>
        </is>
      </c>
    </row>
    <row r="57">
      <c r="AN57" t="inlineStr">
        <is>
          <t>Dario Castiello</t>
        </is>
      </c>
      <c r="AO57" t="inlineStr">
        <is>
          <t>Gillian Deena</t>
        </is>
      </c>
    </row>
    <row r="58">
      <c r="AN58" t="inlineStr">
        <is>
          <t>Darlene Amado</t>
        </is>
      </c>
      <c r="AO58" t="inlineStr">
        <is>
          <t>Glenn Tan Ching Siang</t>
        </is>
      </c>
    </row>
    <row r="59">
      <c r="AN59" t="inlineStr">
        <is>
          <t>Debashis Chakraborty</t>
        </is>
      </c>
      <c r="AO59" t="inlineStr">
        <is>
          <t>Greg Hemontolor</t>
        </is>
      </c>
    </row>
    <row r="60">
      <c r="AN60" t="inlineStr">
        <is>
          <t>Debashis Chakraborty</t>
        </is>
      </c>
      <c r="AO60" t="inlineStr">
        <is>
          <t>Gregory Addesso</t>
        </is>
      </c>
    </row>
    <row r="61">
      <c r="AN61" t="inlineStr">
        <is>
          <t>Debbie Marshall</t>
        </is>
      </c>
      <c r="AO61" t="inlineStr">
        <is>
          <t>Harald Singer</t>
        </is>
      </c>
    </row>
    <row r="62">
      <c r="AN62" t="inlineStr">
        <is>
          <t>Debra Craven</t>
        </is>
      </c>
      <c r="AO62" t="inlineStr">
        <is>
          <t>Heather Hirst</t>
        </is>
      </c>
    </row>
    <row r="63">
      <c r="AN63" t="inlineStr">
        <is>
          <t>Dinah Knotts</t>
        </is>
      </c>
      <c r="AO63" t="inlineStr">
        <is>
          <t>Helen Chalmers</t>
        </is>
      </c>
    </row>
    <row r="64">
      <c r="AN64" t="inlineStr">
        <is>
          <t>Donal Crowley</t>
        </is>
      </c>
      <c r="AO64" t="inlineStr">
        <is>
          <t>Helen Chalmers</t>
        </is>
      </c>
    </row>
    <row r="65">
      <c r="AN65" t="inlineStr">
        <is>
          <t>Elizabeth Lovell</t>
        </is>
      </c>
      <c r="AO65" t="inlineStr">
        <is>
          <t>Ihjaaz Qureshi</t>
        </is>
      </c>
    </row>
    <row r="66">
      <c r="AN66" t="inlineStr">
        <is>
          <t>Elodie Le Sidaner</t>
        </is>
      </c>
      <c r="AO66" t="inlineStr">
        <is>
          <t>Ildiko Pecak</t>
        </is>
      </c>
    </row>
    <row r="67">
      <c r="AN67" t="inlineStr">
        <is>
          <t>Emily Khan</t>
        </is>
      </c>
      <c r="AO67" t="inlineStr">
        <is>
          <t>Importer of Record</t>
        </is>
      </c>
    </row>
    <row r="68">
      <c r="AN68" t="inlineStr">
        <is>
          <t>Emma Neill</t>
        </is>
      </c>
      <c r="AO68" t="inlineStr">
        <is>
          <t>Ingrid Mateu</t>
        </is>
      </c>
    </row>
    <row r="69">
      <c r="AN69" t="inlineStr">
        <is>
          <t>Erica Barber</t>
        </is>
      </c>
      <c r="AO69" t="inlineStr">
        <is>
          <t>Irina Naumenkova</t>
        </is>
      </c>
    </row>
    <row r="70">
      <c r="AN70" t="inlineStr">
        <is>
          <t>Evy Baldwin</t>
        </is>
      </c>
      <c r="AO70" t="inlineStr">
        <is>
          <t>Jack Harasimowicz</t>
        </is>
      </c>
    </row>
    <row r="71">
      <c r="AN71" t="inlineStr">
        <is>
          <t>Filipa Mendaosilva</t>
        </is>
      </c>
      <c r="AO71" t="inlineStr">
        <is>
          <t>Jake Weiner</t>
        </is>
      </c>
    </row>
    <row r="72">
      <c r="AN72" t="inlineStr">
        <is>
          <t>Finnian Carroll-Maurer</t>
        </is>
      </c>
      <c r="AO72" t="inlineStr">
        <is>
          <t>James Liles</t>
        </is>
      </c>
    </row>
    <row r="73">
      <c r="AN73" t="inlineStr">
        <is>
          <t>Gabriela Pimentel</t>
        </is>
      </c>
      <c r="AO73" t="inlineStr">
        <is>
          <t>Janis Brown</t>
        </is>
      </c>
    </row>
    <row r="74">
      <c r="AN74" t="inlineStr">
        <is>
          <t>Gasparac Shannon</t>
        </is>
      </c>
      <c r="AO74" t="inlineStr">
        <is>
          <t>Jayesh Patel</t>
        </is>
      </c>
    </row>
    <row r="75">
      <c r="AN75" t="inlineStr">
        <is>
          <t>Gilles Galliot</t>
        </is>
      </c>
      <c r="AO75" t="inlineStr">
        <is>
          <t>Jeff Erickson</t>
        </is>
      </c>
    </row>
    <row r="76">
      <c r="AN76" t="inlineStr">
        <is>
          <t>Gillian Deena</t>
        </is>
      </c>
      <c r="AO76" t="inlineStr">
        <is>
          <t>Jeffrey Cox</t>
        </is>
      </c>
    </row>
    <row r="77">
      <c r="AN77" t="inlineStr">
        <is>
          <t>Glenn Tan Ching Siang</t>
        </is>
      </c>
      <c r="AO77" t="inlineStr">
        <is>
          <t>Jeffrey Fox</t>
        </is>
      </c>
    </row>
    <row r="78">
      <c r="AN78" t="inlineStr">
        <is>
          <t>Graham Fewster</t>
        </is>
      </c>
      <c r="AO78" t="inlineStr">
        <is>
          <t>Jelena Tomasevic</t>
        </is>
      </c>
    </row>
    <row r="79">
      <c r="AN79" t="inlineStr">
        <is>
          <t>Gregory Addesso</t>
        </is>
      </c>
      <c r="AO79" t="inlineStr">
        <is>
          <t>Jennifer Appleby</t>
        </is>
      </c>
    </row>
    <row r="80">
      <c r="AN80" t="inlineStr">
        <is>
          <t>Gregory Hemontolor</t>
        </is>
      </c>
      <c r="AO80" t="inlineStr">
        <is>
          <t>Jennifer Diprata</t>
        </is>
      </c>
    </row>
    <row r="81">
      <c r="AN81" t="inlineStr">
        <is>
          <t>Harald Singer</t>
        </is>
      </c>
      <c r="AO81" t="inlineStr">
        <is>
          <t>Jennifer McIlvain</t>
        </is>
      </c>
    </row>
    <row r="82">
      <c r="AN82" t="inlineStr">
        <is>
          <t>Heather Hirst</t>
        </is>
      </c>
      <c r="AO82" t="inlineStr">
        <is>
          <t>Jessica Da Silva</t>
        </is>
      </c>
    </row>
    <row r="83">
      <c r="AN83" t="inlineStr">
        <is>
          <t>Helen Chalmers</t>
        </is>
      </c>
      <c r="AO83" t="inlineStr">
        <is>
          <t>Jessica Evans</t>
        </is>
      </c>
    </row>
    <row r="84">
      <c r="AN84" t="inlineStr">
        <is>
          <t>Helen Chalmers</t>
        </is>
      </c>
      <c r="AO84" t="inlineStr">
        <is>
          <t>Jessica Kokoszka</t>
        </is>
      </c>
    </row>
    <row r="85">
      <c r="AN85" t="inlineStr">
        <is>
          <t>Holly Malave</t>
        </is>
      </c>
      <c r="AO85" t="inlineStr">
        <is>
          <t>Jessica Walorz</t>
        </is>
      </c>
    </row>
    <row r="86">
      <c r="AN86" t="inlineStr">
        <is>
          <t>Ihjaaz Qureshi</t>
        </is>
      </c>
      <c r="AO86" t="inlineStr">
        <is>
          <t>joana Figueiredo</t>
        </is>
      </c>
    </row>
    <row r="87">
      <c r="AN87" t="inlineStr">
        <is>
          <t>Ildiko Pecak</t>
        </is>
      </c>
      <c r="AO87" t="inlineStr">
        <is>
          <t>Joanna Gorecka</t>
        </is>
      </c>
    </row>
    <row r="88">
      <c r="AN88" t="inlineStr">
        <is>
          <t>Importer of Record</t>
        </is>
      </c>
      <c r="AO88" t="inlineStr">
        <is>
          <t>Joanna Rucinska</t>
        </is>
      </c>
    </row>
    <row r="89">
      <c r="AN89" t="inlineStr">
        <is>
          <t>Ingrid Mateu</t>
        </is>
      </c>
      <c r="AO89" t="inlineStr">
        <is>
          <t>Joanna Siemiatkowska</t>
        </is>
      </c>
    </row>
    <row r="90">
      <c r="AN90" t="inlineStr">
        <is>
          <t>Irina Naumenkova</t>
        </is>
      </c>
      <c r="AO90" t="inlineStr">
        <is>
          <t>Joyce Lee</t>
        </is>
      </c>
    </row>
    <row r="91">
      <c r="AN91" t="inlineStr">
        <is>
          <t>Jack Harasimowicz</t>
        </is>
      </c>
      <c r="AO91" t="inlineStr">
        <is>
          <t>Juan Costales</t>
        </is>
      </c>
    </row>
    <row r="92">
      <c r="AN92" t="inlineStr">
        <is>
          <t>James Liles</t>
        </is>
      </c>
      <c r="AO92" t="inlineStr">
        <is>
          <t>Julie Hamm</t>
        </is>
      </c>
    </row>
    <row r="93">
      <c r="AN93" t="inlineStr">
        <is>
          <t>Janis Brown</t>
        </is>
      </c>
      <c r="AO93" t="inlineStr">
        <is>
          <t>Kanokwan Larpadisorrn</t>
        </is>
      </c>
    </row>
    <row r="94">
      <c r="AN94" t="inlineStr">
        <is>
          <t>Janis Brown</t>
        </is>
      </c>
      <c r="AO94" t="inlineStr">
        <is>
          <t>Karsten Rotthowe</t>
        </is>
      </c>
    </row>
    <row r="95">
      <c r="AN95" t="inlineStr">
        <is>
          <t>Jayesh Patel</t>
        </is>
      </c>
      <c r="AO95" t="inlineStr">
        <is>
          <t>Katherine Mcginley</t>
        </is>
      </c>
    </row>
    <row r="96">
      <c r="AN96" t="inlineStr">
        <is>
          <t>Jeff Erickson</t>
        </is>
      </c>
      <c r="AO96" t="inlineStr">
        <is>
          <t>Kathy Fong</t>
        </is>
      </c>
    </row>
    <row r="97">
      <c r="AN97" t="inlineStr">
        <is>
          <t>Jeff Sharp</t>
        </is>
      </c>
      <c r="AO97" t="inlineStr">
        <is>
          <t>Katia Razumovskaja</t>
        </is>
      </c>
    </row>
    <row r="98">
      <c r="AN98" t="inlineStr">
        <is>
          <t>Jeffrey Cox</t>
        </is>
      </c>
      <c r="AO98" t="inlineStr">
        <is>
          <t>Katrina Robinson</t>
        </is>
      </c>
    </row>
    <row r="99">
      <c r="AN99" t="inlineStr">
        <is>
          <t>Jeffrey Fox</t>
        </is>
      </c>
      <c r="AO99" t="inlineStr">
        <is>
          <t>Kava Jasmin</t>
        </is>
      </c>
    </row>
    <row r="100">
      <c r="AN100" t="inlineStr">
        <is>
          <t>Jelena Tomasevic</t>
        </is>
      </c>
      <c r="AO100" t="inlineStr">
        <is>
          <t>Kelly Barlow</t>
        </is>
      </c>
    </row>
    <row r="101">
      <c r="AN101" t="inlineStr">
        <is>
          <t>Jennifer Appleby</t>
        </is>
      </c>
      <c r="AO101" t="inlineStr">
        <is>
          <t>Kelly Millar</t>
        </is>
      </c>
    </row>
    <row r="102">
      <c r="AN102" t="inlineStr">
        <is>
          <t>Jennifer Diprata</t>
        </is>
      </c>
      <c r="AO102" t="inlineStr">
        <is>
          <t>Khan Emily</t>
        </is>
      </c>
    </row>
    <row r="103">
      <c r="AN103" t="inlineStr">
        <is>
          <t>Jessica Da Silva</t>
        </is>
      </c>
      <c r="AO103" t="inlineStr">
        <is>
          <t>Kim Farrell</t>
        </is>
      </c>
    </row>
    <row r="104">
      <c r="AN104" t="inlineStr">
        <is>
          <t>Jessica Evans</t>
        </is>
      </c>
      <c r="AO104" t="inlineStr">
        <is>
          <t>Kim Jardim-Surman</t>
        </is>
      </c>
    </row>
    <row r="105">
      <c r="AN105" t="inlineStr">
        <is>
          <t>Jessica Kokoszka</t>
        </is>
      </c>
      <c r="AO105" t="inlineStr">
        <is>
          <t>Kimberly Cusano</t>
        </is>
      </c>
    </row>
    <row r="106">
      <c r="AN106" t="inlineStr">
        <is>
          <t>Jessica Walorz</t>
        </is>
      </c>
      <c r="AO106" t="inlineStr">
        <is>
          <t>Kitty Terstege</t>
        </is>
      </c>
    </row>
    <row r="107">
      <c r="AN107" t="inlineStr">
        <is>
          <t>Jill Cottell</t>
        </is>
      </c>
      <c r="AO107" t="inlineStr">
        <is>
          <t>Kris Javier</t>
        </is>
      </c>
    </row>
    <row r="108">
      <c r="AN108" t="inlineStr">
        <is>
          <t>joana Figueiredo</t>
        </is>
      </c>
      <c r="AO108" t="inlineStr">
        <is>
          <t>Kriti Khera</t>
        </is>
      </c>
    </row>
    <row r="109">
      <c r="AN109" t="inlineStr">
        <is>
          <t>Joanna Gorecka</t>
        </is>
      </c>
      <c r="AO109" t="inlineStr">
        <is>
          <t>Le Su</t>
        </is>
      </c>
    </row>
    <row r="110">
      <c r="AN110" t="inlineStr">
        <is>
          <t>Joanna Rucinska</t>
        </is>
      </c>
      <c r="AO110" t="inlineStr">
        <is>
          <t>Lindsey Flynn</t>
        </is>
      </c>
    </row>
    <row r="111">
      <c r="AN111" t="inlineStr">
        <is>
          <t>Joanna Siemiatkowska</t>
        </is>
      </c>
      <c r="AO111" t="inlineStr">
        <is>
          <t>Louisa Carlse</t>
        </is>
      </c>
    </row>
    <row r="112">
      <c r="AN112" t="inlineStr">
        <is>
          <t>Joe Potworka</t>
        </is>
      </c>
      <c r="AO112" t="inlineStr">
        <is>
          <t>Lyn McDowell</t>
        </is>
      </c>
    </row>
    <row r="113">
      <c r="AN113" t="inlineStr">
        <is>
          <t>John Munn</t>
        </is>
      </c>
      <c r="AO113" t="inlineStr">
        <is>
          <t>Madeline Hall</t>
        </is>
      </c>
    </row>
    <row r="114">
      <c r="AN114" t="inlineStr">
        <is>
          <t>Joubert Liebenberg</t>
        </is>
      </c>
      <c r="AO114" t="inlineStr">
        <is>
          <t>Mako Kerkadze</t>
        </is>
      </c>
    </row>
    <row r="115">
      <c r="AN115" t="inlineStr">
        <is>
          <t>Joyce Lee</t>
        </is>
      </c>
      <c r="AO115" t="inlineStr">
        <is>
          <t>Mara-Lu Smit</t>
        </is>
      </c>
    </row>
    <row r="116">
      <c r="AN116" t="inlineStr">
        <is>
          <t>Juan Costales</t>
        </is>
      </c>
      <c r="AO116" t="inlineStr">
        <is>
          <t>Margaret Cooley</t>
        </is>
      </c>
    </row>
    <row r="117">
      <c r="AN117" t="inlineStr">
        <is>
          <t>Julie Hamm</t>
        </is>
      </c>
      <c r="AO117" t="inlineStr">
        <is>
          <t>Mariam Alakabawy</t>
        </is>
      </c>
    </row>
    <row r="118">
      <c r="AN118" t="inlineStr">
        <is>
          <t>Kanokwan Larpadisorrn</t>
        </is>
      </c>
      <c r="AO118" t="inlineStr">
        <is>
          <t>Mariola Milanowska</t>
        </is>
      </c>
    </row>
    <row r="119">
      <c r="AN119" t="inlineStr">
        <is>
          <t>Karsten Rotthowe</t>
        </is>
      </c>
      <c r="AO119" t="inlineStr">
        <is>
          <t>Marlena Galecka</t>
        </is>
      </c>
    </row>
    <row r="120">
      <c r="AN120" t="inlineStr">
        <is>
          <t>Katherine Mcginley</t>
        </is>
      </c>
      <c r="AO120" t="inlineStr">
        <is>
          <t>Martin Lucas</t>
        </is>
      </c>
    </row>
    <row r="121">
      <c r="AN121" t="inlineStr">
        <is>
          <t>Kathy Fong</t>
        </is>
      </c>
      <c r="AO121" t="inlineStr">
        <is>
          <t>Marzena Madej</t>
        </is>
      </c>
    </row>
    <row r="122">
      <c r="AN122" t="inlineStr">
        <is>
          <t>Katrina Robinson</t>
        </is>
      </c>
      <c r="AO122" t="inlineStr">
        <is>
          <t>Matt Berry</t>
        </is>
      </c>
    </row>
    <row r="123">
      <c r="AN123" t="inlineStr">
        <is>
          <t>Kava Jasmin</t>
        </is>
      </c>
      <c r="AO123" t="inlineStr">
        <is>
          <t>Meier Claudia</t>
        </is>
      </c>
    </row>
    <row r="124">
      <c r="AN124" t="inlineStr">
        <is>
          <t>Kelly Barlow</t>
        </is>
      </c>
      <c r="AO124" t="inlineStr">
        <is>
          <t>Meirav Zohar</t>
        </is>
      </c>
    </row>
    <row r="125">
      <c r="AN125" t="inlineStr">
        <is>
          <t>Kelly Millar</t>
        </is>
      </c>
      <c r="AO125" t="inlineStr">
        <is>
          <t>Michelle Moore</t>
        </is>
      </c>
    </row>
    <row r="126">
      <c r="AN126" t="inlineStr">
        <is>
          <t>Khan Emily</t>
        </is>
      </c>
      <c r="AO126" t="inlineStr">
        <is>
          <t>Mikaela Feichtinger</t>
        </is>
      </c>
    </row>
    <row r="127">
      <c r="AN127" t="inlineStr">
        <is>
          <t>Kim Jardim-Surman</t>
        </is>
      </c>
      <c r="AO127" t="inlineStr">
        <is>
          <t>Monica Nhong</t>
        </is>
      </c>
    </row>
    <row r="128">
      <c r="AN128" t="inlineStr">
        <is>
          <t>Kimberly Cusano</t>
        </is>
      </c>
      <c r="AO128" t="inlineStr">
        <is>
          <t>Natasha Deiter</t>
        </is>
      </c>
    </row>
    <row r="129">
      <c r="AN129" t="inlineStr">
        <is>
          <t>Kitty Terstege</t>
        </is>
      </c>
      <c r="AO129" t="inlineStr">
        <is>
          <t>Neil Ann Moody</t>
        </is>
      </c>
    </row>
    <row r="130">
      <c r="AN130" t="inlineStr">
        <is>
          <t>Kris Javier</t>
        </is>
      </c>
      <c r="AO130" t="inlineStr">
        <is>
          <t>oleg Suitetov</t>
        </is>
      </c>
    </row>
    <row r="131">
      <c r="AN131" t="inlineStr">
        <is>
          <t>Kriti Khera</t>
        </is>
      </c>
      <c r="AO131" t="inlineStr">
        <is>
          <t>Olga Filina</t>
        </is>
      </c>
    </row>
    <row r="132">
      <c r="AN132" t="inlineStr">
        <is>
          <t>Le Su</t>
        </is>
      </c>
      <c r="AO132" t="inlineStr">
        <is>
          <t>Olubunmi Oduwole</t>
        </is>
      </c>
    </row>
    <row r="133">
      <c r="AN133" t="inlineStr">
        <is>
          <t>Lindsey Flynn</t>
        </is>
      </c>
      <c r="AO133" t="inlineStr">
        <is>
          <t>Perrine Gouin</t>
        </is>
      </c>
    </row>
    <row r="134">
      <c r="AN134" t="inlineStr">
        <is>
          <t>Louisa Carlse</t>
        </is>
      </c>
      <c r="AO134" t="inlineStr">
        <is>
          <t>Piyush Tripathi</t>
        </is>
      </c>
    </row>
    <row r="135">
      <c r="AN135" t="inlineStr">
        <is>
          <t>Lyn McDowell</t>
        </is>
      </c>
      <c r="AO135" t="inlineStr">
        <is>
          <t>Rachel Tonkin</t>
        </is>
      </c>
    </row>
    <row r="136">
      <c r="AN136" t="inlineStr">
        <is>
          <t>Madeline Hall</t>
        </is>
      </c>
      <c r="AO136" t="inlineStr">
        <is>
          <t>rebecca Bryan</t>
        </is>
      </c>
    </row>
    <row r="137">
      <c r="AN137" t="inlineStr">
        <is>
          <t>Mako Kerkadze</t>
        </is>
      </c>
      <c r="AO137" t="inlineStr">
        <is>
          <t>Robert Kramek</t>
        </is>
      </c>
    </row>
    <row r="138">
      <c r="AN138" t="inlineStr">
        <is>
          <t>Mara-Lu Smit</t>
        </is>
      </c>
      <c r="AO138" t="inlineStr">
        <is>
          <t>Rodrigo Maccari</t>
        </is>
      </c>
    </row>
    <row r="139">
      <c r="AN139" t="inlineStr">
        <is>
          <t>Margaret Cooley</t>
        </is>
      </c>
      <c r="AO139" t="inlineStr">
        <is>
          <t>Ronan Butler</t>
        </is>
      </c>
    </row>
    <row r="140">
      <c r="AN140" t="inlineStr">
        <is>
          <t>Mariam Alakabawy</t>
        </is>
      </c>
      <c r="AO140" t="inlineStr">
        <is>
          <t>Rosanne Virginio</t>
        </is>
      </c>
    </row>
    <row r="141">
      <c r="AN141" t="inlineStr">
        <is>
          <t>Marlena Galecka</t>
        </is>
      </c>
      <c r="AO141" t="inlineStr">
        <is>
          <t>Rosie Salmon</t>
        </is>
      </c>
    </row>
    <row r="142">
      <c r="AN142" t="inlineStr">
        <is>
          <t>Martin Lucas</t>
        </is>
      </c>
      <c r="AO142" t="inlineStr">
        <is>
          <t>Ruby Zhao</t>
        </is>
      </c>
    </row>
    <row r="143">
      <c r="AN143" t="inlineStr">
        <is>
          <t>Marzena Madej</t>
        </is>
      </c>
      <c r="AO143" t="inlineStr">
        <is>
          <t>Saar Freedman</t>
        </is>
      </c>
    </row>
    <row r="144">
      <c r="AN144" t="inlineStr">
        <is>
          <t>Matt Berry</t>
        </is>
      </c>
      <c r="AO144" t="inlineStr">
        <is>
          <t>Sally Pasche</t>
        </is>
      </c>
    </row>
    <row r="145">
      <c r="AN145" t="inlineStr">
        <is>
          <t>Meier Claudia</t>
        </is>
      </c>
      <c r="AO145" t="inlineStr">
        <is>
          <t>Samantha Hough</t>
        </is>
      </c>
    </row>
    <row r="146">
      <c r="AN146" t="inlineStr">
        <is>
          <t>Michele Nelson</t>
        </is>
      </c>
      <c r="AO146" t="inlineStr">
        <is>
          <t>Sanjay Sarkar</t>
        </is>
      </c>
    </row>
    <row r="147">
      <c r="AN147" t="inlineStr">
        <is>
          <t>Michelle Moore</t>
        </is>
      </c>
      <c r="AO147" t="inlineStr">
        <is>
          <t>Sara Mccradden</t>
        </is>
      </c>
    </row>
    <row r="148">
      <c r="AN148" t="inlineStr">
        <is>
          <t>Mikaela Feichtinger</t>
        </is>
      </c>
      <c r="AO148" t="inlineStr">
        <is>
          <t>Sarah Casey</t>
        </is>
      </c>
    </row>
    <row r="149">
      <c r="AN149" t="inlineStr">
        <is>
          <t>Monica Nhong</t>
        </is>
      </c>
      <c r="AO149" t="inlineStr">
        <is>
          <t>Sarah Gilbert</t>
        </is>
      </c>
    </row>
    <row r="150">
      <c r="AN150" t="inlineStr">
        <is>
          <t>Monica Putnam</t>
        </is>
      </c>
      <c r="AO150" t="inlineStr">
        <is>
          <t>Sarah Willison</t>
        </is>
      </c>
    </row>
    <row r="151">
      <c r="AN151" t="inlineStr">
        <is>
          <t>Nancy Muirhead</t>
        </is>
      </c>
      <c r="AO151" t="inlineStr">
        <is>
          <t>Satyam Dubey</t>
        </is>
      </c>
    </row>
    <row r="152">
      <c r="AN152" t="inlineStr">
        <is>
          <t>Natasha Deiter</t>
        </is>
      </c>
      <c r="AO152" t="inlineStr">
        <is>
          <t>Shannel Phillips</t>
        </is>
      </c>
    </row>
    <row r="153">
      <c r="AN153" t="inlineStr">
        <is>
          <t>NeilAnn Moody</t>
        </is>
      </c>
      <c r="AO153" t="inlineStr">
        <is>
          <t>Shannon Gasparac</t>
        </is>
      </c>
    </row>
    <row r="154">
      <c r="AN154" t="inlineStr">
        <is>
          <t>oleg Suitetov</t>
        </is>
      </c>
      <c r="AO154" t="inlineStr">
        <is>
          <t>Sheldon NCP Donnelly</t>
        </is>
      </c>
    </row>
    <row r="155">
      <c r="AN155" t="inlineStr">
        <is>
          <t>Oleksandr Rudovskyi</t>
        </is>
      </c>
      <c r="AO155" t="inlineStr">
        <is>
          <t>Sheryl Quinlan</t>
        </is>
      </c>
    </row>
    <row r="156">
      <c r="AN156" t="inlineStr">
        <is>
          <t>Olga Filina</t>
        </is>
      </c>
      <c r="AO156" t="inlineStr">
        <is>
          <t>Silvia Passamonti</t>
        </is>
      </c>
    </row>
    <row r="157">
      <c r="AN157" t="inlineStr">
        <is>
          <t>Olga Filina</t>
        </is>
      </c>
      <c r="AO157" t="inlineStr">
        <is>
          <t>Sjoerd Balk</t>
        </is>
      </c>
    </row>
    <row r="158">
      <c r="AN158" t="inlineStr">
        <is>
          <t>Olga Muzychenko</t>
        </is>
      </c>
      <c r="AO158" t="inlineStr">
        <is>
          <t>Slawomir Urbanski</t>
        </is>
      </c>
    </row>
    <row r="159">
      <c r="AN159" t="inlineStr">
        <is>
          <t>Oliver Webber</t>
        </is>
      </c>
      <c r="AO159" t="inlineStr">
        <is>
          <t>Someshni Moodley</t>
        </is>
      </c>
    </row>
    <row r="160">
      <c r="AN160" t="inlineStr">
        <is>
          <t>Olubunmi Oduwole</t>
        </is>
      </c>
      <c r="AO160" t="inlineStr">
        <is>
          <t>Sophia Chang</t>
        </is>
      </c>
    </row>
    <row r="161">
      <c r="AN161" t="inlineStr">
        <is>
          <t>Perrine Gouin</t>
        </is>
      </c>
      <c r="AO161" t="inlineStr">
        <is>
          <t>Srujana Kapavarapu</t>
        </is>
      </c>
    </row>
    <row r="162">
      <c r="AN162" t="inlineStr">
        <is>
          <t>Prahs AP</t>
        </is>
      </c>
      <c r="AO162" t="inlineStr">
        <is>
          <t>Steven Porteous</t>
        </is>
      </c>
    </row>
    <row r="163">
      <c r="AN163" t="inlineStr">
        <is>
          <t>Prahs Vendor Management</t>
        </is>
      </c>
      <c r="AO163" t="inlineStr">
        <is>
          <t>Tabish Ahmed</t>
        </is>
      </c>
    </row>
    <row r="164">
      <c r="AN164" t="inlineStr">
        <is>
          <t>Rachael Thompson</t>
        </is>
      </c>
      <c r="AO164" t="inlineStr">
        <is>
          <t>Tamara Nikolajevic</t>
        </is>
      </c>
    </row>
    <row r="165">
      <c r="AN165" t="inlineStr">
        <is>
          <t>Rachel Tonkin</t>
        </is>
      </c>
      <c r="AO165" t="inlineStr">
        <is>
          <t>Tammy Gallagher</t>
        </is>
      </c>
    </row>
    <row r="166">
      <c r="AN166" t="inlineStr">
        <is>
          <t>Rebecca Bryan</t>
        </is>
      </c>
      <c r="AO166" t="inlineStr">
        <is>
          <t>Tara Hanley</t>
        </is>
      </c>
    </row>
    <row r="167">
      <c r="AN167" t="inlineStr">
        <is>
          <t>Robert Kramek</t>
        </is>
      </c>
      <c r="AO167" t="inlineStr">
        <is>
          <t>Tara Smith</t>
        </is>
      </c>
    </row>
    <row r="168">
      <c r="AN168" t="inlineStr">
        <is>
          <t>Rodrigo Maccari</t>
        </is>
      </c>
      <c r="AO168" t="inlineStr">
        <is>
          <t>Tarushikha Sharma</t>
        </is>
      </c>
    </row>
    <row r="169">
      <c r="AN169" t="inlineStr">
        <is>
          <t>Roger Herrmann</t>
        </is>
      </c>
      <c r="AO169" t="inlineStr">
        <is>
          <t>Terri Davids</t>
        </is>
      </c>
    </row>
    <row r="170">
      <c r="AN170" t="inlineStr">
        <is>
          <t>Ronan Butler</t>
        </is>
      </c>
      <c r="AO170" t="inlineStr">
        <is>
          <t>Thomas. Olshan</t>
        </is>
      </c>
    </row>
    <row r="171">
      <c r="AN171" t="inlineStr">
        <is>
          <t>Rosanne Virginio</t>
        </is>
      </c>
      <c r="AO171" t="inlineStr">
        <is>
          <t>Tiing Ting</t>
        </is>
      </c>
    </row>
    <row r="172">
      <c r="AN172" t="inlineStr">
        <is>
          <t>Rosie Salmon</t>
        </is>
      </c>
      <c r="AO172" t="inlineStr">
        <is>
          <t>Tracina Williams</t>
        </is>
      </c>
    </row>
    <row r="173">
      <c r="AN173" t="inlineStr">
        <is>
          <t>Ruby Zhao</t>
        </is>
      </c>
      <c r="AO173" t="inlineStr">
        <is>
          <t>Vanesa Duaigues</t>
        </is>
      </c>
    </row>
    <row r="174">
      <c r="AN174" t="inlineStr">
        <is>
          <t>Ruth Smith</t>
        </is>
      </c>
      <c r="AO174" t="inlineStr">
        <is>
          <t>Venkhatesh Sritharan</t>
        </is>
      </c>
    </row>
    <row r="175">
      <c r="AN175" t="inlineStr">
        <is>
          <t>Saar Freedman</t>
        </is>
      </c>
      <c r="AO175" t="inlineStr">
        <is>
          <t>Vera Degtyareva</t>
        </is>
      </c>
    </row>
    <row r="176">
      <c r="AN176" t="inlineStr">
        <is>
          <t>Sabine Grothues</t>
        </is>
      </c>
      <c r="AO176" t="inlineStr">
        <is>
          <t>Vincent Dell Italia</t>
        </is>
      </c>
    </row>
    <row r="177">
      <c r="AN177" t="inlineStr">
        <is>
          <t>Sally Pasche</t>
        </is>
      </c>
      <c r="AO177" t="inlineStr">
        <is>
          <t>Vinicius Dias</t>
        </is>
      </c>
    </row>
    <row r="178">
      <c r="AN178" t="inlineStr">
        <is>
          <t>Samantha Hough</t>
        </is>
      </c>
      <c r="AO178" t="inlineStr">
        <is>
          <t>Wirkom Constanze</t>
        </is>
      </c>
    </row>
    <row r="179">
      <c r="AN179" t="inlineStr">
        <is>
          <t>Sanjay Sarkar</t>
        </is>
      </c>
      <c r="AO179" t="inlineStr">
        <is>
          <t>Zoltan Balia</t>
        </is>
      </c>
    </row>
    <row r="180">
      <c r="AN180" t="inlineStr">
        <is>
          <t>Sara Mccradden</t>
        </is>
      </c>
      <c r="AO180" t="inlineStr">
        <is>
          <t>Zoltan Bathori</t>
        </is>
      </c>
    </row>
    <row r="181">
      <c r="AN181" t="inlineStr">
        <is>
          <t>Sarah Casey</t>
        </is>
      </c>
    </row>
    <row r="182">
      <c r="AN182" t="inlineStr">
        <is>
          <t>Sarah Gilbert</t>
        </is>
      </c>
    </row>
    <row r="183">
      <c r="AN183" t="inlineStr">
        <is>
          <t>Sarah Willison</t>
        </is>
      </c>
    </row>
    <row r="184">
      <c r="AN184" t="inlineStr">
        <is>
          <t>Satyam Dubey</t>
        </is>
      </c>
    </row>
    <row r="185">
      <c r="AN185" t="inlineStr">
        <is>
          <t>Shannel Philips</t>
        </is>
      </c>
    </row>
    <row r="186">
      <c r="AN186" t="inlineStr">
        <is>
          <t>Shannon Gasparac</t>
        </is>
      </c>
    </row>
    <row r="187">
      <c r="AN187" t="inlineStr">
        <is>
          <t>Sheldon NCP Donnelly</t>
        </is>
      </c>
    </row>
    <row r="188">
      <c r="AN188" t="inlineStr">
        <is>
          <t>Sheryl Quinlan</t>
        </is>
      </c>
    </row>
    <row r="189">
      <c r="AN189" t="inlineStr">
        <is>
          <t>Silvia Passamonti</t>
        </is>
      </c>
    </row>
    <row r="190">
      <c r="AN190" t="inlineStr">
        <is>
          <t>Sjoerd Balk</t>
        </is>
      </c>
    </row>
    <row r="191">
      <c r="AN191" t="inlineStr">
        <is>
          <t>Sophia Chang</t>
        </is>
      </c>
    </row>
    <row r="192">
      <c r="AN192" t="inlineStr">
        <is>
          <t>Srujana Kapavarapu</t>
        </is>
      </c>
    </row>
    <row r="193">
      <c r="AN193" t="inlineStr">
        <is>
          <t>Steven Porteous</t>
        </is>
      </c>
    </row>
    <row r="194">
      <c r="AN194" t="inlineStr">
        <is>
          <t>Tabish Ahmed</t>
        </is>
      </c>
    </row>
    <row r="195">
      <c r="AN195" t="inlineStr">
        <is>
          <t>Tamara Nikolajevic</t>
        </is>
      </c>
    </row>
    <row r="196">
      <c r="AN196" t="inlineStr">
        <is>
          <t>Tammy Gallagher</t>
        </is>
      </c>
    </row>
    <row r="197">
      <c r="AN197" t="inlineStr">
        <is>
          <t>Tara Hanley</t>
        </is>
      </c>
    </row>
    <row r="198">
      <c r="AN198" t="inlineStr">
        <is>
          <t>Tara Smith</t>
        </is>
      </c>
    </row>
    <row r="199">
      <c r="AN199" t="inlineStr">
        <is>
          <t>Tarushikha Sharma</t>
        </is>
      </c>
    </row>
    <row r="200">
      <c r="AN200" t="inlineStr">
        <is>
          <t>Terri Davids</t>
        </is>
      </c>
    </row>
    <row r="201">
      <c r="AN201" t="inlineStr">
        <is>
          <t>Thomas. Olshan</t>
        </is>
      </c>
    </row>
    <row r="202">
      <c r="AN202" t="inlineStr">
        <is>
          <t>Tiing Ting</t>
        </is>
      </c>
    </row>
    <row r="203">
      <c r="AN203" t="inlineStr">
        <is>
          <t>Tracina Williams</t>
        </is>
      </c>
    </row>
    <row r="204">
      <c r="AN204" t="inlineStr">
        <is>
          <t>Travis Dean-McKinney</t>
        </is>
      </c>
    </row>
    <row r="205">
      <c r="AN205" t="inlineStr">
        <is>
          <t>Vanesa Duaigues</t>
        </is>
      </c>
    </row>
    <row r="206">
      <c r="AN206" t="inlineStr">
        <is>
          <t>Venkhatesh Sritharan</t>
        </is>
      </c>
    </row>
    <row r="207">
      <c r="AN207" t="inlineStr">
        <is>
          <t>Vera Degtyareva</t>
        </is>
      </c>
    </row>
    <row r="208">
      <c r="AN208" t="inlineStr">
        <is>
          <t>Vincent Dell Italia</t>
        </is>
      </c>
    </row>
    <row r="209">
      <c r="AN209" t="inlineStr">
        <is>
          <t>Vincent Dell'Italia</t>
        </is>
      </c>
    </row>
    <row r="210">
      <c r="AN210" t="inlineStr">
        <is>
          <t>Vinicius Dias</t>
        </is>
      </c>
    </row>
    <row r="211">
      <c r="AN211" t="inlineStr">
        <is>
          <t>Wirkom Constanze</t>
        </is>
      </c>
    </row>
    <row r="212">
      <c r="AN212" t="inlineStr">
        <is>
          <t>Yenarae Shin</t>
        </is>
      </c>
    </row>
    <row r="213">
      <c r="AN213" t="inlineStr">
        <is>
          <t>Zohar Meirav</t>
        </is>
      </c>
    </row>
    <row r="214">
      <c r="AN214" t="inlineStr">
        <is>
          <t>Zoltan Balia</t>
        </is>
      </c>
    </row>
    <row r="215">
      <c r="AN215" t="inlineStr">
        <is>
          <t>Zoltan Bathori</t>
        </is>
      </c>
    </row>
  </sheetData>
  <pageMargins left="0.7" right="0.7" top="0.75" bottom="0.75" header="0.3" footer="0.3"/>
</worksheet>
</file>

<file path=xl/worksheets/sheet3.xml><?xml version="1.0" encoding="utf-8"?>
<worksheet xmlns="http://schemas.openxmlformats.org/spreadsheetml/2006/main">
  <sheetPr codeName="Sheet2">
    <outlinePr summaryBelow="1" summaryRight="1"/>
    <pageSetUpPr/>
  </sheetPr>
  <dimension ref="A1:P2"/>
  <sheetViews>
    <sheetView tabSelected="1" workbookViewId="0">
      <selection activeCell="A1" sqref="A1"/>
    </sheetView>
  </sheetViews>
  <sheetFormatPr baseColWidth="8" defaultRowHeight="15"/>
  <cols>
    <col width="15.42578125" bestFit="1" customWidth="1" style="4" min="1" max="1"/>
    <col width="50.140625" bestFit="1" customWidth="1" style="4" min="2" max="2"/>
    <col hidden="1" width="23.5703125" customWidth="1" style="4" min="3" max="3"/>
    <col width="15" bestFit="1" customWidth="1" style="4" min="4" max="4"/>
    <col width="24.85546875" bestFit="1" customWidth="1" style="4" min="5" max="5"/>
    <col width="19" bestFit="1" customWidth="1" style="4" min="6" max="6"/>
    <col width="18.85546875" bestFit="1" customWidth="1" style="4" min="7" max="7"/>
    <col width="18.85546875" customWidth="1" style="4" min="8" max="8"/>
    <col width="34.85546875" bestFit="1" customWidth="1" style="4" min="9" max="9"/>
    <col width="27.28515625" bestFit="1" customWidth="1" style="4" min="10" max="10"/>
    <col width="27.28515625" customWidth="1" style="4" min="11" max="11"/>
    <col width="37.28515625" bestFit="1" customWidth="1" style="4" min="12" max="12"/>
    <col width="37.28515625" customWidth="1" style="4" min="13" max="13"/>
    <col width="44.28515625" bestFit="1" customWidth="1" style="4" min="14" max="14"/>
    <col width="20.7109375" bestFit="1" customWidth="1" style="4" min="15" max="15"/>
    <col width="15.7109375" bestFit="1" customWidth="1" style="4" min="16" max="16"/>
  </cols>
  <sheetData>
    <row r="1">
      <c r="A1" s="2" t="inlineStr">
        <is>
          <t>Setup Reference</t>
        </is>
      </c>
      <c r="B1" s="2" t="inlineStr">
        <is>
          <t>Account</t>
        </is>
      </c>
      <c r="C1" s="2" t="inlineStr">
        <is>
          <t>Field Reference</t>
        </is>
      </c>
      <c r="D1" s="2" t="inlineStr">
        <is>
          <t>Contact</t>
        </is>
      </c>
      <c r="E1" s="2" t="inlineStr">
        <is>
          <t>Project</t>
        </is>
      </c>
      <c r="F1" s="2" t="inlineStr">
        <is>
          <t>Project Name</t>
        </is>
      </c>
      <c r="G1" s="2" t="inlineStr">
        <is>
          <t>Is this a clinical trial?</t>
        </is>
      </c>
      <c r="H1" s="2" t="inlineStr">
        <is>
          <t>Ship From Country</t>
        </is>
      </c>
      <c r="I1" s="2" t="inlineStr">
        <is>
          <t>Ship From Different for each Shipment</t>
        </is>
      </c>
      <c r="J1" s="2" t="inlineStr">
        <is>
          <t>Add pickup address (optional)</t>
        </is>
      </c>
      <c r="K1" s="2" t="inlineStr">
        <is>
          <t>Service Type</t>
        </is>
      </c>
      <c r="L1" s="2" t="inlineStr">
        <is>
          <t>Service Type Different for each Shipment</t>
        </is>
      </c>
      <c r="M1" s="2" t="inlineStr">
        <is>
          <t>International Freight</t>
        </is>
      </c>
      <c r="N1" s="2" t="inlineStr">
        <is>
          <t>International Freight Different for each Shipment</t>
        </is>
      </c>
      <c r="O1" s="2" t="inlineStr">
        <is>
          <t>Units of Measurement</t>
        </is>
      </c>
      <c r="P1" s="2" t="inlineStr">
        <is>
          <t>SODetails</t>
        </is>
      </c>
    </row>
    <row r="2">
      <c r="A2" t="inlineStr">
        <is>
          <t>MED01</t>
        </is>
      </c>
      <c r="B2" t="inlineStr">
        <is>
          <t>Internal Testing Medical Account</t>
        </is>
      </c>
      <c r="C2">
        <f>ADDRESS(2,MATCH(B2,'Contacts picklists'!1:1,0),1,1,"Contacts picklists")</f>
        <v/>
      </c>
      <c r="D2" t="inlineStr">
        <is>
          <t>Palendren Pillay</t>
        </is>
      </c>
      <c r="E2" t="inlineStr">
        <is>
          <t>No - Stand Alone Quote</t>
        </is>
      </c>
      <c r="G2" t="inlineStr">
        <is>
          <t>No</t>
        </is>
      </c>
      <c r="H2" t="inlineStr">
        <is>
          <t>United States</t>
        </is>
      </c>
      <c r="K2" t="inlineStr">
        <is>
          <t>IOR</t>
        </is>
      </c>
      <c r="M2" t="inlineStr">
        <is>
          <t>TecEx</t>
        </is>
      </c>
      <c r="O2" t="inlineStr">
        <is>
          <t>Metric (kg/cm)</t>
        </is>
      </c>
      <c r="P2" t="inlineStr">
        <is>
          <t>1;2;3</t>
        </is>
      </c>
    </row>
  </sheetData>
  <conditionalFormatting sqref="F2">
    <cfRule type="expression" priority="13" dxfId="32">
      <formula>E2="No - Stand Alone Quote"</formula>
    </cfRule>
  </conditionalFormatting>
  <conditionalFormatting sqref="G2">
    <cfRule type="expression" priority="12" dxfId="32">
      <formula>E2="Yes- Add to Existing Project"</formula>
    </cfRule>
  </conditionalFormatting>
  <conditionalFormatting sqref="I2">
    <cfRule type="expression" priority="11" dxfId="32">
      <formula>E2="No - Stand Alone Quote"</formula>
    </cfRule>
  </conditionalFormatting>
  <conditionalFormatting sqref="L2">
    <cfRule type="expression" priority="10" dxfId="32">
      <formula>E2="No - Stand Alone Quote"</formula>
    </cfRule>
  </conditionalFormatting>
  <conditionalFormatting sqref="N2">
    <cfRule type="expression" priority="9" dxfId="32">
      <formula>E2="No - Stand Alone Quote"</formula>
    </cfRule>
  </conditionalFormatting>
  <conditionalFormatting sqref="H2">
    <cfRule type="expression" priority="3" dxfId="32">
      <formula>AND(E2&lt;&gt;"No - Stand Alone Quote",I2="Yes")</formula>
    </cfRule>
  </conditionalFormatting>
  <conditionalFormatting sqref="K2">
    <cfRule type="expression" priority="2" dxfId="32">
      <formula>AND(E2&lt;&gt;"No - Stand Alone Quote",L2="Yes")</formula>
    </cfRule>
  </conditionalFormatting>
  <dataValidations disablePrompts="1" count="6">
    <dataValidation sqref="E2" showErrorMessage="1" showInputMessage="1" allowBlank="1" type="list">
      <formula1>"No - Stand Alone Quote,Yes- New Project,Yes- Add to Existing Project"</formula1>
    </dataValidation>
    <dataValidation sqref="N2 I2 G2 L2" showErrorMessage="1" showInputMessage="1" allowBlank="1" type="list">
      <formula1>"Yes,No"</formula1>
    </dataValidation>
    <dataValidation sqref="O2" showErrorMessage="1" showInputMessage="1" allowBlank="1" type="list">
      <formula1>"Imperial (lbs/inch),Metric (kg/cm)"</formula1>
    </dataValidation>
    <dataValidation sqref="N2 K2" showErrorMessage="1" showInputMessage="1" allowBlank="1" type="list">
      <formula1>"IOR,EOR"</formula1>
    </dataValidation>
    <dataValidation sqref="D2" showErrorMessage="1" showInputMessage="1" allowBlank="1" type="list">
      <formula1>OFFSET(INDIRECT(C2),0,0,ROWS(_xlfn._xlws.FILTER(INDIRECT(C2&amp;":"&amp;MID(C2,FIND("$",C2),3)&amp;"1001"),(INDIRECT(C2&amp;":"&amp;MID(C2,FIND("$",C2),3)&amp;"1001")&lt;&gt;""))))</formula1>
    </dataValidation>
    <dataValidation sqref="M2" showErrorMessage="1" showInputMessage="1" allowBlank="1" type="list">
      <formula1>"TecEx,Client"</formula1>
    </dataValidation>
  </dataValidations>
  <pageMargins left="0.7" right="0.7" top="0.75" bottom="0.75" header="0.3" footer="0.3"/>
  <pageSetup orientation="portrait"/>
</worksheet>
</file>

<file path=xl/worksheets/sheet4.xml><?xml version="1.0" encoding="utf-8"?>
<worksheet xmlns="http://schemas.openxmlformats.org/spreadsheetml/2006/main">
  <sheetPr codeName="Sheet3">
    <outlinePr summaryBelow="1" summaryRight="1"/>
    <pageSetUpPr/>
  </sheetPr>
  <dimension ref="A1:Q4"/>
  <sheetViews>
    <sheetView topLeftCell="G1" workbookViewId="0">
      <selection activeCell="H28" sqref="H28"/>
    </sheetView>
  </sheetViews>
  <sheetFormatPr baseColWidth="8" defaultRowHeight="15"/>
  <cols>
    <col width="9.85546875" bestFit="1" customWidth="1" style="4" min="1" max="1"/>
    <col width="17.140625" bestFit="1" customWidth="1" style="4" min="2" max="2"/>
    <col width="11.7109375" bestFit="1" customWidth="1" style="4" min="3" max="3"/>
    <col width="19" bestFit="1" customWidth="1" style="4" min="4" max="4"/>
    <col width="14.5703125" bestFit="1" customWidth="1" style="4" min="5" max="5"/>
    <col width="32.85546875" bestFit="1" customWidth="1" style="4" min="6" max="6"/>
    <col width="29.7109375" bestFit="1" customWidth="1" style="4" min="7" max="7"/>
    <col width="32.28515625" bestFit="1" customWidth="1" style="4" min="8" max="8"/>
    <col width="25.28515625" bestFit="1" customWidth="1" style="4" min="9" max="9"/>
    <col width="16.5703125" bestFit="1" customWidth="1" style="4" min="10" max="10"/>
    <col width="28.85546875" bestFit="1" customWidth="1" style="4" min="11" max="11"/>
    <col width="20.42578125" bestFit="1" customWidth="1" style="4" min="12" max="12"/>
    <col width="25.7109375" bestFit="1" customWidth="1" style="4" min="13" max="13"/>
    <col width="13" bestFit="1" customWidth="1" style="4" min="14" max="14"/>
    <col width="23.28515625" bestFit="1" customWidth="1" style="4" min="15" max="15"/>
    <col width="25" bestFit="1" customWidth="1" style="4" min="16" max="16"/>
    <col width="26.5703125" bestFit="1" customWidth="1" style="4" min="17" max="17"/>
  </cols>
  <sheetData>
    <row r="1">
      <c r="A1" s="2" t="inlineStr">
        <is>
          <t>Index</t>
        </is>
      </c>
      <c r="B1" s="2" t="inlineStr">
        <is>
          <t>Ship From Country</t>
        </is>
      </c>
      <c r="C1" s="2" t="inlineStr">
        <is>
          <t>Service Type</t>
        </is>
      </c>
      <c r="D1" s="2" t="inlineStr">
        <is>
          <t>International Freight</t>
        </is>
      </c>
      <c r="E1" s="2" t="inlineStr">
        <is>
          <t>Ship To Country</t>
        </is>
      </c>
      <c r="F1" s="2" t="inlineStr">
        <is>
          <t>Second hand or Refurbished Goods?</t>
        </is>
      </c>
      <c r="G1" s="2" t="inlineStr">
        <is>
          <t>Type Of Product</t>
        </is>
      </c>
      <c r="H1" s="2" t="inlineStr">
        <is>
          <t>Temperature Control Requirements</t>
        </is>
      </c>
      <c r="I1" s="2" t="inlineStr">
        <is>
          <t>Temperature Control Range</t>
        </is>
      </c>
      <c r="J1" s="2" t="inlineStr">
        <is>
          <t># of Delivery Sites</t>
        </is>
      </c>
      <c r="K1" s="2" t="inlineStr">
        <is>
          <t>Add Delivery address (optional)</t>
        </is>
      </c>
      <c r="L1" s="2" t="inlineStr">
        <is>
          <t>Shipment Value (USD)</t>
        </is>
      </c>
      <c r="M1" s="2" t="inlineStr">
        <is>
          <t>Est. Chargeable Weight (KG)</t>
        </is>
      </c>
      <c r="N1" s="2" t="inlineStr">
        <is>
          <t>Line Items List</t>
        </is>
      </c>
      <c r="O1" s="2" t="inlineStr">
        <is>
          <t>Shipment Order Packages</t>
        </is>
      </c>
      <c r="P1" s="2" t="inlineStr">
        <is>
          <t>Client Reference (optional)</t>
        </is>
      </c>
      <c r="Q1" s="2" t="inlineStr">
        <is>
          <t>Vendor Reference (Optional)</t>
        </is>
      </c>
    </row>
    <row r="2">
      <c r="A2" t="n">
        <v>1</v>
      </c>
      <c r="B2" t="inlineStr">
        <is>
          <t>United States</t>
        </is>
      </c>
      <c r="C2" t="inlineStr">
        <is>
          <t>IOR</t>
        </is>
      </c>
      <c r="D2" t="inlineStr">
        <is>
          <t>TecEx</t>
        </is>
      </c>
      <c r="E2" t="inlineStr">
        <is>
          <t>Australia</t>
        </is>
      </c>
      <c r="G2" t="inlineStr">
        <is>
          <t>Tech Equipment</t>
        </is>
      </c>
      <c r="I2" s="3" t="n"/>
      <c r="J2" t="n">
        <v>1</v>
      </c>
      <c r="L2" t="n">
        <v>1000</v>
      </c>
      <c r="N2" t="n">
        <v>1</v>
      </c>
      <c r="O2" t="inlineStr">
        <is>
          <t>1;2;3</t>
        </is>
      </c>
      <c r="P2" t="inlineStr">
        <is>
          <t>test shipment</t>
        </is>
      </c>
      <c r="Q2" t="inlineStr">
        <is>
          <t>test vendor reference</t>
        </is>
      </c>
    </row>
    <row r="3">
      <c r="A3" t="n">
        <v>2</v>
      </c>
      <c r="B3" t="inlineStr">
        <is>
          <t>United States</t>
        </is>
      </c>
      <c r="C3" t="inlineStr">
        <is>
          <t>IOR</t>
        </is>
      </c>
      <c r="D3" t="inlineStr">
        <is>
          <t>TecEx</t>
        </is>
      </c>
      <c r="E3" t="inlineStr">
        <is>
          <t>Australia</t>
        </is>
      </c>
      <c r="G3" t="inlineStr">
        <is>
          <t>Tech Equipment</t>
        </is>
      </c>
      <c r="I3" s="3" t="n"/>
      <c r="J3" t="n">
        <v>1</v>
      </c>
      <c r="L3" t="n">
        <v>1000</v>
      </c>
      <c r="N3" t="n">
        <v>1</v>
      </c>
      <c r="O3" t="inlineStr">
        <is>
          <t>1;2;3</t>
        </is>
      </c>
      <c r="P3" t="inlineStr">
        <is>
          <t>test shipment</t>
        </is>
      </c>
      <c r="Q3" t="inlineStr">
        <is>
          <t>test vendor reference</t>
        </is>
      </c>
    </row>
    <row r="4">
      <c r="A4" t="n">
        <v>3</v>
      </c>
      <c r="B4" t="inlineStr">
        <is>
          <t>United States</t>
        </is>
      </c>
      <c r="C4" t="inlineStr">
        <is>
          <t>IOR</t>
        </is>
      </c>
      <c r="D4" t="inlineStr">
        <is>
          <t>TecEx</t>
        </is>
      </c>
      <c r="E4" t="inlineStr">
        <is>
          <t>Australia</t>
        </is>
      </c>
      <c r="G4" t="inlineStr">
        <is>
          <t>Tech Equipment</t>
        </is>
      </c>
      <c r="I4" s="3" t="n"/>
      <c r="J4" t="n">
        <v>1</v>
      </c>
      <c r="L4" t="n">
        <v>1000</v>
      </c>
      <c r="N4" t="n">
        <v>1</v>
      </c>
      <c r="O4" t="inlineStr">
        <is>
          <t>1;2;3</t>
        </is>
      </c>
      <c r="P4" t="inlineStr">
        <is>
          <t>test shipment</t>
        </is>
      </c>
      <c r="Q4" t="inlineStr">
        <is>
          <t>test vendor reference</t>
        </is>
      </c>
    </row>
  </sheetData>
  <conditionalFormatting sqref="I2:I4">
    <cfRule type="expression" priority="6" dxfId="32">
      <formula>OR(H2="None",ISBLANK(H2))</formula>
    </cfRule>
  </conditionalFormatting>
  <conditionalFormatting sqref="H2:H4">
    <cfRule type="expression" priority="5" dxfId="32">
      <formula>OR(G2="PRM",G2="Tech Equipment")</formula>
    </cfRule>
  </conditionalFormatting>
  <conditionalFormatting sqref="B2:B4">
    <cfRule type="expression" priority="4" dxfId="32">
      <formula>#REF!="Setup"</formula>
    </cfRule>
  </conditionalFormatting>
  <conditionalFormatting sqref="C2:C4">
    <cfRule type="expression" priority="3" dxfId="32">
      <formula>#REF!="Setup"</formula>
    </cfRule>
  </conditionalFormatting>
  <dataValidations count="8">
    <dataValidation sqref="I2:I4" showErrorMessage="1" showInputMessage="1" allowBlank="1" type="list">
      <formula1>"Unsure,'+15°C - +25°C (CTR),'+2°C - +25°C (ERT),'+2°C - +8°C (COL),Above +2°C,'-20°C(FRO)"</formula1>
    </dataValidation>
    <dataValidation sqref="H2:H4" showErrorMessage="1" showInputMessage="1" allowBlank="1" type="list">
      <formula1>"None,Transit,Storage,Transit and Storage"</formula1>
    </dataValidation>
    <dataValidation sqref="G2:G4" showErrorMessage="1" showInputMessage="1" allowBlank="1" type="list">
      <formula1>"Tech Equipment,Medical Devices,Investigational Products,PRM,Biological Samples,Finished Pharmaceutical Product,Active Pharmaceutical Ingredient,Excipients"</formula1>
    </dataValidation>
    <dataValidation sqref="D2:D4" showErrorMessage="1" showInputMessage="1" allowBlank="1" type="list">
      <formula1>"TecEx,Client"</formula1>
    </dataValidation>
    <dataValidation sqref="C2:C4" showErrorMessage="1" showInputMessage="1" allowBlank="1" type="list">
      <formula1>"IOR,EOR"</formula1>
    </dataValidation>
    <dataValidation sqref="F2:F4" showErrorMessage="1" showInputMessage="1" allowBlank="1" type="list">
      <formula1>"Second Hand,Refurbished,Neither of them,null"</formula1>
    </dataValidation>
    <dataValidation sqref="N2:N4" showErrorMessage="1" showInputMessage="1" allowBlank="1" type="custom">
      <formula1>OR(N2="",NOT(ISNA(_xlfn.SHEET("Line Item List "&amp;N2))))</formula1>
    </dataValidation>
    <dataValidation sqref="O2:O4" showErrorMessage="1" showInputMessage="1" allowBlank="1" type="custom">
      <formula1>OR(O2="",SUBSTITUTE(SUBSTITUTE(SUBSTITUTE(SUBSTITUTE(SUBSTITUTE(SUBSTITUTE(SUBSTITUTE(SUBSTITUTE(SUBSTITUTE(SUBSTITUTE(SUBSTITUTE(O2,"1",""),"2",""),"3",""),"4",""),"5",""),"6",""),"7",""),"8",""),"9",""),"0",""),";","")="")</formula1>
    </dataValidation>
  </dataValidations>
  <pageMargins left="0.7" right="0.7" top="0.75" bottom="0.75" header="0.3" footer="0.3"/>
  <pageSetup orientation="portrait"/>
</worksheet>
</file>

<file path=xl/worksheets/sheet5.xml><?xml version="1.0" encoding="utf-8"?>
<worksheet xmlns="http://schemas.openxmlformats.org/spreadsheetml/2006/main">
  <sheetPr codeName="Sheet4">
    <outlinePr summaryBelow="1" summaryRight="1"/>
    <pageSetUpPr/>
  </sheetPr>
  <dimension ref="A1:I4"/>
  <sheetViews>
    <sheetView workbookViewId="0">
      <selection activeCell="B1" sqref="B1"/>
    </sheetView>
  </sheetViews>
  <sheetFormatPr baseColWidth="8" defaultRowHeight="15"/>
  <cols>
    <col width="5.7109375" bestFit="1" customWidth="1" style="4" min="1" max="1"/>
    <col width="18.7109375" bestFit="1" customWidth="1" style="4" min="2" max="2"/>
    <col width="17.28515625" bestFit="1" customWidth="1" style="4" min="3" max="3"/>
    <col width="13.28515625" bestFit="1" customWidth="1" style="4" min="4" max="4"/>
    <col width="14.5703125" bestFit="1" customWidth="1" style="4" min="5" max="5"/>
    <col width="6.7109375" bestFit="1" customWidth="1" style="4" min="6" max="6"/>
    <col width="7.7109375" bestFit="1" customWidth="1" style="4" min="7" max="7"/>
    <col width="6.7109375" bestFit="1" customWidth="1" style="4" min="8" max="8"/>
    <col width="17.85546875" bestFit="1" customWidth="1" style="4" min="9" max="9"/>
  </cols>
  <sheetData>
    <row r="1">
      <c r="A1" s="2" t="inlineStr">
        <is>
          <t>Index</t>
        </is>
      </c>
      <c r="B1" s="2" t="inlineStr">
        <is>
          <t>How many packages?</t>
        </is>
      </c>
      <c r="C1" s="2" t="inlineStr">
        <is>
          <t>Weight Unit</t>
        </is>
      </c>
      <c r="D1" s="2" t="inlineStr">
        <is>
          <t>Actual Weight</t>
        </is>
      </c>
      <c r="E1" s="2" t="inlineStr">
        <is>
          <t>Dimension Unit</t>
        </is>
      </c>
      <c r="F1" s="2" t="inlineStr">
        <is>
          <t>Length</t>
        </is>
      </c>
      <c r="G1" s="2" t="inlineStr">
        <is>
          <t>Breadth</t>
        </is>
      </c>
      <c r="H1" s="2" t="inlineStr">
        <is>
          <t>Height</t>
        </is>
      </c>
      <c r="I1" s="2" t="inlineStr">
        <is>
          <t>Contains batteries?</t>
        </is>
      </c>
    </row>
    <row r="2">
      <c r="A2" t="n">
        <v>1</v>
      </c>
      <c r="B2" t="n">
        <v>2</v>
      </c>
      <c r="C2" t="inlineStr">
        <is>
          <t>Metric (kg/cm)</t>
        </is>
      </c>
      <c r="D2" t="n">
        <v>30</v>
      </c>
      <c r="E2" t="inlineStr">
        <is>
          <t>CMs</t>
        </is>
      </c>
      <c r="F2" t="n">
        <v>10</v>
      </c>
      <c r="G2" t="n">
        <v>15</v>
      </c>
      <c r="H2" t="n">
        <v>16</v>
      </c>
      <c r="I2" t="b">
        <v>1</v>
      </c>
    </row>
    <row r="3">
      <c r="A3" t="n">
        <v>2</v>
      </c>
      <c r="B3" t="n">
        <v>4</v>
      </c>
      <c r="C3" t="inlineStr">
        <is>
          <t>Metric (kg/cm)</t>
        </is>
      </c>
      <c r="D3" t="n">
        <v>20</v>
      </c>
      <c r="E3" t="inlineStr">
        <is>
          <t>CMs</t>
        </is>
      </c>
      <c r="F3" t="n">
        <v>11</v>
      </c>
      <c r="G3" t="n">
        <v>14</v>
      </c>
      <c r="H3" t="n">
        <v>17</v>
      </c>
      <c r="I3" t="b">
        <v>1</v>
      </c>
    </row>
    <row r="4">
      <c r="A4" t="n">
        <v>3</v>
      </c>
      <c r="B4" t="n">
        <v>1</v>
      </c>
      <c r="C4" t="inlineStr">
        <is>
          <t>Metric (kg/cm)</t>
        </is>
      </c>
      <c r="D4" t="n">
        <v>10</v>
      </c>
      <c r="E4" t="inlineStr">
        <is>
          <t>CMs</t>
        </is>
      </c>
      <c r="F4" t="n">
        <v>12</v>
      </c>
      <c r="G4" t="n">
        <v>13</v>
      </c>
      <c r="H4" t="n">
        <v>18</v>
      </c>
      <c r="I4" t="b">
        <v>0</v>
      </c>
    </row>
  </sheetData>
  <dataValidations count="3">
    <dataValidation sqref="C2:C4" showErrorMessage="1" showInputMessage="1" allowBlank="1" type="list">
      <formula1>"Imperial (lbs/inch),Metric (kg/cm)"</formula1>
    </dataValidation>
    <dataValidation sqref="E2:E4" showErrorMessage="1" showInputMessage="1" allowBlank="1" type="list">
      <formula1>"CMs,INs"</formula1>
    </dataValidation>
    <dataValidation sqref="I2:I4" showErrorMessage="1" showInputMessage="1" allowBlank="1" type="list">
      <formula1>"TRUE,FALSE"</formula1>
    </dataValidation>
  </dataValidations>
  <pageMargins left="0.7" right="0.7" top="0.75" bottom="0.75" header="0.3" footer="0.3"/>
</worksheet>
</file>

<file path=xl/worksheets/sheet6.xml><?xml version="1.0" encoding="utf-8"?>
<worksheet xmlns="http://schemas.openxmlformats.org/spreadsheetml/2006/main">
  <sheetPr codeName="Sheet5">
    <outlinePr summaryBelow="1" summaryRight="1"/>
    <pageSetUpPr/>
  </sheetPr>
  <dimension ref="A1:F8"/>
  <sheetViews>
    <sheetView workbookViewId="0">
      <selection activeCell="A2" sqref="A2:A8"/>
    </sheetView>
  </sheetViews>
  <sheetFormatPr baseColWidth="8" defaultRowHeight="15"/>
  <cols>
    <col width="18.5703125" bestFit="1" customWidth="1" style="4" min="1" max="2"/>
    <col width="8.42578125" bestFit="1" customWidth="1" style="4" min="3" max="3"/>
    <col width="9.42578125" bestFit="1" customWidth="1" style="4" min="4" max="4"/>
    <col width="11" bestFit="1" customWidth="1" style="4" min="5" max="5"/>
    <col width="15.7109375" bestFit="1" customWidth="1" style="4" min="6" max="6"/>
  </cols>
  <sheetData>
    <row r="1">
      <c r="A1" s="2" t="inlineStr">
        <is>
          <t>Product Code</t>
        </is>
      </c>
      <c r="B1" s="2" t="inlineStr">
        <is>
          <t>Description</t>
        </is>
      </c>
      <c r="C1" s="2" t="inlineStr">
        <is>
          <t>Quantity</t>
        </is>
      </c>
      <c r="D1" s="2" t="inlineStr">
        <is>
          <t>Unit Price</t>
        </is>
      </c>
      <c r="E1" s="2" t="inlineStr">
        <is>
          <t>HS code</t>
        </is>
      </c>
      <c r="F1" s="2" t="inlineStr">
        <is>
          <t>Country of Origin</t>
        </is>
      </c>
    </row>
    <row r="2">
      <c r="A2" t="inlineStr">
        <is>
          <t>PowerEdge R720xd</t>
        </is>
      </c>
      <c r="B2" t="inlineStr">
        <is>
          <t>PowerEdge R720xd</t>
        </is>
      </c>
      <c r="C2" t="n">
        <v>10</v>
      </c>
      <c r="D2" t="n">
        <v>50</v>
      </c>
      <c r="E2" t="n">
        <v>8517620090</v>
      </c>
      <c r="F2" t="inlineStr">
        <is>
          <t>CN</t>
        </is>
      </c>
    </row>
    <row r="3">
      <c r="A3" t="inlineStr">
        <is>
          <t>finisar123</t>
        </is>
      </c>
      <c r="B3" t="inlineStr">
        <is>
          <t>finisar123</t>
        </is>
      </c>
      <c r="C3" t="n">
        <v>1</v>
      </c>
      <c r="D3" t="n">
        <v>200</v>
      </c>
      <c r="E3" t="n">
        <v>8517620090</v>
      </c>
      <c r="F3" t="inlineStr">
        <is>
          <t>CN</t>
        </is>
      </c>
    </row>
    <row r="4">
      <c r="A4" t="inlineStr">
        <is>
          <t>ProLiant DL360 Gen9</t>
        </is>
      </c>
      <c r="B4" t="inlineStr">
        <is>
          <t>ProLiant DL360 Gen9</t>
        </is>
      </c>
      <c r="C4" t="n">
        <v>1</v>
      </c>
      <c r="D4" t="n">
        <v>60</v>
      </c>
      <c r="E4" t="n">
        <v>8517620090</v>
      </c>
      <c r="F4" t="inlineStr">
        <is>
          <t>CN</t>
        </is>
      </c>
    </row>
    <row r="5">
      <c r="A5" t="inlineStr">
        <is>
          <t>gofriend</t>
        </is>
      </c>
      <c r="B5" t="inlineStr">
        <is>
          <t>gofriend</t>
        </is>
      </c>
      <c r="C5" t="n">
        <v>3</v>
      </c>
      <c r="D5" t="n">
        <v>80</v>
      </c>
      <c r="E5" t="n">
        <v>8517620090</v>
      </c>
      <c r="F5" t="inlineStr">
        <is>
          <t>CN</t>
        </is>
      </c>
    </row>
    <row r="6">
      <c r="A6" t="inlineStr">
        <is>
          <t>123 by finisar</t>
        </is>
      </c>
      <c r="B6" t="inlineStr">
        <is>
          <t>123 by finisar</t>
        </is>
      </c>
      <c r="C6" t="n">
        <v>4</v>
      </c>
      <c r="D6" t="n">
        <v>50</v>
      </c>
      <c r="E6" t="n">
        <v>8517620090</v>
      </c>
      <c r="F6" t="inlineStr">
        <is>
          <t>CN</t>
        </is>
      </c>
    </row>
    <row r="7">
      <c r="A7" t="inlineStr">
        <is>
          <t>STO1087CEAF-C</t>
        </is>
      </c>
      <c r="B7" t="inlineStr">
        <is>
          <t>STO1087CEAF-C</t>
        </is>
      </c>
      <c r="C7" t="n">
        <v>1</v>
      </c>
      <c r="D7" t="n">
        <v>60</v>
      </c>
      <c r="E7" t="n">
        <v>8517620090</v>
      </c>
      <c r="F7" t="inlineStr">
        <is>
          <t>CN</t>
        </is>
      </c>
    </row>
    <row r="8">
      <c r="A8" t="inlineStr">
        <is>
          <t>nut</t>
        </is>
      </c>
      <c r="B8" t="inlineStr">
        <is>
          <t>nut</t>
        </is>
      </c>
      <c r="C8" t="n">
        <v>3</v>
      </c>
      <c r="D8" t="n">
        <v>80</v>
      </c>
      <c r="E8" t="n">
        <v>8517620090</v>
      </c>
      <c r="F8" t="inlineStr">
        <is>
          <t>CN</t>
        </is>
      </c>
    </row>
  </sheetData>
  <pageMargins left="0.7" right="0.7" top="0.75" bottom="0.75" header="0.3" footer="0.3"/>
  <pageSetup orientation="portrait"/>
</worksheet>
</file>

<file path=xl/worksheets/sheet7.xml><?xml version="1.0" encoding="utf-8"?>
<worksheet xmlns="http://schemas.openxmlformats.org/spreadsheetml/2006/main">
  <sheetPr codeName="Sheet6">
    <outlinePr summaryBelow="1" summaryRight="1"/>
    <pageSetUpPr/>
  </sheetPr>
  <dimension ref="A1:G260"/>
  <sheetViews>
    <sheetView zoomScale="80" zoomScaleNormal="80" workbookViewId="0">
      <selection activeCell="A1" sqref="A1"/>
    </sheetView>
  </sheetViews>
  <sheetFormatPr baseColWidth="8" defaultRowHeight="15"/>
  <cols>
    <col width="14.28515625" bestFit="1" customWidth="1" style="4" min="1" max="1"/>
    <col width="117.140625" bestFit="1" customWidth="1" style="4" min="2" max="2"/>
    <col width="23.42578125" bestFit="1" customWidth="1" style="4" min="3" max="3"/>
    <col width="18" bestFit="1" customWidth="1" style="4" min="4" max="4"/>
    <col width="26.28515625" bestFit="1" customWidth="1" style="4" min="5" max="5"/>
    <col width="42.85546875" bestFit="1" customWidth="1" style="17" min="6" max="6"/>
    <col width="75.7109375" bestFit="1" customWidth="1" style="4" min="7" max="7"/>
  </cols>
  <sheetData>
    <row r="1">
      <c r="A1" s="5" t="inlineStr">
        <is>
          <t>TO Number</t>
        </is>
      </c>
      <c r="B1" s="5" t="inlineStr">
        <is>
          <t>Testing Outcome</t>
        </is>
      </c>
      <c r="C1" s="5" t="inlineStr">
        <is>
          <t>Category</t>
        </is>
      </c>
      <c r="D1" s="5" t="inlineStr">
        <is>
          <t>Subcategory</t>
        </is>
      </c>
      <c r="E1" s="5" t="inlineStr">
        <is>
          <t>Finance/Operational</t>
        </is>
      </c>
      <c r="F1" s="6" t="inlineStr">
        <is>
          <t>SO fields level 1</t>
        </is>
      </c>
      <c r="G1" s="5" t="inlineStr">
        <is>
          <t>SOs in which tested</t>
        </is>
      </c>
    </row>
    <row r="2" ht="120" customHeight="1" s="4">
      <c r="A2" s="7" t="inlineStr">
        <is>
          <t>PM7</t>
        </is>
      </c>
      <c r="B2" s="8" t="inlineStr">
        <is>
          <t>When a part didn't match on V0, V1 or V2 and the part contains any of the "contains" words of a V3  Product Matching Rule (PMR) and doesn't contain any of the "does not contain" words of the same PMR, the fields indicated by the specific PMR are populated on the part as indicated by the PMR (V3 matching).</t>
        </is>
      </c>
      <c r="C2" s="9" t="inlineStr">
        <is>
          <t>OC - Part Matching</t>
        </is>
      </c>
      <c r="D2" s="10" t="n"/>
      <c r="E2" s="10" t="inlineStr">
        <is>
          <t>Compliance; Finance; Tax</t>
        </is>
      </c>
      <c r="F2" s="8" t="inlineStr">
        <is>
          <t>Part__c.Product__c;Part__c.Part_Matching_Method__c;Part__c.Start_V3_Product_Match__c;Part__c.Category__c;Part__c.Sub_Category__c;Part__c.US_HTS_Code__c;Part__c.ECCN_No__c;Part__c.Manufacturer_Name__c;Part__c.Country_of_Origin2__c;Part__c.Wireless_Capability__c;Part__c.Encryption__c;Part__c.Li_ion_Batteries__c</t>
        </is>
      </c>
      <c r="G2" s="10" t="inlineStr">
        <is>
          <t>MED03:123TEST456;MED03:123PROWDANDAPPLE;MED03:123PROWD</t>
        </is>
      </c>
    </row>
    <row r="3" ht="45" customHeight="1" s="4">
      <c r="A3" s="7" t="inlineStr">
        <is>
          <t>PM1</t>
        </is>
      </c>
      <c r="B3" s="8" t="inlineStr">
        <is>
          <t>When the search name of the part matches the search name of a part in the client's part catalogue and the catalogue part is matched to a Product, the part matches to the part on the part catalogue and to the same product as the catalogue part. (V0 Matching).</t>
        </is>
      </c>
      <c r="C3" s="9" t="inlineStr">
        <is>
          <t>OC - Part Matching</t>
        </is>
      </c>
      <c r="D3" s="10" t="n"/>
      <c r="E3" s="10" t="inlineStr">
        <is>
          <t>Compliance; Finance; Tax</t>
        </is>
      </c>
      <c r="F3" s="8" t="inlineStr">
        <is>
          <t>Part__c.Catalogue_Part__c;Part__c.Part_Matching_Method__c</t>
        </is>
      </c>
      <c r="G3" s="10" t="inlineStr">
        <is>
          <t>MED10:TE-815</t>
        </is>
      </c>
    </row>
    <row r="4" ht="45" customHeight="1" s="4">
      <c r="A4" s="7" t="inlineStr">
        <is>
          <t>PM1.1</t>
        </is>
      </c>
      <c r="B4" s="8" t="inlineStr">
        <is>
          <t>When the search name of the part matches the search name of a part in the client's part catalogue and the catalogue part isn't matched to a Product, the part matches to the part on the part catalogue and doesn't match to a product (V0 Matching).</t>
        </is>
      </c>
      <c r="C4" s="9" t="inlineStr">
        <is>
          <t>OC - Part Matching</t>
        </is>
      </c>
      <c r="D4" s="10" t="n"/>
      <c r="E4" s="10" t="inlineStr">
        <is>
          <t>Compliance; Finance; Tax</t>
        </is>
      </c>
      <c r="F4" s="8" t="inlineStr">
        <is>
          <t>Part__c.Catalogue_Part__c;Part__c.Product__c</t>
        </is>
      </c>
      <c r="G4" s="10" t="inlineStr">
        <is>
          <t>MED14:T3620</t>
        </is>
      </c>
    </row>
    <row r="5" ht="45" customHeight="1" s="4">
      <c r="A5" s="7" t="inlineStr">
        <is>
          <t>PM2.1</t>
        </is>
      </c>
      <c r="B5" s="8" t="inlineStr">
        <is>
          <t>When a part didn't match on V0 and the search name of the part is an exact match to one of the search names of the parts on Salesforce, the part matches to the same product that the specific part matched to. (V1 matching -Exact match on part).</t>
        </is>
      </c>
      <c r="C5" s="9" t="inlineStr">
        <is>
          <t>OC - Part Matching</t>
        </is>
      </c>
      <c r="D5" s="10" t="n"/>
      <c r="E5" s="10" t="inlineStr">
        <is>
          <t>Compliance; Finance; Tax</t>
        </is>
      </c>
      <c r="F5" s="8" t="inlineStr">
        <is>
          <t>Part__c.Product__c;Part__c.Part_Matching_Method__c</t>
        </is>
      </c>
      <c r="G5" s="10" t="inlineStr">
        <is>
          <t>MED04:MZ7LH240NE</t>
        </is>
      </c>
    </row>
    <row r="6" ht="30" customHeight="1" s="4">
      <c r="A6" s="7" t="inlineStr">
        <is>
          <t>PM2</t>
        </is>
      </c>
      <c r="B6" s="8" t="inlineStr">
        <is>
          <t>When a part didn't match on V0 and the search name of the part is an exact match to one of the search names of the products on Salesforce, the part matches to the specific product. (V1 matching -Exact match on product).</t>
        </is>
      </c>
      <c r="C6" s="9" t="inlineStr">
        <is>
          <t>OC - Part Matching</t>
        </is>
      </c>
      <c r="D6" s="10" t="n"/>
      <c r="E6" s="10" t="inlineStr">
        <is>
          <t>Compliance; Finance; Tax</t>
        </is>
      </c>
      <c r="F6" s="8" t="inlineStr">
        <is>
          <t>Part__c.Product__c;Part__c.Part_Matching_Method__c</t>
        </is>
      </c>
      <c r="G6" s="10" t="inlineStr">
        <is>
          <t>MED03:TE-815;MED03:210-AUNE;MED04:OR-808004041;MED04:RB-291W;MED05:OR-808004041;MED05:RB-291W;MED05:VEDGE-5000-AC-K9;MED05:P036-006;MED05:ETN2310WB-HW;MED05:E10GSFPLR;MED05:M1KB-2AC;MED05:F540736;MED05:FL520R515P-03F;MED10:VC-EDG-RMB-P;MED10:PAN-PA-220-RACK-SINGLE;MED10:FEX-40D-AMEU;MED14:SAMSUNGGALAXYJ3;MED14:ZA2B0037SE;MED14:FEX-40D-AMEU;MED14:HL-1110;MED19:RVWM0208</t>
        </is>
      </c>
    </row>
    <row r="7" ht="45" customHeight="1" s="4">
      <c r="A7" s="7" t="inlineStr">
        <is>
          <t>PM3</t>
        </is>
      </c>
      <c r="B7" s="11" t="inlineStr">
        <is>
          <t>When a part didn't match on V0 and the search name of the part matches the search name of one of the products on Salesforce with the alias added to the start of the product search name, the part matches to the specific product. (V1 matching - Search name and alias at start).</t>
        </is>
      </c>
      <c r="C7" s="9" t="inlineStr">
        <is>
          <t>OC - Part Matching</t>
        </is>
      </c>
      <c r="D7" s="10" t="n"/>
      <c r="E7" s="10" t="inlineStr">
        <is>
          <t>Compliance; Finance; Tax</t>
        </is>
      </c>
      <c r="F7" s="8" t="inlineStr">
        <is>
          <t>Part__c.Product__c;Part__c.Part_Matching_Method__c</t>
        </is>
      </c>
      <c r="G7" s="10" t="inlineStr">
        <is>
          <t>MED03:DELL-210-AUNE</t>
        </is>
      </c>
    </row>
    <row r="8" ht="45" customHeight="1" s="4">
      <c r="A8" s="7" t="inlineStr">
        <is>
          <t>PM4</t>
        </is>
      </c>
      <c r="B8" s="11" t="inlineStr">
        <is>
          <t>When a part didn't match on V0 and the search name of the part matches the search name of one of the products on Salesforce with the alias appended at the end of the product search name, the part matches to the specific product. (V1 matching - Search name and alias at end).</t>
        </is>
      </c>
      <c r="C8" s="9" t="inlineStr">
        <is>
          <t>OC - Part Matching</t>
        </is>
      </c>
      <c r="D8" s="10" t="n"/>
      <c r="E8" s="10" t="inlineStr">
        <is>
          <t>Compliance; Finance; Tax</t>
        </is>
      </c>
      <c r="F8" s="8" t="inlineStr">
        <is>
          <t>Part__c.Product__c;Part__c.Part_Matching_Method__c</t>
        </is>
      </c>
      <c r="G8" s="10" t="inlineStr">
        <is>
          <t>MED03:210-AUNE-DELL</t>
        </is>
      </c>
    </row>
    <row r="9" ht="45" customHeight="1" s="4">
      <c r="A9" s="7" t="inlineStr">
        <is>
          <t>PM4.1</t>
        </is>
      </c>
      <c r="B9" s="8" t="inlineStr">
        <is>
          <t>When a part didn't match on V0 and the search name of the part matches the Non-Manufacturer Aliases of one of the products on Salesforce, the part matches to the specific product. (V1 matching - Non-manufacturer alias).</t>
        </is>
      </c>
      <c r="C9" s="9" t="inlineStr">
        <is>
          <t>OC - Part Matching</t>
        </is>
      </c>
      <c r="D9" s="10" t="n"/>
      <c r="E9" s="10" t="inlineStr">
        <is>
          <t>Compliance; Finance; Tax</t>
        </is>
      </c>
      <c r="F9" s="8" t="inlineStr">
        <is>
          <t>Part__c.Product__c;Part__c.Part_Matching_Method__c</t>
        </is>
      </c>
      <c r="G9" s="10" t="inlineStr">
        <is>
          <t>MED14:H390</t>
        </is>
      </c>
    </row>
    <row r="10" ht="45" customHeight="1" s="4">
      <c r="A10" s="7" t="inlineStr">
        <is>
          <t>PM5</t>
        </is>
      </c>
      <c r="B10" s="8" t="inlineStr">
        <is>
          <t>When a part didn't match on V0 or V1 and the part contains any of the "contains" words of a V2 Product Matching Rule (PMR) and doesn't contain any of the "does not contain" words of the same PMR, the part matches to the product specified by the specific PMR (V2 matching).</t>
        </is>
      </c>
      <c r="C10" s="9" t="inlineStr">
        <is>
          <t>OC - Part Matching</t>
        </is>
      </c>
      <c r="D10" s="10" t="n"/>
      <c r="E10" s="10" t="inlineStr">
        <is>
          <t>Compliance; Finance; Tax</t>
        </is>
      </c>
      <c r="F10" s="8" t="inlineStr">
        <is>
          <t>Part__c.Product__c;Part__c.Part_Matching_Method__c;Part__c.Start_V2_Product_Match__c</t>
        </is>
      </c>
      <c r="G10" s="10" t="inlineStr">
        <is>
          <t>MED03:123TESTCARDIGAN;MED03:1234567890;MED03:12345TEST12345</t>
        </is>
      </c>
    </row>
    <row r="11" ht="45" customHeight="1" s="4">
      <c r="A11" s="7" t="inlineStr">
        <is>
          <t>PM6</t>
        </is>
      </c>
      <c r="B11" s="8" t="inlineStr">
        <is>
          <t>When a part didn't match on V0 or V1 and the part does not contain any of the "contains" words of a V2 Product Matching Rule (PMR) OR contains any of the "does not contain" words of the same PMR, the part doesn't match to the product specified by the specific PMR (V2 matching).</t>
        </is>
      </c>
      <c r="C11" s="9" t="inlineStr">
        <is>
          <t>OC - Part Matching</t>
        </is>
      </c>
      <c r="D11" s="10" t="n"/>
      <c r="E11" s="10" t="inlineStr">
        <is>
          <t>Compliance; Finance; Tax</t>
        </is>
      </c>
      <c r="F11" s="8" t="inlineStr">
        <is>
          <t>Part__c.Product__c;Part__c.Part_Matching_Method__c;Part__c.Start_V2_Product_Match__c</t>
        </is>
      </c>
      <c r="G11" s="10" t="inlineStr">
        <is>
          <t>MED03:12345TBC12345</t>
        </is>
      </c>
    </row>
    <row r="12" ht="120" customHeight="1" s="4">
      <c r="A12" s="7" t="inlineStr">
        <is>
          <t>PM8</t>
        </is>
      </c>
      <c r="B12" s="8" t="inlineStr">
        <is>
          <t>When a part didn't match on V0, V1 or V2 and the part doesnt' contain any of the "contains" words of a V3  Product Matching Rule (PMR) OR contains any of the "does not contain" words of the same PMR, the fields indicated by the specific PMR are not populated on the part as indicated by the PMR (V3 matching).</t>
        </is>
      </c>
      <c r="C12" s="9" t="inlineStr">
        <is>
          <t>OC - Part Matching</t>
        </is>
      </c>
      <c r="D12" s="10" t="n"/>
      <c r="E12" s="10" t="inlineStr">
        <is>
          <t>Compliance; Finance; Tax</t>
        </is>
      </c>
      <c r="F12" s="8" t="inlineStr">
        <is>
          <t>Part__c.Product__c;Part__c.Part_Matching_Method__c;Part__c.Start_V3_Product_Match__c;Part__c.Category__c;Part__c.Sub_Category__c;Part__c.US_HTS_Code__c;Part__c.ECCN_No__c;Part__c.Manufacturer_Name__c;Part__c.Country_of_Origin2__c;Part__c.Wireless_Capability__c;Part__c.Encryption__c;Part__c.Li_ion_Batteries__c</t>
        </is>
      </c>
      <c r="G12" s="10" t="inlineStr">
        <is>
          <t>MED03:123PROWDFORAPPLE</t>
        </is>
      </c>
    </row>
    <row r="13">
      <c r="A13" s="7" t="inlineStr">
        <is>
          <t>PM9</t>
        </is>
      </c>
      <c r="B13" s="10" t="inlineStr">
        <is>
          <t>When a part matches to a product through V0, V1 or V2 the Manufacturer field is inherited from the Product onto the Part.</t>
        </is>
      </c>
      <c r="C13" s="9" t="inlineStr">
        <is>
          <t>OC - Part Matching</t>
        </is>
      </c>
      <c r="D13" s="10" t="n"/>
      <c r="E13" s="10" t="inlineStr">
        <is>
          <t>Compliance; Finance; Tax</t>
        </is>
      </c>
      <c r="F13" s="8" t="inlineStr">
        <is>
          <t>Part__c.Manufacturer_Name__c</t>
        </is>
      </c>
      <c r="G13" s="10" t="inlineStr">
        <is>
          <t>MED03:TE-815;MED03:210-AUNE;MED03:DELL-210-AUNE;MED03:210-AUNE-DELL;MED03:123TESTCARDIGAN;MED03:1234567890;MED03:12345TEST12345;MED04:OR-808004041;MED04:RB-291W;MED05:OR-808004041;MED05:RB-291W;MED05:VEDGE-5000-AC-K9;MED05:P036-006;MED05:ETN2310WB-HW;MED05:E10GSFPLR;MED05:M1KB-2AC;MED05:F540736;MED05:FL520R515P-03F;MED10:VC-EDG-RMB-P;MED10:PAN-PWR-CORD-EU;MED10:PAN-PA-220-RACK-SINGLE;MED10:FEX-40D-AMEU;MED10:TE-815;MED14:SAMSUNGGALAXYJ3;MED14:ZA2B0037SE;MED14:FEX-40D-AMEU;MED14:T3620;MED14:HL-1110;MED19:RVWM0208;MED04:MZ7LH240NE;MED14:H390</t>
        </is>
      </c>
    </row>
    <row r="14">
      <c r="A14" s="7" t="inlineStr">
        <is>
          <t>PM10</t>
        </is>
      </c>
      <c r="B14" s="10" t="inlineStr">
        <is>
          <t>When a part didn't match on V0, V1, V2 or V3 then the Manufacturer field on the Part isn't populated.</t>
        </is>
      </c>
      <c r="C14" s="9" t="inlineStr">
        <is>
          <t>OC - Part Matching</t>
        </is>
      </c>
      <c r="D14" s="10" t="n"/>
      <c r="E14" s="10" t="inlineStr">
        <is>
          <t>Compliance; Finance; Tax</t>
        </is>
      </c>
      <c r="F14" s="8" t="inlineStr">
        <is>
          <t>Part__c.Manufacturer_Name__c</t>
        </is>
      </c>
      <c r="G14" s="10" t="inlineStr">
        <is>
          <t>MED03:12345TBC12345;MED03:123PROWDFORAPPLE;MED10:54321TESTING12345</t>
        </is>
      </c>
    </row>
    <row r="15">
      <c r="A15" s="7" t="inlineStr">
        <is>
          <t>PM11</t>
        </is>
      </c>
      <c r="B15" s="10" t="inlineStr">
        <is>
          <t>When a part matches to a product through V0, V1 or V2 the Wireless field is inherited from the Product onto the Part.</t>
        </is>
      </c>
      <c r="C15" s="9" t="inlineStr">
        <is>
          <t>OC - Part Matching</t>
        </is>
      </c>
      <c r="D15" s="10" t="n"/>
      <c r="E15" s="10" t="inlineStr">
        <is>
          <t>Compliance; Finance; Tax</t>
        </is>
      </c>
      <c r="F15" s="8" t="inlineStr">
        <is>
          <t>Part__c.Wireless_Capability__c</t>
        </is>
      </c>
      <c r="G15" s="10" t="inlineStr">
        <is>
          <t>MED03:TE-815;MED03:210-AUNE;MED03:DELL-210-AUNE;MED03:210-AUNE-DELL;MED03:123TESTCARDIGAN;MED03:1234567890;MED03:12345TEST12345;MED04:OR-808004041;MED04:RB-291W;MED05:OR-808004041;MED05:RB-291W;MED05:VEDGE-5000-AC-K9;MED05:P036-006;MED05:ETN2310WB-HW;MED05:E10GSFPLR;MED05:M1KB-2AC;MED05:F540736;MED05:FL520R515P-03F;MED10:VC-EDG-RMB-P;MED10:PAN-PWR-CORD-EU;MED10:PAN-PA-220-RACK-SINGLE;MED10:FEX-40D-AMEU;MED10:TE-815;MED14:SAMSUNGGALAXYJ3;MED14:ZA2B0037SE;MED14:FEX-40D-AMEU;MED14:T3620;MED14:HL-1110;MED19:RVWM0208;MED04:MZ7LH240NE;MED14:H390</t>
        </is>
      </c>
    </row>
    <row r="16">
      <c r="A16" s="7" t="inlineStr">
        <is>
          <t>PM12</t>
        </is>
      </c>
      <c r="B16" s="10" t="inlineStr">
        <is>
          <t>When a part didn't match on V0, V1, V2 or V3 then the Wireless field on the Part isn't populated.</t>
        </is>
      </c>
      <c r="C16" s="9" t="inlineStr">
        <is>
          <t>OC - Part Matching</t>
        </is>
      </c>
      <c r="D16" s="10" t="n"/>
      <c r="E16" s="10" t="inlineStr">
        <is>
          <t>Compliance; Finance; Tax</t>
        </is>
      </c>
      <c r="F16" s="8" t="inlineStr">
        <is>
          <t>Part__c.Wireless_Capability__c</t>
        </is>
      </c>
      <c r="G16" s="10" t="inlineStr">
        <is>
          <t>MED03:12345TBC12345;MED03:123PROWDFORAPPLE;MED10:54321TESTING12345</t>
        </is>
      </c>
    </row>
    <row r="17">
      <c r="A17" s="7" t="inlineStr">
        <is>
          <t>PM13</t>
        </is>
      </c>
      <c r="B17" s="10" t="inlineStr">
        <is>
          <t>When a part matches to a product through V0, V1 or V2 the Encryption field is inherited from the Product onto the Part.</t>
        </is>
      </c>
      <c r="C17" s="9" t="inlineStr">
        <is>
          <t>OC - Part Matching</t>
        </is>
      </c>
      <c r="D17" s="10" t="n"/>
      <c r="E17" s="10" t="inlineStr">
        <is>
          <t>Compliance; Finance; Tax</t>
        </is>
      </c>
      <c r="F17" s="8" t="inlineStr">
        <is>
          <t>Part__c.Encryption__c</t>
        </is>
      </c>
      <c r="G17" s="10" t="inlineStr">
        <is>
          <t>MED03:TE-815;MED03:210-AUNE;MED03:DELL-210-AUNE;MED03:210-AUNE-DELL;MED03:123TESTCARDIGAN;MED03:1234567890;MED03:12345TEST12345;MED04:OR-808004041;MED04:RB-291W;MED05:OR-808004041;MED05:RB-291W;MED05:VEDGE-5000-AC-K9;MED05:P036-006;MED05:ETN2310WB-HW;MED05:E10GSFPLR;MED05:M1KB-2AC;MED05:F540736;MED05:FL520R515P-03F;MED10:VC-EDG-RMB-P;MED10:PAN-PWR-CORD-EU;MED10:PAN-PA-220-RACK-SINGLE;MED10:FEX-40D-AMEU;MED10:TE-815;MED14:SAMSUNGGALAXYJ3;MED14:ZA2B0037SE;MED14:FEX-40D-AMEU;MED14:T3620;MED14:HL-1110;MED19:RVWM0208;MED04:MZ7LH240NE;MED14:H390</t>
        </is>
      </c>
    </row>
    <row r="18">
      <c r="A18" s="7" t="inlineStr">
        <is>
          <t>PM14</t>
        </is>
      </c>
      <c r="B18" s="10" t="inlineStr">
        <is>
          <t>When a part didn't match on V0, V1, V2 or V3 then the Encryption field on the Part isn't populated.</t>
        </is>
      </c>
      <c r="C18" s="9" t="inlineStr">
        <is>
          <t>OC - Part Matching</t>
        </is>
      </c>
      <c r="D18" s="10" t="n"/>
      <c r="E18" s="10" t="inlineStr">
        <is>
          <t>Compliance; Finance; Tax</t>
        </is>
      </c>
      <c r="F18" s="8" t="inlineStr">
        <is>
          <t>Part__c.Encryption__c</t>
        </is>
      </c>
      <c r="G18" s="10" t="inlineStr">
        <is>
          <t>MED03:12345TBC12345;MED03:123PROWDFORAPPLE;MED10:54321TESTING12345</t>
        </is>
      </c>
    </row>
    <row r="19">
      <c r="A19" s="7" t="inlineStr">
        <is>
          <t>PM15</t>
        </is>
      </c>
      <c r="B19" s="10" t="inlineStr">
        <is>
          <t>When a part matches to a product through V0, V1 or V2 the Lithium Batteries field is inherited from the Product onto the Part.</t>
        </is>
      </c>
      <c r="C19" s="9" t="inlineStr">
        <is>
          <t>OC - Part Matching</t>
        </is>
      </c>
      <c r="D19" s="10" t="n"/>
      <c r="E19" s="10" t="inlineStr">
        <is>
          <t>Compliance; Finance; Tax</t>
        </is>
      </c>
      <c r="F19" s="8" t="inlineStr">
        <is>
          <t>Part__c.Li_ion_Batteries__c</t>
        </is>
      </c>
      <c r="G19" s="10" t="inlineStr">
        <is>
          <t>MED03:TE-815;MED03:210-AUNE;MED03:DELL-210-AUNE;MED03:210-AUNE-DELL;MED03:123TESTCARDIGAN;MED03:1234567890;MED03:12345TEST12345;MED04:OR-808004041;MED04:RB-291W;MED05:OR-808004041;MED05:RB-291W;MED05:VEDGE-5000-AC-K9;MED05:P036-006;MED05:ETN2310WB-HW;MED05:E10GSFPLR;MED05:M1KB-2AC;MED05:F540736;MED05:FL520R515P-03F;MED10:VC-EDG-RMB-P;MED10:PAN-PWR-CORD-EU;MED10:PAN-PA-220-RACK-SINGLE;MED10:FEX-40D-AMEU;MED10:TE-815;MED14:SAMSUNGGALAXYJ3;MED14:ZA2B0037SE;MED14:FEX-40D-AMEU;MED14:T3620;MED14:HL-1110;MED19:RVWM0208;MED04:MZ7LH240NE;MED14:H390</t>
        </is>
      </c>
    </row>
    <row r="20">
      <c r="A20" s="7" t="inlineStr">
        <is>
          <t>PM16</t>
        </is>
      </c>
      <c r="B20" s="10" t="inlineStr">
        <is>
          <t>When a part didn't match on V0, V1, V2 or V3 then the Lithium Batteries field on the Part isn't populated.</t>
        </is>
      </c>
      <c r="C20" s="9" t="inlineStr">
        <is>
          <t>OC - Part Matching</t>
        </is>
      </c>
      <c r="D20" s="10" t="n"/>
      <c r="E20" s="10" t="inlineStr">
        <is>
          <t>Compliance; Finance; Tax</t>
        </is>
      </c>
      <c r="F20" s="8" t="inlineStr">
        <is>
          <t>Part__c.Li_ion_Batteries__c</t>
        </is>
      </c>
      <c r="G20" s="10" t="inlineStr">
        <is>
          <t>MED03:12345TBC12345;MED03:123PROWDFORAPPLE;MED10:54321TESTING12345</t>
        </is>
      </c>
    </row>
    <row r="21">
      <c r="A21" s="7" t="inlineStr">
        <is>
          <t>PM17</t>
        </is>
      </c>
      <c r="B21" s="10" t="inlineStr">
        <is>
          <t>When a part matches to a product through V0, V1 or V2 the Category field is inherited from the Product onto the Part.</t>
        </is>
      </c>
      <c r="C21" s="9" t="inlineStr">
        <is>
          <t>OC - Part Matching</t>
        </is>
      </c>
      <c r="D21" s="10" t="n"/>
      <c r="E21" s="10" t="inlineStr">
        <is>
          <t>Compliance; Finance; Tax</t>
        </is>
      </c>
      <c r="F21" s="8" t="inlineStr">
        <is>
          <t>Part__c.Category__c</t>
        </is>
      </c>
      <c r="G21" s="10" t="inlineStr">
        <is>
          <t>MED03:TE-815;MED03:210-AUNE;MED03:DELL-210-AUNE;MED03:210-AUNE-DELL;MED03:123TESTCARDIGAN;MED03:1234567890;MED03:12345TEST12345;MED04:OR-808004041;MED04:RB-291W;MED05:OR-808004041;MED05:RB-291W;MED05:VEDGE-5000-AC-K9;MED05:P036-006;MED05:ETN2310WB-HW;MED05:E10GSFPLR;MED05:M1KB-2AC;MED05:F540736;MED05:FL520R515P-03F;MED10:VC-EDG-RMB-P;MED10:PAN-PWR-CORD-EU;MED10:PAN-PA-220-RACK-SINGLE;MED10:FEX-40D-AMEU;MED10:TE-815;MED14:SAMSUNGGALAXYJ3;MED14:ZA2B0037SE;MED14:FEX-40D-AMEU;MED14:T3620;MED14:HL-1110;MED19:RVWM0208;MED04:MZ7LH240NE;MED14:H390</t>
        </is>
      </c>
    </row>
    <row r="22">
      <c r="A22" s="7" t="inlineStr">
        <is>
          <t>PM18</t>
        </is>
      </c>
      <c r="B22" s="10" t="inlineStr">
        <is>
          <t>When a part didn't match on V0, V1, V2 or V3 then the Category field on the Part isn't populated.</t>
        </is>
      </c>
      <c r="C22" s="9" t="inlineStr">
        <is>
          <t>OC - Part Matching</t>
        </is>
      </c>
      <c r="D22" s="10" t="n"/>
      <c r="E22" s="10" t="inlineStr">
        <is>
          <t>Compliance; Finance; Tax</t>
        </is>
      </c>
      <c r="F22" s="8" t="inlineStr">
        <is>
          <t>Part__c.Category__c</t>
        </is>
      </c>
      <c r="G22" s="10" t="inlineStr">
        <is>
          <t>MED03:12345TBC12345;MED03:123PROWDFORAPPLE;MED10:54321TESTING12345</t>
        </is>
      </c>
    </row>
    <row r="23">
      <c r="A23" s="7" t="inlineStr">
        <is>
          <t>PM19</t>
        </is>
      </c>
      <c r="B23" s="10" t="inlineStr">
        <is>
          <t>When a part matches to a product through V0, V1 or V2 the Sub-Category field is inherited from the Product onto the Part.</t>
        </is>
      </c>
      <c r="C23" s="9" t="inlineStr">
        <is>
          <t>OC - Part Matching</t>
        </is>
      </c>
      <c r="D23" s="10" t="n"/>
      <c r="E23" s="10" t="inlineStr">
        <is>
          <t>Compliance; Finance; Tax</t>
        </is>
      </c>
      <c r="F23" s="8" t="inlineStr">
        <is>
          <t>Part__c.Sub_Category__c</t>
        </is>
      </c>
      <c r="G23" s="10" t="inlineStr">
        <is>
          <t>MED03:TE-815;MED03:210-AUNE;MED03:DELL-210-AUNE;MED03:210-AUNE-DELL;MED03:123TESTCARDIGAN;MED03:1234567890;MED03:12345TEST12345;MED04:OR-808004041;MED04:RB-291W;MED05:OR-808004041;MED05:RB-291W;MED05:VEDGE-5000-AC-K9;MED05:P036-006;MED05:ETN2310WB-HW;MED05:E10GSFPLR;MED05:M1KB-2AC;MED05:F540736;MED05:FL520R515P-03F;MED10:VC-EDG-RMB-P;MED10:PAN-PWR-CORD-EU;MED10:PAN-PA-220-RACK-SINGLE;MED10:FEX-40D-AMEU;MED10:TE-815;MED14:SAMSUNGGALAXYJ3;MED14:ZA2B0037SE;MED14:FEX-40D-AMEU;MED14:T3620;MED14:HL-1110;MED19:RVWM0208;MED04:MZ7LH240NE;MED14:H390</t>
        </is>
      </c>
    </row>
    <row r="24">
      <c r="A24" s="7" t="inlineStr">
        <is>
          <t>PM20</t>
        </is>
      </c>
      <c r="B24" s="10" t="inlineStr">
        <is>
          <t>When a part didn't match on V0, V1, V2 or V3 then the Sub-Category field on the Part isn't populated.</t>
        </is>
      </c>
      <c r="C24" s="9" t="inlineStr">
        <is>
          <t>OC - Part Matching</t>
        </is>
      </c>
      <c r="D24" s="10" t="n"/>
      <c r="E24" s="10" t="inlineStr">
        <is>
          <t>Compliance; Finance; Tax</t>
        </is>
      </c>
      <c r="F24" s="8" t="inlineStr">
        <is>
          <t>Part__c.Sub_Category__c</t>
        </is>
      </c>
      <c r="G24" s="10" t="inlineStr">
        <is>
          <t>MED03:12345TBC12345;MED03:123PROWDFORAPPLE;MED10:54321TESTING12345</t>
        </is>
      </c>
    </row>
    <row r="25">
      <c r="A25" s="7" t="inlineStr">
        <is>
          <t>PM21</t>
        </is>
      </c>
      <c r="B25" s="10" t="inlineStr">
        <is>
          <t>When a part matches to a product through V1 or V2 the HS Code field is inherited from the Product onto the Part.</t>
        </is>
      </c>
      <c r="C25" s="9" t="inlineStr">
        <is>
          <t>OC - Part Matching</t>
        </is>
      </c>
      <c r="D25" s="10" t="n"/>
      <c r="E25" s="10" t="inlineStr">
        <is>
          <t>Compliance; Finance; Tax</t>
        </is>
      </c>
      <c r="F25" s="8" t="inlineStr">
        <is>
          <t>Part__c.US_HTS_Code__c</t>
        </is>
      </c>
      <c r="G25" s="10" t="inlineStr">
        <is>
          <t>MED03:TE-815;MED03:210-AUNE;MED03:DELL-210-AUNE;MED03:210-AUNE-DELL;MED03:123TESTCARDIGAN;MED03:1234567890;MED03:12345TEST12345;MED04:OR-808004041;MED04:RB-291W;MED05:OR-808004041;MED05:RB-291W;MED05:VEDGE-5000-AC-K9;MED05:P036-006;MED05:ETN2310WB-HW;MED05:E10GSFPLR;MED05:M1KB-2AC;MED05:F540736;MED05:FL520R515P-03F;MED10:VC-EDG-RMB-P;MED10:PAN-PA-220-RACK-SINGLE;MED10:FEX-40D-AMEU;MED14:SAMSUNGGALAXYJ3;MED14:ZA2B0037SE;MED14:FEX-40D-AMEU;MED14:HL-1110;MED19:RVWM0208;MED04:MZ7LH240NE;MED14:H390;MED10:PAN-PWR-CORD-EU</t>
        </is>
      </c>
    </row>
    <row r="26">
      <c r="A26" s="7" t="inlineStr">
        <is>
          <t>PM21.1</t>
        </is>
      </c>
      <c r="B26" s="10" t="inlineStr">
        <is>
          <t>When a part matches to a product through V0 the HS Code field is inherited from the Catalogue Part onto the Part.</t>
        </is>
      </c>
      <c r="C26" s="9" t="inlineStr">
        <is>
          <t>OC - Part Matching</t>
        </is>
      </c>
      <c r="D26" s="10" t="n"/>
      <c r="E26" s="10" t="inlineStr">
        <is>
          <t>Compliance; Finance; Tax</t>
        </is>
      </c>
      <c r="F26" s="8" t="inlineStr">
        <is>
          <t>Part__c.US_HTS_Code__c</t>
        </is>
      </c>
      <c r="G26" s="10" t="inlineStr">
        <is>
          <t>MED10:TE-815;MED14:T3620</t>
        </is>
      </c>
    </row>
    <row r="27">
      <c r="A27" s="7" t="inlineStr">
        <is>
          <t>PM22</t>
        </is>
      </c>
      <c r="B27" s="10" t="inlineStr">
        <is>
          <t>When a part didn't match on V0, V1, V2 or V3 then the HS Code field on the Part isn't populated.</t>
        </is>
      </c>
      <c r="C27" s="9" t="inlineStr">
        <is>
          <t>OC - Part Matching</t>
        </is>
      </c>
      <c r="D27" s="10" t="n"/>
      <c r="E27" s="10" t="inlineStr">
        <is>
          <t>Compliance; Finance; Tax</t>
        </is>
      </c>
      <c r="F27" s="8" t="inlineStr">
        <is>
          <t>Part__c.US_HTS_Code__c</t>
        </is>
      </c>
      <c r="G27" s="10" t="inlineStr">
        <is>
          <t>MED03:12345TBC12345;MED03:123PROWDFORAPPLE;MED10:54321TESTING12345</t>
        </is>
      </c>
    </row>
    <row r="28">
      <c r="A28" s="7" t="inlineStr">
        <is>
          <t>PM23</t>
        </is>
      </c>
      <c r="B28" s="10" t="inlineStr">
        <is>
          <t>When a part matches to a product through V1 or V2 the ECCN field is inherited from the Product onto the Part.</t>
        </is>
      </c>
      <c r="C28" s="9" t="inlineStr">
        <is>
          <t>OC - Part Matching</t>
        </is>
      </c>
      <c r="D28" s="10" t="n"/>
      <c r="E28" s="10" t="inlineStr">
        <is>
          <t>Compliance; Finance; Tax</t>
        </is>
      </c>
      <c r="F28" s="8" t="inlineStr">
        <is>
          <t>Part__c.ECCN_No__c</t>
        </is>
      </c>
      <c r="G28" s="10" t="inlineStr">
        <is>
          <t>MED03:TE-815;MED03:210-AUNE;MED03:DELL-210-AUNE;MED03:210-AUNE-DELL;MED03:123TESTCARDIGAN;MED03:1234567890;MED03:12345TEST12345;MED04:OR-808004041;MED04:RB-291W;MED05:OR-808004041;MED05:RB-291W;MED05:VEDGE-5000-AC-K9;MED05:P036-006;MED05:ETN2310WB-HW;MED05:E10GSFPLR;MED05:M1KB-2AC;MED05:F540736;MED05:FL520R515P-03F;MED10:VC-EDG-RMB-P;MED10:PAN-PA-220-RACK-SINGLE;MED10:FEX-40D-AMEU;MED14:SAMSUNGGALAXYJ3;MED14:ZA2B0037SE;MED14:FEX-40D-AMEU;MED14:HL-1110;MED19:RVWM0208;MED04:MZ7LH240NE;MED14:H390;MED10:PAN-PWR-CORD-EU</t>
        </is>
      </c>
    </row>
    <row r="29">
      <c r="A29" s="7" t="inlineStr">
        <is>
          <t>PM23.1</t>
        </is>
      </c>
      <c r="B29" s="10" t="inlineStr">
        <is>
          <t>When a part matches to a product through V0 the ECCN field is inherited from the Catalogue Part onto the Part.</t>
        </is>
      </c>
      <c r="C29" s="9" t="inlineStr">
        <is>
          <t>OC - Part Matching</t>
        </is>
      </c>
      <c r="D29" s="10" t="n"/>
      <c r="E29" s="10" t="inlineStr">
        <is>
          <t>Compliance; Finance; Tax</t>
        </is>
      </c>
      <c r="F29" s="8" t="inlineStr">
        <is>
          <t>Part__c.ECCN_No__c</t>
        </is>
      </c>
      <c r="G29" s="10" t="inlineStr">
        <is>
          <t>MED10:TE-815;MED14:T3620</t>
        </is>
      </c>
    </row>
    <row r="30">
      <c r="A30" s="7" t="inlineStr">
        <is>
          <t>PM24</t>
        </is>
      </c>
      <c r="B30" s="10" t="inlineStr">
        <is>
          <t>When a part didn't match on V0, V1, V2 or V3 then the ECCN field on the Part isn't populated.</t>
        </is>
      </c>
      <c r="C30" s="9" t="inlineStr">
        <is>
          <t>OC - Part Matching</t>
        </is>
      </c>
      <c r="D30" s="10" t="n"/>
      <c r="E30" s="10" t="inlineStr">
        <is>
          <t>Compliance; Finance; Tax</t>
        </is>
      </c>
      <c r="F30" s="8" t="inlineStr">
        <is>
          <t>Part__c.ECCN_No__c</t>
        </is>
      </c>
      <c r="G30" s="10" t="inlineStr">
        <is>
          <t>MED03:12345TBC12345;MED03:123PROWDFORAPPLE;MED10:54321TESTING12345</t>
        </is>
      </c>
    </row>
    <row r="31">
      <c r="A31" s="7" t="inlineStr">
        <is>
          <t>PM25</t>
        </is>
      </c>
      <c r="B31" s="10" t="inlineStr">
        <is>
          <t>When a part matches to a product through V1 or V2 the 2 digit COO field is inherited from the Product onto the Part.</t>
        </is>
      </c>
      <c r="C31" s="9" t="inlineStr">
        <is>
          <t>OC - Part Matching</t>
        </is>
      </c>
      <c r="D31" s="10" t="n"/>
      <c r="E31" s="10" t="inlineStr">
        <is>
          <t>Compliance; Finance; Tax</t>
        </is>
      </c>
      <c r="F31" s="8" t="inlineStr">
        <is>
          <t>Part__c.COO_2_digit__c</t>
        </is>
      </c>
      <c r="G31" s="10" t="inlineStr">
        <is>
          <t>MED03:TE-815;MED03:210-AUNE;MED03:DELL-210-AUNE;MED03:210-AUNE-DELL;MED03:123TESTCARDIGAN;MED03:1234567890;MED03:12345TEST12345;MED04:OR-808004041;MED04:RB-291W;MED05:OR-808004041;MED05:RB-291W;MED05:VEDGE-5000-AC-K9;MED05:P036-006;MED05:ETN2310WB-HW;MED05:E10GSFPLR;MED05:M1KB-2AC;MED05:F540736;MED05:FL520R515P-03F;MED10:VC-EDG-RMB-P;MED10:PAN-PA-220-RACK-SINGLE;MED10:FEX-40D-AMEU;MED14:SAMSUNGGALAXYJ3;MED14:ZA2B0037SE;MED14:FEX-40D-AMEU;MED14:HL-1110;MED19:RVWM0208;MED04:MZ7LH240NE;MED14:H390;MED10:PAN-PWR-CORD-EU</t>
        </is>
      </c>
    </row>
    <row r="32">
      <c r="A32" s="7" t="inlineStr">
        <is>
          <t>PM25.1</t>
        </is>
      </c>
      <c r="B32" s="10" t="inlineStr">
        <is>
          <t>When a part matches to a product through V0 the 2 digit COO field is inherited from the Catalogue Part onto the Part.</t>
        </is>
      </c>
      <c r="C32" s="9" t="inlineStr">
        <is>
          <t>OC - Part Matching</t>
        </is>
      </c>
      <c r="D32" s="10" t="n"/>
      <c r="E32" s="10" t="inlineStr">
        <is>
          <t>Compliance; Finance; Tax</t>
        </is>
      </c>
      <c r="F32" s="8" t="inlineStr">
        <is>
          <t>Part__c.COO_2_digit__c</t>
        </is>
      </c>
      <c r="G32" s="10" t="inlineStr">
        <is>
          <t>MED10:TE-815;MED14:T3620</t>
        </is>
      </c>
    </row>
    <row r="33">
      <c r="A33" s="7" t="inlineStr">
        <is>
          <t>PM26</t>
        </is>
      </c>
      <c r="B33" s="10" t="inlineStr">
        <is>
          <t>When a part didn't match on V0, V1, V2 or V3 then the 2 digit COO field on the Part isn't populated.</t>
        </is>
      </c>
      <c r="C33" s="9" t="inlineStr">
        <is>
          <t>OC - Part Matching</t>
        </is>
      </c>
      <c r="D33" s="10" t="n"/>
      <c r="E33" s="10" t="inlineStr">
        <is>
          <t>Compliance; Finance; Tax</t>
        </is>
      </c>
      <c r="F33" s="8" t="inlineStr">
        <is>
          <t>Part__c.COO_2_digit__c</t>
        </is>
      </c>
      <c r="G33" s="10" t="inlineStr">
        <is>
          <t>MED03:12345TBC12345;MED03:123PROWDFORAPPLE;MED10:54321TESTING12345</t>
        </is>
      </c>
    </row>
    <row r="34">
      <c r="A34" s="7" t="inlineStr">
        <is>
          <t>PM27</t>
        </is>
      </c>
      <c r="B34" s="10" t="inlineStr">
        <is>
          <t>When a part matches to a product through V1 or V2 the Suggested COO field is inherited from the Product onto the Part.</t>
        </is>
      </c>
      <c r="C34" s="9" t="inlineStr">
        <is>
          <t>OC - Part Matching</t>
        </is>
      </c>
      <c r="D34" s="10" t="n"/>
      <c r="E34" s="10" t="inlineStr">
        <is>
          <t>Compliance; Finance; Tax</t>
        </is>
      </c>
      <c r="F34" s="8" t="inlineStr">
        <is>
          <t>Part__c.Country_of_Origin2__c</t>
        </is>
      </c>
      <c r="G34" s="10" t="inlineStr">
        <is>
          <t>MED03:TE-815;MED03:210-AUNE;MED03:DELL-210-AUNE;MED03:210-AUNE-DELL;MED03:123TESTCARDIGAN;MED03:1234567890;MED03:12345TEST12345;MED04:OR-808004041;MED04:RB-291W;MED05:OR-808004041;MED05:RB-291W;MED05:VEDGE-5000-AC-K9;MED05:P036-006;MED05:ETN2310WB-HW;MED05:E10GSFPLR;MED05:M1KB-2AC;MED05:F540736;MED05:FL520R515P-03F;MED10:VC-EDG-RMB-P;MED10:PAN-PA-220-RACK-SINGLE;MED10:FEX-40D-AMEU;MED14:SAMSUNGGALAXYJ3;MED14:ZA2B0037SE;MED14:FEX-40D-AMEU;MED14:HL-1110;MED19:RVWM0208;MED04:MZ7LH240NE;MED14:H390;MED10:PAN-PWR-CORD-EU</t>
        </is>
      </c>
    </row>
    <row r="35">
      <c r="A35" s="7" t="inlineStr">
        <is>
          <t>PM27.1</t>
        </is>
      </c>
      <c r="B35" s="10" t="inlineStr">
        <is>
          <t>When a part matches to a product through V0 the Suggested COO field is inherited from the Catalogue Part onto the Part.</t>
        </is>
      </c>
      <c r="C35" s="9" t="inlineStr">
        <is>
          <t>OC - Part Matching</t>
        </is>
      </c>
      <c r="D35" s="10" t="n"/>
      <c r="E35" s="10" t="inlineStr">
        <is>
          <t>Compliance; Finance; Tax</t>
        </is>
      </c>
      <c r="F35" s="8" t="inlineStr">
        <is>
          <t>Part__c.Country_of_Origin2__c</t>
        </is>
      </c>
      <c r="G35" s="10" t="inlineStr">
        <is>
          <t>MED10:TE-815;MED14:T3620</t>
        </is>
      </c>
    </row>
    <row r="36">
      <c r="A36" s="7" t="inlineStr">
        <is>
          <t>PM28</t>
        </is>
      </c>
      <c r="B36" s="10" t="inlineStr">
        <is>
          <t>When a part didn't match on V0, V1, V2 or V3 then the Suggested COO field on the Part isn't populated.</t>
        </is>
      </c>
      <c r="C36" s="9" t="inlineStr">
        <is>
          <t>OC - Part Matching</t>
        </is>
      </c>
      <c r="D36" s="10" t="n"/>
      <c r="E36" s="10" t="inlineStr">
        <is>
          <t>Compliance; Finance; Tax</t>
        </is>
      </c>
      <c r="F36" s="8" t="inlineStr">
        <is>
          <t>Part__c.Country_of_Origin2__c</t>
        </is>
      </c>
      <c r="G36" s="10" t="inlineStr">
        <is>
          <t>MED03:12345TBC12345;MED03:123PROWDFORAPPLE;MED10:54321TESTING12345</t>
        </is>
      </c>
    </row>
    <row r="37">
      <c r="A37" s="7" t="inlineStr">
        <is>
          <t>PM29</t>
        </is>
      </c>
      <c r="B37" s="10" t="inlineStr">
        <is>
          <t>When a part matches to a product through V0, V1 or V2 the Possible COO field is inherited from the Product onto the Part.</t>
        </is>
      </c>
      <c r="C37" s="9" t="inlineStr">
        <is>
          <t>OC - Part Matching</t>
        </is>
      </c>
      <c r="D37" s="10" t="n"/>
      <c r="E37" s="10" t="inlineStr">
        <is>
          <t>Compliance; Finance; Tax</t>
        </is>
      </c>
      <c r="F37" s="8" t="inlineStr">
        <is>
          <t>Part__c.Possible_Countries_of_Origin__c</t>
        </is>
      </c>
      <c r="G37" s="10" t="inlineStr">
        <is>
          <t>MED03:TE-815;MED03:210-AUNE;MED03:DELL-210-AUNE;MED03:210-AUNE-DELL;MED03:123TESTCARDIGAN;MED03:1234567890;MED03:12345TEST12345;MED04:OR-808004041;MED04:RB-291W;MED05:OR-808004041;MED05:RB-291W;MED05:VEDGE-5000-AC-K9;MED05:P036-006;MED05:ETN2310WB-HW;MED05:E10GSFPLR;MED05:M1KB-2AC;MED05:F540736;MED05:FL520R515P-03F;MED10:VC-EDG-RMB-P;MED10:PAN-PWR-CORD-EU;MED10:PAN-PA-220-RACK-SINGLE;MED10:FEX-40D-AMEU;MED10:TE-815;MED14:SAMSUNGGALAXYJ3;MED14:ZA2B0037SE;MED14:FEX-40D-AMEU;MED14:T3620;MED14:HL-1110;MED19:RVWM0208;MED04:MZ7LH240NE;MED14:H390</t>
        </is>
      </c>
    </row>
    <row r="38">
      <c r="A38" s="7" t="inlineStr">
        <is>
          <t>PM30</t>
        </is>
      </c>
      <c r="B38" s="10" t="inlineStr">
        <is>
          <t>When a part didn't match on V0, V1, V2 or V3 then the Possible COO field on the Part isn't populated.</t>
        </is>
      </c>
      <c r="C38" s="9" t="inlineStr">
        <is>
          <t>OC - Part Matching</t>
        </is>
      </c>
      <c r="D38" s="10" t="n"/>
      <c r="E38" s="10" t="inlineStr">
        <is>
          <t>Compliance; Finance; Tax</t>
        </is>
      </c>
      <c r="F38" s="8" t="inlineStr">
        <is>
          <t>Part__c.Possible_Countries_of_Origin__c</t>
        </is>
      </c>
      <c r="G38" s="10" t="inlineStr">
        <is>
          <t>MED03:12345TBC12345;MED03:123PROWDFORAPPLE;MED10:54321TESTING12345</t>
        </is>
      </c>
    </row>
    <row r="39">
      <c r="A39" s="7" t="inlineStr">
        <is>
          <t>PM31</t>
        </is>
      </c>
      <c r="B39" s="10" t="inlineStr">
        <is>
          <t>When a part matches to a product through V0, V1 or V2 the MSRP field is inherited from the Product onto the Part.</t>
        </is>
      </c>
      <c r="C39" s="9" t="inlineStr">
        <is>
          <t>OC - Part Matching</t>
        </is>
      </c>
      <c r="D39" s="10" t="n"/>
      <c r="E39" s="10" t="inlineStr">
        <is>
          <t>Compliance; Finance; Tax</t>
        </is>
      </c>
      <c r="F39" s="8" t="inlineStr">
        <is>
          <t>Part__c.MSRP__c</t>
        </is>
      </c>
      <c r="G39" s="10" t="inlineStr">
        <is>
          <t>MED03:TE-815;MED03:210-AUNE;MED03:DELL-210-AUNE;MED03:210-AUNE-DELL;MED03:123TESTCARDIGAN;MED03:1234567890;MED03:12345TEST12345;MED04:OR-808004041;MED04:RB-291W;MED05:OR-808004041;MED05:RB-291W;MED05:VEDGE-5000-AC-K9;MED05:P036-006;MED05:ETN2310WB-HW;MED05:E10GSFPLR;MED05:M1KB-2AC;MED05:F540736;MED05:FL520R515P-03F;MED10:VC-EDG-RMB-P;MED10:PAN-PWR-CORD-EU;MED10:PAN-PA-220-RACK-SINGLE;MED10:FEX-40D-AMEU;MED10:TE-815;MED14:SAMSUNGGALAXYJ3;MED14:ZA2B0037SE;MED14:FEX-40D-AMEU;MED14:T3620;MED14:HL-1110;MED19:RVWM0208;MED04:MZ7LH240NE;MED14:H390</t>
        </is>
      </c>
    </row>
    <row r="40">
      <c r="A40" s="7" t="inlineStr">
        <is>
          <t>PM32</t>
        </is>
      </c>
      <c r="B40" s="10" t="inlineStr">
        <is>
          <t>When a part didn't match on V0, V1, V2 or V3 then the MSRP field on the Part isn't populated.</t>
        </is>
      </c>
      <c r="C40" s="9" t="inlineStr">
        <is>
          <t>OC - Part Matching</t>
        </is>
      </c>
      <c r="D40" s="10" t="n"/>
      <c r="E40" s="10" t="inlineStr">
        <is>
          <t>Compliance; Finance; Tax</t>
        </is>
      </c>
      <c r="F40" s="8" t="inlineStr">
        <is>
          <t>Part__c.MSRP__c</t>
        </is>
      </c>
      <c r="G40" s="10" t="inlineStr">
        <is>
          <t>MED03:12345TBC12345;MED03:123PROWDFORAPPLE;MED10:54321TESTING12345</t>
        </is>
      </c>
    </row>
    <row r="41" ht="60" customHeight="1" s="4">
      <c r="A41" s="7" t="inlineStr">
        <is>
          <t>Cost1</t>
        </is>
      </c>
      <c r="B41" s="9" t="inlineStr">
        <is>
          <t>Costings stored in currency other than USD are converted correctly.</t>
        </is>
      </c>
      <c r="C41" s="9" t="inlineStr">
        <is>
          <t>OC - Costings</t>
        </is>
      </c>
      <c r="D41" s="9" t="inlineStr">
        <is>
          <t>Supplier Invoice</t>
        </is>
      </c>
      <c r="E41" s="9" t="inlineStr">
        <is>
          <t>Finance</t>
        </is>
      </c>
      <c r="F41" s="12" t="inlineStr">
        <is>
          <t>Shipment_Order__c.FC_Total_Customs_Brokerage_Cost__c;Shipment_Order__c.FC_Total_Clearance_Costs__c;Shipment_Order__c.FC_Total_Handling_Costs__c</t>
        </is>
      </c>
      <c r="G41" s="10" t="inlineStr">
        <is>
          <t>MED01;MED05</t>
        </is>
      </c>
    </row>
    <row r="42" ht="90" customHeight="1" s="4">
      <c r="A42" s="7" t="inlineStr">
        <is>
          <t>Cost2</t>
        </is>
      </c>
      <c r="B42" s="9" t="inlineStr">
        <is>
          <t>Costings stored in USD are not converted into any other currency.</t>
        </is>
      </c>
      <c r="C42" s="9" t="inlineStr">
        <is>
          <t>OC - Costings</t>
        </is>
      </c>
      <c r="D42" s="9" t="inlineStr">
        <is>
          <t>Supplier Invoice</t>
        </is>
      </c>
      <c r="E42" s="9" t="inlineStr">
        <is>
          <t>Finance</t>
        </is>
      </c>
      <c r="F42" s="12" t="inlineStr">
        <is>
          <t>Shipment_Order__c.FC_IOR_and_Import_Compliance_Fee_USD__c;Shipment_Order__c.FC_Total_Customs_Brokerage_Cost__c;Shipment_Order__c.FC_Total_Clearance_Costs__c;Shipment_Order__c.FC_Total_License_Cost__c;Shipment_Order__c.FC_Total_Handling_Costs__c</t>
        </is>
      </c>
      <c r="G42" s="10" t="inlineStr">
        <is>
          <t>MED03;MED04;MED11</t>
        </is>
      </c>
    </row>
    <row r="43" ht="60" customHeight="1" s="4">
      <c r="A43" s="7" t="inlineStr">
        <is>
          <t>Cost3</t>
        </is>
      </c>
      <c r="B43" s="9" t="inlineStr">
        <is>
          <t>Fixed Costings are transferred correctly.</t>
        </is>
      </c>
      <c r="C43" s="9" t="inlineStr">
        <is>
          <t>OC - Costings</t>
        </is>
      </c>
      <c r="D43" s="9" t="inlineStr">
        <is>
          <t>Supplier Invoice</t>
        </is>
      </c>
      <c r="E43" s="9" t="inlineStr">
        <is>
          <t>Finance</t>
        </is>
      </c>
      <c r="F43" s="12" t="inlineStr">
        <is>
          <t>Shipment_Order__c.FC_Total_Customs_Brokerage_Cost__c;Shipment_Order__c.FC_Total_Clearance_Costs__c;Shipment_Order__c.FC_Total_Handling_Costs__c</t>
        </is>
      </c>
      <c r="G43" s="10" t="inlineStr">
        <is>
          <t>MED01;MED03;MED04;MED05;MED07;MED10;MED11</t>
        </is>
      </c>
    </row>
    <row r="44" ht="45" customHeight="1" s="4">
      <c r="A44" s="7" t="inlineStr">
        <is>
          <t>Cost4</t>
        </is>
      </c>
      <c r="B44" s="9" t="inlineStr">
        <is>
          <t>Variable Costings are calculated correctly.</t>
        </is>
      </c>
      <c r="C44" s="9" t="inlineStr">
        <is>
          <t>OC - Costings</t>
        </is>
      </c>
      <c r="D44" s="9" t="inlineStr">
        <is>
          <t>Supplier Invoice</t>
        </is>
      </c>
      <c r="E44" s="9" t="inlineStr">
        <is>
          <t>Finance</t>
        </is>
      </c>
      <c r="F44" s="12" t="inlineStr">
        <is>
          <t>Shipment_Order__c.FC_IOR_and_Import_Compliance_Fee_USD__c;Shipment_Order__c.FC_Total_Handling_Costs__c</t>
        </is>
      </c>
      <c r="G44" s="10" t="inlineStr">
        <is>
          <t>MED02;MED03;MED04;MED06;MED07;MED11;MED12;MED14</t>
        </is>
      </c>
    </row>
    <row r="45" ht="30" customHeight="1" s="4">
      <c r="A45" s="7" t="inlineStr">
        <is>
          <t>Cost6</t>
        </is>
      </c>
      <c r="B45" s="9" t="inlineStr">
        <is>
          <t>&gt; Conditions with Floor values are considered correctly.</t>
        </is>
      </c>
      <c r="C45" s="9" t="inlineStr">
        <is>
          <t>OC - Costings</t>
        </is>
      </c>
      <c r="D45" s="9" t="inlineStr">
        <is>
          <t>Supplier Invoice</t>
        </is>
      </c>
      <c r="E45" s="9" t="inlineStr">
        <is>
          <t>Finance</t>
        </is>
      </c>
      <c r="F45" s="12" t="inlineStr">
        <is>
          <t>Shipment_Order__c.FC_IOR_and_Import_Compliance_Fee_USD__c</t>
        </is>
      </c>
      <c r="G45" s="10" t="inlineStr">
        <is>
          <t>MED02;MED03;MED04;MED07;MED13</t>
        </is>
      </c>
    </row>
    <row r="46" ht="30" customHeight="1" s="4">
      <c r="A46" s="7" t="inlineStr">
        <is>
          <t>Cost7</t>
        </is>
      </c>
      <c r="B46" s="9" t="inlineStr">
        <is>
          <t>&gt;= Conditions with Floor values are considered correctly.</t>
        </is>
      </c>
      <c r="C46" s="9" t="inlineStr">
        <is>
          <t>OC - Costings</t>
        </is>
      </c>
      <c r="D46" s="9" t="inlineStr">
        <is>
          <t>Supplier Invoice</t>
        </is>
      </c>
      <c r="E46" s="9" t="inlineStr">
        <is>
          <t>Finance</t>
        </is>
      </c>
      <c r="F46" s="12" t="inlineStr">
        <is>
          <t>Shipment_Order__c.FC_Total_Customs_Brokerage_Cost__c</t>
        </is>
      </c>
      <c r="G46" s="10" t="inlineStr">
        <is>
          <t>MED05;MED11</t>
        </is>
      </c>
    </row>
    <row r="47" ht="60" customHeight="1" s="4">
      <c r="A47" s="7" t="inlineStr">
        <is>
          <t>Cost8</t>
        </is>
      </c>
      <c r="B47" s="9" t="inlineStr">
        <is>
          <t>&lt; Conditions with Ceiling values are considered correctly.</t>
        </is>
      </c>
      <c r="C47" s="9" t="inlineStr">
        <is>
          <t>OC - Costings</t>
        </is>
      </c>
      <c r="D47" s="9" t="inlineStr">
        <is>
          <t>Supplier Invoice</t>
        </is>
      </c>
      <c r="E47" s="9" t="inlineStr">
        <is>
          <t>Finance</t>
        </is>
      </c>
      <c r="F47" s="12" t="inlineStr">
        <is>
          <t>Shipment_Order__c.FC_Total_Customs_Brokerage_Cost__c;Shipment_Order__c.FC_Total_License_Cost__c;Shipment_Order__c.FC_Total_Handling_Costs__c</t>
        </is>
      </c>
      <c r="G47" s="10" t="inlineStr">
        <is>
          <t>MED04</t>
        </is>
      </c>
    </row>
    <row r="48" ht="30" customHeight="1" s="4">
      <c r="A48" s="7" t="inlineStr">
        <is>
          <t>Cost9</t>
        </is>
      </c>
      <c r="B48" s="9" t="inlineStr">
        <is>
          <t>&lt;= Conditions  with Ceiling values are considered correctly.</t>
        </is>
      </c>
      <c r="C48" s="9" t="inlineStr">
        <is>
          <t>OC - Costings</t>
        </is>
      </c>
      <c r="D48" s="9" t="inlineStr">
        <is>
          <t>Supplier Invoice</t>
        </is>
      </c>
      <c r="E48" s="9" t="inlineStr">
        <is>
          <t>Finance</t>
        </is>
      </c>
      <c r="F48" s="12" t="inlineStr">
        <is>
          <t>Shipment_Order__c.FC_Total_Clearance_Costs__c</t>
        </is>
      </c>
      <c r="G48" s="10" t="inlineStr">
        <is>
          <t>MED03</t>
        </is>
      </c>
    </row>
    <row r="49" ht="30" customHeight="1" s="4">
      <c r="A49" s="7" t="inlineStr">
        <is>
          <t>Cost10</t>
        </is>
      </c>
      <c r="B49" s="9" t="inlineStr">
        <is>
          <t>Shipment Value is considered correctly when used as a Conditional Value.</t>
        </is>
      </c>
      <c r="C49" s="9" t="inlineStr">
        <is>
          <t>OC - Costings</t>
        </is>
      </c>
      <c r="D49" s="9" t="inlineStr">
        <is>
          <t>Supplier Invoice</t>
        </is>
      </c>
      <c r="E49" s="9" t="inlineStr">
        <is>
          <t>Finance</t>
        </is>
      </c>
      <c r="F49" s="12" t="inlineStr">
        <is>
          <t>Shipment_Order__c.FC_IOR_and_Import_Compliance_Fee_USD__c</t>
        </is>
      </c>
      <c r="G49" s="10" t="inlineStr">
        <is>
          <t>MED02;MED06;MED07;MED14</t>
        </is>
      </c>
    </row>
    <row r="50" ht="30" customHeight="1" s="4">
      <c r="A50" s="7" t="inlineStr">
        <is>
          <t>Cost11</t>
        </is>
      </c>
      <c r="B50" s="9" t="inlineStr">
        <is>
          <t>CIF Value is considered correctly when used as a Conditional Value.</t>
        </is>
      </c>
      <c r="C50" s="9" t="inlineStr">
        <is>
          <t>OC - Costings</t>
        </is>
      </c>
      <c r="D50" s="9" t="inlineStr">
        <is>
          <t>Supplier Invoice</t>
        </is>
      </c>
      <c r="E50" s="9" t="inlineStr">
        <is>
          <t>Finance</t>
        </is>
      </c>
      <c r="F50" s="12" t="inlineStr">
        <is>
          <t>Shipment_Order__c.FC_IOR_and_Import_Compliance_Fee_USD__c</t>
        </is>
      </c>
      <c r="G50" s="10" t="inlineStr">
        <is>
          <t>MED03</t>
        </is>
      </c>
    </row>
    <row r="51" ht="30" customHeight="1" s="4">
      <c r="A51" s="7" t="inlineStr">
        <is>
          <t>Cost12</t>
        </is>
      </c>
      <c r="B51" s="9" t="inlineStr">
        <is>
          <t>Chargeable Weight is considered correctly when used as a Conditional Value.</t>
        </is>
      </c>
      <c r="C51" s="9" t="inlineStr">
        <is>
          <t>OC - Costings</t>
        </is>
      </c>
      <c r="D51" s="9" t="inlineStr">
        <is>
          <t>Supplier Invoice</t>
        </is>
      </c>
      <c r="E51" s="9" t="inlineStr">
        <is>
          <t>Finance</t>
        </is>
      </c>
      <c r="F51" s="12" t="inlineStr">
        <is>
          <t>Shipment_Order__c.FC_Total_Handling_Costs__c</t>
        </is>
      </c>
      <c r="G51" s="10" t="inlineStr">
        <is>
          <t>MED01;MED02;MED03;MED04;MED06;MED07;MED13;MED14</t>
        </is>
      </c>
    </row>
    <row r="52" ht="30" customHeight="1" s="4">
      <c r="A52" s="7" t="inlineStr">
        <is>
          <t>Cost13</t>
        </is>
      </c>
      <c r="B52" s="9" t="inlineStr">
        <is>
          <t># of pacakages is considered correctly when used as a Conditional Value.</t>
        </is>
      </c>
      <c r="C52" s="9" t="inlineStr">
        <is>
          <t>OC - Costings</t>
        </is>
      </c>
      <c r="D52" s="9" t="inlineStr">
        <is>
          <t>Supplier Invoice</t>
        </is>
      </c>
      <c r="E52" s="9" t="inlineStr">
        <is>
          <t>Finance</t>
        </is>
      </c>
      <c r="F52" s="12" t="inlineStr">
        <is>
          <t>Shipment_Order__c.FC_Total_Handling_Costs__c</t>
        </is>
      </c>
      <c r="G52" s="10" t="inlineStr">
        <is>
          <t>MED02</t>
        </is>
      </c>
    </row>
    <row r="53" ht="30" customHeight="1" s="4">
      <c r="A53" s="7" t="inlineStr">
        <is>
          <t>Cost14</t>
        </is>
      </c>
      <c r="B53" s="9" t="inlineStr">
        <is>
          <t>Total Taxes is considered correctly when used as a Conditional Value.</t>
        </is>
      </c>
      <c r="C53" s="9" t="inlineStr">
        <is>
          <t>OC - Costings</t>
        </is>
      </c>
      <c r="D53" s="9" t="inlineStr">
        <is>
          <t>Supplier Invoice</t>
        </is>
      </c>
      <c r="E53" s="9" t="inlineStr">
        <is>
          <t>Finance</t>
        </is>
      </c>
      <c r="F53" s="12" t="inlineStr">
        <is>
          <t>Shipment_Order__c.FC_Total_Customs_Brokerage_Cost__c</t>
        </is>
      </c>
      <c r="G53" s="10" t="inlineStr">
        <is>
          <t>MED01</t>
        </is>
      </c>
    </row>
    <row r="54" ht="45" customHeight="1" s="4">
      <c r="A54" s="7" t="inlineStr">
        <is>
          <t>Cost15</t>
        </is>
      </c>
      <c r="B54" s="12" t="inlineStr">
        <is>
          <t>When the calculated cost for a Costing with a Min value is less than the indicated Min value, then the Min value should be used.</t>
        </is>
      </c>
      <c r="C54" s="9" t="inlineStr">
        <is>
          <t>OC - Costings</t>
        </is>
      </c>
      <c r="D54" s="9" t="inlineStr">
        <is>
          <t>Supplier Invoice</t>
        </is>
      </c>
      <c r="E54" s="9" t="inlineStr">
        <is>
          <t>Finance</t>
        </is>
      </c>
      <c r="F54" s="12" t="inlineStr">
        <is>
          <t>Shipment_Order__c.FC_IOR_and_Import_Compliance_Fee_USD__c;Shipment_Order__c.FC_Total_Handling_Costs__c</t>
        </is>
      </c>
      <c r="G54" s="10" t="inlineStr">
        <is>
          <t>MED03;MED11;MED14</t>
        </is>
      </c>
    </row>
    <row r="55" ht="30" customHeight="1" s="4">
      <c r="A55" s="7" t="inlineStr">
        <is>
          <t>Cost16</t>
        </is>
      </c>
      <c r="B55" s="12" t="inlineStr">
        <is>
          <t>When the calculated cost for a Costing with a Min value is greater than the indicated Min value, then the calculated value should be used.</t>
        </is>
      </c>
      <c r="C55" s="9" t="inlineStr">
        <is>
          <t>OC - Costings</t>
        </is>
      </c>
      <c r="D55" s="9" t="inlineStr">
        <is>
          <t>Supplier Invoice</t>
        </is>
      </c>
      <c r="E55" s="9" t="inlineStr">
        <is>
          <t>Finance</t>
        </is>
      </c>
      <c r="F55" s="12" t="inlineStr">
        <is>
          <t>Shipment_Order__c.FC_IOR_and_Import_Compliance_Fee_USD__c</t>
        </is>
      </c>
      <c r="G55" s="10" t="inlineStr">
        <is>
          <t>MED12</t>
        </is>
      </c>
    </row>
    <row r="56" ht="30" customHeight="1" s="4">
      <c r="A56" s="7" t="inlineStr">
        <is>
          <t>Cost17</t>
        </is>
      </c>
      <c r="B56" s="12" t="inlineStr">
        <is>
          <t>When the calculated cost for a Costing with a Max value is less than the indicated Max value, then the calculated value should be used.</t>
        </is>
      </c>
      <c r="C56" s="9" t="inlineStr">
        <is>
          <t>OC - Costings</t>
        </is>
      </c>
      <c r="D56" s="9" t="inlineStr">
        <is>
          <t>Supplier Invoice</t>
        </is>
      </c>
      <c r="E56" s="9" t="inlineStr">
        <is>
          <t>Finance</t>
        </is>
      </c>
      <c r="F56" s="12" t="inlineStr">
        <is>
          <t>Shipment_Order__c.FC_IOR_and_Import_Compliance_Fee_USD__c</t>
        </is>
      </c>
      <c r="G56" s="10" t="inlineStr">
        <is>
          <t>MED06</t>
        </is>
      </c>
    </row>
    <row r="57" ht="30" customHeight="1" s="4">
      <c r="A57" s="7" t="inlineStr">
        <is>
          <t>Cost18</t>
        </is>
      </c>
      <c r="B57" s="12" t="inlineStr">
        <is>
          <t>When the calculated cost for a Costing with a Max value is greater than the indicated Max value, then the Max value should be used.</t>
        </is>
      </c>
      <c r="C57" s="9" t="inlineStr">
        <is>
          <t>OC - Costings</t>
        </is>
      </c>
      <c r="D57" s="9" t="inlineStr">
        <is>
          <t>Supplier Invoice</t>
        </is>
      </c>
      <c r="E57" s="9" t="inlineStr">
        <is>
          <t>Finance</t>
        </is>
      </c>
      <c r="F57" s="12" t="inlineStr">
        <is>
          <t>Shipment_Order__c.FC_IOR_and_Import_Compliance_Fee_USD__c</t>
        </is>
      </c>
      <c r="G57" s="10" t="inlineStr">
        <is>
          <t>MED02;MED03;MED04;MED07;MED11;MED12</t>
        </is>
      </c>
    </row>
    <row r="58" ht="30" customHeight="1" s="4">
      <c r="A58" s="7" t="inlineStr">
        <is>
          <t>Cost19</t>
        </is>
      </c>
      <c r="B58" s="9" t="inlineStr">
        <is>
          <t>Variable Thresholds on costings are considered correctly.</t>
        </is>
      </c>
      <c r="C58" s="9" t="inlineStr">
        <is>
          <t>OC - Costings</t>
        </is>
      </c>
      <c r="D58" s="9" t="inlineStr">
        <is>
          <t>Supplier Invoice</t>
        </is>
      </c>
      <c r="E58" s="9" t="inlineStr">
        <is>
          <t>Finance</t>
        </is>
      </c>
      <c r="F58" s="12" t="inlineStr">
        <is>
          <t>Shipment_Order__c.FC_Total_Handling_Costs__c</t>
        </is>
      </c>
      <c r="G58" s="10" t="inlineStr">
        <is>
          <t>MED01;MED02;MED03;MED04;MED07;MED08;MED09;MED13;MED14</t>
        </is>
      </c>
    </row>
    <row r="59" ht="60" customHeight="1" s="4">
      <c r="A59" s="7" t="inlineStr">
        <is>
          <t>Cost20</t>
        </is>
      </c>
      <c r="B59" s="13" t="inlineStr">
        <is>
          <t>Costings with VAT are calculated correctly.</t>
        </is>
      </c>
      <c r="C59" s="9" t="inlineStr">
        <is>
          <t>OC - Costings</t>
        </is>
      </c>
      <c r="D59" s="9" t="inlineStr">
        <is>
          <t>Supplier Invoice</t>
        </is>
      </c>
      <c r="E59" s="9" t="inlineStr">
        <is>
          <t>Finance</t>
        </is>
      </c>
      <c r="F59" s="12" t="inlineStr">
        <is>
          <t>Shipment_Order__c.FC_IOR_and_Import_Compliance_Fee_USD__c;Shipment_Order__c.FC_Total_Clearance_Costs__c;Shipment_Order__c.FC_Total_Handling_Costs__c</t>
        </is>
      </c>
      <c r="G59" s="10" t="inlineStr">
        <is>
          <t>MED02;MED04;MED06;MED07;MED14</t>
        </is>
      </c>
    </row>
    <row r="60" ht="60" customHeight="1" s="4">
      <c r="A60" s="7" t="inlineStr">
        <is>
          <t>Cost21</t>
        </is>
      </c>
      <c r="B60" s="13" t="inlineStr">
        <is>
          <t>Costings without VAT are calculated correctly.</t>
        </is>
      </c>
      <c r="C60" s="9" t="inlineStr">
        <is>
          <t>OC - Costings</t>
        </is>
      </c>
      <c r="D60" s="9" t="inlineStr">
        <is>
          <t>Supplier Invoice</t>
        </is>
      </c>
      <c r="E60" s="9" t="inlineStr">
        <is>
          <t>Finance</t>
        </is>
      </c>
      <c r="F60" s="12" t="inlineStr">
        <is>
          <t>Shipment_Order__c.FC_Total_Customs_Brokerage_Cost__c;Shipment_Order__c.FC_Total_Clearance_Costs__c;Shipment_Order__c.FC_Total_Handling_Costs__c</t>
        </is>
      </c>
      <c r="G60" s="10" t="inlineStr">
        <is>
          <t>MED03;MED05;MED10;MED11</t>
        </is>
      </c>
    </row>
    <row r="61" ht="30" customHeight="1" s="4">
      <c r="A61" s="7" t="inlineStr">
        <is>
          <t>Cost22</t>
        </is>
      </c>
      <c r="B61" s="9" t="inlineStr">
        <is>
          <t>Costings with Additional Percentages are calculated correctly.</t>
        </is>
      </c>
      <c r="C61" s="9" t="inlineStr">
        <is>
          <t>OC - Costings</t>
        </is>
      </c>
      <c r="D61" s="9" t="inlineStr">
        <is>
          <t>Supplier Invoice</t>
        </is>
      </c>
      <c r="E61" s="9" t="inlineStr">
        <is>
          <t>Finance</t>
        </is>
      </c>
      <c r="F61" s="12" t="inlineStr">
        <is>
          <t>Shipment_Order__c.FC_Total_Handling_Costs__c</t>
        </is>
      </c>
      <c r="G61" s="10" t="inlineStr">
        <is>
          <t>MED05</t>
        </is>
      </c>
    </row>
    <row r="62" ht="90" customHeight="1" s="4">
      <c r="A62" s="7" t="inlineStr">
        <is>
          <t>Cost23</t>
        </is>
      </c>
      <c r="B62" s="9" t="inlineStr">
        <is>
          <t>Costings without Additional Percentages are calculated correctly.</t>
        </is>
      </c>
      <c r="C62" s="9" t="inlineStr">
        <is>
          <t>OC - Costings</t>
        </is>
      </c>
      <c r="D62" s="9" t="inlineStr">
        <is>
          <t>Supplier Invoice</t>
        </is>
      </c>
      <c r="E62" s="9" t="inlineStr">
        <is>
          <t>Finance</t>
        </is>
      </c>
      <c r="F62" s="12" t="inlineStr">
        <is>
          <t>Shipment_Order__c.FC_IOR_and_Import_Compliance_Fee_USD__c;Shipment_Order__c.FC_Total_Customs_Brokerage_Cost__c;Shipment_Order__c.FC_Total_Clearance_Costs__c;Shipment_Order__c.FC_Total_License_Cost__c;Shipment_Order__c.FC_Total_Handling_Costs__c</t>
        </is>
      </c>
      <c r="G62" s="10" t="inlineStr">
        <is>
          <t>MED03;MED04;MED11</t>
        </is>
      </c>
    </row>
    <row r="63" ht="30" customHeight="1" s="4">
      <c r="A63" s="7" t="inlineStr">
        <is>
          <t>Cost24</t>
        </is>
      </c>
      <c r="B63" s="9" t="inlineStr">
        <is>
          <t>Costings with an applied to value of # Parts (line items) are calculated correctly.</t>
        </is>
      </c>
      <c r="C63" s="9" t="inlineStr">
        <is>
          <t>OC - Costings</t>
        </is>
      </c>
      <c r="D63" s="9" t="inlineStr">
        <is>
          <t>Supplier Invoice</t>
        </is>
      </c>
      <c r="E63" s="9" t="inlineStr">
        <is>
          <t>Finance</t>
        </is>
      </c>
      <c r="F63" s="12" t="inlineStr">
        <is>
          <t>Shipment_Order__c.FC_Total_License_Cost__c</t>
        </is>
      </c>
      <c r="G63" s="10" t="inlineStr">
        <is>
          <t>MED06</t>
        </is>
      </c>
    </row>
    <row r="64" ht="30" customHeight="1" s="4">
      <c r="A64" s="7" t="inlineStr">
        <is>
          <t>Cost25</t>
        </is>
      </c>
      <c r="B64" s="9" t="inlineStr">
        <is>
          <t>Costings with an applied to value of # Unique HS Codes are calculated correctly.</t>
        </is>
      </c>
      <c r="C64" s="9" t="inlineStr">
        <is>
          <t>OC - Costings</t>
        </is>
      </c>
      <c r="D64" s="9" t="inlineStr">
        <is>
          <t>Supplier Invoice</t>
        </is>
      </c>
      <c r="E64" s="9" t="inlineStr">
        <is>
          <t>Finance</t>
        </is>
      </c>
      <c r="F64" s="12" t="inlineStr">
        <is>
          <t>Shipment_Order__c.FC_Total_License_Cost__c</t>
        </is>
      </c>
      <c r="G64" s="10" t="inlineStr">
        <is>
          <t>MED06</t>
        </is>
      </c>
    </row>
    <row r="65" ht="45" customHeight="1" s="4">
      <c r="A65" s="7" t="inlineStr">
        <is>
          <t>Cost26</t>
        </is>
      </c>
      <c r="B65" s="9" t="inlineStr">
        <is>
          <t>Costings with an applied to value of # Packages are calculated correctly.</t>
        </is>
      </c>
      <c r="C65" s="9" t="inlineStr">
        <is>
          <t>OC - Costings</t>
        </is>
      </c>
      <c r="D65" s="9" t="inlineStr">
        <is>
          <t>Supplier Invoice</t>
        </is>
      </c>
      <c r="E65" s="9" t="inlineStr">
        <is>
          <t>Finance</t>
        </is>
      </c>
      <c r="F65" s="12" t="inlineStr">
        <is>
          <t>Shipment_Order__c.FC_Total_Clearance_Costs__c;Shipment_Order__c.FC_Total_Handling_Costs__c</t>
        </is>
      </c>
      <c r="G65" s="10" t="inlineStr">
        <is>
          <t>MED07</t>
        </is>
      </c>
    </row>
    <row r="66" ht="30" customHeight="1" s="4">
      <c r="A66" s="7" t="inlineStr">
        <is>
          <t>Cost27</t>
        </is>
      </c>
      <c r="B66" s="9" t="inlineStr">
        <is>
          <t>Costings with an applied to value of # of Final Deliveries are calculated correctly.</t>
        </is>
      </c>
      <c r="C66" s="9" t="inlineStr">
        <is>
          <t>OC - Costings</t>
        </is>
      </c>
      <c r="D66" s="9" t="inlineStr">
        <is>
          <t>Supplier Invoice</t>
        </is>
      </c>
      <c r="E66" s="9" t="inlineStr">
        <is>
          <t>Finance</t>
        </is>
      </c>
      <c r="F66" s="12" t="inlineStr">
        <is>
          <t>Shipment_Order__c.FC_Total_Handling_Costs__c</t>
        </is>
      </c>
      <c r="G66" s="10" t="inlineStr">
        <is>
          <t>MED01;MED02;MED03;MED04;MED05;MED06;MED07;MED08;MED09;MED10;MED11;MED12;MED13;MED14</t>
        </is>
      </c>
    </row>
    <row r="67" ht="30" customHeight="1" s="4">
      <c r="A67" s="7" t="inlineStr">
        <is>
          <t>Cost28</t>
        </is>
      </c>
      <c r="B67" s="9" t="inlineStr">
        <is>
          <t>Costings with an applied to value of CIF Value are calculated correctly.</t>
        </is>
      </c>
      <c r="C67" s="9" t="inlineStr">
        <is>
          <t>OC - Costings</t>
        </is>
      </c>
      <c r="D67" s="9" t="inlineStr">
        <is>
          <t>Supplier Invoice</t>
        </is>
      </c>
      <c r="E67" s="9" t="inlineStr">
        <is>
          <t>Finance</t>
        </is>
      </c>
      <c r="F67" s="12" t="inlineStr">
        <is>
          <t>Shipment_Order__c.FC_IOR_and_Import_Compliance_Fee_USD__c</t>
        </is>
      </c>
      <c r="G67" s="10" t="inlineStr">
        <is>
          <t>MED03;MED07</t>
        </is>
      </c>
    </row>
    <row r="68" ht="30" customHeight="1" s="4">
      <c r="A68" s="7" t="inlineStr">
        <is>
          <t>Cost29</t>
        </is>
      </c>
      <c r="B68" s="9" t="inlineStr">
        <is>
          <t>Costings with an applied to value of Chargeable Weight are calculated correctly.</t>
        </is>
      </c>
      <c r="C68" s="9" t="inlineStr">
        <is>
          <t>OC - Costings</t>
        </is>
      </c>
      <c r="D68" s="9" t="inlineStr">
        <is>
          <t>Supplier Invoice</t>
        </is>
      </c>
      <c r="E68" s="9" t="inlineStr">
        <is>
          <t>Finance</t>
        </is>
      </c>
      <c r="F68" s="12" t="inlineStr">
        <is>
          <t>Shipment_Order__c.FC_Total_Handling_Costs__c</t>
        </is>
      </c>
      <c r="G68" s="10" t="inlineStr">
        <is>
          <t>MED01;MED02;MED03;MED04;MED05;MED07;MED10;MED12;MED13;MED14</t>
        </is>
      </c>
    </row>
    <row r="69" ht="45" customHeight="1" s="4">
      <c r="A69" s="7" t="inlineStr">
        <is>
          <t>Cost30</t>
        </is>
      </c>
      <c r="B69" s="9" t="inlineStr">
        <is>
          <t>Costings with an applied to value of Shipment Value are calculated correctly.</t>
        </is>
      </c>
      <c r="C69" s="9" t="inlineStr">
        <is>
          <t>OC - Costings</t>
        </is>
      </c>
      <c r="D69" s="9" t="inlineStr">
        <is>
          <t>Supplier Invoice</t>
        </is>
      </c>
      <c r="E69" s="9" t="inlineStr">
        <is>
          <t>Finance</t>
        </is>
      </c>
      <c r="F69" s="12" t="inlineStr">
        <is>
          <t>Shipment_Order__c.FC_IOR_and_Import_Compliance_Fee_USD__c;Shipment_Order__c.FC_Total_Customs_Brokerage_Cost__c</t>
        </is>
      </c>
      <c r="G69" s="10" t="inlineStr">
        <is>
          <t>MED04;MED11</t>
        </is>
      </c>
    </row>
    <row r="70" ht="30" customHeight="1" s="4">
      <c r="A70" s="7" t="inlineStr">
        <is>
          <t>Cost31</t>
        </is>
      </c>
      <c r="B70" s="9" t="inlineStr">
        <is>
          <t>Costings with an applied to value of Total Taxes are calculated correctly.</t>
        </is>
      </c>
      <c r="C70" s="9" t="inlineStr">
        <is>
          <t>OC - Costings</t>
        </is>
      </c>
      <c r="D70" s="9" t="inlineStr">
        <is>
          <t>Supplier Invoice</t>
        </is>
      </c>
      <c r="E70" s="9" t="inlineStr">
        <is>
          <t>Finance</t>
        </is>
      </c>
      <c r="F70" s="12" t="inlineStr">
        <is>
          <t>Shipment_Order__c.FC_Total_Customs_Brokerage_Cost__c</t>
        </is>
      </c>
      <c r="G70" s="10" t="inlineStr">
        <is>
          <t>MED04</t>
        </is>
      </c>
    </row>
    <row r="71" ht="30" customHeight="1" s="4">
      <c r="A71" s="7" t="inlineStr">
        <is>
          <t>Cost32</t>
        </is>
      </c>
      <c r="B71" s="9" t="inlineStr">
        <is>
          <t>Costings with a cost category of Handling are aggregated correctly onto the Shipment Order.</t>
        </is>
      </c>
      <c r="C71" s="9" t="inlineStr">
        <is>
          <t>OC - Costings</t>
        </is>
      </c>
      <c r="D71" s="9" t="inlineStr">
        <is>
          <t>Supplier Invoice</t>
        </is>
      </c>
      <c r="E71" s="9" t="inlineStr">
        <is>
          <t>Finance</t>
        </is>
      </c>
      <c r="F71" s="12" t="inlineStr">
        <is>
          <t>Shipment_Order__c.FC_Total_Handling_Costs__c</t>
        </is>
      </c>
      <c r="G71" s="10" t="inlineStr">
        <is>
          <t>MED01;MED02;MED03;MED04;MED05;MED06;MED07;MED08;MED09;MED10;MED11;MED12;MED13;MED14</t>
        </is>
      </c>
    </row>
    <row r="72" ht="30" customHeight="1" s="4">
      <c r="A72" s="7" t="inlineStr">
        <is>
          <t>Cost33</t>
        </is>
      </c>
      <c r="B72" s="9" t="inlineStr">
        <is>
          <t>Costings with a cost category of Brokerage are aggregated correctly onto the Shipment Order.</t>
        </is>
      </c>
      <c r="C72" s="9" t="inlineStr">
        <is>
          <t>OC - Costings</t>
        </is>
      </c>
      <c r="D72" s="9" t="inlineStr">
        <is>
          <t>Supplier Invoice</t>
        </is>
      </c>
      <c r="E72" s="9" t="inlineStr">
        <is>
          <t>Finance</t>
        </is>
      </c>
      <c r="F72" s="12" t="inlineStr">
        <is>
          <t>Shipment_Order__c.FC_Total_Customs_Brokerage_Cost__c</t>
        </is>
      </c>
      <c r="G72" s="10" t="inlineStr">
        <is>
          <t>MED01;MED03;MED04;MED05;MED07;MED10;MED11</t>
        </is>
      </c>
    </row>
    <row r="73" ht="30" customHeight="1" s="4">
      <c r="A73" s="7" t="inlineStr">
        <is>
          <t>Cost34</t>
        </is>
      </c>
      <c r="B73" s="9" t="inlineStr">
        <is>
          <t>Costings with a cost category of Clearance are aggregated correctly onto the Shipment Order.</t>
        </is>
      </c>
      <c r="C73" s="9" t="inlineStr">
        <is>
          <t>OC - Costings</t>
        </is>
      </c>
      <c r="D73" s="9" t="inlineStr">
        <is>
          <t>Supplier Invoice</t>
        </is>
      </c>
      <c r="E73" s="9" t="inlineStr">
        <is>
          <t>Finance</t>
        </is>
      </c>
      <c r="F73" s="12" t="inlineStr">
        <is>
          <t>Shipment_Order__c.FC_Total_Clearance_Costs__c</t>
        </is>
      </c>
      <c r="G73" s="10" t="inlineStr">
        <is>
          <t>MED01;MED02;MED03;MED04;MED05;MED06;MED07;MED10;MED11;MED12;MED13;MED14</t>
        </is>
      </c>
    </row>
    <row r="74" ht="30" customHeight="1" s="4">
      <c r="A74" s="7" t="inlineStr">
        <is>
          <t>Cost35</t>
        </is>
      </c>
      <c r="B74" s="9" t="inlineStr">
        <is>
          <t>Costings with a cost category of Licenses are aggregated correctly onto the Shipment Order.</t>
        </is>
      </c>
      <c r="C74" s="9" t="inlineStr">
        <is>
          <t>OC - Costings</t>
        </is>
      </c>
      <c r="D74" s="9" t="inlineStr">
        <is>
          <t>Supplier Invoice</t>
        </is>
      </c>
      <c r="E74" s="9" t="inlineStr">
        <is>
          <t>Finance</t>
        </is>
      </c>
      <c r="F74" s="12" t="inlineStr">
        <is>
          <t>Shipment_Order__c.FC_Total_License_Cost__c</t>
        </is>
      </c>
      <c r="G74" s="10" t="inlineStr">
        <is>
          <t>MED03;MED04;MED06;MED11;MED12;MED14</t>
        </is>
      </c>
    </row>
    <row r="75" ht="30" customHeight="1" s="4">
      <c r="A75" s="7" t="inlineStr">
        <is>
          <t>Cost36</t>
        </is>
      </c>
      <c r="B75" s="9" t="inlineStr">
        <is>
          <t>Costings with a cost category of IOR Cost are aggregated correctly onto the Shipment Order.</t>
        </is>
      </c>
      <c r="C75" s="9" t="inlineStr">
        <is>
          <t>OC - Costings</t>
        </is>
      </c>
      <c r="D75" s="9" t="inlineStr">
        <is>
          <t>Supplier Invoice</t>
        </is>
      </c>
      <c r="E75" s="9" t="inlineStr">
        <is>
          <t>Finance</t>
        </is>
      </c>
      <c r="F75" s="12" t="inlineStr">
        <is>
          <t>Shipment_Order__c.FC_IOR_and_Import_Compliance_Fee_USD__c</t>
        </is>
      </c>
      <c r="G75" s="10" t="inlineStr">
        <is>
          <t>MED02;MED03;MED04;MED06;MED07;MED11;MED12;MED13;MED14</t>
        </is>
      </c>
    </row>
    <row r="76" ht="30" customHeight="1" s="4">
      <c r="A76" s="7" t="inlineStr">
        <is>
          <t>Cost37</t>
        </is>
      </c>
      <c r="B76" s="9" t="inlineStr">
        <is>
          <t>Costings with a cost category of Tax are aggregated correctly onto the Shipment Order.</t>
        </is>
      </c>
      <c r="C76" s="9" t="inlineStr">
        <is>
          <t>OC - Costings</t>
        </is>
      </c>
      <c r="D76" s="9" t="inlineStr">
        <is>
          <t>Supplier Invoice</t>
        </is>
      </c>
      <c r="E76" s="9" t="inlineStr">
        <is>
          <t>Finance</t>
        </is>
      </c>
      <c r="F76" s="12" t="inlineStr">
        <is>
          <t>Shipment_Order__c.FC_Recharge_Tax_and_Duty__c</t>
        </is>
      </c>
      <c r="G76" s="10" t="inlineStr">
        <is>
          <t>MED01;MED02;MED03;MED04;MED05;MED06;MED07;MED10;MED11;MED12;MED13;MED14</t>
        </is>
      </c>
    </row>
    <row r="77">
      <c r="A77" s="7" t="inlineStr">
        <is>
          <t>Cost38</t>
        </is>
      </c>
      <c r="B77" s="9" t="inlineStr">
        <is>
          <t>The Total IOR Costs on the finance summary is equal to the FC IOR/EOR Fees + Admin Fees + Bank Fees.</t>
        </is>
      </c>
      <c r="C77" s="9" t="inlineStr">
        <is>
          <t>OC - Costings</t>
        </is>
      </c>
      <c r="D77" s="9" t="inlineStr">
        <is>
          <t>Supplier Invoice</t>
        </is>
      </c>
      <c r="E77" s="9" t="inlineStr">
        <is>
          <t>Finance</t>
        </is>
      </c>
      <c r="F77" s="12" t="inlineStr">
        <is>
          <t>Shipment_Order__c.Total_IOR_Fees_FC__c</t>
        </is>
      </c>
      <c r="G77" s="10" t="inlineStr">
        <is>
          <t>MED01;MED02;MED03;MED04;MED05;MED06;MED07;MED08;MED09;MED10;MED11;MED12;MED13;MED14</t>
        </is>
      </c>
    </row>
    <row r="78" ht="30" customHeight="1" s="4">
      <c r="A78" s="7" t="inlineStr">
        <is>
          <t>Cost39</t>
        </is>
      </c>
      <c r="B78" s="12" t="inlineStr">
        <is>
          <t>The Total On Charges forecast costs on the finance summary is equal to the FC Customs Brokerage + FC Clearance + License Cost + FC Handling Costs.</t>
        </is>
      </c>
      <c r="C78" s="9" t="inlineStr">
        <is>
          <t>OC - Costings</t>
        </is>
      </c>
      <c r="D78" s="9" t="inlineStr">
        <is>
          <t>Supplier Invoice</t>
        </is>
      </c>
      <c r="E78" s="9" t="inlineStr">
        <is>
          <t>Finance</t>
        </is>
      </c>
      <c r="F78" s="12" t="inlineStr">
        <is>
          <t>Shipment_Order__c.Total_Oncharge_FC_Costs__c</t>
        </is>
      </c>
      <c r="G78" s="10" t="inlineStr">
        <is>
          <t>MED01;MED02;MED03;MED04;MED05;MED06;MED07;MED08;MED09;MED10;MED11;MED12;MED13;MED14</t>
        </is>
      </c>
    </row>
    <row r="79" ht="30" customHeight="1" s="4">
      <c r="A79" s="7" t="inlineStr">
        <is>
          <t>Cost40</t>
        </is>
      </c>
      <c r="B79" s="12" t="inlineStr">
        <is>
          <t>Only EOR type costings linked to a CPA are considered for the shipment order if it's an EOR shipment.</t>
        </is>
      </c>
      <c r="C79" s="9" t="inlineStr">
        <is>
          <t>OC - Costings</t>
        </is>
      </c>
      <c r="D79" s="9" t="inlineStr">
        <is>
          <t>Supplier Invoice</t>
        </is>
      </c>
      <c r="E79" s="9" t="inlineStr">
        <is>
          <t>Finance</t>
        </is>
      </c>
      <c r="F79" s="12" t="inlineStr">
        <is>
          <t>Shipment_Order__c.FC_Total_Handling_Costs__c</t>
        </is>
      </c>
      <c r="G79" s="10" t="inlineStr">
        <is>
          <t>MED08;MED09;MED23</t>
        </is>
      </c>
    </row>
    <row r="80" ht="60" customHeight="1" s="4">
      <c r="A80" s="7" t="inlineStr">
        <is>
          <t>Cost41</t>
        </is>
      </c>
      <c r="B80" s="12" t="inlineStr">
        <is>
          <t>Only IOR type costings linked to a CPA are considered for the shipment order if it's an IOR shipment.</t>
        </is>
      </c>
      <c r="C80" s="9" t="inlineStr">
        <is>
          <t>OC - Costings</t>
        </is>
      </c>
      <c r="D80" s="9" t="inlineStr">
        <is>
          <t>Supplier Invoice</t>
        </is>
      </c>
      <c r="E80" s="9" t="inlineStr">
        <is>
          <t>Finance</t>
        </is>
      </c>
      <c r="F80" s="12" t="inlineStr">
        <is>
          <t>Shipment_Order__c.FC_Total_Handling_Costs__c;Shipment_Order__c.FC_Total_Clearance_Costs__c;Shipment_Order__c.FC_Total_Customs_Brokerage_Cost__c</t>
        </is>
      </c>
      <c r="G80" s="10" t="inlineStr">
        <is>
          <t>MED04;MED21;MED22</t>
        </is>
      </c>
    </row>
    <row r="81" ht="30" customHeight="1" s="4">
      <c r="A81" s="7" t="inlineStr">
        <is>
          <t>Cost42</t>
        </is>
      </c>
      <c r="B81" s="12" t="inlineStr">
        <is>
          <t>Total of the Taxes and duties recharge transactional costing on the shipment order is equal to the total of the tax calculations.</t>
        </is>
      </c>
      <c r="C81" s="9" t="inlineStr">
        <is>
          <t>OC - Costings</t>
        </is>
      </c>
      <c r="D81" s="9" t="inlineStr">
        <is>
          <t>Supplier Invoice</t>
        </is>
      </c>
      <c r="E81" s="9" t="inlineStr">
        <is>
          <t>Finance</t>
        </is>
      </c>
      <c r="F81" s="12" t="inlineStr">
        <is>
          <t>Shipment_Order__c.FC_Recharge_Tax_and_Duty__c</t>
        </is>
      </c>
      <c r="G81" s="10" t="inlineStr">
        <is>
          <t>MED01;MED02;MED03;MED04;MED05;MED06;MED07;MED10;MED11;MED12;MED13;MED14</t>
        </is>
      </c>
    </row>
    <row r="82">
      <c r="A82" s="7" t="inlineStr">
        <is>
          <t>PL1</t>
        </is>
      </c>
      <c r="B82" s="9" t="inlineStr">
        <is>
          <t>The IOR Fee billed to client is calculated correctly.</t>
        </is>
      </c>
      <c r="C82" s="9" t="inlineStr">
        <is>
          <t>OC - IOR Price List</t>
        </is>
      </c>
      <c r="D82" s="9" t="inlineStr">
        <is>
          <t>Customer Invoice</t>
        </is>
      </c>
      <c r="E82" s="9" t="inlineStr">
        <is>
          <t>Finance</t>
        </is>
      </c>
      <c r="F82" s="12" t="inlineStr">
        <is>
          <t>Shipment_Order__c.IOR_FEE_USD__c</t>
        </is>
      </c>
      <c r="G82" s="10" t="inlineStr">
        <is>
          <t>MED01;MED02;MED03;MED04;MED05;MED06;MED07;MED10;MED11;MED12;MED13;MED14</t>
        </is>
      </c>
    </row>
    <row r="83">
      <c r="A83" s="7" t="inlineStr">
        <is>
          <t>PL2</t>
        </is>
      </c>
      <c r="B83" s="9" t="inlineStr">
        <is>
          <t>The IOR Min is used if the IOR Min is greater than the calculated IOR Fee based on the IOR Price List rate.</t>
        </is>
      </c>
      <c r="C83" s="9" t="inlineStr">
        <is>
          <t>OC - IOR Price List</t>
        </is>
      </c>
      <c r="D83" s="9" t="inlineStr">
        <is>
          <t>Customer Invoice</t>
        </is>
      </c>
      <c r="E83" s="9" t="inlineStr">
        <is>
          <t>Finance</t>
        </is>
      </c>
      <c r="F83" s="12" t="inlineStr">
        <is>
          <t>Shipment_Order__c.IOR_FEE_USD__c</t>
        </is>
      </c>
      <c r="G83" s="10" t="inlineStr">
        <is>
          <t>MED01;MED07;MED10;MED11;MED13;MED14</t>
        </is>
      </c>
    </row>
    <row r="84">
      <c r="A84" s="7" t="inlineStr">
        <is>
          <t>PL3</t>
        </is>
      </c>
      <c r="B84" s="9" t="inlineStr">
        <is>
          <t>The calculated IOR Fee is used if the IOR Min is less than the calculated IOR Fee based on the IOR Price List rate.</t>
        </is>
      </c>
      <c r="C84" s="9" t="inlineStr">
        <is>
          <t>OC - IOR Price List</t>
        </is>
      </c>
      <c r="D84" s="9" t="inlineStr">
        <is>
          <t>Customer Invoice</t>
        </is>
      </c>
      <c r="E84" s="9" t="inlineStr">
        <is>
          <t>Finance</t>
        </is>
      </c>
      <c r="F84" s="12" t="inlineStr">
        <is>
          <t>Shipment_Order__c.IOR_FEE_USD__c</t>
        </is>
      </c>
      <c r="G84" s="10" t="inlineStr">
        <is>
          <t>MED02;MED03;MED04</t>
        </is>
      </c>
    </row>
    <row r="85" ht="30" customHeight="1" s="4">
      <c r="A85" s="7" t="inlineStr">
        <is>
          <t>PL4</t>
        </is>
      </c>
      <c r="B85" s="9" t="inlineStr">
        <is>
          <t>The EOR Fee billed to client is calculated correctly.</t>
        </is>
      </c>
      <c r="C85" s="9" t="inlineStr">
        <is>
          <t>OC - IOR Price List</t>
        </is>
      </c>
      <c r="D85" s="9" t="inlineStr">
        <is>
          <t>Customer Invoice</t>
        </is>
      </c>
      <c r="E85" s="9" t="inlineStr">
        <is>
          <t>Finance</t>
        </is>
      </c>
      <c r="F85" s="12" t="inlineStr">
        <is>
          <t>Shipment_Order__c.EOR_and_Export_Compliance_Fee_USD__c</t>
        </is>
      </c>
      <c r="G85" s="10" t="inlineStr">
        <is>
          <t>MED08;MED09</t>
        </is>
      </c>
    </row>
    <row r="86" ht="30" customHeight="1" s="4">
      <c r="A86" s="7" t="inlineStr">
        <is>
          <t>PL5</t>
        </is>
      </c>
      <c r="B86" s="9" t="inlineStr">
        <is>
          <t>The EOR Min is used if the EOR Min is greater than the calculated EOR Fee based on the IOR Price List rate.</t>
        </is>
      </c>
      <c r="C86" s="9" t="inlineStr">
        <is>
          <t>OC - IOR Price List</t>
        </is>
      </c>
      <c r="D86" s="9" t="inlineStr">
        <is>
          <t>Customer Invoice</t>
        </is>
      </c>
      <c r="E86" s="9" t="inlineStr">
        <is>
          <t>Finance</t>
        </is>
      </c>
      <c r="F86" s="12" t="inlineStr">
        <is>
          <t>Shipment_Order__c.EOR_and_Export_Compliance_Fee_USD__c</t>
        </is>
      </c>
      <c r="G86" s="10" t="inlineStr">
        <is>
          <t>MED08</t>
        </is>
      </c>
    </row>
    <row r="87" ht="30" customHeight="1" s="4">
      <c r="A87" s="7" t="inlineStr">
        <is>
          <t>PL6</t>
        </is>
      </c>
      <c r="B87" s="9" t="inlineStr">
        <is>
          <t>The calculated EOR Fee is used if the EOR Min is greater than the calculated EOR Fee based on the IOR Price List rate.</t>
        </is>
      </c>
      <c r="C87" s="9" t="inlineStr">
        <is>
          <t>OC - IOR Price List</t>
        </is>
      </c>
      <c r="D87" s="9" t="inlineStr">
        <is>
          <t>Customer Invoice</t>
        </is>
      </c>
      <c r="E87" s="9" t="inlineStr">
        <is>
          <t>Finance</t>
        </is>
      </c>
      <c r="F87" s="12" t="inlineStr">
        <is>
          <t>Shipment_Order__c.EOR_and_Export_Compliance_Fee_USD__c</t>
        </is>
      </c>
      <c r="G87" s="10" t="inlineStr">
        <is>
          <t>MED09</t>
        </is>
      </c>
    </row>
    <row r="88" ht="30" customHeight="1" s="4">
      <c r="A88" s="7" t="inlineStr">
        <is>
          <t>PL7</t>
        </is>
      </c>
      <c r="B88" s="12" t="inlineStr">
        <is>
          <t>The Admin Fee is transferred correctly when it is an IOR shipment, the Client is responsible for freight and the Shipment Value &lt;= $10 000.</t>
        </is>
      </c>
      <c r="C88" s="9" t="inlineStr">
        <is>
          <t>OC - IOR Price List</t>
        </is>
      </c>
      <c r="D88" s="9" t="inlineStr">
        <is>
          <t>Customer Invoice</t>
        </is>
      </c>
      <c r="E88" s="9" t="inlineStr">
        <is>
          <t>Finance</t>
        </is>
      </c>
      <c r="F88" s="12" t="inlineStr">
        <is>
          <t>Shipment_Order__c.Handling_and_Admin_Fee__c</t>
        </is>
      </c>
      <c r="G88" s="10" t="inlineStr">
        <is>
          <t>MED01;MED03;MED11;MED12;MED14</t>
        </is>
      </c>
    </row>
    <row r="89" ht="30" customHeight="1" s="4">
      <c r="A89" s="7" t="inlineStr">
        <is>
          <t>PL8</t>
        </is>
      </c>
      <c r="B89" s="9" t="inlineStr">
        <is>
          <t>The Admin Fee is transferred correctly when it is an IOR shipment and the Shipment Value &gt; $10 000.</t>
        </is>
      </c>
      <c r="C89" s="9" t="inlineStr">
        <is>
          <t>OC - IOR Price List</t>
        </is>
      </c>
      <c r="D89" s="9" t="inlineStr">
        <is>
          <t>Customer Invoice</t>
        </is>
      </c>
      <c r="E89" s="9" t="inlineStr">
        <is>
          <t>Finance</t>
        </is>
      </c>
      <c r="F89" s="12" t="inlineStr">
        <is>
          <t>Shipment_Order__c.Handling_and_Admin_Fee__c</t>
        </is>
      </c>
      <c r="G89" s="10" t="inlineStr">
        <is>
          <t>MED02;MED05;MED06</t>
        </is>
      </c>
    </row>
    <row r="90" ht="30" customHeight="1" s="4">
      <c r="A90" s="7" t="inlineStr">
        <is>
          <t>PL9</t>
        </is>
      </c>
      <c r="B90" s="12" t="inlineStr">
        <is>
          <t>The Admin Fee is transferred correctly when it is an EOR shipment and the Shipment Value &lt;= $10 000.</t>
        </is>
      </c>
      <c r="C90" s="9" t="inlineStr">
        <is>
          <t>OC - IOR Price List</t>
        </is>
      </c>
      <c r="D90" s="9" t="inlineStr">
        <is>
          <t>Customer Invoice</t>
        </is>
      </c>
      <c r="E90" s="9" t="inlineStr">
        <is>
          <t>Finance</t>
        </is>
      </c>
      <c r="F90" s="12" t="inlineStr">
        <is>
          <t>Shipment_Order__c.Handling_and_Admin_Fee__c</t>
        </is>
      </c>
      <c r="G90" s="10" t="inlineStr">
        <is>
          <t>MED08</t>
        </is>
      </c>
    </row>
    <row r="91" ht="30" customHeight="1" s="4">
      <c r="A91" s="7" t="inlineStr">
        <is>
          <t>PL10</t>
        </is>
      </c>
      <c r="B91" s="9" t="inlineStr">
        <is>
          <t>The Admin Fee is transferred correctly when it is an EOR shipment and the Shipment Value &gt; $10 000.</t>
        </is>
      </c>
      <c r="C91" s="9" t="inlineStr">
        <is>
          <t>OC - IOR Price List</t>
        </is>
      </c>
      <c r="D91" s="9" t="inlineStr">
        <is>
          <t>Customer Invoice</t>
        </is>
      </c>
      <c r="E91" s="9" t="inlineStr">
        <is>
          <t>Finance</t>
        </is>
      </c>
      <c r="F91" s="12" t="inlineStr">
        <is>
          <t>Shipment_Order__c.Handling_and_Admin_Fee__c</t>
        </is>
      </c>
      <c r="G91" s="10" t="inlineStr">
        <is>
          <t>MED09</t>
        </is>
      </c>
    </row>
    <row r="92" ht="30" customHeight="1" s="4">
      <c r="A92" s="7" t="inlineStr">
        <is>
          <t>PL11</t>
        </is>
      </c>
      <c r="B92" s="12" t="inlineStr">
        <is>
          <t>The Admin Fee is transferred correctly when it is an IOR shipment, TecEx is responsible for freight and the Shipment Value &lt;= $10 000.</t>
        </is>
      </c>
      <c r="C92" s="9" t="inlineStr">
        <is>
          <t>OC - IOR Price List</t>
        </is>
      </c>
      <c r="D92" s="9" t="inlineStr">
        <is>
          <t>Customer Invoice</t>
        </is>
      </c>
      <c r="E92" s="9" t="inlineStr">
        <is>
          <t>Finance</t>
        </is>
      </c>
      <c r="F92" s="12" t="inlineStr">
        <is>
          <t>Shipment_Order__c.Handling_and_Admin_Fee__c</t>
        </is>
      </c>
      <c r="G92" s="10" t="inlineStr">
        <is>
          <t>MED04;MED07;MED10;MED13</t>
        </is>
      </c>
    </row>
    <row r="93">
      <c r="A93" s="7" t="inlineStr">
        <is>
          <t>PL12</t>
        </is>
      </c>
      <c r="B93" s="9" t="inlineStr">
        <is>
          <t>The Bank Fee is transferred correctly when it is an IOR shipment and the Shipment Value &lt;= $10 000.</t>
        </is>
      </c>
      <c r="C93" s="9" t="inlineStr">
        <is>
          <t>OC - IOR Price List</t>
        </is>
      </c>
      <c r="D93" s="9" t="inlineStr">
        <is>
          <t>Customer Invoice</t>
        </is>
      </c>
      <c r="E93" s="9" t="inlineStr">
        <is>
          <t>Finance</t>
        </is>
      </c>
      <c r="F93" s="12" t="inlineStr">
        <is>
          <t>Shipment_Order__c.Bank_Fees__c</t>
        </is>
      </c>
      <c r="G93" s="10" t="inlineStr">
        <is>
          <t>MED01;MED03;MED04;MED07;MED10;MED11;MED12;MED13;MED14</t>
        </is>
      </c>
    </row>
    <row r="94">
      <c r="A94" s="7" t="inlineStr">
        <is>
          <t>PL13</t>
        </is>
      </c>
      <c r="B94" s="9" t="inlineStr">
        <is>
          <t>The Bank Fee is transferred correctly when it is an IOR shipment and the Shipment Value &gt; $10 000.</t>
        </is>
      </c>
      <c r="C94" s="9" t="inlineStr">
        <is>
          <t>OC - IOR Price List</t>
        </is>
      </c>
      <c r="D94" s="9" t="inlineStr">
        <is>
          <t>Customer Invoice</t>
        </is>
      </c>
      <c r="E94" s="9" t="inlineStr">
        <is>
          <t>Finance</t>
        </is>
      </c>
      <c r="F94" s="12" t="inlineStr">
        <is>
          <t>Shipment_Order__c.Bank_Fees__c</t>
        </is>
      </c>
      <c r="G94" s="10" t="inlineStr">
        <is>
          <t>MED02;MED05;MED06</t>
        </is>
      </c>
    </row>
    <row r="95">
      <c r="A95" s="7" t="inlineStr">
        <is>
          <t>PL14</t>
        </is>
      </c>
      <c r="B95" s="9" t="inlineStr">
        <is>
          <t>The Bank Fee is transferred correctly when it is an EOR shipment and the Shipment Value &lt;= $10 000.</t>
        </is>
      </c>
      <c r="C95" s="9" t="inlineStr">
        <is>
          <t>OC - IOR Price List</t>
        </is>
      </c>
      <c r="D95" s="9" t="inlineStr">
        <is>
          <t>Customer Invoice</t>
        </is>
      </c>
      <c r="E95" s="9" t="inlineStr">
        <is>
          <t>Finance</t>
        </is>
      </c>
      <c r="F95" s="12" t="inlineStr">
        <is>
          <t>Shipment_Order__c.Bank_Fees__c</t>
        </is>
      </c>
      <c r="G95" s="10" t="inlineStr">
        <is>
          <t>MED08</t>
        </is>
      </c>
    </row>
    <row r="96">
      <c r="A96" s="7" t="inlineStr">
        <is>
          <t>PL15</t>
        </is>
      </c>
      <c r="B96" s="9" t="inlineStr">
        <is>
          <t>The Bank Fee is transferred correctly when it is an EOR shipment and the Shipment Value &gt; $10 000.</t>
        </is>
      </c>
      <c r="C96" s="9" t="inlineStr">
        <is>
          <t>OC - IOR Price List</t>
        </is>
      </c>
      <c r="D96" s="9" t="inlineStr">
        <is>
          <t>Customer Invoice</t>
        </is>
      </c>
      <c r="E96" s="9" t="inlineStr">
        <is>
          <t>Finance</t>
        </is>
      </c>
      <c r="F96" s="12" t="inlineStr">
        <is>
          <t>Shipment_Order__c.Bank_Fees__c</t>
        </is>
      </c>
      <c r="G96" s="10" t="inlineStr">
        <is>
          <t>MED09</t>
        </is>
      </c>
    </row>
    <row r="97" ht="60" customHeight="1" s="4">
      <c r="A97" s="7" t="inlineStr">
        <is>
          <t>PL16</t>
        </is>
      </c>
      <c r="B97" s="12" t="inlineStr">
        <is>
          <t>The On-Charge Markup is considered correctly in the calculation of the on charges that is billed to the client.</t>
        </is>
      </c>
      <c r="C97" s="9" t="inlineStr">
        <is>
          <t>OC - IOR Price List</t>
        </is>
      </c>
      <c r="D97" s="9" t="inlineStr">
        <is>
          <t>Customer Invoice</t>
        </is>
      </c>
      <c r="E97" s="9" t="inlineStr">
        <is>
          <t>Finance</t>
        </is>
      </c>
      <c r="F97" s="12" t="inlineStr">
        <is>
          <t>Shipment_Order__c.Total_clearance_Costs__c;Shipment_Order__c.Recharge_Handling_Costs__c;Shipment_Order__c.Total_License_Cost__c</t>
        </is>
      </c>
      <c r="G97" s="10" t="inlineStr">
        <is>
          <t>MED03;MED04;MED06;MED11;MED12;MED14</t>
        </is>
      </c>
    </row>
    <row r="98" ht="30" customHeight="1" s="4">
      <c r="A98" s="7" t="inlineStr">
        <is>
          <t>PL17</t>
        </is>
      </c>
      <c r="B98" s="12" t="inlineStr">
        <is>
          <t>The CPA Minimum Brokerage Cost is used to calculate the Brokerage Fees if the CPA Minimum Brokerage Cost exceeds the Total Forecasted Brokerage Cost (as per the costings).</t>
        </is>
      </c>
      <c r="C98" s="9" t="inlineStr">
        <is>
          <t>OC - IOR Price List</t>
        </is>
      </c>
      <c r="D98" s="9" t="inlineStr">
        <is>
          <t>Customer Invoice</t>
        </is>
      </c>
      <c r="E98" s="9" t="inlineStr">
        <is>
          <t>Finance</t>
        </is>
      </c>
      <c r="F98" s="12" t="inlineStr">
        <is>
          <t>Shipment_Order__c.Total_Customs_Brokerage_Cost__c</t>
        </is>
      </c>
      <c r="G98" s="10" t="inlineStr">
        <is>
          <t>MED01;MED02;MED03;MED05;MED06;MED08;MED09;MED12;MED13;MED14</t>
        </is>
      </c>
    </row>
    <row r="99" ht="30" customHeight="1" s="4">
      <c r="A99" s="7" t="inlineStr">
        <is>
          <t>PL18</t>
        </is>
      </c>
      <c r="B99" s="12" t="inlineStr">
        <is>
          <t>The Total Forecasted Brokerage Cost (as per the costings) is used to calculate the Brokerage Fees if the CPA Minimum Brokerage Cost doesn't exceed the Total Forecasted Brokerage Cost (as per the costings).</t>
        </is>
      </c>
      <c r="C99" s="9" t="inlineStr">
        <is>
          <t>OC - IOR Price List</t>
        </is>
      </c>
      <c r="D99" s="9" t="inlineStr">
        <is>
          <t>Customer Invoice</t>
        </is>
      </c>
      <c r="E99" s="9" t="inlineStr">
        <is>
          <t>Finance</t>
        </is>
      </c>
      <c r="F99" s="12" t="inlineStr">
        <is>
          <t>Shipment_Order__c.Total_Customs_Brokerage_Cost__c</t>
        </is>
      </c>
      <c r="G99" s="10" t="inlineStr">
        <is>
          <t>MED04;MED07;MED10;MED11</t>
        </is>
      </c>
    </row>
    <row r="100" ht="30" customHeight="1" s="4">
      <c r="A100" s="7" t="inlineStr">
        <is>
          <t>PL19</t>
        </is>
      </c>
      <c r="B100" s="12" t="inlineStr">
        <is>
          <t>The CPA Minimum Brokerage Surcharge is added to the minimum brokerage costs on the shipment order for shipments with a Shipment Value &gt;= $50 000.</t>
        </is>
      </c>
      <c r="C100" s="9" t="inlineStr">
        <is>
          <t>OC - IOR Price List</t>
        </is>
      </c>
      <c r="D100" s="9" t="inlineStr">
        <is>
          <t>Customer Invoice</t>
        </is>
      </c>
      <c r="E100" s="9" t="inlineStr">
        <is>
          <t>Finance</t>
        </is>
      </c>
      <c r="F100" s="12" t="inlineStr">
        <is>
          <t>Shipment_Order__c.Minimum_Brokerage_Costs__c</t>
        </is>
      </c>
      <c r="G100" s="10" t="inlineStr">
        <is>
          <t>MED05;MED09</t>
        </is>
      </c>
    </row>
    <row r="101" ht="30" customHeight="1" s="4">
      <c r="A101" s="7" t="inlineStr">
        <is>
          <t>PL20</t>
        </is>
      </c>
      <c r="B101" s="12" t="inlineStr">
        <is>
          <t>The CPA Minimum Brokerage Surcharge isn't added to the minimum brokerage costs on the shipment order for shipments with a Shipment Value &lt; $50 000.</t>
        </is>
      </c>
      <c r="C101" s="9" t="inlineStr">
        <is>
          <t>OC - IOR Price List</t>
        </is>
      </c>
      <c r="D101" s="9" t="inlineStr">
        <is>
          <t>Customer Invoice</t>
        </is>
      </c>
      <c r="E101" s="9" t="inlineStr">
        <is>
          <t>Finance</t>
        </is>
      </c>
      <c r="F101" s="12" t="inlineStr">
        <is>
          <t>Shipment_Order__c.Minimum_Brokerage_Costs__c</t>
        </is>
      </c>
      <c r="G101" s="10" t="inlineStr">
        <is>
          <t>MED01;MED02;MED03;MED04;MED07;MED08;MED10;MED11;MED12;MED13;MED14</t>
        </is>
      </c>
    </row>
    <row r="102" ht="30" customHeight="1" s="4">
      <c r="A102" s="7" t="inlineStr">
        <is>
          <t>PL21</t>
        </is>
      </c>
      <c r="B102" s="12" t="inlineStr">
        <is>
          <t>The CPA Minimum Clearance Cost is used to calculate the Clearance Fees if the CPA Minimum Clearance Cost exceeds the Total Forecasted Clearance Cost (as per the costings).</t>
        </is>
      </c>
      <c r="C102" s="9" t="inlineStr">
        <is>
          <t>OC - IOR Price List</t>
        </is>
      </c>
      <c r="D102" s="9" t="inlineStr">
        <is>
          <t>Customer Invoice</t>
        </is>
      </c>
      <c r="E102" s="9" t="inlineStr">
        <is>
          <t>Finance</t>
        </is>
      </c>
      <c r="F102" s="12" t="inlineStr">
        <is>
          <t>Shipment_Order__c.Total_clearance_Costs__c</t>
        </is>
      </c>
      <c r="G102" s="10" t="inlineStr">
        <is>
          <t>MED05;MED07;MED08;MED09;MED10;MED12;MED13;MED14</t>
        </is>
      </c>
    </row>
    <row r="103" ht="30" customHeight="1" s="4">
      <c r="A103" s="7" t="inlineStr">
        <is>
          <t>PL22</t>
        </is>
      </c>
      <c r="B103" s="12" t="inlineStr">
        <is>
          <t>The Total Forecasted Clearance Cost (as per the costings) is used to calculate the Clearance Fees if the CPA Minimum Clearance Cost doesn't exceed the Total Forecasted Clearance Cost (as per the costings).</t>
        </is>
      </c>
      <c r="C103" s="9" t="inlineStr">
        <is>
          <t>OC - IOR Price List</t>
        </is>
      </c>
      <c r="D103" s="9" t="inlineStr">
        <is>
          <t>Customer Invoice</t>
        </is>
      </c>
      <c r="E103" s="9" t="inlineStr">
        <is>
          <t>Finance</t>
        </is>
      </c>
      <c r="F103" s="12" t="inlineStr">
        <is>
          <t>Shipment_Order__c.Total_clearance_Costs__c</t>
        </is>
      </c>
      <c r="G103" s="10" t="inlineStr">
        <is>
          <t>MED01;MED02;MED03;MED04;MED06;MED11</t>
        </is>
      </c>
    </row>
    <row r="104" ht="30" customHeight="1" s="4">
      <c r="A104" s="7" t="inlineStr">
        <is>
          <t>PL23</t>
        </is>
      </c>
      <c r="B104" s="12" t="inlineStr">
        <is>
          <t>The CPA Minimum Handling Cost is used to calculate the Handling Fees if the CPA Minimum Handling Cost exceeds the Total Forecasted Handling Cost (as per the costings).</t>
        </is>
      </c>
      <c r="C104" s="9" t="inlineStr">
        <is>
          <t>OC - IOR Price List</t>
        </is>
      </c>
      <c r="D104" s="9" t="inlineStr">
        <is>
          <t>Customer Invoice</t>
        </is>
      </c>
      <c r="E104" s="9" t="inlineStr">
        <is>
          <t>Finance</t>
        </is>
      </c>
      <c r="F104" s="12" t="inlineStr">
        <is>
          <t>Shipment_Order__c.Recharge_Handling_Costs__c</t>
        </is>
      </c>
      <c r="G104" s="10" t="inlineStr">
        <is>
          <t>MED16</t>
        </is>
      </c>
    </row>
    <row r="105" ht="30" customHeight="1" s="4">
      <c r="A105" s="7" t="inlineStr">
        <is>
          <t>PL24</t>
        </is>
      </c>
      <c r="B105" s="12" t="inlineStr">
        <is>
          <t>The Total Forecasted Handling Cost (as per the costings) is used to calculate the Handling Fees if the CPA Minimum Handling Cost doesn't exceed the Total Forecasted Handling Cost (as per the costings).</t>
        </is>
      </c>
      <c r="C105" s="9" t="inlineStr">
        <is>
          <t>OC - IOR Price List</t>
        </is>
      </c>
      <c r="D105" s="9" t="inlineStr">
        <is>
          <t>Customer Invoice</t>
        </is>
      </c>
      <c r="E105" s="9" t="inlineStr">
        <is>
          <t>Finance</t>
        </is>
      </c>
      <c r="F105" s="12" t="inlineStr">
        <is>
          <t>Shipment_Order__c.Recharge_Handling_Costs__c</t>
        </is>
      </c>
      <c r="G105" s="10" t="inlineStr">
        <is>
          <t>MED15</t>
        </is>
      </c>
    </row>
    <row r="106" ht="30" customHeight="1" s="4">
      <c r="A106" s="7" t="inlineStr">
        <is>
          <t>PL25</t>
        </is>
      </c>
      <c r="B106" s="12" t="inlineStr">
        <is>
          <t>The CPA Minimum License/Permit Cost is used to calculate the License/Permit Fees if the CPA Minimum License/Permit Cost exceeds the Total Forecasted License/Permit Cost (as per the costings).</t>
        </is>
      </c>
      <c r="C106" s="9" t="inlineStr">
        <is>
          <t>OC - IOR Price List</t>
        </is>
      </c>
      <c r="D106" s="9" t="inlineStr">
        <is>
          <t>Customer Invoice</t>
        </is>
      </c>
      <c r="E106" s="9" t="inlineStr">
        <is>
          <t>Finance</t>
        </is>
      </c>
      <c r="F106" s="12" t="inlineStr">
        <is>
          <t>Shipment_Order__c.Total_License_Cost__c</t>
        </is>
      </c>
      <c r="G106" s="10" t="inlineStr">
        <is>
          <t>MED02;MED04;MED06;MED11;MED12;MED14</t>
        </is>
      </c>
    </row>
    <row r="107" ht="30" customHeight="1" s="4">
      <c r="A107" s="7" t="inlineStr">
        <is>
          <t>PL26</t>
        </is>
      </c>
      <c r="B107" s="12" t="inlineStr">
        <is>
          <t>The Total Forecasted License/Permit Cost (as per the costings) is used to calculate the License/Permit Fees if the CPA Minimum License/Permit Cost doesn't exceed the Total Forecasted License/Permit Cost (as per the costings).</t>
        </is>
      </c>
      <c r="C107" s="9" t="inlineStr">
        <is>
          <t>OC - IOR Price List</t>
        </is>
      </c>
      <c r="D107" s="9" t="inlineStr">
        <is>
          <t>Customer Invoice</t>
        </is>
      </c>
      <c r="E107" s="9" t="inlineStr">
        <is>
          <t>Finance</t>
        </is>
      </c>
      <c r="F107" s="12" t="inlineStr">
        <is>
          <t>Shipment_Order__c.Total_License_Cost__c</t>
        </is>
      </c>
      <c r="G107" s="10" t="inlineStr">
        <is>
          <t>MED01;MED03;MED05;MED07;MED08;MED09;MED10;MED13;MED17</t>
        </is>
      </c>
    </row>
    <row r="108" ht="30" customHeight="1" s="4">
      <c r="A108" s="7" t="inlineStr">
        <is>
          <t>PL27</t>
        </is>
      </c>
      <c r="B108" s="12" t="inlineStr">
        <is>
          <t>The forecasted Total IOR Fees on the finance summary is equal to the FC IOR/EOR Fees + Admin Fees + Bank Fees.</t>
        </is>
      </c>
      <c r="C108" s="9" t="inlineStr">
        <is>
          <t>OC - IOR Price List</t>
        </is>
      </c>
      <c r="D108" s="9" t="inlineStr">
        <is>
          <t>Customer Invoice</t>
        </is>
      </c>
      <c r="E108" s="9" t="inlineStr">
        <is>
          <t>Finance</t>
        </is>
      </c>
      <c r="F108" s="12" t="inlineStr">
        <is>
          <t>Shipment_Order__c.Total_IOR_Fees_FC_Revenue__c</t>
        </is>
      </c>
      <c r="G108" s="10" t="inlineStr">
        <is>
          <t>MED01;MED02;MED03;MED04;MED05;MED06;MED07;MED08;MED09;MED10;MED11;MED12;MED13;MED14</t>
        </is>
      </c>
    </row>
    <row r="109" ht="30" customHeight="1" s="4">
      <c r="A109" s="7" t="inlineStr">
        <is>
          <t>PL28</t>
        </is>
      </c>
      <c r="B109" s="12" t="inlineStr">
        <is>
          <t>The forecasted Total On Charges fees on the finance summary is equal to the FC Customs Brokerage + FC Clearance + License Cost + FC Handling Costs.</t>
        </is>
      </c>
      <c r="C109" s="9" t="inlineStr">
        <is>
          <t>OC - IOR Price List</t>
        </is>
      </c>
      <c r="D109" s="9" t="inlineStr">
        <is>
          <t>Customer Invoice</t>
        </is>
      </c>
      <c r="E109" s="9" t="inlineStr">
        <is>
          <t>Finance</t>
        </is>
      </c>
      <c r="F109" s="12" t="inlineStr">
        <is>
          <t>Shipment_Order__c.Total_OnCharge_FC_Revenue__c</t>
        </is>
      </c>
      <c r="G109" s="10" t="inlineStr">
        <is>
          <t>MED01;MED02;MED03;MED04;MED05;MED06;MED07;MED08;MED09;MED10;MED11;MED12;MED13;MED14</t>
        </is>
      </c>
    </row>
    <row r="110" ht="30" customHeight="1" s="4">
      <c r="A110" s="7" t="inlineStr">
        <is>
          <t>PL29</t>
        </is>
      </c>
      <c r="B110" s="12" t="inlineStr">
        <is>
          <t>When the Account that is being used has Post-CCD invoicing, then the Tax Buffer is not used and the Estimated Taxes and Duties is equal to the Total Taxes as per the Tax Calculations multiplied by 1.03.</t>
        </is>
      </c>
      <c r="C110" s="9" t="inlineStr">
        <is>
          <t>OC - IOR Price List</t>
        </is>
      </c>
      <c r="D110" s="9" t="inlineStr">
        <is>
          <t>Customer Invoice</t>
        </is>
      </c>
      <c r="E110" s="9" t="inlineStr">
        <is>
          <t>Finance</t>
        </is>
      </c>
      <c r="F110" s="12" t="inlineStr">
        <is>
          <t>Shipment_Order__c.Tax_Cost__c</t>
        </is>
      </c>
      <c r="G110" s="10" t="inlineStr">
        <is>
          <t>MED04;MED08;MED09;MED11;MED12;MED13;MED15;MED21;MED23</t>
        </is>
      </c>
    </row>
    <row r="111" ht="45" customHeight="1" s="4">
      <c r="A111" s="7" t="inlineStr">
        <is>
          <t>PL30</t>
        </is>
      </c>
      <c r="B111" s="12" t="inlineStr">
        <is>
          <t>When the Account that is being used has Upfront invoicing, then the Tax Buffer and the Foreign Currency Adjustment Factor is used and the Estimated Taxes and Duties is therefore equal to the Total Taxes as per the Tax Calculations multiplied by (1 + the Tax Buffer + the Foreign Currency Adjustment Factor).</t>
        </is>
      </c>
      <c r="C111" s="9" t="inlineStr">
        <is>
          <t>OC - IOR Price List</t>
        </is>
      </c>
      <c r="D111" s="9" t="inlineStr">
        <is>
          <t>Customer Invoice</t>
        </is>
      </c>
      <c r="E111" s="9" t="inlineStr">
        <is>
          <t>Finance</t>
        </is>
      </c>
      <c r="F111" s="12" t="inlineStr">
        <is>
          <t>Shipment_Order__c.Tax_Cost__c</t>
        </is>
      </c>
      <c r="G111" s="10" t="inlineStr">
        <is>
          <t>MED01;MED02;MED03;MED05;MED06;MED07;MED10;MED14;MED16;MED17;MED19;MED20;MED22;MED23</t>
        </is>
      </c>
    </row>
    <row r="112" ht="30" customHeight="1" s="4">
      <c r="A112" s="7" t="inlineStr">
        <is>
          <t>PL31</t>
        </is>
      </c>
      <c r="B112" s="12" t="inlineStr">
        <is>
          <t>When the Agreed Pricing field on the selected Price List of the SO is TRUE then the Forecast Override field on the SO should be TRUE and the Special Client Invoicing field on the SO should be TRUE.</t>
        </is>
      </c>
      <c r="C112" s="9" t="inlineStr">
        <is>
          <t>OC - IOR Price List</t>
        </is>
      </c>
      <c r="D112" s="9" t="inlineStr">
        <is>
          <t>Customer Invoice</t>
        </is>
      </c>
      <c r="E112" s="9" t="inlineStr">
        <is>
          <t>Finance</t>
        </is>
      </c>
      <c r="F112" s="12" t="inlineStr">
        <is>
          <t>Shipment_Order__c.Forecast_Override__c;Shipment_Order__c.Special_Client_Invoicing__c</t>
        </is>
      </c>
      <c r="G112" s="10" t="inlineStr">
        <is>
          <t>MED06;MED08;MED09;MED13;MED15;MED17;MED23</t>
        </is>
      </c>
    </row>
    <row r="113" ht="30" customHeight="1" s="4">
      <c r="A113" s="7" t="inlineStr">
        <is>
          <t>PL32</t>
        </is>
      </c>
      <c r="B113" s="12" t="inlineStr">
        <is>
          <t>When the Agreed Pricing field on the selected Price List of the SO is FALSE then the Forecast Override field on the SO should be FALSE and the Special Client Invoicing field on the SO should be FALSE.</t>
        </is>
      </c>
      <c r="C113" s="9" t="inlineStr">
        <is>
          <t>OC - IOR Price List</t>
        </is>
      </c>
      <c r="D113" s="9" t="inlineStr">
        <is>
          <t>Customer Invoice</t>
        </is>
      </c>
      <c r="E113" s="9" t="inlineStr">
        <is>
          <t>Finance</t>
        </is>
      </c>
      <c r="F113" s="12" t="inlineStr">
        <is>
          <t>Shipment_Order__c.Forecast_Override__c;Shipment_Order__c.Special_Client_Invoicing__c</t>
        </is>
      </c>
      <c r="G113" s="10" t="inlineStr">
        <is>
          <t>MED01;MED02;MED03;MED04;MED05;MED07;MED10;MED11;MED12;MED14;MED16;MED19;MED20;MED21;MED22</t>
        </is>
      </c>
    </row>
    <row r="114" ht="45" customHeight="1" s="4">
      <c r="A114" s="7" t="inlineStr">
        <is>
          <t>PL33</t>
        </is>
      </c>
      <c r="B114" s="12" t="inlineStr">
        <is>
          <t>When the Agreed Pricing field on the selected Price List of the SO is TRUE AND it's an IOR Shipment AND the Estimated IOR Customs Brokerage Fee is not null (blank) THEN the Minimum Brokerage Costs on the SO is populated with the Estimated IOR Customs Brokerage Fee value of the selected Price List and is used in the calculation of the Brokerage Fees.</t>
        </is>
      </c>
      <c r="C114" s="9" t="inlineStr">
        <is>
          <t>OC - IOR Price List</t>
        </is>
      </c>
      <c r="D114" s="9" t="inlineStr">
        <is>
          <t>Customer Invoice</t>
        </is>
      </c>
      <c r="E114" s="9" t="inlineStr">
        <is>
          <t>Finance</t>
        </is>
      </c>
      <c r="F114" s="12" t="inlineStr">
        <is>
          <t>Shipment_Order__c.Minimum_Brokerage_Costs__c;Shipment_Order__c.Total_Customs_Brokerage_Cost__c</t>
        </is>
      </c>
      <c r="G114" s="10" t="inlineStr">
        <is>
          <t>MED06;MED13;MED17</t>
        </is>
      </c>
    </row>
    <row r="115" ht="45" customHeight="1" s="4">
      <c r="A115" s="7" t="inlineStr">
        <is>
          <t>PL35</t>
        </is>
      </c>
      <c r="B115" s="12" t="inlineStr">
        <is>
          <t>When the Agreed Pricing field on the selected Price List of the SO is TRUE AND it's an EOR Shipment AND the Estimated EOR Customs Brokerage Fee is not null (blank) THEN the Minimum Brokerage Costs on the SO is populated with the Estimated EOR Customs Brokerage Fee value of the selected Price List and is used in the calculation of the Brokerage Fees.</t>
        </is>
      </c>
      <c r="C115" s="9" t="inlineStr">
        <is>
          <t>OC - IOR Price List</t>
        </is>
      </c>
      <c r="D115" s="9" t="inlineStr">
        <is>
          <t>Customer Invoice</t>
        </is>
      </c>
      <c r="E115" s="9" t="inlineStr">
        <is>
          <t>Finance</t>
        </is>
      </c>
      <c r="F115" s="12" t="inlineStr">
        <is>
          <t>Shipment_Order__c.Minimum_Brokerage_Costs__c;Shipment_Order__c.Total_Customs_Brokerage_Cost__c</t>
        </is>
      </c>
      <c r="G115" s="10" t="inlineStr">
        <is>
          <t>MED23;MED08;MED09</t>
        </is>
      </c>
    </row>
    <row r="116" ht="45" customHeight="1" s="4">
      <c r="A116" s="7" t="inlineStr">
        <is>
          <t>PL37</t>
        </is>
      </c>
      <c r="B116" s="12" t="inlineStr">
        <is>
          <t>When the Agreed Pricing field on the selected Price List of the SO is TRUE AND it's an IOR Shipment AND the Estimated IOR Customs Clearance Fee is not null (blank) THEN the Minimum Clearance Costs on the SO is populated with the Estimated IOR Customs Clearance Fee value of the selected Price List and is used in the calculation of the Clearance Fees.</t>
        </is>
      </c>
      <c r="C116" s="9" t="inlineStr">
        <is>
          <t>OC - IOR Price List</t>
        </is>
      </c>
      <c r="D116" s="9" t="inlineStr">
        <is>
          <t>Customer Invoice</t>
        </is>
      </c>
      <c r="E116" s="9" t="inlineStr">
        <is>
          <t>Finance</t>
        </is>
      </c>
      <c r="F116" s="12" t="inlineStr">
        <is>
          <t>Shipment_Order__c.Minimum_Clearance_Costs__c;Shipment_Order__c.Total_clearance_Costs__c</t>
        </is>
      </c>
      <c r="G116" s="10" t="inlineStr">
        <is>
          <t>MED06;MED13;MED17</t>
        </is>
      </c>
    </row>
    <row r="117" ht="45" customHeight="1" s="4">
      <c r="A117" s="7" t="inlineStr">
        <is>
          <t>PL39</t>
        </is>
      </c>
      <c r="B117" s="12" t="inlineStr">
        <is>
          <t>When the Agreed Pricing field on the selected Price List of the SO is TRUE AND it's an EOR Shipment AND the Estimated EOR Customs Clearance Fee is not null (blank) THEN the Minimum Clearance Costs on the SO is populated with the Estimated EOR Customs Clearance Fee value of the selected Price List and is used in the calculation of the Clearance Fees.</t>
        </is>
      </c>
      <c r="C117" s="9" t="inlineStr">
        <is>
          <t>OC - IOR Price List</t>
        </is>
      </c>
      <c r="D117" s="9" t="inlineStr">
        <is>
          <t>Customer Invoice</t>
        </is>
      </c>
      <c r="E117" s="9" t="inlineStr">
        <is>
          <t>Finance</t>
        </is>
      </c>
      <c r="F117" s="12" t="inlineStr">
        <is>
          <t>Shipment_Order__c.Minimum_Clearance_Costs__c;Shipment_Order__c.Total_clearance_Costs__c</t>
        </is>
      </c>
      <c r="G117" s="10" t="inlineStr">
        <is>
          <t>MED08;MED09;MED23</t>
        </is>
      </c>
    </row>
    <row r="118" ht="45" customHeight="1" s="4">
      <c r="A118" s="7" t="inlineStr">
        <is>
          <t>PL41</t>
        </is>
      </c>
      <c r="B118" s="12" t="inlineStr">
        <is>
          <t>When the Agreed Pricing field on the selected Price List of the SO is TRUE AND it's an IOR Shipment AND the Estimated IOR Customs Handling Fee is not null (blank) THEN the Minimum Handling Costs on the SO is populated with the Estimated IOR Customs Handling Fee value of the selected Price List and is used in the calculation of the Handling Fees.</t>
        </is>
      </c>
      <c r="C118" s="9" t="inlineStr">
        <is>
          <t>OC - IOR Price List</t>
        </is>
      </c>
      <c r="D118" s="9" t="inlineStr">
        <is>
          <t>Customer Invoice</t>
        </is>
      </c>
      <c r="E118" s="9" t="inlineStr">
        <is>
          <t>Finance</t>
        </is>
      </c>
      <c r="F118" s="12" t="inlineStr">
        <is>
          <t>Shipment_Order__c.Minimum_Handling_Costs__c;Shipment_Order__c.Recharge_Handling_Costs__c</t>
        </is>
      </c>
      <c r="G118" s="10" t="inlineStr">
        <is>
          <t>MED06;MED13;MED17;MED15</t>
        </is>
      </c>
    </row>
    <row r="119" ht="45" customHeight="1" s="4">
      <c r="A119" s="7" t="inlineStr">
        <is>
          <t>PL43</t>
        </is>
      </c>
      <c r="B119" s="12" t="inlineStr">
        <is>
          <t>When the Agreed Pricing field on the selected Price List of the SO is TRUE AND it's an EOR Shipment AND the Estimated EOR Customs Handling Fee is not null (blank) THEN the Minimum Handling Costs on the SO is populated with the Estimated EOR Customs Handling Fee value of the selected Price List and is used in the calculation of the Handling Fees.</t>
        </is>
      </c>
      <c r="C119" s="9" t="inlineStr">
        <is>
          <t>OC - IOR Price List</t>
        </is>
      </c>
      <c r="D119" s="9" t="inlineStr">
        <is>
          <t>Customer Invoice</t>
        </is>
      </c>
      <c r="E119" s="9" t="inlineStr">
        <is>
          <t>Finance</t>
        </is>
      </c>
      <c r="F119" s="12" t="inlineStr">
        <is>
          <t>Shipment_Order__c.Minimum_Handling_Costs__c;Shipment_Order__c.Recharge_Handling_Costs__c</t>
        </is>
      </c>
      <c r="G119" s="10" t="inlineStr">
        <is>
          <t>MED08;MED09;MED23</t>
        </is>
      </c>
    </row>
    <row r="120" ht="60" customHeight="1" s="4">
      <c r="A120" s="7" t="inlineStr">
        <is>
          <t>PL45</t>
        </is>
      </c>
      <c r="B120" s="12" t="inlineStr">
        <is>
          <t>When the Agreed Pricing field on the selected Price List of the SO is TRUE AND it's an IOR Shipment AND the Estimated IOR Customs License/Permits Fee is not null (blank) THEN the Minimum License/Permit Costs on the SO is populated with the Estimated IOR Customs License/Permit Fee value of the selected Price List and is used in the calculation of the License/Permit Fees.</t>
        </is>
      </c>
      <c r="C120" s="9" t="inlineStr">
        <is>
          <t>OC - IOR Price List</t>
        </is>
      </c>
      <c r="D120" s="9" t="inlineStr">
        <is>
          <t>Customer Invoice</t>
        </is>
      </c>
      <c r="E120" s="9" t="inlineStr">
        <is>
          <t>Finance</t>
        </is>
      </c>
      <c r="F120" s="12" t="inlineStr">
        <is>
          <t>Shipment_Order__c.Minimum_License_Permit_Costs__c;Shipment_Order__c.Total_License_Cost__c</t>
        </is>
      </c>
      <c r="G120" s="10" t="inlineStr">
        <is>
          <t>MED06;MED17</t>
        </is>
      </c>
    </row>
    <row r="121" ht="60" customHeight="1" s="4">
      <c r="A121" s="7" t="inlineStr">
        <is>
          <t>PL47</t>
        </is>
      </c>
      <c r="B121" s="12" t="inlineStr">
        <is>
          <t>When the Agreed Pricing field on the selected Price List of the SO is TRUE AND it's an EOR Shipment AND the Estimated EOR Customs License/Permits Fee is not null (blank) THEN the Minimum License/Permit Costs on the SO is populated with the Estimated EOR Customs License/Permits Fee value of the selected Price List and is used in the calculation of the License/Permit Fees.</t>
        </is>
      </c>
      <c r="C121" s="9" t="inlineStr">
        <is>
          <t>OC - IOR Price List</t>
        </is>
      </c>
      <c r="D121" s="9" t="inlineStr">
        <is>
          <t>Customer Invoice</t>
        </is>
      </c>
      <c r="E121" s="9" t="inlineStr">
        <is>
          <t>Finance</t>
        </is>
      </c>
      <c r="F121" s="12" t="inlineStr">
        <is>
          <t>Shipment_Order__c.Minimum_License_Permit_Costs__c;Shipment_Order__c.Total_License_Cost__c</t>
        </is>
      </c>
      <c r="G121" s="10" t="inlineStr">
        <is>
          <t>MED08;MED09;MED23</t>
        </is>
      </c>
    </row>
    <row r="122">
      <c r="A122" s="7" t="inlineStr">
        <is>
          <t>TC1</t>
        </is>
      </c>
      <c r="B122" s="9" t="inlineStr">
        <is>
          <t>Taxes are calculated in the correct order.</t>
        </is>
      </c>
      <c r="C122" s="9" t="inlineStr">
        <is>
          <t>OC - Tax Calculations</t>
        </is>
      </c>
      <c r="D122" s="10" t="inlineStr">
        <is>
          <t>Invoices</t>
        </is>
      </c>
      <c r="E122" s="10" t="inlineStr">
        <is>
          <t>Finance; Tax</t>
        </is>
      </c>
      <c r="F122" s="8" t="inlineStr">
        <is>
          <t>Shipment_Order__c.Total_Taxes__c</t>
        </is>
      </c>
      <c r="G122" s="10" t="inlineStr">
        <is>
          <t>MED01;MED02;MED03;MED04;MED05;MED06;MED07;MED11;MED12;MED13;MED14;MED26</t>
        </is>
      </c>
    </row>
    <row r="123">
      <c r="A123" s="7" t="inlineStr">
        <is>
          <t>TC2</t>
        </is>
      </c>
      <c r="B123" s="9" t="inlineStr">
        <is>
          <t>Correct country's tax structure (Clearance Country).</t>
        </is>
      </c>
      <c r="C123" s="9" t="inlineStr">
        <is>
          <t>OC - Tax Calculations</t>
        </is>
      </c>
      <c r="D123" s="10" t="inlineStr">
        <is>
          <t>Invoices</t>
        </is>
      </c>
      <c r="E123" s="10" t="inlineStr">
        <is>
          <t>Finance; Tax</t>
        </is>
      </c>
      <c r="F123" s="8" t="inlineStr">
        <is>
          <t>Shipment_Order__c.Total_Taxes__c</t>
        </is>
      </c>
      <c r="G123" s="10" t="inlineStr">
        <is>
          <t>MED22</t>
        </is>
      </c>
    </row>
    <row r="124">
      <c r="A124" s="7" t="inlineStr">
        <is>
          <t>TC3</t>
        </is>
      </c>
      <c r="B124" s="9" t="inlineStr">
        <is>
          <t>Taxes with an applied to value of CIF are calculated correctly.</t>
        </is>
      </c>
      <c r="C124" s="9" t="inlineStr">
        <is>
          <t>OC - Tax Calculations</t>
        </is>
      </c>
      <c r="D124" s="10" t="inlineStr">
        <is>
          <t>Invoices</t>
        </is>
      </c>
      <c r="E124" s="10" t="inlineStr">
        <is>
          <t>Finance; Tax</t>
        </is>
      </c>
      <c r="F124" s="8" t="inlineStr">
        <is>
          <t>Shipment_Order__c.Total_Taxes__c</t>
        </is>
      </c>
      <c r="G124" s="10" t="inlineStr">
        <is>
          <t>MED02;MED03;MED05;MED06;MED07;MED10;MED11;MED12;MED13;MED14</t>
        </is>
      </c>
    </row>
    <row r="125">
      <c r="A125" s="7" t="inlineStr">
        <is>
          <t>TC4</t>
        </is>
      </c>
      <c r="B125" s="10" t="inlineStr">
        <is>
          <t>Taxes with an applied to value of FOB are calculated correctly.</t>
        </is>
      </c>
      <c r="C125" s="9" t="inlineStr">
        <is>
          <t>OC - Tax Calculations</t>
        </is>
      </c>
      <c r="D125" s="10" t="inlineStr">
        <is>
          <t>Invoices</t>
        </is>
      </c>
      <c r="E125" s="10" t="inlineStr">
        <is>
          <t>Finance; Tax</t>
        </is>
      </c>
      <c r="F125" s="8" t="inlineStr">
        <is>
          <t>Shipment_Order__c.Total_Taxes__c</t>
        </is>
      </c>
      <c r="G125" s="10" t="inlineStr">
        <is>
          <t>MED01;MED04;MED13</t>
        </is>
      </c>
    </row>
    <row r="126">
      <c r="A126" s="7" t="inlineStr">
        <is>
          <t>TC5</t>
        </is>
      </c>
      <c r="B126" s="10" t="inlineStr">
        <is>
          <t>Taxes with an applied to value of a previous tax calculation in the order are calculated correctly.</t>
        </is>
      </c>
      <c r="C126" s="9" t="inlineStr">
        <is>
          <t>OC - Tax Calculations</t>
        </is>
      </c>
      <c r="D126" s="10" t="inlineStr">
        <is>
          <t>Invoices</t>
        </is>
      </c>
      <c r="E126" s="10" t="inlineStr">
        <is>
          <t>Finance; Tax</t>
        </is>
      </c>
      <c r="F126" s="8" t="inlineStr">
        <is>
          <t>Shipment_Order__c.Total_Taxes__c</t>
        </is>
      </c>
      <c r="G126" s="10" t="inlineStr">
        <is>
          <t>MED04;MED07</t>
        </is>
      </c>
    </row>
    <row r="127">
      <c r="A127" s="7" t="inlineStr">
        <is>
          <t>TC6</t>
        </is>
      </c>
      <c r="B127" s="10" t="inlineStr">
        <is>
          <t>Ship From Country is considered correctly when used as a Condition Value.</t>
        </is>
      </c>
      <c r="C127" s="9" t="inlineStr">
        <is>
          <t>OC - Tax Calculations</t>
        </is>
      </c>
      <c r="D127" s="10" t="inlineStr">
        <is>
          <t>Invoices</t>
        </is>
      </c>
      <c r="E127" s="10" t="inlineStr">
        <is>
          <t>Finance; Tax</t>
        </is>
      </c>
      <c r="F127" s="8" t="inlineStr">
        <is>
          <t>Shipment_Order__c.Total_Taxes__c</t>
        </is>
      </c>
      <c r="G127" s="10" t="inlineStr">
        <is>
          <t>MED10</t>
        </is>
      </c>
    </row>
    <row r="128">
      <c r="A128" s="7" t="inlineStr">
        <is>
          <t>TC7</t>
        </is>
      </c>
      <c r="B128" s="10" t="inlineStr">
        <is>
          <t>CIF Value is considered correctly when used as a Condition Value.</t>
        </is>
      </c>
      <c r="C128" s="9" t="inlineStr">
        <is>
          <t>OC - Tax Calculations</t>
        </is>
      </c>
      <c r="D128" s="10" t="inlineStr">
        <is>
          <t>Invoices</t>
        </is>
      </c>
      <c r="E128" s="10" t="inlineStr">
        <is>
          <t>Finance; Tax</t>
        </is>
      </c>
      <c r="F128" s="8" t="inlineStr">
        <is>
          <t>Shipment_Order__c.Total_Taxes__c</t>
        </is>
      </c>
      <c r="G128" s="10" t="inlineStr">
        <is>
          <t>MED02;MED04</t>
        </is>
      </c>
    </row>
    <row r="129">
      <c r="A129" s="7" t="inlineStr">
        <is>
          <t>TC8</t>
        </is>
      </c>
      <c r="B129" s="10" t="inlineStr">
        <is>
          <t>COO is considered correctly when used as a Condition Value.</t>
        </is>
      </c>
      <c r="C129" s="9" t="inlineStr">
        <is>
          <t>OC - Tax Calculations</t>
        </is>
      </c>
      <c r="D129" s="10" t="inlineStr">
        <is>
          <t>Invoices</t>
        </is>
      </c>
      <c r="E129" s="10" t="inlineStr">
        <is>
          <t>Finance; Tax</t>
        </is>
      </c>
      <c r="F129" s="8" t="inlineStr">
        <is>
          <t>Shipment_Order__c.Total_Taxes__c</t>
        </is>
      </c>
      <c r="G129" s="10" t="inlineStr">
        <is>
          <t>MED10</t>
        </is>
      </c>
    </row>
    <row r="130">
      <c r="A130" s="7" t="inlineStr">
        <is>
          <t>TC9</t>
        </is>
      </c>
      <c r="B130" s="10" t="inlineStr">
        <is>
          <t>Shipment Value is considered correctly when used as a Condition Value.</t>
        </is>
      </c>
      <c r="C130" s="9" t="inlineStr">
        <is>
          <t>OC - Tax Calculations</t>
        </is>
      </c>
      <c r="D130" s="10" t="inlineStr">
        <is>
          <t>Invoices</t>
        </is>
      </c>
      <c r="E130" s="10" t="inlineStr">
        <is>
          <t>Finance; Tax</t>
        </is>
      </c>
      <c r="F130" s="8" t="inlineStr">
        <is>
          <t>Shipment_Order__c.Total_Taxes__c</t>
        </is>
      </c>
      <c r="G130" s="10" t="inlineStr">
        <is>
          <t>MED11;MED12</t>
        </is>
      </c>
    </row>
    <row r="131">
      <c r="A131" s="7" t="inlineStr">
        <is>
          <t>TC10</t>
        </is>
      </c>
      <c r="B131" s="10" t="inlineStr">
        <is>
          <t>Conditions in USD are calculated correctly.</t>
        </is>
      </c>
      <c r="C131" s="9" t="inlineStr">
        <is>
          <t>OC - Tax Calculations</t>
        </is>
      </c>
      <c r="D131" s="10" t="inlineStr">
        <is>
          <t>Invoices</t>
        </is>
      </c>
      <c r="E131" s="10" t="inlineStr">
        <is>
          <t>Finance; Tax</t>
        </is>
      </c>
      <c r="F131" s="8" t="inlineStr">
        <is>
          <t>Shipment_Order__c.Total_Taxes__c</t>
        </is>
      </c>
      <c r="G131" s="10" t="inlineStr">
        <is>
          <t>MED02;MED10;MED11;MED12</t>
        </is>
      </c>
    </row>
    <row r="132">
      <c r="A132" s="7" t="inlineStr">
        <is>
          <t>TC11</t>
        </is>
      </c>
      <c r="B132" s="10" t="inlineStr">
        <is>
          <t>Conditions in a currency other than USD are calculated correctly.</t>
        </is>
      </c>
      <c r="C132" s="9" t="inlineStr">
        <is>
          <t>OC - Tax Calculations</t>
        </is>
      </c>
      <c r="D132" s="10" t="inlineStr">
        <is>
          <t>Invoices</t>
        </is>
      </c>
      <c r="E132" s="10" t="inlineStr">
        <is>
          <t>Finance; Tax</t>
        </is>
      </c>
      <c r="F132" s="8" t="inlineStr">
        <is>
          <t>Shipment_Order__c.Total_Taxes__c</t>
        </is>
      </c>
      <c r="G132" s="10" t="inlineStr">
        <is>
          <t>MED04</t>
        </is>
      </c>
    </row>
    <row r="133">
      <c r="A133" s="7" t="inlineStr">
        <is>
          <t>TC12</t>
        </is>
      </c>
      <c r="B133" s="10" t="inlineStr">
        <is>
          <t>Tax Calculations with a Contains Condition are calculated correctly when the Contains condition is met.</t>
        </is>
      </c>
      <c r="C133" s="9" t="inlineStr">
        <is>
          <t>OC - Tax Calculations</t>
        </is>
      </c>
      <c r="D133" s="10" t="inlineStr">
        <is>
          <t>Invoices</t>
        </is>
      </c>
      <c r="E133" s="10" t="inlineStr">
        <is>
          <t>Finance; Tax</t>
        </is>
      </c>
      <c r="F133" s="8" t="inlineStr">
        <is>
          <t>Shipment_Order__c.Total_Taxes__c</t>
        </is>
      </c>
      <c r="G133" s="10" t="inlineStr">
        <is>
          <t>MED10</t>
        </is>
      </c>
    </row>
    <row r="134">
      <c r="A134" s="7" t="inlineStr">
        <is>
          <t>TC13</t>
        </is>
      </c>
      <c r="B134" s="10" t="inlineStr">
        <is>
          <t>Tax Calculations with a Contains Condition have a value of 0 when the Contains condition isn't met.</t>
        </is>
      </c>
      <c r="C134" s="9" t="inlineStr">
        <is>
          <t>OC - Tax Calculations</t>
        </is>
      </c>
      <c r="D134" s="10" t="inlineStr">
        <is>
          <t>Invoices</t>
        </is>
      </c>
      <c r="E134" s="10" t="inlineStr">
        <is>
          <t>Finance; Tax</t>
        </is>
      </c>
      <c r="F134" s="8" t="inlineStr">
        <is>
          <t>Shipment_Order__c.Total_Taxes__c</t>
        </is>
      </c>
      <c r="G134" s="10" t="inlineStr">
        <is>
          <t>MED05</t>
        </is>
      </c>
    </row>
    <row r="135">
      <c r="A135" s="7" t="inlineStr">
        <is>
          <t>TC14</t>
        </is>
      </c>
      <c r="B135" s="10" t="inlineStr">
        <is>
          <t>Tax Calculations with a Does Not Contain Condition are calculated correctly when the Does Not Contain condition is met.</t>
        </is>
      </c>
      <c r="C135" s="9" t="inlineStr">
        <is>
          <t>OC - Tax Calculations</t>
        </is>
      </c>
      <c r="D135" s="10" t="inlineStr">
        <is>
          <t>Invoices</t>
        </is>
      </c>
      <c r="E135" s="10" t="inlineStr">
        <is>
          <t>Finance; Tax</t>
        </is>
      </c>
      <c r="F135" s="8" t="inlineStr">
        <is>
          <t>Shipment_Order__c.Total_Taxes__c</t>
        </is>
      </c>
      <c r="G135" s="10" t="inlineStr">
        <is>
          <t>MED10</t>
        </is>
      </c>
    </row>
    <row r="136">
      <c r="A136" s="7" t="inlineStr">
        <is>
          <t>TC15</t>
        </is>
      </c>
      <c r="B136" s="10" t="inlineStr">
        <is>
          <t>Tax Calculations with a Does Not Contain Condition have a value of 0 when the Does Not Contain condition isn't met.</t>
        </is>
      </c>
      <c r="C136" s="9" t="inlineStr">
        <is>
          <t>OC - Tax Calculations</t>
        </is>
      </c>
      <c r="D136" s="10" t="inlineStr">
        <is>
          <t>Invoices</t>
        </is>
      </c>
      <c r="E136" s="10" t="inlineStr">
        <is>
          <t>Finance; Tax</t>
        </is>
      </c>
      <c r="F136" s="8" t="inlineStr">
        <is>
          <t>Shipment_Order__c.Total_Taxes__c</t>
        </is>
      </c>
      <c r="G136" s="10" t="inlineStr">
        <is>
          <t>MED19</t>
        </is>
      </c>
    </row>
    <row r="137">
      <c r="A137" s="7" t="inlineStr">
        <is>
          <t>TC16</t>
        </is>
      </c>
      <c r="B137" s="10" t="inlineStr">
        <is>
          <t>Tax Calculations with a &lt; Condition and a Ceiling value are calculated correctly when the &lt; condition is met.</t>
        </is>
      </c>
      <c r="C137" s="9" t="inlineStr">
        <is>
          <t>OC - Tax Calculations</t>
        </is>
      </c>
      <c r="D137" s="10" t="inlineStr">
        <is>
          <t>Invoices</t>
        </is>
      </c>
      <c r="E137" s="10" t="inlineStr">
        <is>
          <t>Finance; Tax</t>
        </is>
      </c>
      <c r="F137" s="8" t="inlineStr">
        <is>
          <t>Shipment_Order__c.Total_Taxes__c</t>
        </is>
      </c>
      <c r="G137" s="10" t="inlineStr">
        <is>
          <t>MED19</t>
        </is>
      </c>
    </row>
    <row r="138">
      <c r="A138" s="7" t="inlineStr">
        <is>
          <t>TC17</t>
        </is>
      </c>
      <c r="B138" s="10" t="inlineStr">
        <is>
          <t>Tax Calculations with a &lt; Condition and a Ceiling value have a value of 0 when the &lt; condition isn't met.</t>
        </is>
      </c>
      <c r="C138" s="9" t="inlineStr">
        <is>
          <t>OC - Tax Calculations</t>
        </is>
      </c>
      <c r="D138" s="10" t="inlineStr">
        <is>
          <t>Invoices</t>
        </is>
      </c>
      <c r="E138" s="10" t="inlineStr">
        <is>
          <t>Finance; Tax</t>
        </is>
      </c>
      <c r="F138" s="8" t="inlineStr">
        <is>
          <t>Shipment_Order__c.Total_Taxes__c</t>
        </is>
      </c>
      <c r="G138" s="10" t="inlineStr">
        <is>
          <t>MED04</t>
        </is>
      </c>
    </row>
    <row r="139">
      <c r="A139" s="7" t="inlineStr">
        <is>
          <t>TC18</t>
        </is>
      </c>
      <c r="B139" s="10" t="inlineStr">
        <is>
          <t>Tax Calculations with a &gt; Condition and a Floor value are calculated correctly when the &gt; condition is met.</t>
        </is>
      </c>
      <c r="C139" s="9" t="inlineStr">
        <is>
          <t>OC - Tax Calculations</t>
        </is>
      </c>
      <c r="D139" s="10" t="inlineStr">
        <is>
          <t>Invoices</t>
        </is>
      </c>
      <c r="E139" s="10" t="inlineStr">
        <is>
          <t>Finance; Tax</t>
        </is>
      </c>
      <c r="F139" s="8" t="inlineStr">
        <is>
          <t>Shipment_Order__c.Total_Taxes__c</t>
        </is>
      </c>
      <c r="G139" s="10" t="inlineStr">
        <is>
          <t>MED04</t>
        </is>
      </c>
    </row>
    <row r="140">
      <c r="A140" s="7" t="inlineStr">
        <is>
          <t>TC19</t>
        </is>
      </c>
      <c r="B140" s="10" t="inlineStr">
        <is>
          <t>Tax Calculations with a &gt; Condition and a Floor value have a value of 0 when the &gt; condition isn't met.</t>
        </is>
      </c>
      <c r="C140" s="9" t="inlineStr">
        <is>
          <t>OC - Tax Calculations</t>
        </is>
      </c>
      <c r="D140" s="10" t="inlineStr">
        <is>
          <t>Invoices</t>
        </is>
      </c>
      <c r="E140" s="10" t="inlineStr">
        <is>
          <t>Finance; Tax</t>
        </is>
      </c>
      <c r="F140" s="8" t="inlineStr">
        <is>
          <t>Shipment_Order__c.Total_Taxes__c</t>
        </is>
      </c>
      <c r="G140" s="10" t="inlineStr">
        <is>
          <t>MED12;MED19</t>
        </is>
      </c>
    </row>
    <row r="141">
      <c r="A141" s="7" t="inlineStr">
        <is>
          <t>TC20</t>
        </is>
      </c>
      <c r="B141" s="10" t="inlineStr">
        <is>
          <t>Tax Calculations with a &gt;= Condition and a Floor value are calculated correctly when the &gt;= condition is met.</t>
        </is>
      </c>
      <c r="C141" s="9" t="inlineStr">
        <is>
          <t>OC - Tax Calculations</t>
        </is>
      </c>
      <c r="D141" s="10" t="inlineStr">
        <is>
          <t>Invoices</t>
        </is>
      </c>
      <c r="E141" s="10" t="inlineStr">
        <is>
          <t>Finance; Tax</t>
        </is>
      </c>
      <c r="F141" s="8" t="inlineStr">
        <is>
          <t>Shipment_Order__c.Total_Taxes__c</t>
        </is>
      </c>
      <c r="G141" s="10" t="inlineStr">
        <is>
          <t>MED02;MED19</t>
        </is>
      </c>
    </row>
    <row r="142">
      <c r="A142" s="7" t="inlineStr">
        <is>
          <t>TC21</t>
        </is>
      </c>
      <c r="B142" s="10" t="inlineStr">
        <is>
          <t>Tax Calculations with a &gt;= Condition and a Floor value have a value of 0 when the &gt;= condition isn't met.</t>
        </is>
      </c>
      <c r="C142" s="9" t="inlineStr">
        <is>
          <t>OC - Tax Calculations</t>
        </is>
      </c>
      <c r="D142" s="10" t="inlineStr">
        <is>
          <t>Invoices</t>
        </is>
      </c>
      <c r="E142" s="10" t="inlineStr">
        <is>
          <t>Finance; Tax</t>
        </is>
      </c>
      <c r="F142" s="8" t="inlineStr">
        <is>
          <t>Shipment_Order__c.Total_Taxes__c</t>
        </is>
      </c>
      <c r="G142" s="10" t="inlineStr">
        <is>
          <t>MED20</t>
        </is>
      </c>
    </row>
    <row r="143">
      <c r="A143" s="7" t="inlineStr">
        <is>
          <t>TC22</t>
        </is>
      </c>
      <c r="B143" s="10" t="inlineStr">
        <is>
          <t>Tax Calculations with a &lt;= Condition and a Ceiling value are calculated correctly when the &lt;= condition is met.</t>
        </is>
      </c>
      <c r="C143" s="9" t="inlineStr">
        <is>
          <t>OC - Tax Calculations</t>
        </is>
      </c>
      <c r="D143" s="10" t="inlineStr">
        <is>
          <t>Invoices</t>
        </is>
      </c>
      <c r="E143" s="10" t="inlineStr">
        <is>
          <t>Finance; Tax</t>
        </is>
      </c>
      <c r="F143" s="8" t="inlineStr">
        <is>
          <t>Shipment_Order__c.Total_Taxes__c</t>
        </is>
      </c>
      <c r="G143" s="10" t="inlineStr">
        <is>
          <t>MED11</t>
        </is>
      </c>
    </row>
    <row r="144">
      <c r="A144" s="7" t="inlineStr">
        <is>
          <t>TC23</t>
        </is>
      </c>
      <c r="B144" s="10" t="inlineStr">
        <is>
          <t>Tax Calculations with a &lt;= Condition and a Ceiling value have a value of 0 when the &lt;= condition isn't met.</t>
        </is>
      </c>
      <c r="C144" s="9" t="inlineStr">
        <is>
          <t>OC - Tax Calculations</t>
        </is>
      </c>
      <c r="D144" s="10" t="inlineStr">
        <is>
          <t>Invoices</t>
        </is>
      </c>
      <c r="E144" s="10" t="inlineStr">
        <is>
          <t>Finance; Tax</t>
        </is>
      </c>
      <c r="F144" s="8" t="inlineStr">
        <is>
          <t>Shipment_Order__c.Total_Taxes__c</t>
        </is>
      </c>
      <c r="G144" s="10" t="inlineStr">
        <is>
          <t>MED20</t>
        </is>
      </c>
    </row>
    <row r="145" ht="30" customHeight="1" s="4">
      <c r="A145" s="7" t="inlineStr">
        <is>
          <t>TC24</t>
        </is>
      </c>
      <c r="B145" s="8" t="inlineStr">
        <is>
          <t>Tax Calculations with a Between Conditions and a Floor and Ceiling value are calculated correctly when the Between condition is met.</t>
        </is>
      </c>
      <c r="C145" s="9" t="inlineStr">
        <is>
          <t>OC - Tax Calculations</t>
        </is>
      </c>
      <c r="D145" s="10" t="inlineStr">
        <is>
          <t>Invoices</t>
        </is>
      </c>
      <c r="E145" s="10" t="inlineStr">
        <is>
          <t>Finance; Tax</t>
        </is>
      </c>
      <c r="F145" s="8" t="inlineStr">
        <is>
          <t>Shipment_Order__c.Total_Taxes__c</t>
        </is>
      </c>
      <c r="G145" s="10" t="inlineStr">
        <is>
          <t>MED12</t>
        </is>
      </c>
    </row>
    <row r="146" ht="30" customHeight="1" s="4">
      <c r="A146" s="7" t="inlineStr">
        <is>
          <t>TC25</t>
        </is>
      </c>
      <c r="B146" s="8" t="inlineStr">
        <is>
          <t>Tax Calculations with a Between Conditions and a Floor and Ceiling value have a value of 0 when the Between condition isn't met.</t>
        </is>
      </c>
      <c r="C146" s="9" t="inlineStr">
        <is>
          <t>OC - Tax Calculations</t>
        </is>
      </c>
      <c r="D146" s="10" t="inlineStr">
        <is>
          <t>Invoices</t>
        </is>
      </c>
      <c r="E146" s="10" t="inlineStr">
        <is>
          <t>Finance; Tax</t>
        </is>
      </c>
      <c r="F146" s="8" t="inlineStr">
        <is>
          <t>Shipment_Order__c.Total_Taxes__c</t>
        </is>
      </c>
      <c r="G146" s="10" t="inlineStr">
        <is>
          <t>MED12</t>
        </is>
      </c>
    </row>
    <row r="147">
      <c r="A147" s="7" t="inlineStr">
        <is>
          <t>TC26</t>
        </is>
      </c>
      <c r="B147" s="10" t="inlineStr">
        <is>
          <t>Tax Calculations without any Tax Conditions are considered correctly.</t>
        </is>
      </c>
      <c r="C147" s="9" t="inlineStr">
        <is>
          <t>OC - Tax Calculations</t>
        </is>
      </c>
      <c r="D147" s="10" t="inlineStr">
        <is>
          <t>Invoices</t>
        </is>
      </c>
      <c r="E147" s="10" t="inlineStr">
        <is>
          <t>Finance; Tax</t>
        </is>
      </c>
      <c r="F147" s="8" t="inlineStr">
        <is>
          <t>Shipment_Order__c.Total_Taxes__c</t>
        </is>
      </c>
      <c r="G147" s="10" t="inlineStr">
        <is>
          <t>MED01;MED02;MED03;MED04;MED05;MED06;MED07;MED10;MED11;MED12;MED13;MED14</t>
        </is>
      </c>
    </row>
    <row r="148" ht="30" customHeight="1" s="4">
      <c r="A148" s="7" t="inlineStr">
        <is>
          <t>TC27</t>
        </is>
      </c>
      <c r="B148" s="8" t="inlineStr">
        <is>
          <t>Tax Calculations with more than one condition and a Condition Logic are calculated correctly when all the Condition Logic is met.</t>
        </is>
      </c>
      <c r="C148" s="9" t="inlineStr">
        <is>
          <t>OC - Tax Calculations</t>
        </is>
      </c>
      <c r="D148" s="10" t="inlineStr">
        <is>
          <t>Invoices</t>
        </is>
      </c>
      <c r="E148" s="10" t="inlineStr">
        <is>
          <t>Finance; Tax</t>
        </is>
      </c>
      <c r="F148" s="8" t="inlineStr">
        <is>
          <t>Shipment_Order__c.Total_Taxes__c</t>
        </is>
      </c>
      <c r="G148" s="10" t="inlineStr">
        <is>
          <t>MED10;MED19</t>
        </is>
      </c>
    </row>
    <row r="149">
      <c r="A149" s="7" t="inlineStr">
        <is>
          <t>TC28</t>
        </is>
      </c>
      <c r="B149" s="8" t="inlineStr">
        <is>
          <t>Tax Calculations with more than one condition and a Condition Logic have a value of 0 when all the Condition Logic isn't met.</t>
        </is>
      </c>
      <c r="C149" s="9" t="inlineStr">
        <is>
          <t>OC - Tax Calculations</t>
        </is>
      </c>
      <c r="D149" s="10" t="inlineStr">
        <is>
          <t>Invoices</t>
        </is>
      </c>
      <c r="E149" s="10" t="inlineStr">
        <is>
          <t>Finance; Tax</t>
        </is>
      </c>
      <c r="F149" s="8" t="inlineStr">
        <is>
          <t>Shipment_Order__c.Total_Taxes__c</t>
        </is>
      </c>
      <c r="G149" s="10" t="inlineStr">
        <is>
          <t>MED19</t>
        </is>
      </c>
    </row>
    <row r="150">
      <c r="A150" s="7" t="inlineStr">
        <is>
          <t>TC29</t>
        </is>
      </c>
      <c r="B150" s="10" t="inlineStr">
        <is>
          <t>Tax Calculations without Condition Logic are considered correctly.</t>
        </is>
      </c>
      <c r="C150" s="9" t="inlineStr">
        <is>
          <t>OC - Tax Calculations</t>
        </is>
      </c>
      <c r="D150" s="10" t="inlineStr">
        <is>
          <t>Invoices</t>
        </is>
      </c>
      <c r="E150" s="10" t="inlineStr">
        <is>
          <t>Finance; Tax</t>
        </is>
      </c>
      <c r="F150" s="8" t="inlineStr">
        <is>
          <t>Shipment_Order__c.Total_Taxes__c</t>
        </is>
      </c>
      <c r="G150" s="10" t="inlineStr">
        <is>
          <t>MED01;MED02;MED03;MED04;MED05;MED06;MED07;MED10;MED11;MED12;MED13;MED14</t>
        </is>
      </c>
    </row>
    <row r="151">
      <c r="A151" s="7" t="inlineStr">
        <is>
          <t>TC30</t>
        </is>
      </c>
      <c r="B151" s="10" t="inlineStr">
        <is>
          <t>Tax Calculations that has additional Applies to Order Number values are calculated correctly.</t>
        </is>
      </c>
      <c r="C151" s="9" t="inlineStr">
        <is>
          <t>OC - Tax Calculations</t>
        </is>
      </c>
      <c r="D151" s="10" t="inlineStr">
        <is>
          <t>Invoices</t>
        </is>
      </c>
      <c r="E151" s="10" t="inlineStr">
        <is>
          <t>Finance; Tax</t>
        </is>
      </c>
      <c r="F151" s="8" t="inlineStr">
        <is>
          <t>Shipment_Order__c.Total_Taxes__c</t>
        </is>
      </c>
      <c r="G151" s="10" t="inlineStr">
        <is>
          <t>MED01;MED02;MED03;MED04;MED05;MED06;MED07;MED11;MED12;MED13;MED14</t>
        </is>
      </c>
    </row>
    <row r="152">
      <c r="A152" s="7" t="inlineStr">
        <is>
          <t>TC31</t>
        </is>
      </c>
      <c r="B152" s="10" t="inlineStr">
        <is>
          <t>Tax Calculations without additional Applies to Order Number values are calculated correctly.</t>
        </is>
      </c>
      <c r="C152" s="9" t="inlineStr">
        <is>
          <t>OC - Tax Calculations</t>
        </is>
      </c>
      <c r="D152" s="10" t="inlineStr">
        <is>
          <t>Invoices</t>
        </is>
      </c>
      <c r="E152" s="10" t="inlineStr">
        <is>
          <t>Finance; Tax</t>
        </is>
      </c>
      <c r="F152" s="8" t="inlineStr">
        <is>
          <t>Shipment_Order__c.Total_Taxes__c</t>
        </is>
      </c>
      <c r="G152" s="10" t="inlineStr">
        <is>
          <t>MED03;MED04;MED10;MED14</t>
        </is>
      </c>
    </row>
    <row r="153">
      <c r="A153" s="7" t="inlineStr">
        <is>
          <t>TC32</t>
        </is>
      </c>
      <c r="B153" s="10" t="inlineStr">
        <is>
          <t>Tax Calculation that are Part Specific taxes are considered and calculated correctly.</t>
        </is>
      </c>
      <c r="C153" s="9" t="inlineStr">
        <is>
          <t>OC - Tax Calculations</t>
        </is>
      </c>
      <c r="D153" s="10" t="inlineStr">
        <is>
          <t>Invoices</t>
        </is>
      </c>
      <c r="E153" s="10" t="inlineStr">
        <is>
          <t>Finance; Tax</t>
        </is>
      </c>
      <c r="F153" s="8" t="inlineStr">
        <is>
          <t>Shipment_Order__c.Total_Taxes__c</t>
        </is>
      </c>
      <c r="G153" s="10" t="inlineStr">
        <is>
          <t>MED02;MED03;MED04;MED07;MED10;MED11;MED13;MED14</t>
        </is>
      </c>
    </row>
    <row r="154">
      <c r="A154" s="7" t="inlineStr">
        <is>
          <t>TC33</t>
        </is>
      </c>
      <c r="B154" s="10" t="inlineStr">
        <is>
          <t>Tax Calculation that are not Part Specific taxes are considered and calculated correctly.</t>
        </is>
      </c>
      <c r="C154" s="9" t="inlineStr">
        <is>
          <t>OC - Tax Calculations</t>
        </is>
      </c>
      <c r="D154" s="10" t="inlineStr">
        <is>
          <t>Invoices</t>
        </is>
      </c>
      <c r="E154" s="10" t="inlineStr">
        <is>
          <t>Finance; Tax</t>
        </is>
      </c>
      <c r="F154" s="8" t="inlineStr">
        <is>
          <t>Shipment_Order__c.Total_Taxes__c</t>
        </is>
      </c>
      <c r="G154" s="10" t="inlineStr">
        <is>
          <t>MED01;MED02;MED03;MED04;MED05;MED06;MED07;MED10;MED11;MED12;MED13;MED14</t>
        </is>
      </c>
    </row>
    <row r="155">
      <c r="A155" s="7" t="inlineStr">
        <is>
          <t>TC34</t>
        </is>
      </c>
      <c r="B155" s="10" t="inlineStr">
        <is>
          <t>If the calculated value of the Tax Calculation doesn't exceed the Max on Tax Calculations, the calculated value is used.</t>
        </is>
      </c>
      <c r="C155" s="9" t="inlineStr">
        <is>
          <t>OC - Tax Calculations</t>
        </is>
      </c>
      <c r="D155" s="10" t="inlineStr">
        <is>
          <t>Invoices</t>
        </is>
      </c>
      <c r="E155" s="10" t="inlineStr">
        <is>
          <t>Finance; Tax</t>
        </is>
      </c>
      <c r="F155" s="8" t="inlineStr">
        <is>
          <t>Shipment_Order__c.Total_Taxes__c</t>
        </is>
      </c>
      <c r="G155" s="10" t="inlineStr">
        <is>
          <t>MED10</t>
        </is>
      </c>
    </row>
    <row r="156">
      <c r="A156" s="7" t="inlineStr">
        <is>
          <t>TC35</t>
        </is>
      </c>
      <c r="B156" s="10" t="inlineStr">
        <is>
          <t>If the calculated value of the Tax Calculation exceeds the Max on Tax Calculations, the Max is used.</t>
        </is>
      </c>
      <c r="C156" s="9" t="inlineStr">
        <is>
          <t>OC - Tax Calculations</t>
        </is>
      </c>
      <c r="D156" s="10" t="inlineStr">
        <is>
          <t>Invoices</t>
        </is>
      </c>
      <c r="E156" s="10" t="inlineStr">
        <is>
          <t>Finance; Tax</t>
        </is>
      </c>
      <c r="F156" s="8" t="inlineStr">
        <is>
          <t>Shipment_Order__c.Total_Taxes__c</t>
        </is>
      </c>
      <c r="G156" s="10" t="inlineStr">
        <is>
          <t>MED21</t>
        </is>
      </c>
    </row>
    <row r="157">
      <c r="A157" s="7" t="inlineStr">
        <is>
          <t>TC36</t>
        </is>
      </c>
      <c r="B157" s="10" t="inlineStr">
        <is>
          <t>If the calculated value of the Tax Calculation doesn't exceed the Min on Tax Calculations, the Min is used.</t>
        </is>
      </c>
      <c r="C157" s="9" t="inlineStr">
        <is>
          <t>OC - Tax Calculations</t>
        </is>
      </c>
      <c r="D157" s="10" t="inlineStr">
        <is>
          <t>Invoices</t>
        </is>
      </c>
      <c r="E157" s="10" t="inlineStr">
        <is>
          <t>Finance; Tax</t>
        </is>
      </c>
      <c r="F157" s="8" t="inlineStr">
        <is>
          <t>Shipment_Order__c.Total_Taxes__c</t>
        </is>
      </c>
      <c r="G157" s="10" t="inlineStr">
        <is>
          <t>MED04;MED10</t>
        </is>
      </c>
    </row>
    <row r="158">
      <c r="A158" s="7" t="inlineStr">
        <is>
          <t>TC37</t>
        </is>
      </c>
      <c r="B158" s="10" t="inlineStr">
        <is>
          <t>If the calculated value of the Tax Calculation exceeds the Min on Tax Calculations, the calculated value is used.</t>
        </is>
      </c>
      <c r="C158" s="9" t="inlineStr">
        <is>
          <t>OC - Tax Calculations</t>
        </is>
      </c>
      <c r="D158" s="10" t="inlineStr">
        <is>
          <t>Invoices</t>
        </is>
      </c>
      <c r="E158" s="10" t="inlineStr">
        <is>
          <t>Finance; Tax</t>
        </is>
      </c>
      <c r="F158" s="8" t="inlineStr">
        <is>
          <t>Shipment_Order__c.Total_Taxes__c</t>
        </is>
      </c>
      <c r="G158" s="10" t="inlineStr">
        <is>
          <t>MED21</t>
        </is>
      </c>
    </row>
    <row r="159">
      <c r="A159" s="7" t="inlineStr">
        <is>
          <t>TC38</t>
        </is>
      </c>
      <c r="B159" s="10" t="inlineStr">
        <is>
          <t>Tax Calculations with an Additional Percent are calculated correctly.</t>
        </is>
      </c>
      <c r="C159" s="9" t="inlineStr">
        <is>
          <t>OC - Tax Calculations</t>
        </is>
      </c>
      <c r="D159" s="10" t="inlineStr">
        <is>
          <t>Invoices</t>
        </is>
      </c>
      <c r="E159" s="10" t="inlineStr">
        <is>
          <t>Finance; Tax</t>
        </is>
      </c>
      <c r="F159" s="8" t="inlineStr">
        <is>
          <t>Shipment_Order__c.Total_Taxes__c</t>
        </is>
      </c>
      <c r="G159" s="10" t="inlineStr">
        <is>
          <t>MED11</t>
        </is>
      </c>
    </row>
    <row r="160">
      <c r="A160" s="7" t="inlineStr">
        <is>
          <t>TC39</t>
        </is>
      </c>
      <c r="B160" s="10" t="inlineStr">
        <is>
          <t>Tax Calculations without an Additional Percent are calculated correctly.</t>
        </is>
      </c>
      <c r="C160" s="9" t="inlineStr">
        <is>
          <t>OC - Tax Calculations</t>
        </is>
      </c>
      <c r="D160" s="10" t="inlineStr">
        <is>
          <t>Invoices</t>
        </is>
      </c>
      <c r="E160" s="10" t="inlineStr">
        <is>
          <t>Finance; Tax</t>
        </is>
      </c>
      <c r="F160" s="8" t="inlineStr">
        <is>
          <t>Shipment_Order__c.Total_Taxes__c</t>
        </is>
      </c>
      <c r="G160" s="10" t="inlineStr">
        <is>
          <t>MED01;MED02;MED03;MED04;MED05;MED06;MED07;MED10;MED11;MED12;MED13;MED14</t>
        </is>
      </c>
    </row>
    <row r="161">
      <c r="A161" s="7" t="inlineStr">
        <is>
          <t>TC40</t>
        </is>
      </c>
      <c r="B161" s="10" t="inlineStr">
        <is>
          <t>Tax Calculations with additional part specific tax are considered and calculated correctly.</t>
        </is>
      </c>
      <c r="C161" s="9" t="inlineStr">
        <is>
          <t>OC - Tax Calculations</t>
        </is>
      </c>
      <c r="D161" s="10" t="inlineStr">
        <is>
          <t>Invoices</t>
        </is>
      </c>
      <c r="E161" s="10" t="inlineStr">
        <is>
          <t>Finance; Tax</t>
        </is>
      </c>
      <c r="F161" s="8" t="inlineStr">
        <is>
          <t>Shipment_Order__c.Total_Taxes__c</t>
        </is>
      </c>
      <c r="G161" s="10" t="inlineStr">
        <is>
          <t>MED04;MED10</t>
        </is>
      </c>
    </row>
    <row r="162">
      <c r="A162" s="7" t="inlineStr">
        <is>
          <t>TC41</t>
        </is>
      </c>
      <c r="B162" s="10" t="inlineStr">
        <is>
          <t>Tax Calculations without additional part specific tax are considered and calculated correctly.</t>
        </is>
      </c>
      <c r="C162" s="9" t="inlineStr">
        <is>
          <t>OC - Tax Calculations</t>
        </is>
      </c>
      <c r="D162" s="10" t="inlineStr">
        <is>
          <t>Invoices</t>
        </is>
      </c>
      <c r="E162" s="10" t="inlineStr">
        <is>
          <t>Finance; Tax</t>
        </is>
      </c>
      <c r="F162" s="8" t="inlineStr">
        <is>
          <t>Shipment_Order__c.Total_Taxes__c</t>
        </is>
      </c>
      <c r="G162" s="10" t="inlineStr">
        <is>
          <t>MED01;MED02;MED03;MED04;MED05;MED06;MED07;MED10;MED11;MED12;MED13;MED14</t>
        </is>
      </c>
    </row>
    <row r="163" ht="30" customHeight="1" s="4">
      <c r="A163" s="7" t="inlineStr">
        <is>
          <t>HS1</t>
        </is>
      </c>
      <c r="B163" s="8" t="inlineStr">
        <is>
          <t>When a part receives a US HTS code AND the first 8 digits of that US HTS Code matches the US HS Code field of one of the clearance country's HS Codes, THEN the part matches to that specific HS Code.</t>
        </is>
      </c>
      <c r="C163" s="9" t="inlineStr">
        <is>
          <t>OC - HS Codes</t>
        </is>
      </c>
      <c r="D163" s="10" t="n"/>
      <c r="E163" s="10" t="inlineStr">
        <is>
          <t>Finance; Tax</t>
        </is>
      </c>
      <c r="F163" s="8" t="inlineStr">
        <is>
          <t>Part__c.Matched_HS_Code2__c</t>
        </is>
      </c>
      <c r="G163" s="10" t="inlineStr">
        <is>
          <t>MED05:VEDGE-5000-AC-K9;MED05:RB-291W;MED05:OR-808004041;MED05:P036-006;MED05:FL520R515P-03F;MED05:F540736;MED05:M1KB-2AC;MED05:E10GSFPLR;MED05:ETN2310WB-HW;MED10:VC-EDG-RMB-P;MED14:FEX-40D-AMEU</t>
        </is>
      </c>
    </row>
    <row r="164" ht="45" customHeight="1" s="4">
      <c r="A164" s="7" t="inlineStr">
        <is>
          <t>HS2</t>
        </is>
      </c>
      <c r="B164" s="8" t="inlineStr">
        <is>
          <t>When a part receives a US HTS Code AND doesn't match on the first 8 digits of the US HS Code field of any of the clearance country's HS Codes AND the HS Code is an exact match to the Destination HS Code of one of the clearance country's HS Codes, THEN the part matches to that specific HS Code.</t>
        </is>
      </c>
      <c r="C164" s="9" t="inlineStr">
        <is>
          <t>OC - HS Codes</t>
        </is>
      </c>
      <c r="D164" s="10" t="n"/>
      <c r="E164" s="10" t="inlineStr">
        <is>
          <t>Finance; Tax</t>
        </is>
      </c>
      <c r="F164" s="8" t="inlineStr">
        <is>
          <t>Part__c.Matched_HS_Code2__c</t>
        </is>
      </c>
      <c r="G164" s="10" t="inlineStr">
        <is>
          <t>MED05:P036-006;MED05:FL520R515P-03F;MED05:F540736;MED10:FEX-40D-AMEU;MED10:TE-815;MED26:RELWYN TEST</t>
        </is>
      </c>
    </row>
    <row r="165" ht="60" customHeight="1" s="4">
      <c r="A165" s="7" t="inlineStr">
        <is>
          <t>HS3</t>
        </is>
      </c>
      <c r="B165" s="8" t="inlineStr">
        <is>
          <t>When the part receives a US HTS Code AND doesn’t match on the first 8 digits of the US Code field of one of the clearance country's HS Codes AND matches the Destination HS Code field of one of the clearance country's HS Codes by means of Truncation (remove last digit until a match is found in the destination code), THEN the part matches to the HS Code of the clearance country with the highest rate.</t>
        </is>
      </c>
      <c r="C165" s="9" t="inlineStr">
        <is>
          <t>OC - HS Codes</t>
        </is>
      </c>
      <c r="D165" s="10" t="n"/>
      <c r="E165" s="10" t="inlineStr">
        <is>
          <t>Finance; Tax</t>
        </is>
      </c>
      <c r="F165" s="8" t="inlineStr">
        <is>
          <t>Part__c.Matched_HS_Code2__c</t>
        </is>
      </c>
      <c r="G165" s="10" t="inlineStr">
        <is>
          <t>MED03:DELL-210-AUNE;MED03:210-AUNE;MED03:TE-815;MED03:210-AUNE-DELL;MED03:123TESTCARDIGAN;MED03:1234567890;MED03:12345TEST12345;MED14:T3620;MED14:ZA2B0037SE;MED14:SAMSUNGGALAXYJ3;MED19:RVWM0208</t>
        </is>
      </c>
    </row>
    <row r="166" ht="30" customHeight="1" s="4">
      <c r="A166" s="7" t="inlineStr">
        <is>
          <t>HS4</t>
        </is>
      </c>
      <c r="B166" s="8" t="inlineStr">
        <is>
          <t>When a part doesn't match to an HS Code of the clearance country, the Matched_HS_Code2__c field is left blank and the No_HS_Code_Match__c field is changed to TRUE.</t>
        </is>
      </c>
      <c r="C166" s="9" t="inlineStr">
        <is>
          <t>OC - HS Codes</t>
        </is>
      </c>
      <c r="D166" s="10" t="n"/>
      <c r="E166" s="10" t="inlineStr">
        <is>
          <t>Finance; Tax</t>
        </is>
      </c>
      <c r="F166" s="8" t="inlineStr">
        <is>
          <t>Part__c.Matched_HS_Code2__c;Part__c.No_HS_Code_Match__c</t>
        </is>
      </c>
      <c r="G166" s="10" t="inlineStr">
        <is>
          <t>MED03:12345TBC12345;MED03:123PROWDFORAPPLE;MED10:54321TESTING12345</t>
        </is>
      </c>
    </row>
    <row r="167">
      <c r="A167" s="7" t="inlineStr">
        <is>
          <t>HS5</t>
        </is>
      </c>
      <c r="B167" s="10" t="inlineStr">
        <is>
          <t>When a part matches to an HS Code of the clearance country, the Rate is inherited from the matched HS Code.</t>
        </is>
      </c>
      <c r="C167" s="9" t="inlineStr">
        <is>
          <t>OC - HS Codes</t>
        </is>
      </c>
      <c r="D167" s="10" t="n"/>
      <c r="E167" s="10" t="inlineStr">
        <is>
          <t>Finance; Tax</t>
        </is>
      </c>
      <c r="F167" s="8" t="inlineStr">
        <is>
          <t>Part__c.Rate__c</t>
        </is>
      </c>
      <c r="G167" s="10" t="inlineStr">
        <is>
          <t>MED03:TE-815;MED03:210-AUNE;MED03:DELL-210-AUNE;MED03:210-AUNE-DELL;MED03:123TESTCARDIGAN;MED03:1234567890;MED03:12345TEST12345;MED03:123TEST456;MED03:123PROWDANDAPPLE;MED03:123PROWD;MED04:OR-808004041;MED04:RB-291W;MED05:OR-808004041;MED05:RB-291W;MED05:VEDGE-5000-AC-K9;MED05:P036-006;MED05:ETN2310WB-HW;MED05:E10GSFPLR;MED05:M1KB-2AC;MED05:F540736;MED05:FL520R515P-03F;MED10:VC-EDG-RMB-P;MED10:PAN-PWR-CORD-EU;MED10:PAN-PA-220-RACK-SINGLE;MED10:FEX-40D-AMEU;MED10:TE-815;MED14:SAMSUNGGALAXYJ3;MED14:ZA2B0037SE;MED14:FEX-40D-AMEU;MED14:T3620;MED14:HL-1110;MED19:RVWM0208</t>
        </is>
      </c>
    </row>
    <row r="168">
      <c r="A168" s="7" t="inlineStr">
        <is>
          <t>HS6</t>
        </is>
      </c>
      <c r="B168" s="10" t="inlineStr">
        <is>
          <t>When a part matches to an HS Code of the clearance country, the Part Specific Rate 1 is inherited from the matched HS Code.</t>
        </is>
      </c>
      <c r="C168" s="9" t="inlineStr">
        <is>
          <t>OC - HS Codes</t>
        </is>
      </c>
      <c r="D168" s="10" t="n"/>
      <c r="E168" s="10" t="inlineStr">
        <is>
          <t>Finance; Tax</t>
        </is>
      </c>
      <c r="F168" s="8" t="inlineStr">
        <is>
          <t>Part__c.Part_Specific_Rate_1__c</t>
        </is>
      </c>
      <c r="G168" s="10" t="inlineStr">
        <is>
          <t>MED04:OR-808004041;MED04:RB-291W;MED10:VC-EDG-RMB-P;MED10:PAN-PWR-CORD-EU;MED10:PAN-PA-220-RACK-SINGLE;MED10:FEX-40D-AMEU;MED10:TE-815</t>
        </is>
      </c>
    </row>
    <row r="169">
      <c r="A169" s="7" t="inlineStr">
        <is>
          <t>HS7</t>
        </is>
      </c>
      <c r="B169" s="10" t="inlineStr">
        <is>
          <t>When a part matches to an HS Code of the clearance country, the Part Specific Rate 2 is inherited from the matched HS Code.</t>
        </is>
      </c>
      <c r="C169" s="9" t="inlineStr">
        <is>
          <t>OC - HS Codes</t>
        </is>
      </c>
      <c r="D169" s="10" t="n"/>
      <c r="E169" s="10" t="inlineStr">
        <is>
          <t>Finance; Tax</t>
        </is>
      </c>
      <c r="F169" s="8" t="inlineStr">
        <is>
          <t>Part__c.Part_Specific_Rate_2__c</t>
        </is>
      </c>
      <c r="G169" s="10" t="inlineStr">
        <is>
          <t>MED10:PAN-PA-220-RACK-SINGLE</t>
        </is>
      </c>
    </row>
    <row r="170">
      <c r="A170" s="7" t="inlineStr">
        <is>
          <t>HS9</t>
        </is>
      </c>
      <c r="B170" s="10" t="inlineStr">
        <is>
          <t>When a part matches to an HS Code of the clearance country, the Restricted Status is inherited from the matched HS Code.</t>
        </is>
      </c>
      <c r="C170" s="9" t="inlineStr">
        <is>
          <t>OC - HS Codes</t>
        </is>
      </c>
      <c r="D170" s="10" t="n"/>
      <c r="E170" s="10" t="inlineStr">
        <is>
          <t>Finance; Tax</t>
        </is>
      </c>
      <c r="F170" s="8" t="inlineStr">
        <is>
          <t>Part__c.Restricted_status__c</t>
        </is>
      </c>
      <c r="G170" s="10" t="inlineStr">
        <is>
          <t>MED05:RB-291W;MED05:OR-808004041;MED05:P036-006;MED05:FL520R515P-03F;MED05:F540736;MED10:VC-EDG-RMB-P;MED10:PAN-PWR-CORD-EU;MED14:T3620;MED14:FEX-40D-AMEU</t>
        </is>
      </c>
    </row>
    <row r="171">
      <c r="A171" s="7" t="inlineStr">
        <is>
          <t>HS10</t>
        </is>
      </c>
      <c r="B171" s="10" t="inlineStr">
        <is>
          <t>When a part matches to an HS Code of the clearance country, the Specific VAT Rate is inherited from the matched HS Code.</t>
        </is>
      </c>
      <c r="C171" s="9" t="inlineStr">
        <is>
          <t>OC - HS Codes</t>
        </is>
      </c>
      <c r="D171" s="10" t="n"/>
      <c r="E171" s="10" t="inlineStr">
        <is>
          <t>Finance; Tax</t>
        </is>
      </c>
      <c r="F171" s="8" t="inlineStr">
        <is>
          <t>Part__c.Specific_VAT_Rate__c</t>
        </is>
      </c>
      <c r="G171" s="10" t="inlineStr">
        <is>
          <t>MED26:PART 49872249875;MED26:TAX TEST1 MALAYSIA;MED26:TAX TEST2 MALAYSIA;MED26:TAX TEST3 MALAYSIA;MED26:TAX TEST4 MALAYSIA;MED26:TAX TEST5 MALAYSIA;MED26:TAX TEST6 MALAYSIA;MED26:TAX TEST7 MALAYSIA;MED26:TAX TEST8 MALAYSIA;MED26:TAX TEST9 MALAYSIA</t>
        </is>
      </c>
    </row>
    <row r="172" ht="30" customHeight="1" s="4">
      <c r="A172" s="7" t="inlineStr">
        <is>
          <t>HS11</t>
        </is>
      </c>
      <c r="B172" s="8" t="inlineStr">
        <is>
          <t>When a part matches to an HS Code of the clearance country that has a blank value for a Specific VAT Rate, then the Specific VAT Rate is inherited from the matched HS Code.</t>
        </is>
      </c>
      <c r="C172" s="9" t="inlineStr">
        <is>
          <t>OC - HS Codes</t>
        </is>
      </c>
      <c r="D172" s="10" t="n"/>
      <c r="E172" s="10" t="inlineStr">
        <is>
          <t>Finance; Tax</t>
        </is>
      </c>
      <c r="F172" s="8" t="inlineStr">
        <is>
          <t>Part__c.Specific_VAT_Rate__c</t>
        </is>
      </c>
      <c r="G172" s="10" t="inlineStr">
        <is>
          <t>MED03:TE-815;MED03:123PROWDFORAPPLE;MED03:123PROWD;MED03:123PROWDANDAPPLE;MED03:123TEST456;MED03:12345TBC12345;MED03:12345TEST12345;MED03:1234567890;MED03:123TESTCARDIGAN;MED03:210-AUNE-DELL;MED03:DELL-210-AUNE;MED03:210-AUNE;MED04:OR-808004041;MED04:MZ7LH240NE;MED04:RB-291W;MED05:FL520R515P-03F;MED05:F540736;MED05:M1KB-2AC;MED05:E10GSFPLR;MED05:ETN2310WB-HW;MED05:P036-006;MED05:VEDGE-5000-AC-K9;MED05:RB-291W;MED05:OR-808004041;MED10:VC-EDG-RMB-P;MED10:TE-815;MED10:54321TESTING12345;MED10:FEX-40D-AMEU;MED10:PAN-PA-220-RACK-SINGLE;MED10:PAN-PWR-CORD-EU;MED14:SAMSUNGGALAXYJ3;MED14:H390;MED14:HL-1110;MED14:T3620;MED14:FEX-40D-AMEU;MED14:ZA2B0037SE;MED19:RVWM0208</t>
        </is>
      </c>
    </row>
    <row r="173" ht="60" customHeight="1" s="4">
      <c r="A173" s="7" t="inlineStr">
        <is>
          <t>CIF1</t>
        </is>
      </c>
      <c r="B173" s="8" t="inlineStr">
        <is>
          <t>When the selected CPA on the Shipment order has a CIF Freight and Insurance value of "CIF Amount", the Tax Calc Freight and Tax Calc Liability Cover fields are populated with the International Delivery Fee and the Insurance Fee respectively.</t>
        </is>
      </c>
      <c r="C173" s="9" t="inlineStr">
        <is>
          <t>OC - CIF</t>
        </is>
      </c>
      <c r="D173" s="10" t="n"/>
      <c r="E173" s="10" t="inlineStr">
        <is>
          <t>Finance; Tax</t>
        </is>
      </c>
      <c r="F173" s="8" t="inlineStr">
        <is>
          <t>Shipment_Order__c.CPA_v2_0__r.CIF_Freight_and_Insurance__c;Shipment_Order__c.Client_Actual_Freight_Value__c;Shipment_Order__c.Client_Actual_Insurance_Value__c</t>
        </is>
      </c>
      <c r="G173" s="10" t="inlineStr">
        <is>
          <t>MED17;MED20</t>
        </is>
      </c>
    </row>
    <row r="174" ht="60" customHeight="1" s="4">
      <c r="A174" s="7" t="inlineStr">
        <is>
          <t>CIF2</t>
        </is>
      </c>
      <c r="B174" s="8" t="inlineStr">
        <is>
          <t>When the selected CPA on the Shipment order has a CIF Freight and Insurance value of "Freight Amount", the Tax Calc Freight field is populated with the International Delivery Fee and the Tax Calc Liability Cover field is populated with 0.</t>
        </is>
      </c>
      <c r="C174" s="9" t="inlineStr">
        <is>
          <t>OC - CIF</t>
        </is>
      </c>
      <c r="D174" s="10" t="n"/>
      <c r="E174" s="10" t="inlineStr">
        <is>
          <t>Finance; Tax</t>
        </is>
      </c>
      <c r="F174" s="8" t="inlineStr">
        <is>
          <t>Shipment_Order__c.CPA_v2_0__r.CIF_Freight_and_Insurance__c;Shipment_Order__c.Client_Actual_Freight_Value__c;Shipment_Order__c.Client_Actual_Insurance_Value__c</t>
        </is>
      </c>
      <c r="G174" s="10" t="inlineStr">
        <is>
          <t>MED15;MED19</t>
        </is>
      </c>
    </row>
    <row r="175" ht="60" customHeight="1" s="4">
      <c r="A175" s="7" t="inlineStr">
        <is>
          <t>CIF3</t>
        </is>
      </c>
      <c r="B175" s="8" t="inlineStr">
        <is>
          <t>When the selected CPA on the Shipment order has a CIF Freight and Insurance value of "Insurance Amount", the Tax Calc Liability Cover field is populated with the Insurance Fee and the Tax Calc Freight field is populated with 0.</t>
        </is>
      </c>
      <c r="C175" s="9" t="inlineStr">
        <is>
          <t>OC - CIF</t>
        </is>
      </c>
      <c r="D175" s="10" t="n"/>
      <c r="E175" s="10" t="inlineStr">
        <is>
          <t>Finance; Tax</t>
        </is>
      </c>
      <c r="F175" s="8" t="inlineStr">
        <is>
          <t>Shipment_Order__c.CPA_v2_0__r.CIF_Freight_and_Insurance__c;Shipment_Order__c.Client_Actual_Freight_Value__c;Shipment_Order__c.Client_Actual_Insurance_Value__c</t>
        </is>
      </c>
      <c r="G175" s="10" t="inlineStr">
        <is>
          <t>MED13</t>
        </is>
      </c>
    </row>
    <row r="176" ht="60" customHeight="1" s="4">
      <c r="A176" s="7" t="inlineStr">
        <is>
          <t>CIF4</t>
        </is>
      </c>
      <c r="B176" s="8" t="inlineStr">
        <is>
          <t>When the selected CPA on the Shipment order has a CIF Freight and Insurance value of "Insurance Amount;Freight Amount", the Tax Calc Freight and Tax Calc Liability Cover fields are populated with the International Delivery Fee and the Insurance Fee respectively.</t>
        </is>
      </c>
      <c r="C176" s="9" t="inlineStr">
        <is>
          <t>OC - CIF</t>
        </is>
      </c>
      <c r="D176" s="10" t="n"/>
      <c r="E176" s="10" t="inlineStr">
        <is>
          <t>Finance; Tax</t>
        </is>
      </c>
      <c r="F176" s="8" t="inlineStr">
        <is>
          <t>Shipment_Order__c.CPA_v2_0__r.CIF_Freight_and_Insurance__c;Shipment_Order__c.Client_Actual_Freight_Value__c;Shipment_Order__c.Client_Actual_Insurance_Value__c</t>
        </is>
      </c>
      <c r="G176" s="10" t="inlineStr">
        <is>
          <t>MED07;MED11;MED16</t>
        </is>
      </c>
    </row>
    <row r="177" ht="60" customHeight="1" s="4">
      <c r="A177" s="7" t="inlineStr">
        <is>
          <t>CIF5</t>
        </is>
      </c>
      <c r="B177" s="8" t="inlineStr">
        <is>
          <t>When the selected CPA on the Shipment order has a CIF Freight and Insurance value is blank, the Tax Calc Freight and Tax Calc Liability Cover fields are left blank.</t>
        </is>
      </c>
      <c r="C177" s="9" t="inlineStr">
        <is>
          <t>OC - CIF</t>
        </is>
      </c>
      <c r="D177" s="10" t="n"/>
      <c r="E177" s="10" t="inlineStr">
        <is>
          <t>Finance; Tax</t>
        </is>
      </c>
      <c r="F177" s="8" t="inlineStr">
        <is>
          <t>Shipment_Order__c.CPA_v2_0__r.CIF_Freight_and_Insurance__c;Shipment_Order__c.Client_Actual_Freight_Value__c;Shipment_Order__c.Client_Actual_Insurance_Value__c</t>
        </is>
      </c>
      <c r="G177" s="10" t="inlineStr">
        <is>
          <t>MED01;MED02;MED03;MED04;MED05;MED06;MED08;MED09;MED10;MED12;MED14</t>
        </is>
      </c>
    </row>
    <row r="178" ht="45" customHeight="1" s="4">
      <c r="A178" s="7" t="inlineStr">
        <is>
          <t>CIF6</t>
        </is>
      </c>
      <c r="B178" s="8" t="inlineStr">
        <is>
          <t>When TecEx is responsible for freight arrangements AND the CIF Freight and Insurance field on the CPA has a value of "CIF Amount", "Freight Amount" or "Insurance Amount;Freight Amount", the CI Input Freight field has the same value as the Tax Calc Freight field.</t>
        </is>
      </c>
      <c r="C178" s="9" t="inlineStr">
        <is>
          <t>OC - CIF</t>
        </is>
      </c>
      <c r="D178" s="10" t="n"/>
      <c r="E178" s="10" t="inlineStr">
        <is>
          <t>Finance; Tax</t>
        </is>
      </c>
      <c r="F178" s="8" t="inlineStr">
        <is>
          <t>Shipment_Order__c.CI_Input_Freight__c</t>
        </is>
      </c>
      <c r="G178" s="10" t="inlineStr">
        <is>
          <t>MED19</t>
        </is>
      </c>
    </row>
    <row r="179" ht="30" customHeight="1" s="4">
      <c r="A179" s="7" t="inlineStr">
        <is>
          <t>CIF7</t>
        </is>
      </c>
      <c r="B179" s="8" t="inlineStr">
        <is>
          <t>When the client is responsible for freight arrangements AND the CIF Freight and Insurance field on the CPA has a value of "CIF Amount", "Freight Amount" or "Insurance Amount;Freight Amount", the CI Input Freight field is left blank.</t>
        </is>
      </c>
      <c r="C179" s="9" t="inlineStr">
        <is>
          <t>OC - CIF</t>
        </is>
      </c>
      <c r="D179" s="10" t="n"/>
      <c r="E179" s="10" t="inlineStr">
        <is>
          <t>Finance; Tax</t>
        </is>
      </c>
      <c r="F179" s="8" t="inlineStr">
        <is>
          <t>Shipment_Order__c.CI_Input_Freight__c</t>
        </is>
      </c>
      <c r="G179" s="10" t="inlineStr">
        <is>
          <t>MED15;MED16;MED20</t>
        </is>
      </c>
    </row>
    <row r="180" ht="45" customHeight="1" s="4">
      <c r="A180" s="7" t="inlineStr">
        <is>
          <t>CIF8</t>
        </is>
      </c>
      <c r="B180" s="8" t="inlineStr">
        <is>
          <t>When the client is taking our liability cover product for the specific shipment AND the CIF Freight and Insurance field on the CPA has a value of "CIF Amount", "Insurance Amount" or "Insurance Amount;Freight Amount", the CI Input Liability Cover field has the same value as the Tax Calc Liability Cover field.</t>
        </is>
      </c>
      <c r="C180" s="9" t="inlineStr">
        <is>
          <t>OC - CIF</t>
        </is>
      </c>
      <c r="D180" s="10" t="n"/>
      <c r="E180" s="10" t="inlineStr">
        <is>
          <t>Finance; Tax</t>
        </is>
      </c>
      <c r="F180" s="8" t="inlineStr">
        <is>
          <t>Shipment_Order__c.CI_Input_Liability_Cover__c</t>
        </is>
      </c>
      <c r="G180" s="10" t="inlineStr">
        <is>
          <t>MED07;MED11;MED17;MED20</t>
        </is>
      </c>
    </row>
    <row r="181" ht="45" customHeight="1" s="4">
      <c r="A181" s="7" t="inlineStr">
        <is>
          <t>CIF9</t>
        </is>
      </c>
      <c r="B181" s="8" t="inlineStr">
        <is>
          <t>When the client is not taking our liability cover product for the specific shipment AND the CIF Freight and Insurance field on the CPA has a value of "CIF Amount", "Insurance Amount" or "Insurance Amount;Freight Amount", the CI Input Liability Cover field is left blank.</t>
        </is>
      </c>
      <c r="C181" s="9" t="inlineStr">
        <is>
          <t>OC - CIF</t>
        </is>
      </c>
      <c r="D181" s="10" t="n"/>
      <c r="E181" s="10" t="inlineStr">
        <is>
          <t>Finance; Tax</t>
        </is>
      </c>
      <c r="F181" s="8" t="inlineStr">
        <is>
          <t>Shipment_Order__c.CI_Input_Liability_Cover__c</t>
        </is>
      </c>
      <c r="G181" s="10" t="inlineStr">
        <is>
          <t>MED13;MED16</t>
        </is>
      </c>
    </row>
    <row r="182" ht="30" customHeight="1" s="4">
      <c r="A182" s="7" t="inlineStr">
        <is>
          <t>CIF10</t>
        </is>
      </c>
      <c r="B182" s="8" t="inlineStr">
        <is>
          <t>When the CIF Freight And Insurance field on the CPA is blank, then the CI Input Freight is left blank no matter who is responsible for arranging the freight.</t>
        </is>
      </c>
      <c r="C182" s="9" t="inlineStr">
        <is>
          <t>OC - CIF</t>
        </is>
      </c>
      <c r="D182" s="10" t="n"/>
      <c r="E182" s="10" t="inlineStr">
        <is>
          <t>Finance; Tax</t>
        </is>
      </c>
      <c r="F182" s="8" t="inlineStr">
        <is>
          <t>Shipment_Order__c.CI_Input_Freight__c</t>
        </is>
      </c>
      <c r="G182" s="10" t="inlineStr">
        <is>
          <t>MED01;MED02;MED03;MED04;MED05;MED06;MED08;MED09;MED10;MED12;MED14</t>
        </is>
      </c>
    </row>
    <row r="183" ht="30" customHeight="1" s="4">
      <c r="A183" s="7" t="inlineStr">
        <is>
          <t>CIF11</t>
        </is>
      </c>
      <c r="B183" s="8" t="inlineStr">
        <is>
          <t>When the CIF Freight And Insurance field on the CPA has a value of "Insurance Amount", then the CI Input Freight is populated with 0 no matter who is responsible for arranging the freight.</t>
        </is>
      </c>
      <c r="C183" s="9" t="inlineStr">
        <is>
          <t>OC - CIF</t>
        </is>
      </c>
      <c r="D183" s="10" t="n"/>
      <c r="E183" s="10" t="inlineStr">
        <is>
          <t>Finance; Tax</t>
        </is>
      </c>
      <c r="F183" s="8" t="inlineStr">
        <is>
          <t>Shipment_Order__c.CI_Input_Freight__c</t>
        </is>
      </c>
      <c r="G183" s="10" t="inlineStr">
        <is>
          <t>MED13</t>
        </is>
      </c>
    </row>
    <row r="184" ht="30" customHeight="1" s="4">
      <c r="A184" s="7" t="inlineStr">
        <is>
          <t>CIF12</t>
        </is>
      </c>
      <c r="B184" s="8" t="inlineStr">
        <is>
          <t>When the CIF Freight And Insurance field on the CPA is blank, then the CI Input Liability Cover is left blank no matter whether the client takes our liability cover product or not.</t>
        </is>
      </c>
      <c r="C184" s="9" t="inlineStr">
        <is>
          <t>OC - CIF</t>
        </is>
      </c>
      <c r="D184" s="10" t="n"/>
      <c r="E184" s="10" t="inlineStr">
        <is>
          <t>Finance; Tax</t>
        </is>
      </c>
      <c r="F184" s="8" t="inlineStr">
        <is>
          <t>Shipment_Order__c.CI_Input_Liability_Cover__c</t>
        </is>
      </c>
      <c r="G184" s="10" t="inlineStr">
        <is>
          <t>MED01;MED02;MED03;MED04;MED05;MED06;MED08;MED09;MED10;MED12;MED14</t>
        </is>
      </c>
    </row>
    <row r="185" ht="30" customHeight="1" s="4">
      <c r="A185" s="7" t="inlineStr">
        <is>
          <t>CIF13</t>
        </is>
      </c>
      <c r="B185" s="8" t="inlineStr">
        <is>
          <t>When the CIF Freight And Insurance field on the CPA has a value of "Freight Amount", then the CI Input Liability Cover is populated with 0 no matter whether the client takes our liability cover product or not.</t>
        </is>
      </c>
      <c r="C185" s="9" t="inlineStr">
        <is>
          <t>OC - CIF</t>
        </is>
      </c>
      <c r="D185" s="10" t="n"/>
      <c r="E185" s="10" t="inlineStr">
        <is>
          <t>Finance; Tax</t>
        </is>
      </c>
      <c r="F185" s="8" t="inlineStr">
        <is>
          <t>Shipment_Order__c.CI_Input_Liability_Cover__c</t>
        </is>
      </c>
      <c r="G185" s="10" t="inlineStr">
        <is>
          <t>MED15</t>
        </is>
      </c>
    </row>
    <row r="186">
      <c r="A186" s="7" t="inlineStr">
        <is>
          <t>CR4</t>
        </is>
      </c>
      <c r="B186" s="10" t="inlineStr">
        <is>
          <t>Courier Rates from Restricted couriers aren't selected.</t>
        </is>
      </c>
      <c r="C186" s="9" t="inlineStr">
        <is>
          <t>OC - Courier Rate Selection</t>
        </is>
      </c>
      <c r="D186" s="10" t="n"/>
      <c r="E186" s="10" t="inlineStr">
        <is>
          <t>Freight Fee</t>
        </is>
      </c>
      <c r="F186" s="8" t="inlineStr">
        <is>
          <t>Freight__c.Selected_Rate_From_Existing__c</t>
        </is>
      </c>
      <c r="G186" s="10" t="inlineStr">
        <is>
          <t>MED01;MED03;MED04;MED05;MED06;MED07;MED08;MED09;MED10;MED11;MED12;MED13;MED14;MED15;MED16;MED17;MED19;MED20;MED21;MED22;MED23</t>
        </is>
      </c>
    </row>
    <row r="187">
      <c r="A187" s="7" t="inlineStr">
        <is>
          <t>CR7</t>
        </is>
      </c>
      <c r="B187" s="10" t="inlineStr">
        <is>
          <t>Minimum rate is selected where Preferred = TRUE and Status = Created.</t>
        </is>
      </c>
      <c r="C187" s="9" t="inlineStr">
        <is>
          <t>OC - Courier Rate Selection</t>
        </is>
      </c>
      <c r="D187" s="10" t="n"/>
      <c r="E187" s="10" t="inlineStr">
        <is>
          <t>Freight Fee</t>
        </is>
      </c>
      <c r="F187" s="8" t="inlineStr">
        <is>
          <t>Freight__c.Selected_Rate_From_Existing__c</t>
        </is>
      </c>
      <c r="G187" s="10" t="inlineStr">
        <is>
          <t>MED05;MED06;MED07;MED08;MED09;MED10;MED11;MED12;MED13;MED15;MED16;MED17;MED19;MED20;MED21;MED22;MED23</t>
        </is>
      </c>
    </row>
    <row r="188">
      <c r="A188" s="7" t="inlineStr">
        <is>
          <t>CR8</t>
        </is>
      </c>
      <c r="B188" s="10" t="inlineStr">
        <is>
          <t>Stream Rate correctly calculated for courier rates</t>
        </is>
      </c>
      <c r="C188" s="9" t="inlineStr">
        <is>
          <t>OC - Courier Rate Selection</t>
        </is>
      </c>
      <c r="D188" s="10" t="n"/>
      <c r="E188" s="10" t="inlineStr">
        <is>
          <t>Freight Fee</t>
        </is>
      </c>
      <c r="F188" s="8" t="inlineStr">
        <is>
          <t>Freight__c.Selected_Rate_From_Existing__c</t>
        </is>
      </c>
      <c r="G188" s="10" t="inlineStr">
        <is>
          <t>MED01;MED03;MED04;MED05;MED06;MED07;MED08;MED09;MED10;MED11;MED12;MED13;MED15;MED16;MED17;MED19;MED20;MED21;MED22;MED23</t>
        </is>
      </c>
    </row>
    <row r="189">
      <c r="A189" s="7" t="inlineStr">
        <is>
          <t>CR9</t>
        </is>
      </c>
      <c r="B189" s="10" t="inlineStr">
        <is>
          <t>Final Rate correctly calculated for courier rates</t>
        </is>
      </c>
      <c r="C189" s="9" t="inlineStr">
        <is>
          <t>OC - Courier Rate Selection</t>
        </is>
      </c>
      <c r="D189" s="10" t="n"/>
      <c r="E189" s="10" t="inlineStr">
        <is>
          <t>Freight Fee</t>
        </is>
      </c>
      <c r="F189" s="8" t="inlineStr">
        <is>
          <t>Freight__c.Selected_Rate_From_Existing__c</t>
        </is>
      </c>
      <c r="G189" s="10" t="inlineStr">
        <is>
          <t>MED01;MED03;MED04;MED05;MED06;MED07;MED08;MED09;MED10;MED11;MED12;MED13;MED15;MED16;MED17;MED19;MED20;MED21;MED22;MED23</t>
        </is>
      </c>
    </row>
    <row r="190">
      <c r="A190" s="7" t="inlineStr">
        <is>
          <t>IFM1</t>
        </is>
      </c>
      <c r="B190" s="10" t="inlineStr">
        <is>
          <t>Internal Courier model used correctly where applicable.</t>
        </is>
      </c>
      <c r="C190" s="9" t="inlineStr">
        <is>
          <t>OC - Internal Freight Model</t>
        </is>
      </c>
      <c r="D190" s="10" t="n"/>
      <c r="E190" s="10" t="inlineStr">
        <is>
          <t>Freight Fee</t>
        </is>
      </c>
      <c r="F190" s="8" t="inlineStr">
        <is>
          <t>Freight__c.Calculated_Courier_Cost__c</t>
        </is>
      </c>
      <c r="G190" s="10" t="inlineStr">
        <is>
          <t>MED14</t>
        </is>
      </c>
    </row>
    <row r="191" ht="30" customHeight="1" s="4">
      <c r="A191" s="7" t="inlineStr">
        <is>
          <t>IFM2</t>
        </is>
      </c>
      <c r="B191" s="10" t="inlineStr">
        <is>
          <t>Internal Freight model used correctly where applicable.</t>
        </is>
      </c>
      <c r="C191" s="9" t="inlineStr">
        <is>
          <t>OC - Internal Freight Model</t>
        </is>
      </c>
      <c r="D191" s="10" t="n"/>
      <c r="E191" s="10" t="inlineStr">
        <is>
          <t>Freight Fee</t>
        </is>
      </c>
      <c r="F191" s="8" t="inlineStr">
        <is>
          <t>Freight__c.Freight_forwarder_calculated_charge__c</t>
        </is>
      </c>
      <c r="G191" s="10" t="inlineStr">
        <is>
          <t>MED01;MED02;MED03;MED04;MED06;MED10;MED11;MED13;MED15</t>
        </is>
      </c>
    </row>
    <row r="192" ht="30" customHeight="1" s="4">
      <c r="A192" s="7" t="inlineStr">
        <is>
          <t>FST2</t>
        </is>
      </c>
      <c r="B192" s="8" t="inlineStr">
        <is>
          <t>Normal process is followed  for the International Delivery Fee on the SO when it's an EOR shipment and there is no related IOR record.</t>
        </is>
      </c>
      <c r="C192" s="9" t="inlineStr">
        <is>
          <t>OC - Freight Service Type</t>
        </is>
      </c>
      <c r="D192" s="10" t="n"/>
      <c r="E192" s="10" t="inlineStr">
        <is>
          <t>Freight Fee</t>
        </is>
      </c>
      <c r="F192" s="8" t="inlineStr">
        <is>
          <t>Shipment_Order__c.International_Delivery_Fee__c</t>
        </is>
      </c>
      <c r="G192" s="10" t="inlineStr">
        <is>
          <t>MED08;MED09</t>
        </is>
      </c>
    </row>
    <row r="193" ht="30" customHeight="1" s="4">
      <c r="A193" s="7" t="inlineStr">
        <is>
          <t>FST3</t>
        </is>
      </c>
      <c r="B193" s="10" t="inlineStr">
        <is>
          <t>Correct Courier Type and Service Type is selected when it's an IOR shipment and the selected CPA is a FF only lane.</t>
        </is>
      </c>
      <c r="C193" s="9" t="inlineStr">
        <is>
          <t>OC - Freight Service Type</t>
        </is>
      </c>
      <c r="D193" s="10" t="n"/>
      <c r="E193" s="10" t="inlineStr">
        <is>
          <t>Freight Fee</t>
        </is>
      </c>
      <c r="F193" s="8" t="inlineStr">
        <is>
          <t>Freight__c.Courier_Type__c;Freight__c.Service_type__c</t>
        </is>
      </c>
      <c r="G193" s="10" t="inlineStr">
        <is>
          <t>MED06;MED10;MED11;MED15</t>
        </is>
      </c>
    </row>
    <row r="194" ht="30" customHeight="1" s="4">
      <c r="A194" s="7" t="inlineStr">
        <is>
          <t>FST4</t>
        </is>
      </c>
      <c r="B194" s="8" t="inlineStr">
        <is>
          <t>Correct Courier Type and Service Type is selected when it's an IOR shipment and the selected CPA is not a FF only lane and the CW &gt; 120 and the Selected Rate from Existing is $0 or blank.</t>
        </is>
      </c>
      <c r="C194" s="9" t="inlineStr">
        <is>
          <t>OC - Freight Service Type</t>
        </is>
      </c>
      <c r="D194" s="10" t="n"/>
      <c r="E194" s="10" t="inlineStr">
        <is>
          <t>Freight Fee</t>
        </is>
      </c>
      <c r="F194" s="8" t="inlineStr">
        <is>
          <t>Freight__c.Courier_Type__c;Freight__c.Service_type__c</t>
        </is>
      </c>
      <c r="G194" s="10" t="inlineStr">
        <is>
          <t>MED02</t>
        </is>
      </c>
    </row>
    <row r="195" ht="45" customHeight="1" s="4">
      <c r="A195" s="7" t="inlineStr">
        <is>
          <t>FST5</t>
        </is>
      </c>
      <c r="B195" s="8" t="inlineStr">
        <is>
          <t>Correct Courier Type and Service Type is selected when it's an IOR shipment and the selected CPA is not a FF only lane and the CW &gt; 120 and the Selected Rate from Existing is not $0 or blank and FF Calculated Cost &lt; Selected Rate from Existing.</t>
        </is>
      </c>
      <c r="C195" s="9" t="inlineStr">
        <is>
          <t>OC - Freight Service Type</t>
        </is>
      </c>
      <c r="D195" s="10" t="n"/>
      <c r="E195" s="10" t="inlineStr">
        <is>
          <t>Freight Fee</t>
        </is>
      </c>
      <c r="F195" s="8" t="inlineStr">
        <is>
          <t>Freight__c.Courier_Type__c;Freight__c.Service_type__c</t>
        </is>
      </c>
      <c r="G195" s="10" t="inlineStr">
        <is>
          <t>MED01;MED03;MED04;MED13</t>
        </is>
      </c>
    </row>
    <row r="196" ht="45" customHeight="1" s="4">
      <c r="A196" s="7" t="inlineStr">
        <is>
          <t>FST6</t>
        </is>
      </c>
      <c r="B196" s="8" t="inlineStr">
        <is>
          <t>Correct Courier Type and Service Type is selected when it's an IOR shipment and the selected CPA is not a FF only lane and the CW &gt; 120 and the Selected Rate from Existing is not $0 or blank and FF Calculated Cost &gt;= Selected Rate from Existing.</t>
        </is>
      </c>
      <c r="C196" s="9" t="inlineStr">
        <is>
          <t>OC - Freight Service Type</t>
        </is>
      </c>
      <c r="D196" s="10" t="n"/>
      <c r="E196" s="10" t="inlineStr">
        <is>
          <t>Freight Fee</t>
        </is>
      </c>
      <c r="F196" s="8" t="inlineStr">
        <is>
          <t>Freight__c.Courier_Type__c;Freight__c.Service_type__c</t>
        </is>
      </c>
      <c r="G196" s="10" t="inlineStr">
        <is>
          <t>MED22</t>
        </is>
      </c>
    </row>
    <row r="197" ht="30" customHeight="1" s="4">
      <c r="A197" s="7" t="inlineStr">
        <is>
          <t>FST7</t>
        </is>
      </c>
      <c r="B197" s="8" t="inlineStr">
        <is>
          <t>Correct Courier Type and Service Type is selected when it's an IOR shipment and the selected CPA is not a FF only lane and the CW &lt;= 120 and the Selected Rate from Existing is $0 or blank.</t>
        </is>
      </c>
      <c r="C197" s="9" t="inlineStr">
        <is>
          <t>OC - Freight Service Type</t>
        </is>
      </c>
      <c r="D197" s="10" t="n"/>
      <c r="E197" s="10" t="inlineStr">
        <is>
          <t>Freight Fee</t>
        </is>
      </c>
      <c r="F197" s="8" t="inlineStr">
        <is>
          <t>Freight__c.Courier_Type__c;Freight__c.Service_type__c</t>
        </is>
      </c>
      <c r="G197" s="10" t="inlineStr">
        <is>
          <t>MED16</t>
        </is>
      </c>
    </row>
    <row r="198" ht="30" customHeight="1" s="4">
      <c r="A198" s="7" t="inlineStr">
        <is>
          <t>FST8</t>
        </is>
      </c>
      <c r="B198" s="8" t="inlineStr">
        <is>
          <t>Correct Courier Type and Service Type is selected when it's an IOR shipment and the selected CPA is not a FF only lane and the CW &lt;= 120 and the Selected Rate from Existing is not $0 or blank.</t>
        </is>
      </c>
      <c r="C198" s="9" t="inlineStr">
        <is>
          <t>OC - Freight Service Type</t>
        </is>
      </c>
      <c r="D198" s="10" t="n"/>
      <c r="E198" s="10" t="inlineStr">
        <is>
          <t>Freight Fee</t>
        </is>
      </c>
      <c r="F198" s="8" t="inlineStr">
        <is>
          <t>Freight__c.Courier_Type__c;Freight__c.Service_type__c</t>
        </is>
      </c>
      <c r="G198" s="10" t="inlineStr">
        <is>
          <t>MED05;MED07;MED12;MED14;MED17;MED19;MED20;MED21</t>
        </is>
      </c>
    </row>
    <row r="199" ht="30" customHeight="1" s="4">
      <c r="A199" s="7" t="inlineStr">
        <is>
          <t>FQA1</t>
        </is>
      </c>
      <c r="B199" s="8" t="inlineStr">
        <is>
          <t>International Freight Fee Invoiced correctly calculated when Courier type = None and Service Type = Freight Forwarder. (FF Calculated Cost)</t>
        </is>
      </c>
      <c r="C199" s="9" t="inlineStr">
        <is>
          <t>OC - Freight Quote Amount</t>
        </is>
      </c>
      <c r="D199" s="10" t="n"/>
      <c r="E199" s="10" t="inlineStr">
        <is>
          <t>Freight Fee</t>
        </is>
      </c>
      <c r="F199" s="8" t="inlineStr">
        <is>
          <t>Freight__c.International_freight_fee_invoiced__c</t>
        </is>
      </c>
      <c r="G199" s="10" t="inlineStr">
        <is>
          <t>MED01;MED02;MED03;MED04;MED06;MED10;MED11;MED13;MED15;MED22</t>
        </is>
      </c>
    </row>
    <row r="200" ht="15" customHeight="1" s="4">
      <c r="A200" s="7" t="inlineStr">
        <is>
          <t>FQA2</t>
        </is>
      </c>
      <c r="B200" s="8" t="inlineStr">
        <is>
          <t>International Freight Fee Invoiced correctly calculated when Courier type = Manual and Service Type = Courier. (Calculated Courier Cost)</t>
        </is>
      </c>
      <c r="C200" s="9" t="inlineStr">
        <is>
          <t>OC - Freight Quote Amount</t>
        </is>
      </c>
      <c r="D200" s="10" t="n"/>
      <c r="E200" s="10" t="inlineStr">
        <is>
          <t>Freight Fee</t>
        </is>
      </c>
      <c r="F200" s="8" t="inlineStr">
        <is>
          <t>Freight__c.International_freight_fee_invoiced__c</t>
        </is>
      </c>
      <c r="G200" s="10" t="inlineStr">
        <is>
          <t>MED14</t>
        </is>
      </c>
    </row>
    <row r="201" ht="30" customHeight="1" s="4">
      <c r="A201" s="7" t="inlineStr">
        <is>
          <t>FQA3</t>
        </is>
      </c>
      <c r="B201" s="8" t="inlineStr">
        <is>
          <t>International Freight Fee Invoiced correctly calculated when Courier type = Auto and Service Type = Courier. (Selected Rate From Existing)</t>
        </is>
      </c>
      <c r="C201" s="9" t="inlineStr">
        <is>
          <t>OC - Freight Quote Amount</t>
        </is>
      </c>
      <c r="D201" s="10" t="n"/>
      <c r="E201" s="10" t="inlineStr">
        <is>
          <t>Freight Fee</t>
        </is>
      </c>
      <c r="F201" s="8" t="inlineStr">
        <is>
          <t>Freight__c.International_freight_fee_invoiced__c</t>
        </is>
      </c>
      <c r="G201" s="10" t="inlineStr">
        <is>
          <t>MED05;MED07;MED08;MED09;MED12;MED16;MED17;MED19;MED20;MED21</t>
        </is>
      </c>
    </row>
    <row r="202" ht="30" customHeight="1" s="4">
      <c r="A202" s="7" t="inlineStr">
        <is>
          <t>FQA4</t>
        </is>
      </c>
      <c r="B202" s="8" t="inlineStr">
        <is>
          <t>International Delivery Fee on SO is $0 when Freight Responsibility = Client.</t>
        </is>
      </c>
      <c r="C202" s="9" t="inlineStr">
        <is>
          <t>OC - Freight Quote Amount</t>
        </is>
      </c>
      <c r="D202" s="10" t="n"/>
      <c r="E202" s="10" t="inlineStr">
        <is>
          <t>Freight Fee</t>
        </is>
      </c>
      <c r="F202" s="8" t="inlineStr">
        <is>
          <t>Shipment_Order__c.International_Delivery_Fee__c</t>
        </is>
      </c>
      <c r="G202" s="10" t="inlineStr">
        <is>
          <t>MED12;MED14;MED15;MED16;MED20;MED21</t>
        </is>
      </c>
    </row>
    <row r="203" ht="30" customHeight="1" s="4">
      <c r="A203" s="7" t="inlineStr">
        <is>
          <t>FQA5</t>
        </is>
      </c>
      <c r="B203" s="8" t="inlineStr">
        <is>
          <t>International Delivery Fee on SO is International Freight Fee Invoiced when Freight Responsibility = TecEx.</t>
        </is>
      </c>
      <c r="C203" s="9" t="inlineStr">
        <is>
          <t>OC - Freight Quote Amount</t>
        </is>
      </c>
      <c r="D203" s="10" t="n"/>
      <c r="E203" s="10" t="inlineStr">
        <is>
          <t>Freight Fee</t>
        </is>
      </c>
      <c r="F203" s="8" t="inlineStr">
        <is>
          <t>Shipment_Order__c.International_Delivery_Fee__c</t>
        </is>
      </c>
      <c r="G203" s="10" t="inlineStr">
        <is>
          <t>MED02;MED04;MED05;MED06;MED07;MED10;MED13;MED17;MED19;MED22</t>
        </is>
      </c>
    </row>
    <row r="204" ht="30" customHeight="1" s="4">
      <c r="A204" s="7" t="inlineStr">
        <is>
          <t>LC1</t>
        </is>
      </c>
      <c r="B204" s="8" t="inlineStr">
        <is>
          <t>Liability Cover Fee is calculated correctly for Clients with a Liability Cover agreement of Annual Rate Agreement.</t>
        </is>
      </c>
      <c r="C204" s="9" t="inlineStr">
        <is>
          <t>OC - Liability Cover</t>
        </is>
      </c>
      <c r="D204" s="10" t="inlineStr">
        <is>
          <t>Customer Invoice</t>
        </is>
      </c>
      <c r="E204" s="10" t="inlineStr">
        <is>
          <t>OC - Liability Cover</t>
        </is>
      </c>
      <c r="F204" s="8" t="inlineStr">
        <is>
          <t>Shipment_Order__c.Liability_Cover_Fee_USD__c</t>
        </is>
      </c>
      <c r="G204" s="10" t="inlineStr">
        <is>
          <t>MED02;MED05;MED06;MED07;MED08;MED09;MED10;MED11;MED12;MED14;MED15;MED19;MED20;MED22</t>
        </is>
      </c>
    </row>
    <row r="205" ht="30" customHeight="1" s="4">
      <c r="A205" s="7" t="inlineStr">
        <is>
          <t>LC2</t>
        </is>
      </c>
      <c r="B205" s="8" t="inlineStr">
        <is>
          <t>Liability Cover Fee is calculated correctly for Clients with a Liability Cover agreement of Liability Cover Declined.</t>
        </is>
      </c>
      <c r="C205" s="9" t="inlineStr">
        <is>
          <t>OC - Liability Cover</t>
        </is>
      </c>
      <c r="D205" s="10" t="inlineStr">
        <is>
          <t>Customer Invoice</t>
        </is>
      </c>
      <c r="E205" s="10" t="inlineStr">
        <is>
          <t>OC - Liability Cover</t>
        </is>
      </c>
      <c r="F205" s="8" t="inlineStr">
        <is>
          <t>Shipment_Order__c.Liability_Cover_Fee_USD__c</t>
        </is>
      </c>
      <c r="G205" s="10" t="inlineStr">
        <is>
          <t>MED01;MED04;MED13;MED16;MED21</t>
        </is>
      </c>
    </row>
    <row r="206" ht="30" customHeight="1" s="4">
      <c r="A206" s="7" t="inlineStr">
        <is>
          <t>LC3</t>
        </is>
      </c>
      <c r="B206" s="8" t="inlineStr">
        <is>
          <t>Liability Cover Fee is calculated correctly for Clients with a Liability Cover agreement of Ad Hoc Agreement.</t>
        </is>
      </c>
      <c r="C206" s="9" t="inlineStr">
        <is>
          <t>OC - Liability Cover</t>
        </is>
      </c>
      <c r="D206" s="10" t="inlineStr">
        <is>
          <t>Customer Invoice</t>
        </is>
      </c>
      <c r="E206" s="10" t="inlineStr">
        <is>
          <t>OC - Liability Cover</t>
        </is>
      </c>
      <c r="F206" s="8" t="inlineStr">
        <is>
          <t>Shipment_Order__c.Liability_Cover_Fee_USD__c</t>
        </is>
      </c>
      <c r="G206" s="10" t="inlineStr">
        <is>
          <t>MED03</t>
        </is>
      </c>
    </row>
    <row r="207" ht="30" customHeight="1" s="4">
      <c r="A207" s="7" t="inlineStr">
        <is>
          <t>LC4</t>
        </is>
      </c>
      <c r="B207" s="8" t="inlineStr">
        <is>
          <t>When Client_Taking_Liability_Cover__c = Yes and the calculated Liability Cover Fee is less than or equal to 50, then the Liability Cover Fee is populated as $50.</t>
        </is>
      </c>
      <c r="C207" s="9" t="inlineStr">
        <is>
          <t>OC - Liability Cover</t>
        </is>
      </c>
      <c r="D207" s="10" t="inlineStr">
        <is>
          <t>Customer Invoice</t>
        </is>
      </c>
      <c r="E207" s="10" t="inlineStr">
        <is>
          <t>OC - Liability Cover</t>
        </is>
      </c>
      <c r="F207" s="8" t="inlineStr">
        <is>
          <t>Shipment_Order__c.Liability_Cover_Fee_USD__c</t>
        </is>
      </c>
      <c r="G207" s="10" t="inlineStr">
        <is>
          <t>MED22</t>
        </is>
      </c>
    </row>
    <row r="208" ht="30" customHeight="1" s="4">
      <c r="A208" s="7" t="inlineStr">
        <is>
          <t>LC5</t>
        </is>
      </c>
      <c r="B208" s="8" t="inlineStr">
        <is>
          <t>When Client_Taking_Liability_Cover__c = Yes and the calculated Liability Cover Fee is greater than 50, then the Liability Cover Fee is populated with the calculated Liability Cover Fee.</t>
        </is>
      </c>
      <c r="C208" s="9" t="inlineStr">
        <is>
          <t>OC - Liability Cover</t>
        </is>
      </c>
      <c r="D208" s="10" t="inlineStr">
        <is>
          <t>Customer Invoice</t>
        </is>
      </c>
      <c r="E208" s="10" t="inlineStr">
        <is>
          <t>OC - Liability Cover</t>
        </is>
      </c>
      <c r="F208" s="8" t="inlineStr">
        <is>
          <t>Shipment_Order__c.Liability_Cover_Fee_USD__c</t>
        </is>
      </c>
      <c r="G208" s="10" t="inlineStr">
        <is>
          <t>MED02;MED03;MED05;MED06;MED09;MED10;MED12;MED14;MED20;MED23</t>
        </is>
      </c>
    </row>
    <row r="209">
      <c r="A209" s="7" t="inlineStr">
        <is>
          <t>CPA1</t>
        </is>
      </c>
      <c r="B209" s="8" t="inlineStr">
        <is>
          <t>The Default CPA is selected where the CPARule for the country is a "Default" criteria rule and the compare strings don't match.</t>
        </is>
      </c>
      <c r="C209" s="9" t="inlineStr">
        <is>
          <t>OC - CPARules</t>
        </is>
      </c>
      <c r="D209" s="10" t="n"/>
      <c r="E209" s="10" t="inlineStr">
        <is>
          <t>Finance</t>
        </is>
      </c>
      <c r="F209" s="8" t="inlineStr">
        <is>
          <t>Shipment_Order__c.CPA_v2_0__c</t>
        </is>
      </c>
      <c r="G209" s="10" t="inlineStr">
        <is>
          <t>MED03;MED04;MED05;MED11;MED13;MED16;MED20</t>
        </is>
      </c>
    </row>
    <row r="210">
      <c r="A210" s="7" t="inlineStr">
        <is>
          <t>CPA2</t>
        </is>
      </c>
      <c r="B210" s="8" t="inlineStr">
        <is>
          <t>The Selected CPA is selected where the CPARule for the country is a "Default" criteria rule and the compare strings match.</t>
        </is>
      </c>
      <c r="C210" s="9" t="inlineStr">
        <is>
          <t>OC - CPARules</t>
        </is>
      </c>
      <c r="D210" s="10" t="n"/>
      <c r="E210" s="10" t="inlineStr">
        <is>
          <t>Finance</t>
        </is>
      </c>
      <c r="F210" s="8" t="inlineStr">
        <is>
          <t>Shipment_Order__c.CPA_v2_0__c</t>
        </is>
      </c>
      <c r="G210" s="10" t="inlineStr">
        <is>
          <t>MED23</t>
        </is>
      </c>
    </row>
    <row r="211" ht="30" customHeight="1" s="4">
      <c r="A211" s="7" t="inlineStr">
        <is>
          <t>CPA3</t>
        </is>
      </c>
      <c r="B211" s="8" t="inlineStr">
        <is>
          <t>The Default CPA is selected where the CPARule for the country is a "Based on Criteria" criteria rule and the compare strings don't match.</t>
        </is>
      </c>
      <c r="C211" s="9" t="inlineStr">
        <is>
          <t>OC - CPARules</t>
        </is>
      </c>
      <c r="D211" s="10" t="n"/>
      <c r="E211" s="10" t="inlineStr">
        <is>
          <t>Finance</t>
        </is>
      </c>
      <c r="F211" s="8" t="inlineStr">
        <is>
          <t>Shipment_Order__c.CPA_v2_0__c</t>
        </is>
      </c>
      <c r="G211" s="10" t="inlineStr">
        <is>
          <t>MED01;MED02;MED06;MED14;MED17;MED19</t>
        </is>
      </c>
    </row>
    <row r="212" ht="30" customHeight="1" s="4">
      <c r="A212" s="7" t="inlineStr">
        <is>
          <t>CPA4</t>
        </is>
      </c>
      <c r="B212" s="8" t="inlineStr">
        <is>
          <t>The Selected CPA is selected where the CPARule for the country is a "Based on Criteria" criteria rule and the compare strings match.</t>
        </is>
      </c>
      <c r="C212" s="9" t="inlineStr">
        <is>
          <t>OC - CPARules</t>
        </is>
      </c>
      <c r="D212" s="10" t="n"/>
      <c r="E212" s="10" t="inlineStr">
        <is>
          <t>Finance</t>
        </is>
      </c>
      <c r="F212" s="8" t="inlineStr">
        <is>
          <t>Shipment_Order__c.CPA_v2_0__c</t>
        </is>
      </c>
      <c r="G212" s="10" t="inlineStr">
        <is>
          <t>MED07;MED08;MED09;MED10;MED12;MED15;MED21;MED22</t>
        </is>
      </c>
    </row>
    <row r="213">
      <c r="A213" s="14" t="inlineStr">
        <is>
          <t>MT1</t>
        </is>
      </c>
      <c r="B213" s="8" t="inlineStr">
        <is>
          <t>Assess Condition on Creation of Shipment_Order__c works as intended for Tasks creation.</t>
        </is>
      </c>
      <c r="C213" s="9" t="inlineStr">
        <is>
          <t>OC - Tasks</t>
        </is>
      </c>
      <c r="D213" s="10" t="n"/>
      <c r="E213" s="10" t="n"/>
      <c r="F213" s="8" t="inlineStr">
        <is>
          <t>Task.Master_Task__c</t>
        </is>
      </c>
      <c r="G213" s="10" t="inlineStr">
        <is>
          <t>MED03:Insurance Letter (Client Taking Liability Cover);MED03:Freight Invoice;MED03:Pictures of Products/Labels (Myanmar, Vietman);MED04:TRC Approval (Jordan);MED04:Shipper's Letter of Instruction;MED04:Higher Costs AsMEDciated with Shipping Dangerous Goods;MED04:EMC Test Report;MED04:TRC Letter (Jordan);MED06:Pictures of Products/Labels;MED06:SCoC Certificate;MED06:Serial Numbers;MED07:Pictures of the product’s Box;MED07:Wireless Information Required (CPA Selection);MED07:Pictures of Products/Labels (India);MED07:GSTIN Required;MED07:CIF Reminder (AWB);MED10:Trade war (US &amp; China);MED11:Work Order;MED13:Shipper's Letter of Instruction (Special);MED13:Pre-inspection Required;MED14:Taiwan Custom POD;MED15:Japan Datacenter Modal;MED17:End User Address Must NOT be on Boxes;MED17:EAC Declaration of Conformity;MED20:Export Declaration;MED21:Pictures of Products/Labels;MED21:Shipper's Letter of Instruction;MED21:IMED9001 Certificate;MED21:Documents to be Signed and Stamped (Egypt);MED22:POA Required out of NL;MED22:EOR Required out of EU Countries;MED22:Letter of Appointment</t>
        </is>
      </c>
    </row>
    <row r="214">
      <c r="A214" s="14" t="inlineStr">
        <is>
          <t>MT5</t>
        </is>
      </c>
      <c r="B214" s="8" t="inlineStr">
        <is>
          <t>Master Tasks with &amp;&amp; conditions are correctly considered in the task creation process.</t>
        </is>
      </c>
      <c r="C214" s="9" t="inlineStr">
        <is>
          <t>OC - Tasks</t>
        </is>
      </c>
      <c r="D214" s="10" t="n"/>
      <c r="E214" s="10" t="n"/>
      <c r="F214" s="8" t="inlineStr">
        <is>
          <t>Task.Master_Task__c;Task.IsNotApplicable__c</t>
        </is>
      </c>
      <c r="G214" s="10" t="inlineStr">
        <is>
          <t>MED03:Insurance Letter (Client Taking Liability Cover);MED03:Pictures of Products/Labels (Myanmar, Vietman);MED04:TRC Approval (Jordan);MED04:Higher Costs AsMEDciated with Shipping Dangerous Goods;MED07:Pictures of Products/Labels (India);MED10:Trade Wars;MED11:Letter of Credit (LC);MED13:Shipper's Letter of Instruction (Special);MED15:Japan Datacenter Modal;MED22:POA Required out of NL</t>
        </is>
      </c>
    </row>
    <row r="215">
      <c r="A215" s="14" t="inlineStr">
        <is>
          <t>MT6</t>
        </is>
      </c>
      <c r="B215" s="8" t="inlineStr">
        <is>
          <t>Master Tasks with || conditions are correctly considered in the task creation process.</t>
        </is>
      </c>
      <c r="C215" s="9" t="inlineStr">
        <is>
          <t>OC - Tasks</t>
        </is>
      </c>
      <c r="D215" s="10" t="n"/>
      <c r="E215" s="10" t="n"/>
      <c r="F215" s="8" t="inlineStr">
        <is>
          <t>Task.Master_Task__c;Task.IsNotApplicable__c</t>
        </is>
      </c>
      <c r="G215" s="10" t="inlineStr">
        <is>
          <t>MED03:Insurance Letter (Client Taking Liability Cover);MED03:Freight Invoice;MED03:Pictures of Products/Labels (Myanmar, Vietman);MED04:TRC Approval (Jordan);MED04:Shipper's Letter of Instruction;MED04:Higher Costs AsMEDciated with Shipping Dangerous Goods;MED04:EMC Test Report;MED04:TRC Letter (Jordan);MED06:SCoC Certificate;MED06:Serial Numbers;MED07:Pictures of the product’s Box;MED07:Pictures of Products/Labels (India);MED10:Trade war (US &amp; China);MED11:Letter of Credit (LC);MED15:Japan Datacenter Modal;MED17:End User Address Must NOT be on Boxes;MED17:EAC Declaration of Conformity;MED20:Export Declaration;MED21:Shipper's Letter of Instruction;MED21:IMED9001 Certificate;MED22:POA Required out of NL;MED22:EOR Required out of EU Countries;MED22:Letter of Appointment</t>
        </is>
      </c>
    </row>
    <row r="216">
      <c r="A216" s="14" t="inlineStr">
        <is>
          <t>MT7</t>
        </is>
      </c>
      <c r="B216" s="15" t="inlineStr">
        <is>
          <t>Master Tasks with == conditions are correctly considered in the task creation process.</t>
        </is>
      </c>
      <c r="C216" s="9" t="inlineStr">
        <is>
          <t>OC - Tasks</t>
        </is>
      </c>
      <c r="D216" s="10" t="n"/>
      <c r="E216" s="10" t="n"/>
      <c r="F216" s="8" t="inlineStr">
        <is>
          <t>Task.Master_Task__c;Task.IsNotApplicable__c</t>
        </is>
      </c>
      <c r="G216" s="10" t="inlineStr">
        <is>
          <t>MED02:Package Contains Batteries (PI Numbers Required);MED03:Insurance Letter (Client Taking Liability Cover);MED03:Pictures of Products/Labels (Myanmar, Vietman);MED04:TRC Approval (Jordan);MED04:Higher Costs AsMEDciated with Shipping Dangerous Goods;MED07:Wireless Information Required (CPA Selection);MED07:Pictures of Products/Labels (India);MED07:GSTIN Required;MED10:Trade war (US &amp; China);MED11:Letter of Credit (LC);MED11:Work Order;MED13:Shipper's Letter of Instruction (Special);MED13:Pre-inspection Required;MED14:Taiwan Custom POD;MED14:NCC Certificate;MED15:Japan Datacenter Modal;MED22:POA Required out of NL</t>
        </is>
      </c>
    </row>
    <row r="217">
      <c r="A217" s="14" t="inlineStr">
        <is>
          <t>MT8</t>
        </is>
      </c>
      <c r="B217" s="15" t="inlineStr">
        <is>
          <t>Master Tasks with != conditions are correctly considered in the task creation process.</t>
        </is>
      </c>
      <c r="C217" s="9" t="inlineStr">
        <is>
          <t>OC - Tasks</t>
        </is>
      </c>
      <c r="D217" s="10" t="n"/>
      <c r="E217" s="10" t="n"/>
      <c r="F217" s="8" t="inlineStr">
        <is>
          <t>Task.Master_Task__c;Task.IsNotApplicable__c</t>
        </is>
      </c>
      <c r="G217" s="10" t="inlineStr">
        <is>
          <t>MED01:E2E Standard Process Flow;MED02:Package Contains Batteries (PI Numbers Required);MED02:Manufacturer Information Required (CPA Selection);MED04:Packing List (Client);MED04:Higher Costs AsMEDciated with Shipping Dangerous Goods;MED05:Schedule Pick-up (TecEx) - Manual Courier;MED05:E2E Standard Process Flow;MED06:Pictures of Products/Labels;MED06:COO Certificate - from Freight Forwarder (TecEx Freight);MED07:Schedule Pick-up (TecEx) - Manual Courier;MED08:EOR Process;MED09:EOR Process;MED10:Trade Wars;MED10:Enquire if the Rhenus Hub has been utilized for this shipment;MED10:Manufacturer Information Required (CPA Selection);MED11:Manufacturer Information Required (CPA Selection);MED11:Air Waybill Required (Client) - FF Only (With Notify Party);MED13:Shipper's Letter of Instruction (Special);MED13:Packing List (Client);MED13:Enquire if the Rhenus Hub has been utilized for this shipment;MED14:Manufacturer Restricted (Part);MED15:Japan Datacenter Modal;MED19:E2E Standard Process Flow;MED21:Pictures of Products/Labels;MED21:Packing List (Client)</t>
        </is>
      </c>
    </row>
    <row r="218">
      <c r="A218" s="14" t="inlineStr">
        <is>
          <t>MT9</t>
        </is>
      </c>
      <c r="B218" s="15" t="inlineStr">
        <is>
          <t>Master Tasks with NULL conditions are correctly considered in the task creation process.</t>
        </is>
      </c>
      <c r="C218" s="9" t="inlineStr">
        <is>
          <t>OC - Tasks</t>
        </is>
      </c>
      <c r="D218" s="10" t="n"/>
      <c r="E218" s="10" t="n"/>
      <c r="F218" s="8" t="inlineStr">
        <is>
          <t>Task.Master_Task__c;Task.IsNotApplicable__c</t>
        </is>
      </c>
      <c r="G218" s="10" t="inlineStr">
        <is>
          <t>MED02:Manufacturer Information Required (CPA Selection);MED05:Schedule Pick-up (TecEx) - Manual Courier;MED07:Wireless Information Required (CPA Selection);MED07:Schedule Pick-up (TecEx) - Manual Courier;MED08:EOR Process;MED09:EOR Process;MED10:Trade Wars;MED10:Enquire if the Rhenus Hub has been utilized for this shipment;MED10:Manufacturer Information Required (CPA Selection);MED11:Manufacturer Information Required (CPA Selection);MED11:Freight Information Required;MED11:Air Waybill Required (Client) - FF Only (With Notify Party);MED13:Insurance Information Required;MED13:Enquire if the Rhenus Hub has been utilized for this shipment;MED14:Manufacturer Restricted (Part);MED15:Air Waybill Required (Client) - FF Only (No Notify Party);MED15:Japan Datacenter Modal;MED15:Freight Information Required;MED16:Insurance Information Required;MED16:Freight Information Required;MED20:Freight Information Required;MED23:Contact Supplier for EOR Process</t>
        </is>
      </c>
    </row>
    <row r="219">
      <c r="A219" s="14" t="inlineStr">
        <is>
          <t>MT10</t>
        </is>
      </c>
      <c r="B219" s="15" t="inlineStr">
        <is>
          <t>Master Tasks with CONTAINS conditions are correctly considered in the task creation process.</t>
        </is>
      </c>
      <c r="C219" s="9" t="inlineStr">
        <is>
          <t>OC - Tasks</t>
        </is>
      </c>
      <c r="D219" s="10" t="n"/>
      <c r="E219" s="10" t="n"/>
      <c r="F219" s="8" t="inlineStr">
        <is>
          <t>Task.Master_Task__c;Task.IsNotApplicable__c</t>
        </is>
      </c>
      <c r="G219" s="10" t="inlineStr">
        <is>
          <t>MED03:Insurance Letter (Client Taking Liability Cover);MED03:Freight Invoice;MED03:Pictures of Products/Labels (Myanmar, Vietman);MED04:TRC Approval (Jordan);MED04:Shipper's Letter of Instruction;MED04:EMC Test Report;MED04:TRC Letter (Jordan);MED06:Pictures of Products/Labels;MED06:COO Certificate - from Freight Forwarder (TecEx Freight);MED06:SCoC Certificate;MED06:Serial Numbers;MED06:CB/IECEE Test Report;MED07:Pictures of the product’s Box;MED07:Pictures of Products/Labels (India);MED11:BTRC Permission;MED11:Work Order;MED13:COO Certificate - from Freight Forwarder (US Shipments);MED17:EAC Declaration of Conformity;MED20:Export Declaration;MED21:Pictures of Products/Labels;MED21:Shipper's Letter of Instruction;MED21:IMED9001 Certificate;MED21:Declaration of Conformity (DoC);MED21:CB/IECEE Test Report;MED22:Letter of Appointment</t>
        </is>
      </c>
    </row>
    <row r="220">
      <c r="A220" s="14" t="inlineStr">
        <is>
          <t>MT11</t>
        </is>
      </c>
      <c r="B220" s="15" t="inlineStr">
        <is>
          <t>Master Tasks with TRUE conditions are correctly considered in the task creation process.</t>
        </is>
      </c>
      <c r="C220" s="9" t="inlineStr">
        <is>
          <t>OC - Tasks</t>
        </is>
      </c>
      <c r="D220" s="10" t="n"/>
      <c r="E220" s="10" t="n"/>
      <c r="F220" s="8" t="inlineStr">
        <is>
          <t>Task.Master_Task__c;Task.IsNotApplicable__c</t>
        </is>
      </c>
      <c r="G220" s="10" t="inlineStr">
        <is>
          <t>MED02:Package Contains Batteries (PI Numbers Required);MED02:Free Trade Zone Check Required;MED03:Free Trade Zone Check Required;MED06:No Agreed Pricing;MED07:Wireless Information Required (CPA Selection);MED07:Free Trade Zone Check Required;MED11:Free Trade Zone Check Required;MED11:Air Waybill Required (Client) - FF Only (With Notify Party);MED13:Pre-inspection Required;MED15:Air Waybill Required (Client) - FF Only (No Notify Party);MED15:No Agreed Pricing;MED16:No Agreed Pricing - EHS Lanes;MED21:Documents to be Signed and Stamped (Egypt);MED23:No Agreed Pricing;MED23:Lane Still in Testing (R&amp;D)</t>
        </is>
      </c>
    </row>
    <row r="221">
      <c r="A221" s="14" t="inlineStr">
        <is>
          <t>MT12</t>
        </is>
      </c>
      <c r="B221" s="15" t="inlineStr">
        <is>
          <t>Master Tasks with FALSE conditions are correctly considered in the task creation process.</t>
        </is>
      </c>
      <c r="C221" s="9" t="inlineStr">
        <is>
          <t>OC - Tasks</t>
        </is>
      </c>
      <c r="D221" s="10" t="n"/>
      <c r="E221" s="10" t="n"/>
      <c r="F221" s="8" t="inlineStr">
        <is>
          <t>Task.Master_Task__c;Task.IsNotApplicable__c</t>
        </is>
      </c>
      <c r="G221" s="10" t="inlineStr">
        <is>
          <t>MED01:Air Waybill Required (Client) (With Notify Party);MED01:Finance Ready to Invoice;MED02:Finance Ready to Invoice;MED03:Air Waybill Required (Client) (No Notify Party);MED03:Finance Ready to Invoice;MED05:Finance Ready to Invoice;MED05:Shipping Pack to be Compiled;MED06:Finance Ready to Invoice;MED07:Finance Ready to Invoice;MED08:Air Waybill Required (Client) (No Notify Party);MED08:Shipping Pack to be Compiled;MED09:Air Waybill Required (Client) (No Notify Party);MED09:Shipping Pack to be Compiled;MED10:Finance Ready to Invoice;MED10:Schedule Pick-up (TecEx) - Auto;MED11:Shipping Pack to be Compiled;MED12:Air Waybill Required (Client) (No Notify Party);MED14:Finance Ready to Invoice;MED14:Air Waybill Required (Client) (With Notify Party);MED15:Shipping Pack to be Compiled;MED16:Finance Ready to Invoice;MED16:Air Waybill Required (Client) (No Notify Party);MED17:Finance Ready to Invoice;MED17:Schedule Pick-up (TecEx) - Auto;MED19:Finance Ready to Invoice;MED19:Shipping Pack to be Compiled;MED19:Schedule Pick-up (TecEx) - Auto;MED20:Finance Ready to Invoice;MED20:Air Waybill Required (Client) (No Notify Party);MED21:Air Waybill Required (Client) (With Notify Party);MED22:Finance Ready to Invoice;MED23:Shipping Pack to be Compiled;MED23:Air Waybill Required (Client) (No Notify Party)</t>
        </is>
      </c>
    </row>
    <row r="222">
      <c r="A222" s="14" t="inlineStr">
        <is>
          <t>MT13</t>
        </is>
      </c>
      <c r="B222" s="15" t="inlineStr">
        <is>
          <t>Master Tasks with text conditions are correctly considered in the task creation process.</t>
        </is>
      </c>
      <c r="C222" s="9" t="inlineStr">
        <is>
          <t>OC - Tasks</t>
        </is>
      </c>
      <c r="D222" s="10" t="n"/>
      <c r="E222" s="10" t="n"/>
      <c r="F222" s="8" t="inlineStr">
        <is>
          <t>Task.Master_Task__c;Task.IsNotApplicable__c</t>
        </is>
      </c>
      <c r="G222" s="10" t="inlineStr">
        <is>
          <t>MED03:Insurance Letter (Client Taking Liability Cover);MED03:Freight Invoice;MED03:Pictures of Products/Labels (Myanmar, Vietman);MED04:TRC Approval (Jordan);MED04:Shipper's Letter of Instruction;MED04:Higher Costs AsMEDciated with Shipping Dangerous Goods;MED04:EMC Test Report;MED04:TRC Letter (Jordan);MED06:SCoC Certificate;MED06:Serial Numbers;MED07:Pictures of the product’s Box;MED07:Pictures of Products/Labels (India);MED07:GSTIN Required;MED10:Trade war (US &amp; China);MED11:Letter of Credit (LC);MED13:Shipper's Letter of Instruction (Special);MED14:Taiwan Custom POD;MED15:Japan Datacenter Modal;MED17:End User Address Must NOT be on Boxes;MED17:EAC Declaration of Conformity;MED20:Export Declaration;MED21:Shipper's Letter of Instruction;MED21:IMED9001 Certificate;MED22:POA Required out of NL;MED22:EOR Required out of EU Countries;MED22:Letter of Appointment</t>
        </is>
      </c>
    </row>
    <row r="223">
      <c r="A223" s="14" t="inlineStr">
        <is>
          <t>MT14</t>
        </is>
      </c>
      <c r="B223" s="15" t="inlineStr">
        <is>
          <t>Master Tasks with BLANK conditions are correctly considered in the task creation process.</t>
        </is>
      </c>
      <c r="C223" s="9" t="inlineStr">
        <is>
          <t>OC - Tasks</t>
        </is>
      </c>
      <c r="D223" s="10" t="n"/>
      <c r="E223" s="10" t="n"/>
      <c r="F223" s="8" t="inlineStr">
        <is>
          <t>Task.Master_Task__c;Task.IsNotApplicable__c</t>
        </is>
      </c>
      <c r="G223" s="10" t="inlineStr">
        <is>
          <t>MED01:E2E Standard Process Flow;MED02:Courier Picklist Selection;MED04:Courier Picklist Selection;MED05:Courier Picklist Selection;MED05:E2E Standard Process Flow;MED06:Courier Picklist Selection;MED07:Courier Picklist Selection;MED10:Courier Picklist Selection;MED13:Courier Picklist Selection;MED17:Courier Picklist Selection;MED19:E2E Standard Process Flow;MED19:Courier Picklist Selection;MED22:Courier Picklist Selection</t>
        </is>
      </c>
    </row>
    <row r="224">
      <c r="A224" s="14" t="inlineStr">
        <is>
          <t>MT15</t>
        </is>
      </c>
      <c r="B224" s="15" t="inlineStr">
        <is>
          <t>Master Tasks with &lt;= conditions are correctly considered in the task creation process.</t>
        </is>
      </c>
      <c r="C224" s="9" t="inlineStr">
        <is>
          <t>OC - Tasks</t>
        </is>
      </c>
      <c r="D224" s="10" t="n"/>
      <c r="E224" s="10" t="n"/>
      <c r="F224" s="8" t="inlineStr">
        <is>
          <t>Task.Master_Task__c;Task.IsNotApplicable__c</t>
        </is>
      </c>
      <c r="G224" s="10" t="inlineStr">
        <is>
          <t>MED14:Wireless Goods Limited to 10 samples</t>
        </is>
      </c>
    </row>
    <row r="225">
      <c r="A225" s="14" t="inlineStr">
        <is>
          <t>MT16</t>
        </is>
      </c>
      <c r="B225" s="15" t="inlineStr">
        <is>
          <t>Master Tasks with &lt; conditions are correctly considered in the task creation process.</t>
        </is>
      </c>
      <c r="C225" s="9" t="inlineStr">
        <is>
          <t>OC - Tasks</t>
        </is>
      </c>
      <c r="D225" s="10" t="n"/>
      <c r="E225" s="10" t="n"/>
      <c r="F225" s="8" t="inlineStr">
        <is>
          <t>Task.Master_Task__c;Task.IsNotApplicable__c</t>
        </is>
      </c>
      <c r="G225" s="10" t="inlineStr">
        <is>
          <t>MED02:Original Documents to be Couriered to the In-country Team (UAE &lt; $20 000)</t>
        </is>
      </c>
    </row>
    <row r="226">
      <c r="A226" s="14" t="inlineStr">
        <is>
          <t>MT17</t>
        </is>
      </c>
      <c r="B226" s="15" t="inlineStr">
        <is>
          <t>Master Tasks with &gt;= conditions are correctly considered in the task creation process.</t>
        </is>
      </c>
      <c r="C226" s="9" t="inlineStr">
        <is>
          <t>OC - Tasks</t>
        </is>
      </c>
      <c r="D226" s="10" t="n"/>
      <c r="E226" s="10" t="n"/>
      <c r="F226" s="8" t="inlineStr">
        <is>
          <t>Task.Master_Task__c;Task.IsNotApplicable__c</t>
        </is>
      </c>
      <c r="G226" s="10" t="inlineStr">
        <is>
          <t>MED11:Letter of Credit (LC)</t>
        </is>
      </c>
    </row>
    <row r="227">
      <c r="A227" s="14" t="inlineStr">
        <is>
          <t>MT18</t>
        </is>
      </c>
      <c r="B227" s="15" t="inlineStr">
        <is>
          <t>Master Tasks with &gt; conditions are correctly considered in the task creation process.</t>
        </is>
      </c>
      <c r="C227" s="9" t="inlineStr">
        <is>
          <t>OC - Tasks</t>
        </is>
      </c>
      <c r="D227" s="10" t="n"/>
      <c r="E227" s="10" t="n"/>
      <c r="F227" s="8" t="inlineStr">
        <is>
          <t>Task.Master_Task__c;Task.IsNotApplicable__c</t>
        </is>
      </c>
      <c r="G227" s="10" t="inlineStr">
        <is>
          <t>MED10:Part Categorising Required (Tax Calculation);MED14:NCC Certificate;MED14:Wireless Goods Limited to 10 samples;MED19:Net Weight per Line Item</t>
        </is>
      </c>
    </row>
    <row r="228">
      <c r="A228" s="14" t="inlineStr">
        <is>
          <t>MT19</t>
        </is>
      </c>
      <c r="B228" s="15" t="inlineStr">
        <is>
          <t>Master Tasks with BEGINS conditions are correctly considered in the task creation process.</t>
        </is>
      </c>
      <c r="C228" s="9" t="inlineStr">
        <is>
          <t>OC - Tasks</t>
        </is>
      </c>
      <c r="D228" s="10" t="n"/>
      <c r="E228" s="10" t="n"/>
      <c r="F228" s="8" t="inlineStr">
        <is>
          <t>Task.Master_Task__c;Task.IsNotApplicable__c</t>
        </is>
      </c>
      <c r="G228" s="10" t="inlineStr">
        <is>
          <t>MED04:PDU's Attract Higher Duties;MED14:BSMI</t>
        </is>
      </c>
    </row>
    <row r="229">
      <c r="A229" s="14" t="inlineStr">
        <is>
          <t>MT20</t>
        </is>
      </c>
      <c r="B229" s="15" t="inlineStr">
        <is>
          <t>Master Tasks with  !CONTAINS conditions are correctly considered in the task creation process.</t>
        </is>
      </c>
      <c r="C229" s="9" t="inlineStr">
        <is>
          <t>OC - Tasks</t>
        </is>
      </c>
      <c r="D229" s="10" t="n"/>
      <c r="E229" s="10" t="n"/>
      <c r="F229" s="8" t="inlineStr">
        <is>
          <t>Task.Master_Task__c;Task.IsNotApplicable__c</t>
        </is>
      </c>
      <c r="G229" s="10" t="inlineStr">
        <is>
          <t>MED03:Shipping Pack to be Compiled (Specific Instructions);MED05:Shipping Pack to be Compiled;MED08:Shipping Pack to be Compiled;MED09:Shipping Pack to be Compiled;MED11:Shipping Pack to be Compiled;MED12:Shipping Pack to be Compiled (Specific Instructions);MED15:Shipping Pack to be Compiled;MED17:Shipping Pack to be Compiled (Specific Instructions);MED19:Shipping Pack to be Compiled;MED21:NTRA;MED23:Shipping Pack to be Compiled</t>
        </is>
      </c>
    </row>
    <row r="230">
      <c r="A230" s="14" t="inlineStr">
        <is>
          <t>MT21</t>
        </is>
      </c>
      <c r="B230" s="15" t="inlineStr">
        <is>
          <t>Master Tasks with formula conditions are correctly considered in the task creation process.</t>
        </is>
      </c>
      <c r="C230" s="9" t="inlineStr">
        <is>
          <t>OC - Tasks</t>
        </is>
      </c>
      <c r="D230" s="10" t="n"/>
      <c r="E230" s="10" t="n"/>
      <c r="F230" s="8" t="inlineStr">
        <is>
          <t>Task.Master_Task__c;Task.IsNotApplicable__c</t>
        </is>
      </c>
      <c r="G230" s="10" t="inlineStr">
        <is>
          <t>MED10:Part Categorising Required (Tax Calculation)</t>
        </is>
      </c>
    </row>
    <row r="231">
      <c r="A231" s="14" t="inlineStr">
        <is>
          <t>MT22</t>
        </is>
      </c>
      <c r="B231" s="15" t="inlineStr">
        <is>
          <t>Conditions that consider fields form the Shipment_Order__c object are considered correctly.</t>
        </is>
      </c>
      <c r="C231" s="9" t="inlineStr">
        <is>
          <t>OC - Tasks</t>
        </is>
      </c>
      <c r="D231" s="10" t="n"/>
      <c r="E231" s="10" t="n"/>
      <c r="F231" s="8" t="inlineStr">
        <is>
          <t>Task.Master_Task__c;Task.IsNotApplicable__c</t>
        </is>
      </c>
      <c r="G231" s="10" t="inlineStr">
        <is>
          <t>MED03:Insurance Letter (Client Taking Liability Cover);MED04:TRC Approval (Jordan);MED04:Higher Costs AsMEDciated with Shipping Dangerous Goods;MED07:GSTIN Required;MED10:Trade war (US &amp; China);MED11:Letter of Credit (LC);MED13:Shipper's Letter of Instruction (Special);MED15:Japan Datacenter Modal;MED22:POA Required out of NL;MED22:EOR Required out of EU Countries</t>
        </is>
      </c>
    </row>
    <row r="232">
      <c r="A232" s="14" t="inlineStr">
        <is>
          <t>MT23</t>
        </is>
      </c>
      <c r="B232" s="15" t="inlineStr">
        <is>
          <t>Conditions that consider fields form the CPA_v2_0__c object are considered correctly.</t>
        </is>
      </c>
      <c r="C232" s="9" t="inlineStr">
        <is>
          <t>OC - Tasks</t>
        </is>
      </c>
      <c r="D232" s="10" t="n"/>
      <c r="E232" s="10" t="n"/>
      <c r="F232" s="8" t="inlineStr">
        <is>
          <t>Task.Master_Task__c;Task.IsNotApplicable__c</t>
        </is>
      </c>
      <c r="G232" s="10" t="inlineStr">
        <is>
          <t>MED03:Freight Invoice;MED03:Pictures of Products/Labels (Myanmar, Vietman);MED04:TRC Approval (Jordan);MED04:Higher Costs AsMEDciated with Shipping Dangerous Goods;MED04:EMC Test Report;MED04:TRC Letter (Jordan);MED06:COO Certificate - from Freight Forwarder (TecEx Freight);MED06:SCoC Certificate;MED06:Serial Numbers;MED06:CB/IECEE Test Report;MED07:Pictures of the product’s Box;MED07:Pictures of Products/Labels (India);MED10:Trade Wars;MED11:Letter of Credit (LC);MED11:Work Order;MED13:Shipper's Letter of Instruction (Special);MED13:Pre-inspection Required;MED14:NCC Certificate;MED14:Manufacturer Restricted (Part);MED15:Air Waybill Required (Client) - FF Only (No Notify Party);MED20:Export Declaration;MED21:IMED9001 Certificate;MED21:CB/IECEE Test Report;MED23:Contact Supplier for EOR Process</t>
        </is>
      </c>
    </row>
    <row r="233">
      <c r="A233" s="14" t="inlineStr">
        <is>
          <t>MT24</t>
        </is>
      </c>
      <c r="B233" s="15" t="inlineStr">
        <is>
          <t>Conditions that consider fields form the Account object are considered correctly.</t>
        </is>
      </c>
      <c r="C233" s="9" t="inlineStr">
        <is>
          <t>OC - Tasks</t>
        </is>
      </c>
      <c r="D233" s="10" t="n"/>
      <c r="E233" s="10" t="n"/>
      <c r="F233" s="8" t="inlineStr">
        <is>
          <t>Task.Master_Task__c;Task.IsNotApplicable__c</t>
        </is>
      </c>
      <c r="G233" s="10" t="inlineStr">
        <is>
          <t>MED04:Packing List (Client);MED10:Enquire if the Rhenus Hub has been utilized for this shipment;MED11:Freight Information Required;MED13:Packing List (Client);MED13:Insurance Information Required;MED13:Enquire if the Rhenus Hub has been utilized for this shipment;MED15:Freight Information Required;MED16:Insurance Information Required;MED16:Freight Information Required;MED20:Freight Information Required;MED21:Packing List (Client)</t>
        </is>
      </c>
    </row>
    <row r="234">
      <c r="A234" s="14" t="inlineStr">
        <is>
          <t>MT25</t>
        </is>
      </c>
      <c r="B234" s="15" t="inlineStr">
        <is>
          <t>Conditions that consider fields form the Shipment_Order_Package__c object are considered correctly.</t>
        </is>
      </c>
      <c r="C234" s="9" t="inlineStr">
        <is>
          <t>OC - Tasks</t>
        </is>
      </c>
      <c r="D234" s="10" t="n"/>
      <c r="E234" s="10" t="n"/>
      <c r="F234" s="8" t="inlineStr">
        <is>
          <t>Task.Master_Task__c;Task.IsNotApplicable__c</t>
        </is>
      </c>
      <c r="G234" s="10" t="inlineStr">
        <is>
          <t>MED02:Package Contains Batteries (PI Numbers Required);MED02:Battery Declaration to be Completed &amp; Attached to Goods;MED02:UN Label to be Completed &amp; Attached to Goods</t>
        </is>
      </c>
    </row>
    <row r="235">
      <c r="A235" s="14" t="inlineStr">
        <is>
          <t>MT26</t>
        </is>
      </c>
      <c r="B235" s="15" t="inlineStr">
        <is>
          <t>Conditions that consider fields form the Part__c object are considered correctly.</t>
        </is>
      </c>
      <c r="C235" s="9" t="inlineStr">
        <is>
          <t>OC - Tasks</t>
        </is>
      </c>
      <c r="D235" s="10" t="n"/>
      <c r="E235" s="10" t="n"/>
      <c r="F235" s="8" t="inlineStr">
        <is>
          <t>Task.Master_Task__c;Task.IsNotApplicable__c</t>
        </is>
      </c>
      <c r="G235" s="10" t="inlineStr">
        <is>
          <t>MED03:Liability Cover: Ad Hoc Approvals;MED04:PDU's Attract Higher Duties;MED10:Trade Wars;MED10:Part Categorising Required (Tax Calculation);MED14:BSMI;MED14:Manufacturer Restricted (Part);MED19:Net Weight per Line Item;MED21:NTRA</t>
        </is>
      </c>
    </row>
    <row r="236">
      <c r="A236" s="14" t="inlineStr">
        <is>
          <t>MT27</t>
        </is>
      </c>
      <c r="B236" s="15" t="inlineStr">
        <is>
          <t>Conditions that consider fields form the Freight__c object are considered correctly.</t>
        </is>
      </c>
      <c r="C236" s="9" t="inlineStr">
        <is>
          <t>OC - Tasks</t>
        </is>
      </c>
      <c r="D236" s="10" t="n"/>
      <c r="E236" s="10" t="n"/>
      <c r="F236" s="8" t="inlineStr">
        <is>
          <t>Task.Master_Task__c;Task.IsNotApplicable__c</t>
        </is>
      </c>
      <c r="G236" s="10" t="inlineStr">
        <is>
          <t>MED01:Pre-alert/Departure Notice/Flight Details Required;MED03:Pre-alert/Departure Notice/Flight Details Required;MED05:Schedule Pick-up (TecEx) - Manual Courier;MED07:Schedule Pick-up (TecEx) - Manual Courier;MED11:Pre-alert/Departure Notice/Flight Details Required;MED13:Shipper's Letter of Instruction (Special);MED15:Pre-alert/Departure Notice/Flight Details Required</t>
        </is>
      </c>
    </row>
    <row r="237">
      <c r="A237" s="14" t="inlineStr">
        <is>
          <t>MT28</t>
        </is>
      </c>
      <c r="B237" s="15" t="inlineStr">
        <is>
          <t>Conditions that consider fields form the Country__c object are considered correctly.</t>
        </is>
      </c>
      <c r="C237" s="9" t="inlineStr">
        <is>
          <t>OC - Tasks</t>
        </is>
      </c>
      <c r="D237" s="10" t="n"/>
      <c r="E237" s="10" t="n"/>
      <c r="F237" s="8" t="inlineStr">
        <is>
          <t>Task.Master_Task__c;Task.IsNotApplicable__c</t>
        </is>
      </c>
      <c r="G237" s="10" t="inlineStr">
        <is>
          <t>MED10:Part Categorising Required (Tax Calculation)</t>
        </is>
      </c>
    </row>
    <row r="238" ht="30" customHeight="1" s="4">
      <c r="A238" s="14" t="inlineStr">
        <is>
          <t>MT29</t>
        </is>
      </c>
      <c r="B238" s="15" t="inlineStr">
        <is>
          <t>Only Operational MT's are considered.</t>
        </is>
      </c>
      <c r="C238" s="9" t="inlineStr">
        <is>
          <t>OC - Tasks</t>
        </is>
      </c>
      <c r="D238" s="10" t="n"/>
      <c r="E238" s="10" t="n"/>
      <c r="F238" s="8" t="inlineStr">
        <is>
          <t>Task.Master_Task__c;Task.Master_Task__r.Operational__c</t>
        </is>
      </c>
      <c r="G238" s="10" t="inlineStr">
        <is>
          <t>MED01:E2E Shipment;MED04:Higher Costs AsMEDciated with Shipping Dangerous Goods;MED05:E2E Shipment;MED07:CIF Reminder (AWB);MED08:Letter of Undertaking;MED09:Letter of Undertaking;MED17:End User Address Must NOT be on Boxes;MED19:E2E Shipment</t>
        </is>
      </c>
    </row>
    <row r="239" ht="30" customHeight="1" s="4">
      <c r="A239" s="14" t="inlineStr">
        <is>
          <t>MT30</t>
        </is>
      </c>
      <c r="B239" s="15" t="inlineStr">
        <is>
          <t>Only MT's with a Ship_To_Country__c of either "All" or the Destination country of the SO are considered.</t>
        </is>
      </c>
      <c r="C239" s="9" t="inlineStr">
        <is>
          <t>OC - Tasks</t>
        </is>
      </c>
      <c r="D239" s="10" t="n"/>
      <c r="E239" s="10" t="n"/>
      <c r="F239" s="8" t="inlineStr">
        <is>
          <t>Task.Master_Task__c;Task.Master_Task__r.Ship_To_Country__c</t>
        </is>
      </c>
      <c r="G239" s="10" t="inlineStr">
        <is>
          <t>MED02:Manufacturer Information Required (CPA Selection);MED08:EOR Pre-alert (AM);MED09:EOR Pre-alert (AM);MED10:Trade war (US &amp; China);MED10:Manufacturer Information Required (CPA Selection);MED11:Manufacturer Information Required (CPA Selection);MED11:Freight Information Required;MED15:Freight Information Required;MED16:Freight Information Required;MED20:Freight Information Required;MED22:POA Required out of NL</t>
        </is>
      </c>
    </row>
    <row r="240" ht="30" customHeight="1" s="4">
      <c r="A240" s="14" t="inlineStr">
        <is>
          <t>MT31</t>
        </is>
      </c>
      <c r="B240" s="15" t="inlineStr">
        <is>
          <t>Only MT's with the specific SO Record Type of the SO are considered.</t>
        </is>
      </c>
      <c r="C240" s="9" t="inlineStr">
        <is>
          <t>OC - Tasks</t>
        </is>
      </c>
      <c r="D240" s="10" t="n"/>
      <c r="E240" s="10" t="n"/>
      <c r="F240" s="8" t="inlineStr">
        <is>
          <t>Task.Master_Task__c;Task.Master_Task__r.Shipment_Order_Record_Type__c</t>
        </is>
      </c>
      <c r="G240" s="10" t="inlineStr">
        <is>
          <t>MED04:Packing List (Client);MED08:Export License EOR;MED08:EOR Process;MED09:Export License EOR;MED09:EOR Process;MED13:Packing List (Client);MED14:Taiwan Custom POD;MED21:Packing List (Client);MED22:EOR Required out of EU Countries;MED23:Export License EOR</t>
        </is>
      </c>
    </row>
    <row r="241">
      <c r="A241" s="14" t="inlineStr">
        <is>
          <t>MT33</t>
        </is>
      </c>
      <c r="B241" s="15" t="inlineStr">
        <is>
          <t>The Task_On_All_Related_Records__c field works as expected.</t>
        </is>
      </c>
      <c r="C241" s="9" t="inlineStr">
        <is>
          <t>OC - Tasks</t>
        </is>
      </c>
      <c r="D241" s="10" t="n"/>
      <c r="E241" s="10" t="n"/>
      <c r="F241" s="8" t="inlineStr">
        <is>
          <t>Task.Master_Task__c;Task.IsNotApplicable__c</t>
        </is>
      </c>
      <c r="G241" s="10" t="inlineStr">
        <is>
          <t>MED05:Air Waybill Required (TecEx) - Auto AWB;MED07:Air Waybill Required (TecEx) - Auto AWB;MED08:Cargo for Military Use;MED09:Cargo for Military Use;MED10:Air Waybill Required (TecEx) - Auto AWB;MED17:Air Waybill Required (TecEx) - Auto AWB;MED19:Air Waybill Required (TecEx) - Auto AWB</t>
        </is>
      </c>
    </row>
    <row r="242">
      <c r="A242" s="14" t="inlineStr">
        <is>
          <t>MT34</t>
        </is>
      </c>
      <c r="B242" s="15" t="inlineStr">
        <is>
          <t>The Tasks are assigned as indicated on the Master Task field TecEx Assigned to.</t>
        </is>
      </c>
      <c r="C242" s="9" t="inlineStr">
        <is>
          <t>OC - Tasks</t>
        </is>
      </c>
      <c r="D242" s="10" t="n"/>
      <c r="E242" s="10" t="n"/>
      <c r="F242" s="8" t="inlineStr">
        <is>
          <t>Task.TecEx_Assigned_To__c</t>
        </is>
      </c>
      <c r="G242" s="10" t="inlineStr">
        <is>
          <t>MED06:2nd Leg Air Waybill Required - Manual AWB;MED07:GSTIN Required;MED10:Enquire if the Rhenus Hub has been utilized for this shipment;MED13:Insurance Information Required;MED13:Enquire if the Rhenus Hub has been utilized for this shipment;MED15:Japan Datacenter Modal;MED16:Insurance Information Required;MED22:2nd Leg Air Waybill Required - Manual AWB;MED23:Contact Supplier for EOR Process</t>
        </is>
      </c>
    </row>
    <row r="243">
      <c r="A243" s="7" t="inlineStr">
        <is>
          <t>BQ1</t>
        </is>
      </c>
      <c r="B243" s="15" t="inlineStr">
        <is>
          <t>When no line items are added, the quote is never binding.</t>
        </is>
      </c>
      <c r="C243" s="9" t="inlineStr">
        <is>
          <t>OC - Binding Quote</t>
        </is>
      </c>
      <c r="D243" s="10" t="n"/>
      <c r="E243" s="10" t="n"/>
      <c r="F243" s="8" t="inlineStr">
        <is>
          <t>Shipment_Order__c.Binding_Quote__c</t>
        </is>
      </c>
      <c r="G243" s="10" t="inlineStr">
        <is>
          <t>MED01;MED02;MED06;MED07;MED08;MED09;MED11;MED12;MED13;MED15;MED16;MED17;MED20;MED21;MED22;MED23</t>
        </is>
      </c>
    </row>
    <row r="244">
      <c r="A244" s="7" t="inlineStr">
        <is>
          <t>BQ2</t>
        </is>
      </c>
      <c r="B244" s="15" t="inlineStr">
        <is>
          <t>When the client is Post CCD invoicing, the quote is never binding.</t>
        </is>
      </c>
      <c r="C244" s="9" t="inlineStr">
        <is>
          <t>OC - Binding Quote</t>
        </is>
      </c>
      <c r="D244" s="10" t="n"/>
      <c r="E244" s="10" t="n"/>
      <c r="F244" s="8" t="inlineStr">
        <is>
          <t>Shipment_Order__c.Binding_Quote__c</t>
        </is>
      </c>
      <c r="G244" s="10" t="inlineStr">
        <is>
          <t>MED04;MED08;MED09;MED11;MED12;MED13;MED15</t>
        </is>
      </c>
    </row>
    <row r="245" ht="30" customHeight="1" s="4">
      <c r="A245" s="7" t="inlineStr">
        <is>
          <t>BQ3</t>
        </is>
      </c>
      <c r="B245" s="15" t="inlineStr">
        <is>
          <t>When the client is neither of the above and none of the tasks are "Always Exempted" or "Exempt until Resolved", the quote is binding.</t>
        </is>
      </c>
      <c r="C245" s="9" t="inlineStr">
        <is>
          <t>OC - Binding Quote</t>
        </is>
      </c>
      <c r="D245" s="10" t="n"/>
      <c r="E245" s="10" t="n"/>
      <c r="F245" s="8" t="inlineStr">
        <is>
          <t>Shipment_Order__c.Binding_Quote__c</t>
        </is>
      </c>
      <c r="G245" s="10" t="inlineStr">
        <is>
          <t>MED19</t>
        </is>
      </c>
    </row>
    <row r="246" ht="30" customHeight="1" s="4">
      <c r="A246" s="7" t="inlineStr">
        <is>
          <t>BQ4</t>
        </is>
      </c>
      <c r="B246" s="15" t="inlineStr">
        <is>
          <t>When the client is neither of the above and any of the tasks are "Always Exempted" or "Exempt until Resolved", the quote is not binding.</t>
        </is>
      </c>
      <c r="C246" s="9" t="inlineStr">
        <is>
          <t>OC - Binding Quote</t>
        </is>
      </c>
      <c r="D246" s="10" t="n"/>
      <c r="E246" s="10" t="n"/>
      <c r="F246" s="8" t="inlineStr">
        <is>
          <t>Shipment_Order__c.Binding_Quote__c</t>
        </is>
      </c>
      <c r="G246" s="10" t="inlineStr">
        <is>
          <t>MED03;MED05;MED10;MED14</t>
        </is>
      </c>
    </row>
    <row r="247">
      <c r="A247" s="7" t="inlineStr">
        <is>
          <t>G1</t>
        </is>
      </c>
      <c r="B247" s="8" t="inlineStr">
        <is>
          <t>All shipment orders are converted from the "Cost Estimate Abandoned" state to "Cost Estimate".</t>
        </is>
      </c>
      <c r="C247" s="9" t="inlineStr">
        <is>
          <t>OC - General</t>
        </is>
      </c>
      <c r="D247" s="10" t="n"/>
      <c r="E247" s="10" t="n"/>
      <c r="F247" s="8" t="inlineStr">
        <is>
          <t>Shipment_Order__c.Shipping_Status__c</t>
        </is>
      </c>
      <c r="G247" s="10" t="inlineStr">
        <is>
          <t>MED01;MED02;MED03;MED04;MED05;MED06;MED07;MED08;MED09;MED10;MED11;MED12;MED13;MED14;MED15;MED16;MED17;MED19;MED20;MED21;MED22;MED23</t>
        </is>
      </c>
    </row>
    <row r="248" ht="30" customHeight="1" s="4">
      <c r="A248" s="7" t="inlineStr">
        <is>
          <t>G2</t>
        </is>
      </c>
      <c r="B248" s="10" t="inlineStr">
        <is>
          <t>The correct freight responsibility is selected as selected during the SO creation.</t>
        </is>
      </c>
      <c r="C248" s="9" t="inlineStr">
        <is>
          <t>OC - General</t>
        </is>
      </c>
      <c r="D248" s="10" t="n"/>
      <c r="E248" s="10" t="n"/>
      <c r="F248" s="8" t="inlineStr">
        <is>
          <t>Shipment_Order__c.Who_arranges_International_courier__c</t>
        </is>
      </c>
      <c r="G248" s="10" t="inlineStr">
        <is>
          <t>MED01;MED02;MED03;MED04;MED05;MED06;MED07;MED08;MED09;MED10;MED11;MED12;MED13;MED14;MED15;MED16;MED17;MED19;MED20;MED21;MED22;MED23</t>
        </is>
      </c>
    </row>
    <row r="249">
      <c r="A249" s="7" t="inlineStr">
        <is>
          <t>G3</t>
        </is>
      </c>
      <c r="B249" s="8" t="inlineStr">
        <is>
          <t>All shipment orders are created with the correct number of Line items</t>
        </is>
      </c>
      <c r="C249" s="9" t="inlineStr">
        <is>
          <t>OC - General</t>
        </is>
      </c>
      <c r="D249" s="16" t="n"/>
      <c r="E249" s="10" t="n"/>
      <c r="F249" s="8" t="inlineStr">
        <is>
          <t>Shipment_Order__c.of_Line_Items__c</t>
        </is>
      </c>
      <c r="G249" s="10" t="inlineStr">
        <is>
          <t>MED03;MED04;MED05;MED10;MED14;MED19</t>
        </is>
      </c>
    </row>
    <row r="250">
      <c r="A250" s="7" t="inlineStr">
        <is>
          <t>Load1</t>
        </is>
      </c>
      <c r="B250" s="10" t="inlineStr">
        <is>
          <t>200 easy Line items can be matched</t>
        </is>
      </c>
      <c r="C250" s="9" t="inlineStr">
        <is>
          <t>OC - Load Testing</t>
        </is>
      </c>
      <c r="D250" s="10" t="n"/>
      <c r="E250" s="10" t="n"/>
      <c r="F250" s="8" t="inlineStr">
        <is>
          <t>Shipment_Order__c.of_Line_Items__c</t>
        </is>
      </c>
      <c r="G250" s="10" t="inlineStr">
        <is>
          <t>MED25</t>
        </is>
      </c>
    </row>
    <row r="251">
      <c r="A251" s="7" t="inlineStr">
        <is>
          <t>Load2</t>
        </is>
      </c>
      <c r="B251" s="10" t="inlineStr">
        <is>
          <t>81 difficult Line items can be matched</t>
        </is>
      </c>
      <c r="C251" s="9" t="inlineStr">
        <is>
          <t>OC - Load Testing</t>
        </is>
      </c>
      <c r="D251" s="10" t="n"/>
      <c r="E251" s="10" t="n"/>
      <c r="F251" s="8" t="inlineStr">
        <is>
          <t>Shipment_Order__c.of_Line_Items__c</t>
        </is>
      </c>
      <c r="G251" s="10" t="inlineStr">
        <is>
          <t>MED24</t>
        </is>
      </c>
    </row>
    <row r="252" ht="30" customHeight="1" s="4">
      <c r="A252" s="7" t="inlineStr">
        <is>
          <t>Range1</t>
        </is>
      </c>
      <c r="B252" s="8" t="inlineStr">
        <is>
          <t>When 0 Line Items are added to a shipment order, then both the Maximum tax range and Minimum tax range is populated with 0.</t>
        </is>
      </c>
      <c r="C252" s="9" t="inlineStr">
        <is>
          <t>OC - Cost Ranges</t>
        </is>
      </c>
      <c r="D252" s="10" t="n"/>
      <c r="E252" s="10" t="n"/>
      <c r="F252" s="8" t="inlineStr">
        <is>
          <t>Shipment_Order__c.Maximum_tax_range__c;Shipment_Order__c.Minimum_tax_range__c</t>
        </is>
      </c>
      <c r="G252" s="10" t="inlineStr">
        <is>
          <t>MED01;MED02;MED06;MED07;MED08;MED09;MED11;MED12;MED13;MED15;MED16;MED17;MED20;MED21;MED22;MED23</t>
        </is>
      </c>
    </row>
    <row r="253" ht="30" customHeight="1" s="4">
      <c r="A253" s="7" t="inlineStr">
        <is>
          <t>Range2</t>
        </is>
      </c>
      <c r="B253" s="8" t="inlineStr">
        <is>
          <t>When the service type of a shipment order is "EOR", then both the Maximum tax range and Minimum tax range is populated with 0.</t>
        </is>
      </c>
      <c r="C253" s="9" t="inlineStr">
        <is>
          <t>OC - Cost Ranges</t>
        </is>
      </c>
      <c r="D253" s="10" t="n"/>
      <c r="E253" s="10" t="n"/>
      <c r="F253" s="8" t="inlineStr">
        <is>
          <t>Shipment_Order__c.Maximum_tax_range__c;Shipment_Order__c.Minimum_tax_range__c</t>
        </is>
      </c>
      <c r="G253" s="10" t="inlineStr">
        <is>
          <t>MED08;MED09;MED23</t>
        </is>
      </c>
    </row>
    <row r="254" ht="30" customHeight="1" s="4">
      <c r="A254" s="7" t="inlineStr">
        <is>
          <t>Range3</t>
        </is>
      </c>
      <c r="B254" s="8" t="inlineStr">
        <is>
          <t>When the Total_Taxes__c of a shipment order is 0, then both the Maximum tax range and Minimum tax range is populated with 0.</t>
        </is>
      </c>
      <c r="C254" s="9" t="inlineStr">
        <is>
          <t>OC - Cost Ranges</t>
        </is>
      </c>
      <c r="D254" s="10" t="n"/>
      <c r="E254" s="10" t="n"/>
      <c r="F254" s="8" t="inlineStr">
        <is>
          <t>Shipment_Order__c.Maximum_tax_range__c;Shipment_Order__c.Minimum_tax_range__c</t>
        </is>
      </c>
      <c r="G254" s="10" t="inlineStr">
        <is>
          <t>MED22</t>
        </is>
      </c>
    </row>
    <row r="255" ht="30" customHeight="1" s="4">
      <c r="A255" s="7" t="inlineStr">
        <is>
          <t>Range4</t>
        </is>
      </c>
      <c r="B255" s="8" t="inlineStr">
        <is>
          <t>When the Invoice_Timing__c of a shipment order is Post-CCD Invoicing AND it's an IOR shipment with Line Items with Total_Taxes of more than 0, then the factor used in the max tax range and min tax range calculation is 1.03.</t>
        </is>
      </c>
      <c r="C255" s="9" t="inlineStr">
        <is>
          <t>OC - Cost Ranges</t>
        </is>
      </c>
      <c r="D255" s="10" t="n"/>
      <c r="E255" s="10" t="n"/>
      <c r="F255" s="8" t="inlineStr">
        <is>
          <t>Shipment_Order__c.Maximum_tax_range__c;Shipment_Order__c.Minimum_tax_range__c</t>
        </is>
      </c>
      <c r="G255" s="10" t="inlineStr">
        <is>
          <t>MED04</t>
        </is>
      </c>
    </row>
    <row r="256" ht="45" customHeight="1" s="4">
      <c r="A256" s="7" t="inlineStr">
        <is>
          <t>Range5</t>
        </is>
      </c>
      <c r="B256" s="8" t="inlineStr">
        <is>
          <t>When the Invoice_Timing__c of a shipment order is NOT Post-CCD Invoicing AND it's an IOR shipment with Line Items with Total_Taxes of more than 0, then the factor used in the max tax range and min tax range calculation is (1 + CPA_v2_0__r.Country__r.Foreign_Currency_Adjustment_Factor__c/100 + IOR_Price_List__r.Tax_Buffer__c/100).</t>
        </is>
      </c>
      <c r="C256" s="9" t="inlineStr">
        <is>
          <t>OC - Cost Ranges</t>
        </is>
      </c>
      <c r="D256" s="10" t="n"/>
      <c r="E256" s="10" t="n"/>
      <c r="F256" s="8" t="inlineStr">
        <is>
          <t>Shipment_Order__c.Maximum_tax_range__c;Shipment_Order__c.Minimum_tax_range__c</t>
        </is>
      </c>
      <c r="G256" s="10" t="inlineStr">
        <is>
          <t>MED03;MED05;MED10;MED14;MED19;MED24;MED25;MED26</t>
        </is>
      </c>
    </row>
    <row r="257" ht="30" customHeight="1" s="4">
      <c r="A257" s="7" t="inlineStr">
        <is>
          <t>Range6</t>
        </is>
      </c>
      <c r="B257" s="8" t="inlineStr">
        <is>
          <t>When the Default Duty Rollup of the Country linked to the CPA linked to a shipment order is 0 AND it's an IOR shipment with Line Items with Total_Taxes of more than 0, then the Minimum tax range and Maximum tax range are calculated correctly.</t>
        </is>
      </c>
      <c r="C257" s="9" t="inlineStr">
        <is>
          <t>OC - Cost Ranges</t>
        </is>
      </c>
      <c r="D257" s="10" t="n"/>
      <c r="E257" s="10" t="n"/>
      <c r="F257" s="8" t="inlineStr">
        <is>
          <t>Shipment_Order__c.Maximum_tax_range__c;Shipment_Order__c.Minimum_tax_range__c</t>
        </is>
      </c>
      <c r="G257" s="10" t="inlineStr">
        <is>
          <t>MED04;MED05;MED19;MED25;MED26</t>
        </is>
      </c>
    </row>
    <row r="258" ht="30" customHeight="1" s="4">
      <c r="A258" s="7" t="inlineStr">
        <is>
          <t>Range7</t>
        </is>
      </c>
      <c r="B258" s="8" t="inlineStr">
        <is>
          <t>When the Default Duty Rollup of the Country linked to the CPA linked to a shipment order is NOT 0 AND it's an IOR shipment with Line Items with Total_Taxes of more than 0, then the Minimum tax range and Maximum tax range are calculated correctly.</t>
        </is>
      </c>
      <c r="C258" s="9" t="inlineStr">
        <is>
          <t>OC - Cost Ranges</t>
        </is>
      </c>
      <c r="D258" s="10" t="n"/>
      <c r="E258" s="10" t="n"/>
      <c r="F258" s="8" t="inlineStr">
        <is>
          <t>Shipment_Order__c.Maximum_tax_range__c;Shipment_Order__c.Minimum_tax_range__c</t>
        </is>
      </c>
      <c r="G258" s="10" t="inlineStr">
        <is>
          <t>MED03;MED10;MED14;MED24</t>
        </is>
      </c>
    </row>
    <row r="259" ht="45" customHeight="1" s="4">
      <c r="A259" s="7" t="inlineStr">
        <is>
          <t>Range8</t>
        </is>
      </c>
      <c r="B259" s="8" t="inlineStr">
        <is>
          <t>The Cost Range Minimum is calculated correctly.</t>
        </is>
      </c>
      <c r="C259" s="9" t="inlineStr">
        <is>
          <t>OC - Cost Ranges</t>
        </is>
      </c>
      <c r="D259" s="10" t="n"/>
      <c r="E259" s="10" t="n"/>
      <c r="F259" s="8" t="inlineStr">
        <is>
          <t>Shipment_Order__c.Total_Cost_Range_Max__c;Shipment_Order__c.Total_Cost_Range_Min__c</t>
        </is>
      </c>
      <c r="G259" s="10" t="inlineStr">
        <is>
          <t>MED01;MED02;MED03;MED04;MED05;MED06;MED07;MED08;MED09;MED10;MED11;MED12;MED13;MED14;MED15;MED16;MED17;MED19;MED20;MED21;MED22;MED23;MED24;MED25;MED26</t>
        </is>
      </c>
    </row>
    <row r="260" ht="45" customHeight="1" s="4">
      <c r="A260" s="7" t="inlineStr">
        <is>
          <t>Range9</t>
        </is>
      </c>
      <c r="B260" s="8" t="inlineStr">
        <is>
          <t>The Cost Range Maximum is calculated correctly.</t>
        </is>
      </c>
      <c r="C260" s="9" t="inlineStr">
        <is>
          <t>OC - Cost Ranges</t>
        </is>
      </c>
      <c r="D260" s="10" t="n"/>
      <c r="E260" s="10" t="n"/>
      <c r="F260" s="8" t="inlineStr">
        <is>
          <t>Shipment_Order__c.Total_Cost_Range_Max__c;Shipment_Order__c.Total_Cost_Range_Min__c</t>
        </is>
      </c>
      <c r="G260" s="10" t="inlineStr">
        <is>
          <t>MED01;MED02;MED03;MED04;MED05;MED06;MED07;MED08;MED09;MED10;MED11;MED12;MED13;MED14;MED15;MED16;MED17;MED19;MED20;MED21;MED22;MED23;MED24;MED25;MED26</t>
        </is>
      </c>
    </row>
  </sheetData>
  <autoFilter ref="A1:G260"/>
  <pageMargins left="0.7" right="0.7" top="0.75" bottom="0.75" header="0.3" footer="0.3"/>
  <pageSetup orientation="portrait"/>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9.xml><?xml version="1.0" encoding="utf-8"?>
<worksheet xmlns="http://schemas.openxmlformats.org/spreadsheetml/2006/main">
  <sheetPr codeName="Sheet13">
    <outlinePr summaryBelow="1" summaryRight="1"/>
    <pageSetUpPr/>
  </sheetPr>
  <dimension ref="A1:CV454"/>
  <sheetViews>
    <sheetView zoomScale="70" zoomScaleNormal="70" workbookViewId="0">
      <selection activeCell="A6" sqref="A6"/>
    </sheetView>
  </sheetViews>
  <sheetFormatPr baseColWidth="8" defaultRowHeight="15"/>
  <cols>
    <col width="20.5703125" bestFit="1" customWidth="1" style="4" min="1" max="1"/>
    <col width="18.7109375" bestFit="1" customWidth="1" style="4" min="2" max="2"/>
    <col width="41.28515625" bestFit="1" customWidth="1" style="4" min="3" max="3"/>
    <col width="62.7109375" bestFit="1" customWidth="1" style="4" min="4" max="4"/>
    <col width="32.7109375" bestFit="1" customWidth="1" style="4" min="5" max="5"/>
    <col width="62.7109375" bestFit="1" customWidth="1" style="4" min="6" max="6"/>
    <col width="27" bestFit="1" customWidth="1" style="4" min="7" max="7"/>
    <col width="153.85546875" bestFit="1" customWidth="1" style="4" min="8" max="8"/>
    <col width="51.7109375" bestFit="1" customWidth="1" style="4" min="9" max="9"/>
    <col width="42.85546875" bestFit="1" customWidth="1" style="4" min="10" max="10"/>
    <col width="41.5703125" bestFit="1" customWidth="1" style="4" min="11" max="11"/>
    <col width="79.85546875" bestFit="1" customWidth="1" style="4" min="12" max="12"/>
    <col width="60.7109375" bestFit="1" customWidth="1" style="4" min="13" max="13"/>
    <col width="41.7109375" bestFit="1" customWidth="1" style="4" min="14" max="14"/>
    <col width="52.7109375" bestFit="1" customWidth="1" style="4" min="15" max="15"/>
    <col width="50.7109375" customWidth="1" style="4" min="16" max="16"/>
    <col width="32.140625" bestFit="1" customWidth="1" style="4" min="17" max="17"/>
    <col width="29.140625" customWidth="1" style="4" min="18" max="18"/>
    <col width="35.7109375" bestFit="1" customWidth="1" style="4" min="19" max="19"/>
    <col width="25" bestFit="1" customWidth="1" style="4" min="20" max="20"/>
    <col width="136.5703125" bestFit="1" customWidth="1" style="4" min="21" max="21"/>
    <col width="25" bestFit="1" customWidth="1" style="4" min="22" max="22"/>
    <col width="44" bestFit="1" customWidth="1" style="4" min="23" max="23"/>
    <col width="28.42578125" bestFit="1" customWidth="1" style="4" min="24" max="24"/>
    <col width="145.28515625" bestFit="1" customWidth="1" style="4" min="25" max="25"/>
    <col width="35.42578125" bestFit="1" customWidth="1" style="4" min="26" max="26"/>
    <col width="45.5703125" bestFit="1" customWidth="1" style="4" min="27" max="27"/>
    <col width="39.42578125" bestFit="1" customWidth="1" style="4" min="28" max="28"/>
    <col width="31.7109375" bestFit="1" customWidth="1" style="4" min="29" max="29"/>
    <col width="29.7109375" bestFit="1" customWidth="1" style="4" min="30" max="30"/>
    <col width="29.42578125" bestFit="1" customWidth="1" style="4" min="31" max="31"/>
    <col width="28.7109375" bestFit="1" customWidth="1" style="4" min="32" max="32"/>
    <col width="34" bestFit="1" customWidth="1" style="4" min="33" max="33"/>
    <col width="40.28515625" bestFit="1" customWidth="1" style="4" min="34" max="34"/>
    <col width="26.7109375" bestFit="1" customWidth="1" style="4" min="35" max="35"/>
    <col width="24.85546875" bestFit="1" customWidth="1" style="4" min="36" max="36"/>
    <col width="23.28515625" bestFit="1" customWidth="1" style="4" min="37" max="37"/>
    <col width="26.7109375" bestFit="1" customWidth="1" style="4" min="38" max="38"/>
    <col width="19.85546875" bestFit="1" customWidth="1" style="4" min="39" max="39"/>
    <col width="37.7109375" bestFit="1" customWidth="1" style="4" min="40" max="40"/>
    <col width="37.7109375" customWidth="1" style="4" min="41" max="42"/>
    <col width="30.85546875" bestFit="1" customWidth="1" style="4" min="43" max="43"/>
    <col width="30.5703125" bestFit="1" customWidth="1" style="4" min="44" max="44"/>
    <col width="20.140625" customWidth="1" style="4" min="45" max="45"/>
    <col width="14.7109375" bestFit="1" customWidth="1" style="4" min="46" max="46"/>
    <col width="38.140625" bestFit="1" customWidth="1" style="4" min="48" max="48"/>
    <col width="32.5703125" bestFit="1" customWidth="1" style="4" min="49" max="49"/>
    <col width="39.28515625" bestFit="1" customWidth="1" style="4" min="50" max="50"/>
    <col width="32.28515625" bestFit="1" customWidth="1" style="4" min="51" max="51"/>
    <col width="39" bestFit="1" customWidth="1" style="4" min="52" max="52"/>
    <col width="31.28515625" bestFit="1" customWidth="1" style="4" min="53" max="53"/>
    <col width="24.7109375" bestFit="1" customWidth="1" style="4" min="54" max="54"/>
    <col width="26.7109375" customWidth="1" style="4" min="55" max="55"/>
    <col width="88.5703125" customWidth="1" style="4" min="56" max="56"/>
    <col width="83.140625" customWidth="1" style="4" min="57" max="57"/>
    <col width="87.140625" customWidth="1" style="4" min="58" max="58"/>
    <col width="87.42578125" customWidth="1" style="4" min="59" max="59"/>
    <col width="80.28515625" customWidth="1" style="4" min="60" max="60"/>
    <col width="91.7109375" customWidth="1" style="4" min="61" max="61"/>
    <col width="100.28515625" customWidth="1" style="4" min="62" max="62"/>
    <col width="92" customWidth="1" style="4" min="63" max="63"/>
    <col width="80.28515625" customWidth="1" style="4" min="64" max="64"/>
    <col width="30.140625" bestFit="1" customWidth="1" style="4" min="65" max="65"/>
    <col width="34.85546875" bestFit="1" customWidth="1" style="4" min="66" max="66"/>
    <col width="27.85546875" bestFit="1" customWidth="1" style="4" min="67" max="68"/>
    <col width="92.42578125" bestFit="1" customWidth="1" style="4" min="69" max="69"/>
    <col width="91.85546875" bestFit="1" customWidth="1" style="4" min="70" max="70"/>
    <col width="84.42578125" bestFit="1" customWidth="1" style="4" min="71" max="71"/>
    <col width="23.85546875" bestFit="1" customWidth="1" style="4" min="72" max="72"/>
    <col width="89.85546875" bestFit="1" customWidth="1" style="4" min="73" max="73"/>
    <col width="117.28515625" bestFit="1" customWidth="1" style="4" min="74" max="74"/>
    <col width="24.140625" bestFit="1" customWidth="1" style="4" min="75" max="75"/>
    <col width="75.28515625" bestFit="1" customWidth="1" style="4" min="76" max="76"/>
    <col width="75.28515625" customWidth="1" style="4" min="77" max="77"/>
    <col width="16.42578125" bestFit="1" customWidth="1" style="4" min="78" max="78"/>
    <col width="37.42578125" bestFit="1" customWidth="1" style="4" min="79" max="79"/>
    <col width="38.140625" bestFit="1" customWidth="1" style="4" min="81" max="81"/>
    <col width="71.28515625" bestFit="1" customWidth="1" style="4" min="82" max="82"/>
    <col width="18" bestFit="1" customWidth="1" style="4" min="83" max="83"/>
    <col width="36.5703125" bestFit="1" customWidth="1" style="4" min="84" max="84"/>
    <col width="21.42578125" bestFit="1" customWidth="1" style="4" min="85" max="85"/>
    <col width="22.28515625" bestFit="1" customWidth="1" style="4" min="86" max="86"/>
    <col width="27" bestFit="1" customWidth="1" style="4" min="87" max="87"/>
    <col width="38.140625" bestFit="1" customWidth="1" style="4" min="88" max="88"/>
    <col width="14.7109375" bestFit="1" customWidth="1" style="4" min="89" max="89"/>
    <col width="17.7109375" customWidth="1" style="4" min="91" max="91"/>
    <col width="35.7109375" customWidth="1" style="4" min="92" max="93"/>
    <col width="49.42578125" customWidth="1" style="4" min="94" max="94"/>
    <col width="19.5703125" bestFit="1" customWidth="1" style="4" min="95" max="95"/>
    <col width="30.28515625" bestFit="1" customWidth="1" style="4" min="96" max="96"/>
    <col width="27.7109375" customWidth="1" style="4" min="97" max="97"/>
    <col width="22.28515625" customWidth="1" style="4" min="98" max="98"/>
    <col width="22.7109375" bestFit="1" customWidth="1" style="4" min="99" max="99"/>
    <col width="68.85546875" bestFit="1" customWidth="1" style="4" min="100" max="100"/>
    <col width="9.140625" customWidth="1" style="4" min="101" max="101"/>
    <col width="8.85546875" customWidth="1" style="4" min="110" max="110"/>
    <col width="37.28515625" customWidth="1" style="4" min="111" max="111"/>
  </cols>
  <sheetData>
    <row r="1">
      <c r="A1" t="inlineStr">
        <is>
          <t>Client_Reference__c</t>
        </is>
      </c>
      <c r="B1" t="inlineStr">
        <is>
          <t>Binding_Quote__c</t>
        </is>
      </c>
      <c r="C1" t="inlineStr">
        <is>
          <t>CPA_v2_0__r.CIF_Freight_and_Insurance__c</t>
        </is>
      </c>
      <c r="D1" t="inlineStr">
        <is>
          <t>Client_Actual_Freight_Value__c</t>
        </is>
      </c>
      <c r="E1" t="inlineStr">
        <is>
          <t>Client_Actual_Insurance_Value__c</t>
        </is>
      </c>
      <c r="F1" t="inlineStr">
        <is>
          <t>CI_Input_Freight__c</t>
        </is>
      </c>
      <c r="G1" t="inlineStr">
        <is>
          <t>CI_Input_Liability_Cover__c</t>
        </is>
      </c>
      <c r="H1" t="inlineStr">
        <is>
          <t>Total_Oncharge_FC_Costs__c</t>
        </is>
      </c>
      <c r="I1" t="inlineStr">
        <is>
          <t>FC_Total_Customs_Brokerage_Cost__c</t>
        </is>
      </c>
      <c r="J1" t="inlineStr">
        <is>
          <t>FC_Total_Clearance_Costs__c</t>
        </is>
      </c>
      <c r="K1" t="inlineStr">
        <is>
          <t>FC_Total_Handling_Costs__c</t>
        </is>
      </c>
      <c r="L1" t="inlineStr">
        <is>
          <t>Total_IOR_Fees_FC__c</t>
        </is>
      </c>
      <c r="M1" t="inlineStr">
        <is>
          <t>FC_IOR_and_Import_Compliance_Fee_USD__c</t>
        </is>
      </c>
      <c r="N1" t="inlineStr">
        <is>
          <t>FC_Total_License_Cost__c</t>
        </is>
      </c>
      <c r="O1" t="inlineStr">
        <is>
          <t>FC_Recharge_Tax_and_Duty__c</t>
        </is>
      </c>
      <c r="P1" t="inlineStr">
        <is>
          <t>CPA_v2_0__r.Name</t>
        </is>
      </c>
      <c r="Q1" t="inlineStr">
        <is>
          <t>CPA_v2_0__c</t>
        </is>
      </c>
      <c r="R1" t="inlineStr">
        <is>
          <t>International_Delivery_Fee__c</t>
        </is>
      </c>
      <c r="S1" t="inlineStr">
        <is>
          <t>Liability_Cover_Fee_USD__c</t>
        </is>
      </c>
      <c r="T1" t="inlineStr">
        <is>
          <t>Destination__c</t>
        </is>
      </c>
      <c r="U1" t="inlineStr">
        <is>
          <t>Total_IOR_Fees_FC_Revenue__c</t>
        </is>
      </c>
      <c r="V1" t="inlineStr">
        <is>
          <t>IOR_FEE_USD__c</t>
        </is>
      </c>
      <c r="W1" t="inlineStr">
        <is>
          <t>Handling_and_Admin_Fee__c</t>
        </is>
      </c>
      <c r="X1" t="inlineStr">
        <is>
          <t>Bank_Fees__c</t>
        </is>
      </c>
      <c r="Y1" t="inlineStr">
        <is>
          <t>Total_OnCharge_FC_Revenue__c</t>
        </is>
      </c>
      <c r="Z1" t="inlineStr">
        <is>
          <t>Total_clearance_Costs__c</t>
        </is>
      </c>
      <c r="AA1" t="inlineStr">
        <is>
          <t>Total_Customs_Brokerage_Cost__c</t>
        </is>
      </c>
      <c r="AB1" t="inlineStr">
        <is>
          <t>Recharge_Handling_Costs__c</t>
        </is>
      </c>
      <c r="AC1" t="inlineStr">
        <is>
          <t>Total_License_Cost__c</t>
        </is>
      </c>
      <c r="AD1" t="inlineStr">
        <is>
          <t>Minimum_Brokerage_Costs__c</t>
        </is>
      </c>
      <c r="AE1" t="inlineStr">
        <is>
          <t>Minimum_Clearance_Costs__c</t>
        </is>
      </c>
      <c r="AF1" t="inlineStr">
        <is>
          <t>Minimum_Handling_Costs__c</t>
        </is>
      </c>
      <c r="AG1" t="inlineStr">
        <is>
          <t>Minimum_License_Permit_Costs__c</t>
        </is>
      </c>
      <c r="AH1" t="inlineStr">
        <is>
          <t>EOR_and_Export_Compliance_Fee_USD__c</t>
        </is>
      </c>
      <c r="AI1" t="inlineStr">
        <is>
          <t>Total_Taxes__c</t>
        </is>
      </c>
      <c r="AJ1" t="inlineStr">
        <is>
          <t>Tax_Cost__c</t>
        </is>
      </c>
      <c r="AK1" t="inlineStr">
        <is>
          <t>Forecast_Override__c</t>
        </is>
      </c>
      <c r="AL1" t="inlineStr">
        <is>
          <t>Special_Client_Invoicing__c</t>
        </is>
      </c>
      <c r="AM1" t="inlineStr">
        <is>
          <t>Shipping_Status__c</t>
        </is>
      </c>
      <c r="AN1" t="inlineStr">
        <is>
          <t>Who_arranges_international_courier__c</t>
        </is>
      </c>
      <c r="AO1" t="inlineStr">
        <is>
          <t>Maximum_tax_range__c</t>
        </is>
      </c>
      <c r="AP1" t="inlineStr">
        <is>
          <t>Minimum_tax_range__c</t>
        </is>
      </c>
      <c r="AQ1" t="inlineStr">
        <is>
          <t>Total_Cost_Range_Max__c</t>
        </is>
      </c>
      <c r="AR1" t="inlineStr">
        <is>
          <t>Total_Cost_Range_Min__c</t>
        </is>
      </c>
      <c r="AS1" t="inlineStr">
        <is>
          <t>of_Line_Items__c</t>
        </is>
      </c>
      <c r="AT1" t="inlineStr">
        <is>
          <t>Lookup Value</t>
        </is>
      </c>
      <c r="AV1" t="inlineStr">
        <is>
          <t>Shipment_Order__r.Client_Reference__c</t>
        </is>
      </c>
      <c r="AW1" t="inlineStr">
        <is>
          <t>LookupName</t>
        </is>
      </c>
      <c r="AX1" t="inlineStr">
        <is>
          <t>Name</t>
        </is>
      </c>
      <c r="AY1" t="inlineStr">
        <is>
          <t>Matched_HS_Code2__c</t>
        </is>
      </c>
      <c r="AZ1" t="inlineStr">
        <is>
          <t>Matched_HS_Code2__r.Name</t>
        </is>
      </c>
      <c r="BA1" t="inlineStr">
        <is>
          <t>Catalogue_Part__c</t>
        </is>
      </c>
      <c r="BB1" t="inlineStr">
        <is>
          <t>Catalogue_Part__r.Name</t>
        </is>
      </c>
      <c r="BC1" t="inlineStr">
        <is>
          <t>Part_Matching_Method__c</t>
        </is>
      </c>
      <c r="BD1" t="inlineStr">
        <is>
          <t>Li_ion_Batteries__c</t>
        </is>
      </c>
      <c r="BE1" s="18" t="inlineStr">
        <is>
          <t>Category__c</t>
        </is>
      </c>
      <c r="BF1" t="inlineStr">
        <is>
          <t>Sub_Category__c</t>
        </is>
      </c>
      <c r="BG1" t="inlineStr">
        <is>
          <t>US_HTS_Code__c</t>
        </is>
      </c>
      <c r="BH1" t="inlineStr">
        <is>
          <t>ECCN_No__c</t>
        </is>
      </c>
      <c r="BI1" t="inlineStr">
        <is>
          <t>COO_2_digit__c</t>
        </is>
      </c>
      <c r="BJ1" t="inlineStr">
        <is>
          <t>Country_of_Origin2__c</t>
        </is>
      </c>
      <c r="BK1" t="inlineStr">
        <is>
          <t>Possible_Countries_of_Origin__c</t>
        </is>
      </c>
      <c r="BL1" t="inlineStr">
        <is>
          <t>MSRP__c</t>
        </is>
      </c>
      <c r="BM1" t="inlineStr">
        <is>
          <t>Product__c</t>
        </is>
      </c>
      <c r="BN1" t="inlineStr">
        <is>
          <t>Product__r.Name</t>
        </is>
      </c>
      <c r="BO1" t="inlineStr">
        <is>
          <t>Start_V2_Product_Match__c</t>
        </is>
      </c>
      <c r="BP1" t="inlineStr">
        <is>
          <t>Start_V3_Product_Match__c</t>
        </is>
      </c>
      <c r="BQ1" t="inlineStr">
        <is>
          <t>Manufacturer_Name__c</t>
        </is>
      </c>
      <c r="BR1" t="inlineStr">
        <is>
          <t>Wireless_capability__c</t>
        </is>
      </c>
      <c r="BS1" t="inlineStr">
        <is>
          <t>Encryption__c</t>
        </is>
      </c>
      <c r="BT1" t="inlineStr">
        <is>
          <t>No_HS_Code_Match__c</t>
        </is>
      </c>
      <c r="BU1" t="inlineStr">
        <is>
          <t>Rate__c</t>
        </is>
      </c>
      <c r="BV1" t="inlineStr">
        <is>
          <t>Part_Specific_Rate_1__c</t>
        </is>
      </c>
      <c r="BW1" t="inlineStr">
        <is>
          <t>Part_Specific_Rate_2__c</t>
        </is>
      </c>
      <c r="BX1" t="inlineStr">
        <is>
          <t>Restricted_status__c</t>
        </is>
      </c>
      <c r="BY1" t="inlineStr">
        <is>
          <t>Specific_VAT_Rate__c</t>
        </is>
      </c>
      <c r="BZ1" t="inlineStr">
        <is>
          <t>To be updated?</t>
        </is>
      </c>
      <c r="CA1" t="inlineStr">
        <is>
          <t>Lookup Value</t>
        </is>
      </c>
      <c r="CC1" t="inlineStr">
        <is>
          <t>Shipment_Order__r.Client_Reference__c</t>
        </is>
      </c>
      <c r="CD1" t="inlineStr">
        <is>
          <t>Selected_Rate_From_Existing__c</t>
        </is>
      </c>
      <c r="CE1" t="inlineStr">
        <is>
          <t>Old Selected Rate</t>
        </is>
      </c>
      <c r="CF1" t="inlineStr">
        <is>
          <t>International_freight_fee_invoiced__c</t>
        </is>
      </c>
      <c r="CG1" t="inlineStr">
        <is>
          <t>Courier_Type__c</t>
        </is>
      </c>
      <c r="CH1" t="inlineStr">
        <is>
          <t>Service_Type__c</t>
        </is>
      </c>
      <c r="CI1" t="inlineStr">
        <is>
          <t>Calculated_Courier_Cost__c</t>
        </is>
      </c>
      <c r="CJ1" t="inlineStr">
        <is>
          <t>Freight_forwarder_calculated_charge__c</t>
        </is>
      </c>
      <c r="CK1" t="inlineStr">
        <is>
          <t>Lookup Value</t>
        </is>
      </c>
      <c r="CM1" t="inlineStr">
        <is>
          <t>Shipment_Order__r.Client_Reference__c</t>
        </is>
      </c>
      <c r="CN1" t="inlineStr">
        <is>
          <t>Master_Task_LookupName</t>
        </is>
      </c>
      <c r="CO1" t="inlineStr">
        <is>
          <t>Master_Task__c</t>
        </is>
      </c>
      <c r="CP1" t="inlineStr">
        <is>
          <t>Master_Task__r.Name</t>
        </is>
      </c>
      <c r="CQ1" t="inlineStr">
        <is>
          <t>IsNotApplicable__c</t>
        </is>
      </c>
      <c r="CR1" t="inlineStr">
        <is>
          <t>Master_Task__r.Operational__c</t>
        </is>
      </c>
      <c r="CS1" t="inlineStr">
        <is>
          <t>Master_Task__r.Ship_To_Country__c</t>
        </is>
      </c>
      <c r="CT1" t="inlineStr">
        <is>
          <t>Master_Task__r.Shipment_Order_Record_Type__c</t>
        </is>
      </c>
      <c r="CU1" t="inlineStr">
        <is>
          <t>TecEx_Assigned_To__c</t>
        </is>
      </c>
      <c r="CV1" t="inlineStr">
        <is>
          <t>Lookup Value</t>
        </is>
      </c>
    </row>
    <row r="2">
      <c r="A2" t="inlineStr">
        <is>
          <t>MED01</t>
        </is>
      </c>
      <c r="B2" t="inlineStr">
        <is>
          <t>static(False)</t>
        </is>
      </c>
      <c r="C2" t="inlineStr">
        <is>
          <t>static(None)</t>
        </is>
      </c>
      <c r="D2" s="18">
        <f>"client_actual_freight(results_df,'"&amp;Shipment_Order__c_exp4404[[#This Row],[Client_Reference__c]]&amp;"')"</f>
        <v/>
      </c>
      <c r="E2">
        <f>"client_actual_insurance(results_df,'"&amp;Shipment_Order__c_exp4404[[#This Row],[Client_Reference__c]]&amp;"')"</f>
        <v/>
      </c>
      <c r="F2">
        <f>"ci_input_freight(results_df,'"&amp;Shipment_Order__c_exp4404[[#This Row],[Client_Reference__c]]&amp;"')"</f>
        <v/>
      </c>
      <c r="G2">
        <f>"ci_input_liability_cover(results_df,'"&amp;Shipment_Order__c_exp4404[[#This Row],[Client_Reference__c]]&amp;"')"</f>
        <v/>
      </c>
      <c r="H2" s="18">
        <f>"sum_fields(results_df,'Shipment_Order__c','"&amp;Shipment_Order__c_exp4404[[#This Row],[Client_Reference__c]]&amp;"',['FC_Total_Customs_Brokerage_Cost__c','FC_Total_Clearance_Costs__c','FC_Total_Handling_Costs__c','FC_Total_License_Cost__c'])"</f>
        <v/>
      </c>
      <c r="I2" s="18">
        <f>"brokerage_costs(results_df,'"&amp;Shipment_Order__c_exp4404[[#This Row],[Lookup Value]]&amp;"')"</f>
        <v/>
      </c>
      <c r="J2" s="18">
        <f>"clearance_costs(results_df,'"&amp;Shipment_Order__c_exp4404[[#This Row],[Lookup Value]]&amp;"')"</f>
        <v/>
      </c>
      <c r="K2" s="18">
        <f>"handling_costs(results_df,'"&amp;Shipment_Order__c_exp4404[[#This Row],[Lookup Value]]&amp;"')"</f>
        <v/>
      </c>
      <c r="L2" s="18">
        <f>"inherit(results_df,'Shipment_Order__c','"&amp;Shipment_Order__c_exp4404[[#This Row],[Client_Reference__c]]&amp;"','FC_IOR_and_Import_Compliance_Fee_USD__c')"</f>
        <v/>
      </c>
      <c r="M2" s="18">
        <f>"ior_eor_cost(results_df,'"&amp;Shipment_Order__c_exp4404[[#This Row],[Lookup Value]]&amp;"')"</f>
        <v/>
      </c>
      <c r="N2" s="18">
        <f>"licenses_costs(results_df,'"&amp;Shipment_Order__c_exp4404[[#This Row],[Lookup Value]]&amp;"')"</f>
        <v/>
      </c>
      <c r="O2" s="18">
        <f>"recharge_tax_and_duty(results_df,'"&amp;Shipment_Order__c_exp4404[[#This Row],[Lookup Value]]&amp;"')"</f>
        <v/>
      </c>
      <c r="P2" t="inlineStr">
        <is>
          <t>static('Canada - HOC (TecEx) (*)')</t>
        </is>
      </c>
      <c r="Q2" t="inlineStr">
        <is>
          <t>static('a260Y00000EnEMsQAN')</t>
        </is>
      </c>
      <c r="R2" s="18">
        <f>"int_delivery_fee(results_df,'"&amp;Shipment_Order__c_exp4404[[#This Row],[Client_Reference__c]]&amp;"')"</f>
        <v/>
      </c>
      <c r="S2">
        <f>"liability_cover_fee(results_df,'"&amp;Shipment_Order__c_exp4404[[#This Row],[Client_Reference__c]]&amp;"')"</f>
        <v/>
      </c>
      <c r="T2" t="inlineStr">
        <is>
          <t>static('Canada')</t>
        </is>
      </c>
      <c r="U2" s="18">
        <f>"sum_fields(results_df,'Shipment_Order__c','"&amp;Shipment_Order__c_exp4404[[#This Row],[Client_Reference__c]]&amp;"',['IOR_FEE_USD__c','Handling_and_Admin_Fee__c','Bank_Fees__c','EOR_and_Export_Compliance_Fee_USD__c'])"</f>
        <v/>
      </c>
      <c r="V2">
        <f>"ior_fee(results_df,'"&amp;Shipment_Order__c_exp4404[[#This Row],[Client_Reference__c]]&amp;"')"</f>
        <v/>
      </c>
      <c r="W2">
        <f>"handling_and_admin_fees(results_df,'"&amp;Shipment_Order__c_exp4404[[#This Row],[Client_Reference__c]]&amp;"')"</f>
        <v/>
      </c>
      <c r="X2">
        <f>"bank_fees(results_df,'"&amp;Shipment_Order__c_exp4404[[#This Row],[Client_Reference__c]]&amp;"')"</f>
        <v/>
      </c>
      <c r="Y2" s="18">
        <f>"sum_fields(results_df,'Shipment_Order__c','"&amp;Shipment_Order__c_exp4404[[#This Row],[Client_Reference__c]]&amp;"',['Total_clearance_Costs__c','Total_Customs_Brokerage_Cost__c','Recharge_Handling_Costs__c','Total_License_Cost__c'])"</f>
        <v/>
      </c>
      <c r="Z2" s="18">
        <f>"clearance_fees(results_df,'"&amp;Shipment_Order__c_exp4404[[#This Row],[Lookup Value]]&amp;"')"</f>
        <v/>
      </c>
      <c r="AA2" s="18">
        <f>"brokerage_fees(results_df,'"&amp;Shipment_Order__c_exp4404[[#This Row],[Lookup Value]]&amp;"')"</f>
        <v/>
      </c>
      <c r="AB2" s="18">
        <f>"handling_fees(results_df,'"&amp;Shipment_Order__c_exp4404[[#This Row],[Lookup Value]]&amp;"')"</f>
        <v/>
      </c>
      <c r="AC2" s="18">
        <f>"license_fees(results_df,'"&amp;Shipment_Order__c_exp4404[[#This Row],[Lookup Value]]&amp;"')"</f>
        <v/>
      </c>
      <c r="AD2" t="inlineStr">
        <is>
          <t>static(86.96)</t>
        </is>
      </c>
      <c r="AE2" t="inlineStr">
        <is>
          <t>static(86.96)</t>
        </is>
      </c>
      <c r="AF2" t="inlineStr">
        <is>
          <t>static(0)</t>
        </is>
      </c>
      <c r="AG2" t="inlineStr">
        <is>
          <t>static(0)</t>
        </is>
      </c>
      <c r="AH2">
        <f>"eor_fee(results_df,'"&amp;Shipment_Order__c_exp4404[[#This Row],[Client_Reference__c]]&amp;"')"</f>
        <v/>
      </c>
      <c r="AI2" s="18">
        <f>"total_taxes(results_df,'"&amp;Shipment_Order__c_exp4404[[#This Row],[Lookup Value]]&amp;"')"</f>
        <v/>
      </c>
      <c r="AJ2" s="18">
        <f>"tax_cost(results_df,'"&amp;Shipment_Order__c_exp4404[[#This Row],[Client_Reference__c]]&amp;"')"</f>
        <v/>
      </c>
      <c r="AK2" t="inlineStr">
        <is>
          <t>static(False)</t>
        </is>
      </c>
      <c r="AL2" t="inlineStr">
        <is>
          <t>static(False)</t>
        </is>
      </c>
      <c r="AM2" t="inlineStr">
        <is>
          <t>static('Cost Estimate')</t>
        </is>
      </c>
      <c r="AN2" t="inlineStr">
        <is>
          <t>static('Client')</t>
        </is>
      </c>
      <c r="AO2">
        <f>"taxrange_max(results_df,'"&amp;Shipment_Order__c_exp4404[[#This Row],[Client_Reference__c]]&amp;"')"</f>
        <v/>
      </c>
      <c r="AP2">
        <f>"taxrange_min(results_df,'"&amp;Shipment_Order__c_exp4404[[#This Row],[Client_Reference__c]]&amp;"')"</f>
        <v/>
      </c>
      <c r="AQ2">
        <f>"costrange_max(results_df,'"&amp;Shipment_Order__c_exp4404[[#This Row],[Client_Reference__c]]&amp;"')"</f>
        <v/>
      </c>
      <c r="AR2">
        <f>"costrange_min(results_df,'"&amp;Shipment_Order__c_exp4404[[#This Row],[Client_Reference__c]]&amp;"')"</f>
        <v/>
      </c>
      <c r="AS2" t="inlineStr">
        <is>
          <t>static(0)</t>
        </is>
      </c>
      <c r="AT2">
        <f>Shipment_Order__c_exp4404[[#This Row],[Client_Reference__c]]</f>
        <v/>
      </c>
      <c r="AV2" t="inlineStr">
        <is>
          <t>MED03</t>
        </is>
      </c>
      <c r="AW2" t="n">
        <v>1234567890</v>
      </c>
      <c r="AX2" t="inlineStr">
        <is>
          <t>static('1234567890')</t>
        </is>
      </c>
      <c r="AY2" t="inlineStr">
        <is>
          <t>static('a1d1v000009Z5YqAAK')</t>
        </is>
      </c>
      <c r="AZ2" t="inlineStr">
        <is>
          <t>static('61099010000')</t>
        </is>
      </c>
      <c r="BA2" t="inlineStr">
        <is>
          <t>static(None)</t>
        </is>
      </c>
      <c r="BB2" t="inlineStr">
        <is>
          <t>static(None)</t>
        </is>
      </c>
      <c r="BC2" t="inlineStr">
        <is>
          <t>static('Auto Matched')</t>
        </is>
      </c>
      <c r="BD2" s="18">
        <f>"inherit(results_df,'Part__c','"&amp;Part__c_exp5415[[#This Row],[Lookup Value]]&amp;"','Product__r.Li_on_batteries__c')"</f>
        <v/>
      </c>
      <c r="BE2" s="18">
        <f>"inherit(results_df,'Part__c','"&amp;Part__c_exp5415[[#This Row],[Lookup Value]]&amp;"','Product__r.Category__c')"</f>
        <v/>
      </c>
      <c r="BF2" s="18">
        <f>"inherit(results_df,'Part__c','"&amp;Part__c_exp5415[[#This Row],[Lookup Value]]&amp;"','Product__r.Sub_Category__c')"</f>
        <v/>
      </c>
      <c r="BG2" s="18">
        <f>"inherit(results_df,'Part__c','"&amp;Part__c_exp5415[[#This Row],[Lookup Value]]&amp;"','Product__r.US_HTS_Code__c')"</f>
        <v/>
      </c>
      <c r="BH2" s="18">
        <f>"inherit(results_df,'Part__c','"&amp;Part__c_exp5415[[#This Row],[Lookup Value]]&amp;"','Product__r.ECCN__c')"</f>
        <v/>
      </c>
      <c r="BI2" s="18">
        <f>"inherit(results_df,'Part__c','"&amp;Part__c_exp5415[[#This Row],[Lookup Value]]&amp;"','Product__r.Country_Two_Digit__c')"</f>
        <v/>
      </c>
      <c r="BJ2" s="18">
        <f>"inherit(results_df,'Part__c','"&amp;Part__c_exp5415[[#This Row],[Lookup Value]]&amp;"','Product__r.Suggested_Country_of_Origin__c')"</f>
        <v/>
      </c>
      <c r="BK2" s="18">
        <f>"inherit(results_df,'Part__c','"&amp;Part__c_exp5415[[#This Row],[Lookup Value]]&amp;"','Product__r.Country_of_Origin2__c')"</f>
        <v/>
      </c>
      <c r="BL2" s="18">
        <f>"inherit(results_df,'Part__c','"&amp;Part__c_exp5415[[#This Row],[Lookup Value]]&amp;"','Product__r.MSRP__c')"</f>
        <v/>
      </c>
      <c r="BM2" s="18" t="inlineStr">
        <is>
          <t>static('01t1v00000EZP1OAAX')</t>
        </is>
      </c>
      <c r="BN2" t="inlineStr">
        <is>
          <t>static('CLOTHES - ALL')</t>
        </is>
      </c>
      <c r="BO2" t="inlineStr">
        <is>
          <t>static(True)</t>
        </is>
      </c>
      <c r="BP2" t="inlineStr">
        <is>
          <t>static(False)</t>
        </is>
      </c>
      <c r="BQ2" s="18">
        <f>"inherit(results_df,'Part__c','"&amp;Part__c_exp5415[[#This Row],[Lookup Value]]&amp;"','Product__r.Manufacturer__r.Name')"</f>
        <v/>
      </c>
      <c r="BR2" s="18">
        <f>"inherit(results_df,'Part__c','"&amp;Part__c_exp5415[[#This Row],[Lookup Value]]&amp;"','Product__r.Wireless_capability__c')"</f>
        <v/>
      </c>
      <c r="BS2" s="18">
        <f>"inherit(results_df,'Part__c','"&amp;Part__c_exp5415[[#This Row],[Lookup Value]]&amp;"','Product__r.Encryption__c')"</f>
        <v/>
      </c>
      <c r="BT2" t="inlineStr">
        <is>
          <t>static(False)</t>
        </is>
      </c>
      <c r="BU2" s="18">
        <f>"inherit(results_df,'Part__c','"&amp;Part__c_exp5415[[#This Row],[Lookup Value]]&amp;"','Matched_HS_Code2__r.Rate__c')"</f>
        <v/>
      </c>
      <c r="BV2" t="inlineStr">
        <is>
          <t>static(None)</t>
        </is>
      </c>
      <c r="BW2" t="inlineStr">
        <is>
          <t>static(None)</t>
        </is>
      </c>
      <c r="BX2" t="inlineStr">
        <is>
          <t>static(None)</t>
        </is>
      </c>
      <c r="BY2">
        <f>"inherit(results_df,'Part__c','"&amp;Part__c_exp5415[[#This Row],[Lookup Value]]&amp;"','Matched_HS_Code2__r.Specific_VAT_Rate__c')"</f>
        <v/>
      </c>
      <c r="BZ2" s="18" t="inlineStr">
        <is>
          <t>Yes</t>
        </is>
      </c>
      <c r="CA2">
        <f>Part__c_exp5415[[#This Row],[Shipment_Order__r.Client_Reference__c]]&amp;":"&amp;Part__c_exp5415[[#This Row],[LookupName]]</f>
        <v/>
      </c>
      <c r="CC2" t="inlineStr">
        <is>
          <t>MED01</t>
        </is>
      </c>
      <c r="CD2" s="18">
        <f>"inherit(results_df,'Freight__c','"&amp;Freight__c_exp6426[[#This Row],[Lookup Value]]&amp;"','Selected_Rate_From_Existing__c')"</f>
        <v/>
      </c>
      <c r="CE2" t="inlineStr">
        <is>
          <t>static(5810.63)</t>
        </is>
      </c>
      <c r="CF2" s="18">
        <f>"int_freight_fee_invoiced(results_df,'"&amp;Freight__c_exp6426[[#This Row],[Lookup Value]]&amp;"')"</f>
        <v/>
      </c>
      <c r="CG2" t="inlineStr">
        <is>
          <t>static(None)</t>
        </is>
      </c>
      <c r="CH2" t="inlineStr">
        <is>
          <t>static('Freight Forwarder')</t>
        </is>
      </c>
      <c r="CI2" t="inlineStr">
        <is>
          <t>static(13367.25)</t>
        </is>
      </c>
      <c r="CJ2" t="inlineStr">
        <is>
          <t>static(5521.02)</t>
        </is>
      </c>
      <c r="CK2">
        <f>Freight__c_exp6426[[#This Row],[Shipment_Order__r.Client_Reference__c]]</f>
        <v/>
      </c>
      <c r="CM2" t="inlineStr">
        <is>
          <t>MED01</t>
        </is>
      </c>
      <c r="CN2" t="inlineStr">
        <is>
          <t>Final Delivery Addresses Required</t>
        </is>
      </c>
      <c r="CO2" t="inlineStr">
        <is>
          <t>static('a7b1v000000kEWgAAM')</t>
        </is>
      </c>
      <c r="CP2" t="inlineStr">
        <is>
          <t>static('Final Delivery Addresses Required')</t>
        </is>
      </c>
      <c r="CQ2" t="inlineStr">
        <is>
          <t>static(False)</t>
        </is>
      </c>
      <c r="CR2" t="inlineStr">
        <is>
          <t>static(True)</t>
        </is>
      </c>
      <c r="CS2" t="inlineStr">
        <is>
          <t>static('All')</t>
        </is>
      </c>
      <c r="CT2" t="inlineStr">
        <is>
          <t>static('TecEx;Zee')</t>
        </is>
      </c>
      <c r="CU2" t="inlineStr">
        <is>
          <t>static('AM')</t>
        </is>
      </c>
      <c r="CV2">
        <f>SUBSTITUTE(Task_exp7437[[#This Row],[Shipment_Order__r.Client_Reference__c]]&amp;":"&amp;Task_exp7437[[#This Row],[Master_Task_LookupName]],"\","")</f>
        <v/>
      </c>
    </row>
    <row r="3">
      <c r="A3" t="inlineStr">
        <is>
          <t>MED02</t>
        </is>
      </c>
      <c r="B3" t="inlineStr">
        <is>
          <t>static(False)</t>
        </is>
      </c>
      <c r="C3" t="inlineStr">
        <is>
          <t>static(None)</t>
        </is>
      </c>
      <c r="D3" s="18">
        <f>"client_actual_freight(results_df,'"&amp;Shipment_Order__c_exp4404[[#This Row],[Client_Reference__c]]&amp;"')"</f>
        <v/>
      </c>
      <c r="E3">
        <f>"client_actual_insurance(results_df,'"&amp;Shipment_Order__c_exp4404[[#This Row],[Client_Reference__c]]&amp;"')"</f>
        <v/>
      </c>
      <c r="F3">
        <f>"ci_input_freight(results_df,'"&amp;Shipment_Order__c_exp4404[[#This Row],[Client_Reference__c]]&amp;"')"</f>
        <v/>
      </c>
      <c r="G3">
        <f>"ci_input_liability_cover(results_df,'"&amp;Shipment_Order__c_exp4404[[#This Row],[Client_Reference__c]]&amp;"')"</f>
        <v/>
      </c>
      <c r="H3" s="18">
        <f>"sum_fields(results_df,'Shipment_Order__c','"&amp;Shipment_Order__c_exp4404[[#This Row],[Client_Reference__c]]&amp;"',['FC_Total_Customs_Brokerage_Cost__c','FC_Total_Clearance_Costs__c','FC_Total_Handling_Costs__c','FC_Total_License_Cost__c'])"</f>
        <v/>
      </c>
      <c r="I3" s="18">
        <f>"brokerage_costs(results_df,'"&amp;Shipment_Order__c_exp4404[[#This Row],[Lookup Value]]&amp;"')"</f>
        <v/>
      </c>
      <c r="J3" s="18">
        <f>"clearance_costs(results_df,'"&amp;Shipment_Order__c_exp4404[[#This Row],[Lookup Value]]&amp;"')"</f>
        <v/>
      </c>
      <c r="K3" s="18">
        <f>"handling_costs(results_df,'"&amp;Shipment_Order__c_exp4404[[#This Row],[Lookup Value]]&amp;"')"</f>
        <v/>
      </c>
      <c r="L3" s="18">
        <f>"inherit(results_df,'Shipment_Order__c','"&amp;Shipment_Order__c_exp4404[[#This Row],[Client_Reference__c]]&amp;"','FC_IOR_and_Import_Compliance_Fee_USD__c')"</f>
        <v/>
      </c>
      <c r="M3" s="18">
        <f>"ior_eor_cost(results_df,'"&amp;Shipment_Order__c_exp4404[[#This Row],[Lookup Value]]&amp;"')"</f>
        <v/>
      </c>
      <c r="N3" s="18">
        <f>"licenses_costs(results_df,'"&amp;Shipment_Order__c_exp4404[[#This Row],[Lookup Value]]&amp;"')"</f>
        <v/>
      </c>
      <c r="O3" s="18">
        <f>"recharge_tax_and_duty(results_df,'"&amp;Shipment_Order__c_exp4404[[#This Row],[Lookup Value]]&amp;"')"</f>
        <v/>
      </c>
      <c r="P3" t="inlineStr">
        <is>
          <t>static('United Arab Emirates - CARE OCEAN (*)')</t>
        </is>
      </c>
      <c r="Q3" t="inlineStr">
        <is>
          <t>static('a261v00000F3ox4AAB')</t>
        </is>
      </c>
      <c r="R3" s="18">
        <f>"int_delivery_fee(results_df,'"&amp;Shipment_Order__c_exp4404[[#This Row],[Client_Reference__c]]&amp;"')"</f>
        <v/>
      </c>
      <c r="S3">
        <f>"liability_cover_fee(results_df,'"&amp;Shipment_Order__c_exp4404[[#This Row],[Client_Reference__c]]&amp;"')"</f>
        <v/>
      </c>
      <c r="T3" t="inlineStr">
        <is>
          <t>static('United Arab Emirates')</t>
        </is>
      </c>
      <c r="U3" s="18">
        <f>"sum_fields(results_df,'Shipment_Order__c','"&amp;Shipment_Order__c_exp4404[[#This Row],[Client_Reference__c]]&amp;"',['IOR_FEE_USD__c','Handling_and_Admin_Fee__c','Bank_Fees__c','EOR_and_Export_Compliance_Fee_USD__c'])"</f>
        <v/>
      </c>
      <c r="V3">
        <f>"ior_fee(results_df,'"&amp;Shipment_Order__c_exp4404[[#This Row],[Client_Reference__c]]&amp;"')"</f>
        <v/>
      </c>
      <c r="W3">
        <f>"handling_and_admin_fees(results_df,'"&amp;Shipment_Order__c_exp4404[[#This Row],[Client_Reference__c]]&amp;"')"</f>
        <v/>
      </c>
      <c r="X3">
        <f>"bank_fees(results_df,'"&amp;Shipment_Order__c_exp4404[[#This Row],[Client_Reference__c]]&amp;"')"</f>
        <v/>
      </c>
      <c r="Y3" s="18">
        <f>"sum_fields(results_df,'Shipment_Order__c','"&amp;Shipment_Order__c_exp4404[[#This Row],[Client_Reference__c]]&amp;"',['Total_clearance_Costs__c','Total_Customs_Brokerage_Cost__c','Recharge_Handling_Costs__c','Total_License_Cost__c'])"</f>
        <v/>
      </c>
      <c r="Z3" s="18">
        <f>"clearance_fees(results_df,'"&amp;Shipment_Order__c_exp4404[[#This Row],[Lookup Value]]&amp;"')"</f>
        <v/>
      </c>
      <c r="AA3" s="18">
        <f>"brokerage_fees(results_df,'"&amp;Shipment_Order__c_exp4404[[#This Row],[Lookup Value]]&amp;"')"</f>
        <v/>
      </c>
      <c r="AB3" s="18">
        <f>"handling_fees(results_df,'"&amp;Shipment_Order__c_exp4404[[#This Row],[Lookup Value]]&amp;"')"</f>
        <v/>
      </c>
      <c r="AC3" s="18">
        <f>"license_fees(results_df,'"&amp;Shipment_Order__c_exp4404[[#This Row],[Lookup Value]]&amp;"')"</f>
        <v/>
      </c>
      <c r="AD3" t="inlineStr">
        <is>
          <t>static(130.43)</t>
        </is>
      </c>
      <c r="AE3" t="inlineStr">
        <is>
          <t>static(173.91)</t>
        </is>
      </c>
      <c r="AF3" t="inlineStr">
        <is>
          <t>static(0)</t>
        </is>
      </c>
      <c r="AG3" t="inlineStr">
        <is>
          <t>static(26)</t>
        </is>
      </c>
      <c r="AH3">
        <f>"eor_fee(results_df,'"&amp;Shipment_Order__c_exp4404[[#This Row],[Client_Reference__c]]&amp;"')"</f>
        <v/>
      </c>
      <c r="AI3" s="18">
        <f>"total_taxes(results_df,'"&amp;Shipment_Order__c_exp4404[[#This Row],[Lookup Value]]&amp;"')"</f>
        <v/>
      </c>
      <c r="AJ3" s="18">
        <f>"tax_cost(results_df,'"&amp;Shipment_Order__c_exp4404[[#This Row],[Client_Reference__c]]&amp;"')"</f>
        <v/>
      </c>
      <c r="AK3" t="inlineStr">
        <is>
          <t>static(False)</t>
        </is>
      </c>
      <c r="AL3" t="inlineStr">
        <is>
          <t>static(False)</t>
        </is>
      </c>
      <c r="AM3" t="inlineStr">
        <is>
          <t>static('Cost Estimate')</t>
        </is>
      </c>
      <c r="AN3" t="inlineStr">
        <is>
          <t>static('TecEx')</t>
        </is>
      </c>
      <c r="AO3">
        <f>"taxrange_max(results_df,'"&amp;Shipment_Order__c_exp4404[[#This Row],[Client_Reference__c]]&amp;"')"</f>
        <v/>
      </c>
      <c r="AP3">
        <f>"taxrange_min(results_df,'"&amp;Shipment_Order__c_exp4404[[#This Row],[Client_Reference__c]]&amp;"')"</f>
        <v/>
      </c>
      <c r="AQ3">
        <f>"costrange_max(results_df,'"&amp;Shipment_Order__c_exp4404[[#This Row],[Client_Reference__c]]&amp;"')"</f>
        <v/>
      </c>
      <c r="AR3">
        <f>"costrange_min(results_df,'"&amp;Shipment_Order__c_exp4404[[#This Row],[Client_Reference__c]]&amp;"')"</f>
        <v/>
      </c>
      <c r="AS3" t="inlineStr">
        <is>
          <t>static(0)</t>
        </is>
      </c>
      <c r="AT3">
        <f>Shipment_Order__c_exp4404[[#This Row],[Client_Reference__c]]</f>
        <v/>
      </c>
      <c r="AV3" t="inlineStr">
        <is>
          <t>MED03</t>
        </is>
      </c>
      <c r="AW3" t="inlineStr">
        <is>
          <t>12345TBC12345</t>
        </is>
      </c>
      <c r="AX3" t="inlineStr">
        <is>
          <t>static('12345TBC12345')</t>
        </is>
      </c>
      <c r="AY3" t="inlineStr">
        <is>
          <t>static(None)</t>
        </is>
      </c>
      <c r="AZ3" t="inlineStr">
        <is>
          <t>static(None)</t>
        </is>
      </c>
      <c r="BA3" t="inlineStr">
        <is>
          <t>static(None)</t>
        </is>
      </c>
      <c r="BB3" t="inlineStr">
        <is>
          <t>static(None)</t>
        </is>
      </c>
      <c r="BC3" t="inlineStr">
        <is>
          <t>static(None)</t>
        </is>
      </c>
      <c r="BD3" t="inlineStr">
        <is>
          <t>static(None)</t>
        </is>
      </c>
      <c r="BE3" t="inlineStr">
        <is>
          <t>static(None)</t>
        </is>
      </c>
      <c r="BF3" t="inlineStr">
        <is>
          <t>static(None)</t>
        </is>
      </c>
      <c r="BG3" t="inlineStr">
        <is>
          <t>static(None)</t>
        </is>
      </c>
      <c r="BH3" t="inlineStr">
        <is>
          <t>static(None)</t>
        </is>
      </c>
      <c r="BI3" t="inlineStr">
        <is>
          <t>static('CN')</t>
        </is>
      </c>
      <c r="BJ3" t="inlineStr">
        <is>
          <t>static('China')</t>
        </is>
      </c>
      <c r="BK3" t="inlineStr">
        <is>
          <t>static(None)</t>
        </is>
      </c>
      <c r="BL3" t="inlineStr">
        <is>
          <t>static(0)</t>
        </is>
      </c>
      <c r="BM3" t="inlineStr">
        <is>
          <t>static(None)</t>
        </is>
      </c>
      <c r="BN3" t="inlineStr">
        <is>
          <t>static(None)</t>
        </is>
      </c>
      <c r="BO3" t="inlineStr">
        <is>
          <t>static(True)</t>
        </is>
      </c>
      <c r="BP3" t="inlineStr">
        <is>
          <t>static(True)</t>
        </is>
      </c>
      <c r="BQ3" t="inlineStr">
        <is>
          <t>static(None)</t>
        </is>
      </c>
      <c r="BR3" t="inlineStr">
        <is>
          <t>static(None)</t>
        </is>
      </c>
      <c r="BS3" t="inlineStr">
        <is>
          <t>static(None)</t>
        </is>
      </c>
      <c r="BT3" t="inlineStr">
        <is>
          <t>static(True)</t>
        </is>
      </c>
      <c r="BU3" t="inlineStr">
        <is>
          <t>static(None)</t>
        </is>
      </c>
      <c r="BV3" t="inlineStr">
        <is>
          <t>static(None)</t>
        </is>
      </c>
      <c r="BW3" t="inlineStr">
        <is>
          <t>static(None)</t>
        </is>
      </c>
      <c r="BX3" t="inlineStr">
        <is>
          <t>static(None)</t>
        </is>
      </c>
      <c r="BY3" t="inlineStr">
        <is>
          <t>static(None)</t>
        </is>
      </c>
      <c r="BZ3" s="18" t="inlineStr">
        <is>
          <t>No</t>
        </is>
      </c>
      <c r="CA3">
        <f>Part__c_exp5415[[#This Row],[Shipment_Order__r.Client_Reference__c]]&amp;":"&amp;Part__c_exp5415[[#This Row],[LookupName]]</f>
        <v/>
      </c>
      <c r="CC3" t="inlineStr">
        <is>
          <t>MED02</t>
        </is>
      </c>
      <c r="CD3" s="18">
        <f>"inherit(results_df,'Freight__c','"&amp;Freight__c_exp6426[[#This Row],[Lookup Value]]&amp;"','Selected_Rate_From_Existing__c')"</f>
        <v/>
      </c>
      <c r="CE3" t="inlineStr">
        <is>
          <t>static(None)</t>
        </is>
      </c>
      <c r="CF3" s="18">
        <f>"int_freight_fee_invoiced(results_df,'"&amp;Freight__c_exp6426[[#This Row],[Lookup Value]]&amp;"')"</f>
        <v/>
      </c>
      <c r="CG3" t="inlineStr">
        <is>
          <t>static(None)</t>
        </is>
      </c>
      <c r="CH3" t="inlineStr">
        <is>
          <t>static('Freight Forwarder')</t>
        </is>
      </c>
      <c r="CI3" t="inlineStr">
        <is>
          <t>static(7164.1)</t>
        </is>
      </c>
      <c r="CJ3" t="inlineStr">
        <is>
          <t>static(3443.68)</t>
        </is>
      </c>
      <c r="CK3">
        <f>Freight__c_exp6426[[#This Row],[Shipment_Order__r.Client_Reference__c]]</f>
        <v/>
      </c>
      <c r="CM3" t="inlineStr">
        <is>
          <t>MED01</t>
        </is>
      </c>
      <c r="CN3" t="inlineStr">
        <is>
          <t>Air Waybill Required (Client) (With Notify Party)</t>
        </is>
      </c>
      <c r="CO3" t="inlineStr">
        <is>
          <t>static('a7b1v000000kEaXAAU')</t>
        </is>
      </c>
      <c r="CP3" t="inlineStr">
        <is>
          <t>static('Air Waybill Required (Client) (With Notify Party)')</t>
        </is>
      </c>
      <c r="CQ3" t="inlineStr">
        <is>
          <t>static(False)</t>
        </is>
      </c>
      <c r="CR3" t="inlineStr">
        <is>
          <t>static(True)</t>
        </is>
      </c>
      <c r="CS3" t="inlineStr">
        <is>
          <t>static('All')</t>
        </is>
      </c>
      <c r="CT3" t="inlineStr">
        <is>
          <t>static('TecEx;Zee')</t>
        </is>
      </c>
      <c r="CU3" t="inlineStr">
        <is>
          <t>static('AM')</t>
        </is>
      </c>
      <c r="CV3">
        <f>SUBSTITUTE(Task_exp7437[[#This Row],[Shipment_Order__r.Client_Reference__c]]&amp;":"&amp;Task_exp7437[[#This Row],[Master_Task_LookupName]],"\","")</f>
        <v/>
      </c>
    </row>
    <row r="4">
      <c r="A4" t="inlineStr">
        <is>
          <t>MED03</t>
        </is>
      </c>
      <c r="B4" t="inlineStr">
        <is>
          <t>static(False)</t>
        </is>
      </c>
      <c r="C4" t="inlineStr">
        <is>
          <t>static(None)</t>
        </is>
      </c>
      <c r="D4" s="18">
        <f>"client_actual_freight(results_df,'"&amp;Shipment_Order__c_exp4404[[#This Row],[Client_Reference__c]]&amp;"')"</f>
        <v/>
      </c>
      <c r="E4">
        <f>"client_actual_insurance(results_df,'"&amp;Shipment_Order__c_exp4404[[#This Row],[Client_Reference__c]]&amp;"')"</f>
        <v/>
      </c>
      <c r="F4">
        <f>"ci_input_freight(results_df,'"&amp;Shipment_Order__c_exp4404[[#This Row],[Client_Reference__c]]&amp;"')"</f>
        <v/>
      </c>
      <c r="G4">
        <f>"ci_input_liability_cover(results_df,'"&amp;Shipment_Order__c_exp4404[[#This Row],[Client_Reference__c]]&amp;"')"</f>
        <v/>
      </c>
      <c r="H4" s="18">
        <f>"sum_fields(results_df,'Shipment_Order__c','"&amp;Shipment_Order__c_exp4404[[#This Row],[Client_Reference__c]]&amp;"',['FC_Total_Customs_Brokerage_Cost__c','FC_Total_Clearance_Costs__c','FC_Total_Handling_Costs__c','FC_Total_License_Cost__c'])"</f>
        <v/>
      </c>
      <c r="I4" s="18">
        <f>"brokerage_costs(results_df,'"&amp;Shipment_Order__c_exp4404[[#This Row],[Lookup Value]]&amp;"')"</f>
        <v/>
      </c>
      <c r="J4" s="18">
        <f>"clearance_costs(results_df,'"&amp;Shipment_Order__c_exp4404[[#This Row],[Lookup Value]]&amp;"')"</f>
        <v/>
      </c>
      <c r="K4" s="18">
        <f>"handling_costs(results_df,'"&amp;Shipment_Order__c_exp4404[[#This Row],[Lookup Value]]&amp;"')"</f>
        <v/>
      </c>
      <c r="L4" s="18">
        <f>"inherit(results_df,'Shipment_Order__c','"&amp;Shipment_Order__c_exp4404[[#This Row],[Client_Reference__c]]&amp;"','FC_IOR_and_Import_Compliance_Fee_USD__c')"</f>
        <v/>
      </c>
      <c r="M4" s="18">
        <f>"ior_eor_cost(results_df,'"&amp;Shipment_Order__c_exp4404[[#This Row],[Lookup Value]]&amp;"')"</f>
        <v/>
      </c>
      <c r="N4" s="18">
        <f>"licenses_costs(results_df,'"&amp;Shipment_Order__c_exp4404[[#This Row],[Lookup Value]]&amp;"')"</f>
        <v/>
      </c>
      <c r="O4" s="18">
        <f>"recharge_tax_and_duty(results_df,'"&amp;Shipment_Order__c_exp4404[[#This Row],[Lookup Value]]&amp;"')"</f>
        <v/>
      </c>
      <c r="P4" t="inlineStr">
        <is>
          <t>static('Myanmar - Ocean Link (*)')</t>
        </is>
      </c>
      <c r="Q4" t="inlineStr">
        <is>
          <t>static('a261v00000EKKpBAAX')</t>
        </is>
      </c>
      <c r="R4" s="18">
        <f>"int_delivery_fee(results_df,'"&amp;Shipment_Order__c_exp4404[[#This Row],[Client_Reference__c]]&amp;"')"</f>
        <v/>
      </c>
      <c r="S4">
        <f>"liability_cover_fee(results_df,'"&amp;Shipment_Order__c_exp4404[[#This Row],[Client_Reference__c]]&amp;"')"</f>
        <v/>
      </c>
      <c r="T4" t="inlineStr">
        <is>
          <t>static('Myanmar')</t>
        </is>
      </c>
      <c r="U4" s="18">
        <f>"sum_fields(results_df,'Shipment_Order__c','"&amp;Shipment_Order__c_exp4404[[#This Row],[Client_Reference__c]]&amp;"',['IOR_FEE_USD__c','Handling_and_Admin_Fee__c','Bank_Fees__c','EOR_and_Export_Compliance_Fee_USD__c'])"</f>
        <v/>
      </c>
      <c r="V4">
        <f>"ior_fee(results_df,'"&amp;Shipment_Order__c_exp4404[[#This Row],[Client_Reference__c]]&amp;"')"</f>
        <v/>
      </c>
      <c r="W4">
        <f>"handling_and_admin_fees(results_df,'"&amp;Shipment_Order__c_exp4404[[#This Row],[Client_Reference__c]]&amp;"')"</f>
        <v/>
      </c>
      <c r="X4">
        <f>"bank_fees(results_df,'"&amp;Shipment_Order__c_exp4404[[#This Row],[Client_Reference__c]]&amp;"')"</f>
        <v/>
      </c>
      <c r="Y4" s="18">
        <f>"sum_fields(results_df,'Shipment_Order__c','"&amp;Shipment_Order__c_exp4404[[#This Row],[Client_Reference__c]]&amp;"',['Total_clearance_Costs__c','Total_Customs_Brokerage_Cost__c','Recharge_Handling_Costs__c','Total_License_Cost__c'])"</f>
        <v/>
      </c>
      <c r="Z4" s="18">
        <f>"clearance_fees(results_df,'"&amp;Shipment_Order__c_exp4404[[#This Row],[Lookup Value]]&amp;"')"</f>
        <v/>
      </c>
      <c r="AA4" s="18">
        <f>"brokerage_fees(results_df,'"&amp;Shipment_Order__c_exp4404[[#This Row],[Lookup Value]]&amp;"')"</f>
        <v/>
      </c>
      <c r="AB4" s="18">
        <f>"handling_fees(results_df,'"&amp;Shipment_Order__c_exp4404[[#This Row],[Lookup Value]]&amp;"')"</f>
        <v/>
      </c>
      <c r="AC4" s="18">
        <f>"license_fees(results_df,'"&amp;Shipment_Order__c_exp4404[[#This Row],[Lookup Value]]&amp;"')"</f>
        <v/>
      </c>
      <c r="AD4" t="inlineStr">
        <is>
          <t>static(130.43)</t>
        </is>
      </c>
      <c r="AE4" t="inlineStr">
        <is>
          <t>static(173.91)</t>
        </is>
      </c>
      <c r="AF4" t="inlineStr">
        <is>
          <t>static(0)</t>
        </is>
      </c>
      <c r="AG4" t="inlineStr">
        <is>
          <t>static(735)</t>
        </is>
      </c>
      <c r="AH4">
        <f>"eor_fee(results_df,'"&amp;Shipment_Order__c_exp4404[[#This Row],[Client_Reference__c]]&amp;"')"</f>
        <v/>
      </c>
      <c r="AI4" s="18">
        <f>"total_taxes(results_df,'"&amp;Shipment_Order__c_exp4404[[#This Row],[Lookup Value]]&amp;"')"</f>
        <v/>
      </c>
      <c r="AJ4" s="18">
        <f>"tax_cost(results_df,'"&amp;Shipment_Order__c_exp4404[[#This Row],[Client_Reference__c]]&amp;"')"</f>
        <v/>
      </c>
      <c r="AK4" t="inlineStr">
        <is>
          <t>static(False)</t>
        </is>
      </c>
      <c r="AL4" t="inlineStr">
        <is>
          <t>static(False)</t>
        </is>
      </c>
      <c r="AM4" t="inlineStr">
        <is>
          <t>static('Cost Estimate')</t>
        </is>
      </c>
      <c r="AN4" t="inlineStr">
        <is>
          <t>static('Client')</t>
        </is>
      </c>
      <c r="AO4">
        <f>"taxrange_max(results_df,'"&amp;Shipment_Order__c_exp4404[[#This Row],[Client_Reference__c]]&amp;"')"</f>
        <v/>
      </c>
      <c r="AP4">
        <f>"taxrange_min(results_df,'"&amp;Shipment_Order__c_exp4404[[#This Row],[Client_Reference__c]]&amp;"')"</f>
        <v/>
      </c>
      <c r="AQ4">
        <f>"costrange_max(results_df,'"&amp;Shipment_Order__c_exp4404[[#This Row],[Client_Reference__c]]&amp;"')"</f>
        <v/>
      </c>
      <c r="AR4">
        <f>"costrange_min(results_df,'"&amp;Shipment_Order__c_exp4404[[#This Row],[Client_Reference__c]]&amp;"')"</f>
        <v/>
      </c>
      <c r="AS4" t="inlineStr">
        <is>
          <t>static(12)</t>
        </is>
      </c>
      <c r="AT4">
        <f>Shipment_Order__c_exp4404[[#This Row],[Client_Reference__c]]</f>
        <v/>
      </c>
      <c r="AV4" t="inlineStr">
        <is>
          <t>MED03</t>
        </is>
      </c>
      <c r="AW4" t="inlineStr">
        <is>
          <t>12345TEST12345</t>
        </is>
      </c>
      <c r="AX4" t="inlineStr">
        <is>
          <t>static('12345TEST12345')</t>
        </is>
      </c>
      <c r="AY4" t="inlineStr">
        <is>
          <t>static('a1d1v000009Z5YqAAK')</t>
        </is>
      </c>
      <c r="AZ4" t="inlineStr">
        <is>
          <t>static('61099010000')</t>
        </is>
      </c>
      <c r="BA4" t="inlineStr">
        <is>
          <t>static(None)</t>
        </is>
      </c>
      <c r="BB4" t="inlineStr">
        <is>
          <t>static(None)</t>
        </is>
      </c>
      <c r="BC4" t="inlineStr">
        <is>
          <t>static('Auto Matched')</t>
        </is>
      </c>
      <c r="BD4" s="18">
        <f>"inherit(results_df,'Part__c','"&amp;Part__c_exp5415[[#This Row],[Lookup Value]]&amp;"','Product__r.Li_on_batteries__c')"</f>
        <v/>
      </c>
      <c r="BE4" s="18">
        <f>"inherit(results_df,'Part__c','"&amp;Part__c_exp5415[[#This Row],[Lookup Value]]&amp;"','Product__r.Category__c')"</f>
        <v/>
      </c>
      <c r="BF4" s="18">
        <f>"inherit(results_df,'Part__c','"&amp;Part__c_exp5415[[#This Row],[Lookup Value]]&amp;"','Product__r.Sub_Category__c')"</f>
        <v/>
      </c>
      <c r="BG4" s="18">
        <f>"inherit(results_df,'Part__c','"&amp;Part__c_exp5415[[#This Row],[Lookup Value]]&amp;"','Product__r.US_HTS_Code__c')"</f>
        <v/>
      </c>
      <c r="BH4" s="18">
        <f>"inherit(results_df,'Part__c','"&amp;Part__c_exp5415[[#This Row],[Lookup Value]]&amp;"','Product__r.ECCN__c')"</f>
        <v/>
      </c>
      <c r="BI4" s="18">
        <f>"inherit(results_df,'Part__c','"&amp;Part__c_exp5415[[#This Row],[Lookup Value]]&amp;"','Product__r.Country_Two_Digit__c')"</f>
        <v/>
      </c>
      <c r="BJ4" s="18">
        <f>"inherit(results_df,'Part__c','"&amp;Part__c_exp5415[[#This Row],[Lookup Value]]&amp;"','Product__r.Suggested_Country_of_Origin__c')"</f>
        <v/>
      </c>
      <c r="BK4" s="18">
        <f>"inherit(results_df,'Part__c','"&amp;Part__c_exp5415[[#This Row],[Lookup Value]]&amp;"','Product__r.Country_of_Origin2__c')"</f>
        <v/>
      </c>
      <c r="BL4" s="18">
        <f>"inherit(results_df,'Part__c','"&amp;Part__c_exp5415[[#This Row],[Lookup Value]]&amp;"','Product__r.MSRP__c')"</f>
        <v/>
      </c>
      <c r="BM4" s="18" t="inlineStr">
        <is>
          <t>static('01t1v00000EZP1OAAX')</t>
        </is>
      </c>
      <c r="BN4" t="inlineStr">
        <is>
          <t>static('CLOTHES - ALL')</t>
        </is>
      </c>
      <c r="BO4" t="inlineStr">
        <is>
          <t>static(True)</t>
        </is>
      </c>
      <c r="BP4" t="inlineStr">
        <is>
          <t>static(False)</t>
        </is>
      </c>
      <c r="BQ4" s="18">
        <f>"inherit(results_df,'Part__c','"&amp;Part__c_exp5415[[#This Row],[Lookup Value]]&amp;"','Product__r.Manufacturer__r.Name')"</f>
        <v/>
      </c>
      <c r="BR4" s="18">
        <f>"inherit(results_df,'Part__c','"&amp;Part__c_exp5415[[#This Row],[Lookup Value]]&amp;"','Product__r.Wireless_capability__c')"</f>
        <v/>
      </c>
      <c r="BS4" s="18">
        <f>"inherit(results_df,'Part__c','"&amp;Part__c_exp5415[[#This Row],[Lookup Value]]&amp;"','Product__r.Encryption__c')"</f>
        <v/>
      </c>
      <c r="BT4" t="inlineStr">
        <is>
          <t>static(False)</t>
        </is>
      </c>
      <c r="BU4" s="18">
        <f>"inherit(results_df,'Part__c','"&amp;Part__c_exp5415[[#This Row],[Lookup Value]]&amp;"','Matched_HS_Code2__r.Rate__c')"</f>
        <v/>
      </c>
      <c r="BV4" t="inlineStr">
        <is>
          <t>static(None)</t>
        </is>
      </c>
      <c r="BW4" t="inlineStr">
        <is>
          <t>static(None)</t>
        </is>
      </c>
      <c r="BX4" t="inlineStr">
        <is>
          <t>static(None)</t>
        </is>
      </c>
      <c r="BY4">
        <f>"inherit(results_df,'Part__c','"&amp;Part__c_exp5415[[#This Row],[Lookup Value]]&amp;"','Matched_HS_Code2__r.Specific_VAT_Rate__c')"</f>
        <v/>
      </c>
      <c r="BZ4" s="18" t="inlineStr">
        <is>
          <t>Yes</t>
        </is>
      </c>
      <c r="CA4">
        <f>Part__c_exp5415[[#This Row],[Shipment_Order__r.Client_Reference__c]]&amp;":"&amp;Part__c_exp5415[[#This Row],[LookupName]]</f>
        <v/>
      </c>
      <c r="CC4" t="inlineStr">
        <is>
          <t>MED03</t>
        </is>
      </c>
      <c r="CD4" s="18">
        <f>"inherit(results_df,'Freight__c','"&amp;Freight__c_exp6426[[#This Row],[Lookup Value]]&amp;"','Selected_Rate_From_Existing__c')"</f>
        <v/>
      </c>
      <c r="CE4" t="inlineStr">
        <is>
          <t>static(2412.47)</t>
        </is>
      </c>
      <c r="CF4" s="18">
        <f>"int_freight_fee_invoiced(results_df,'"&amp;Freight__c_exp6426[[#This Row],[Lookup Value]]&amp;"')"</f>
        <v/>
      </c>
      <c r="CG4" t="inlineStr">
        <is>
          <t>static(None)</t>
        </is>
      </c>
      <c r="CH4" t="inlineStr">
        <is>
          <t>static('Freight Forwarder')</t>
        </is>
      </c>
      <c r="CI4" t="inlineStr">
        <is>
          <t>static(4330)</t>
        </is>
      </c>
      <c r="CJ4" t="inlineStr">
        <is>
          <t>static(2958)</t>
        </is>
      </c>
      <c r="CK4">
        <f>Freight__c_exp6426[[#This Row],[Shipment_Order__r.Client_Reference__c]]</f>
        <v/>
      </c>
      <c r="CM4" t="inlineStr">
        <is>
          <t>MED01</t>
        </is>
      </c>
      <c r="CN4" t="inlineStr">
        <is>
          <t>EOR Required out of the UK</t>
        </is>
      </c>
      <c r="CO4" t="inlineStr">
        <is>
          <t>static('a7b1v000000kEWmAAM')</t>
        </is>
      </c>
      <c r="CP4" t="inlineStr">
        <is>
          <t>static('EOR Required out of the UK')</t>
        </is>
      </c>
      <c r="CQ4" t="inlineStr">
        <is>
          <t>static(False)</t>
        </is>
      </c>
      <c r="CR4" t="inlineStr">
        <is>
          <t>static(True)</t>
        </is>
      </c>
      <c r="CS4" t="inlineStr">
        <is>
          <t>static('All')</t>
        </is>
      </c>
      <c r="CT4" t="inlineStr">
        <is>
          <t>static('TecEx')</t>
        </is>
      </c>
      <c r="CU4" t="inlineStr">
        <is>
          <t>static('AM')</t>
        </is>
      </c>
      <c r="CV4">
        <f>SUBSTITUTE(Task_exp7437[[#This Row],[Shipment_Order__r.Client_Reference__c]]&amp;":"&amp;Task_exp7437[[#This Row],[Master_Task_LookupName]],"\","")</f>
        <v/>
      </c>
    </row>
    <row r="5">
      <c r="A5" t="inlineStr">
        <is>
          <t>MED04</t>
        </is>
      </c>
      <c r="B5" t="inlineStr">
        <is>
          <t>static(False)</t>
        </is>
      </c>
      <c r="C5" t="inlineStr">
        <is>
          <t>static(None)</t>
        </is>
      </c>
      <c r="D5" s="18">
        <f>"client_actual_freight(results_df,'"&amp;Shipment_Order__c_exp4404[[#This Row],[Client_Reference__c]]&amp;"')"</f>
        <v/>
      </c>
      <c r="E5">
        <f>"client_actual_insurance(results_df,'"&amp;Shipment_Order__c_exp4404[[#This Row],[Client_Reference__c]]&amp;"')"</f>
        <v/>
      </c>
      <c r="F5">
        <f>"ci_input_freight(results_df,'"&amp;Shipment_Order__c_exp4404[[#This Row],[Client_Reference__c]]&amp;"')"</f>
        <v/>
      </c>
      <c r="G5">
        <f>"ci_input_liability_cover(results_df,'"&amp;Shipment_Order__c_exp4404[[#This Row],[Client_Reference__c]]&amp;"')"</f>
        <v/>
      </c>
      <c r="H5" s="18">
        <f>"sum_fields(results_df,'Shipment_Order__c','"&amp;Shipment_Order__c_exp4404[[#This Row],[Client_Reference__c]]&amp;"',['FC_Total_Customs_Brokerage_Cost__c','FC_Total_Clearance_Costs__c','FC_Total_Handling_Costs__c','FC_Total_License_Cost__c'])"</f>
        <v/>
      </c>
      <c r="I5" s="18">
        <f>"brokerage_costs(results_df,'"&amp;Shipment_Order__c_exp4404[[#This Row],[Lookup Value]]&amp;"')"</f>
        <v/>
      </c>
      <c r="J5" s="18">
        <f>"clearance_costs(results_df,'"&amp;Shipment_Order__c_exp4404[[#This Row],[Lookup Value]]&amp;"')"</f>
        <v/>
      </c>
      <c r="K5" s="18">
        <f>"handling_costs(results_df,'"&amp;Shipment_Order__c_exp4404[[#This Row],[Lookup Value]]&amp;"')"</f>
        <v/>
      </c>
      <c r="L5" s="18">
        <f>"inherit(results_df,'Shipment_Order__c','"&amp;Shipment_Order__c_exp4404[[#This Row],[Client_Reference__c]]&amp;"','FC_IOR_and_Import_Compliance_Fee_USD__c')"</f>
        <v/>
      </c>
      <c r="M5" s="18">
        <f>"ior_eor_cost(results_df,'"&amp;Shipment_Order__c_exp4404[[#This Row],[Lookup Value]]&amp;"')"</f>
        <v/>
      </c>
      <c r="N5" s="18">
        <f>"licenses_costs(results_df,'"&amp;Shipment_Order__c_exp4404[[#This Row],[Lookup Value]]&amp;"')"</f>
        <v/>
      </c>
      <c r="O5" s="18">
        <f>"recharge_tax_and_duty(results_df,'"&amp;Shipment_Order__c_exp4404[[#This Row],[Lookup Value]]&amp;"')"</f>
        <v/>
      </c>
      <c r="P5" t="inlineStr">
        <is>
          <t>static('Jordan - Net Holdings(*)')</t>
        </is>
      </c>
      <c r="Q5" t="inlineStr">
        <is>
          <t>static('a260Y00000Eo3KWQAZ')</t>
        </is>
      </c>
      <c r="R5" s="18">
        <f>"int_delivery_fee(results_df,'"&amp;Shipment_Order__c_exp4404[[#This Row],[Client_Reference__c]]&amp;"')"</f>
        <v/>
      </c>
      <c r="S5">
        <f>"liability_cover_fee(results_df,'"&amp;Shipment_Order__c_exp4404[[#This Row],[Client_Reference__c]]&amp;"')"</f>
        <v/>
      </c>
      <c r="T5" t="inlineStr">
        <is>
          <t>static('Jordan')</t>
        </is>
      </c>
      <c r="U5" s="18">
        <f>"sum_fields(results_df,'Shipment_Order__c','"&amp;Shipment_Order__c_exp4404[[#This Row],[Client_Reference__c]]&amp;"',['IOR_FEE_USD__c','Handling_and_Admin_Fee__c','Bank_Fees__c','EOR_and_Export_Compliance_Fee_USD__c'])"</f>
        <v/>
      </c>
      <c r="V5">
        <f>"ior_fee(results_df,'"&amp;Shipment_Order__c_exp4404[[#This Row],[Client_Reference__c]]&amp;"')"</f>
        <v/>
      </c>
      <c r="W5">
        <f>"handling_and_admin_fees(results_df,'"&amp;Shipment_Order__c_exp4404[[#This Row],[Client_Reference__c]]&amp;"')"</f>
        <v/>
      </c>
      <c r="X5">
        <f>"bank_fees(results_df,'"&amp;Shipment_Order__c_exp4404[[#This Row],[Client_Reference__c]]&amp;"')"</f>
        <v/>
      </c>
      <c r="Y5" s="18">
        <f>"sum_fields(results_df,'Shipment_Order__c','"&amp;Shipment_Order__c_exp4404[[#This Row],[Client_Reference__c]]&amp;"',['Total_clearance_Costs__c','Total_Customs_Brokerage_Cost__c','Recharge_Handling_Costs__c','Total_License_Cost__c'])"</f>
        <v/>
      </c>
      <c r="Z5" s="18">
        <f>"clearance_fees(results_df,'"&amp;Shipment_Order__c_exp4404[[#This Row],[Lookup Value]]&amp;"')"</f>
        <v/>
      </c>
      <c r="AA5" s="18">
        <f>"brokerage_fees(results_df,'"&amp;Shipment_Order__c_exp4404[[#This Row],[Lookup Value]]&amp;"')"</f>
        <v/>
      </c>
      <c r="AB5" s="18">
        <f>"handling_fees(results_df,'"&amp;Shipment_Order__c_exp4404[[#This Row],[Lookup Value]]&amp;"')"</f>
        <v/>
      </c>
      <c r="AC5" s="18">
        <f>"license_fees(results_df,'"&amp;Shipment_Order__c_exp4404[[#This Row],[Lookup Value]]&amp;"')"</f>
        <v/>
      </c>
      <c r="AD5" t="inlineStr">
        <is>
          <t>static(130.43)</t>
        </is>
      </c>
      <c r="AE5" t="inlineStr">
        <is>
          <t>static(173.91)</t>
        </is>
      </c>
      <c r="AF5" t="inlineStr">
        <is>
          <t>static(0)</t>
        </is>
      </c>
      <c r="AG5" t="inlineStr">
        <is>
          <t>static(128)</t>
        </is>
      </c>
      <c r="AH5">
        <f>"eor_fee(results_df,'"&amp;Shipment_Order__c_exp4404[[#This Row],[Client_Reference__c]]&amp;"')"</f>
        <v/>
      </c>
      <c r="AI5" s="18">
        <f>"total_taxes(results_df,'"&amp;Shipment_Order__c_exp4404[[#This Row],[Lookup Value]]&amp;"')"</f>
        <v/>
      </c>
      <c r="AJ5" s="18">
        <f>"tax_cost(results_df,'"&amp;Shipment_Order__c_exp4404[[#This Row],[Client_Reference__c]]&amp;"')"</f>
        <v/>
      </c>
      <c r="AK5" t="inlineStr">
        <is>
          <t>static(False)</t>
        </is>
      </c>
      <c r="AL5" t="inlineStr">
        <is>
          <t>static(False)</t>
        </is>
      </c>
      <c r="AM5" t="inlineStr">
        <is>
          <t>static('Cost Estimate')</t>
        </is>
      </c>
      <c r="AN5" t="inlineStr">
        <is>
          <t>static('TecEx')</t>
        </is>
      </c>
      <c r="AO5">
        <f>"taxrange_max(results_df,'"&amp;Shipment_Order__c_exp4404[[#This Row],[Client_Reference__c]]&amp;"')"</f>
        <v/>
      </c>
      <c r="AP5">
        <f>"taxrange_min(results_df,'"&amp;Shipment_Order__c_exp4404[[#This Row],[Client_Reference__c]]&amp;"')"</f>
        <v/>
      </c>
      <c r="AQ5">
        <f>"costrange_max(results_df,'"&amp;Shipment_Order__c_exp4404[[#This Row],[Client_Reference__c]]&amp;"')"</f>
        <v/>
      </c>
      <c r="AR5">
        <f>"costrange_min(results_df,'"&amp;Shipment_Order__c_exp4404[[#This Row],[Client_Reference__c]]&amp;"')"</f>
        <v/>
      </c>
      <c r="AS5" t="inlineStr">
        <is>
          <t>static(3)</t>
        </is>
      </c>
      <c r="AT5">
        <f>Shipment_Order__c_exp4404[[#This Row],[Client_Reference__c]]</f>
        <v/>
      </c>
      <c r="AV5" t="inlineStr">
        <is>
          <t>MED03</t>
        </is>
      </c>
      <c r="AW5" t="inlineStr">
        <is>
          <t>123PROWD</t>
        </is>
      </c>
      <c r="AX5" t="inlineStr">
        <is>
          <t>static('123PROWD')</t>
        </is>
      </c>
      <c r="AY5" t="inlineStr">
        <is>
          <t>static('a1d1v000009Z6ITAA0')</t>
        </is>
      </c>
      <c r="AZ5" t="inlineStr">
        <is>
          <t>static('84713090000')</t>
        </is>
      </c>
      <c r="BA5" t="inlineStr">
        <is>
          <t>static(None)</t>
        </is>
      </c>
      <c r="BB5" t="inlineStr">
        <is>
          <t>static(None)</t>
        </is>
      </c>
      <c r="BC5" t="inlineStr">
        <is>
          <t>static(None)</t>
        </is>
      </c>
      <c r="BD5" t="inlineStr">
        <is>
          <t>static('Yes')</t>
        </is>
      </c>
      <c r="BE5" t="inlineStr">
        <is>
          <t>static('ADPM and parts')</t>
        </is>
      </c>
      <c r="BF5" t="inlineStr">
        <is>
          <t>static('Portable computers below 10 kg')</t>
        </is>
      </c>
      <c r="BG5" t="inlineStr">
        <is>
          <t>static(8471300100)</t>
        </is>
      </c>
      <c r="BH5" t="inlineStr">
        <is>
          <t>static('5A992.c')</t>
        </is>
      </c>
      <c r="BI5" t="inlineStr">
        <is>
          <t>static('CN')</t>
        </is>
      </c>
      <c r="BJ5" t="inlineStr">
        <is>
          <t>static('China')</t>
        </is>
      </c>
      <c r="BK5" t="inlineStr">
        <is>
          <t>static(None)</t>
        </is>
      </c>
      <c r="BL5" t="inlineStr">
        <is>
          <t>static(0)</t>
        </is>
      </c>
      <c r="BM5" t="inlineStr">
        <is>
          <t>static(None)</t>
        </is>
      </c>
      <c r="BN5" t="inlineStr">
        <is>
          <t>static(None)</t>
        </is>
      </c>
      <c r="BO5" t="inlineStr">
        <is>
          <t>static(True)</t>
        </is>
      </c>
      <c r="BP5" t="inlineStr">
        <is>
          <t>static(False)</t>
        </is>
      </c>
      <c r="BQ5" t="inlineStr">
        <is>
          <t>static('Apple')</t>
        </is>
      </c>
      <c r="BR5" t="inlineStr">
        <is>
          <t>static('Yes')</t>
        </is>
      </c>
      <c r="BS5" t="inlineStr">
        <is>
          <t>static('Yes')</t>
        </is>
      </c>
      <c r="BT5" t="inlineStr">
        <is>
          <t>static(False)</t>
        </is>
      </c>
      <c r="BU5" s="18">
        <f>"inherit(results_df,'Part__c','"&amp;Part__c_exp5415[[#This Row],[Lookup Value]]&amp;"','Matched_HS_Code2__r.Rate__c')"</f>
        <v/>
      </c>
      <c r="BV5" t="inlineStr">
        <is>
          <t>static(None)</t>
        </is>
      </c>
      <c r="BW5" t="inlineStr">
        <is>
          <t>static(None)</t>
        </is>
      </c>
      <c r="BX5" t="inlineStr">
        <is>
          <t>static(None)</t>
        </is>
      </c>
      <c r="BY5">
        <f>"inherit(results_df,'Part__c','"&amp;Part__c_exp5415[[#This Row],[Lookup Value]]&amp;"','Matched_HS_Code2__r.Specific_VAT_Rate__c')"</f>
        <v/>
      </c>
      <c r="BZ5" s="18" t="inlineStr">
        <is>
          <t>No</t>
        </is>
      </c>
      <c r="CA5">
        <f>Part__c_exp5415[[#This Row],[Shipment_Order__r.Client_Reference__c]]&amp;":"&amp;Part__c_exp5415[[#This Row],[LookupName]]</f>
        <v/>
      </c>
      <c r="CC5" t="inlineStr">
        <is>
          <t>MED04</t>
        </is>
      </c>
      <c r="CD5" s="18">
        <f>"inherit(results_df,'Freight__c','"&amp;Freight__c_exp6426[[#This Row],[Lookup Value]]&amp;"','Selected_Rate_From_Existing__c')"</f>
        <v/>
      </c>
      <c r="CE5" t="inlineStr">
        <is>
          <t>static(7056.58)</t>
        </is>
      </c>
      <c r="CF5" s="18">
        <f>"int_freight_fee_invoiced(results_df,'"&amp;Freight__c_exp6426[[#This Row],[Lookup Value]]&amp;"')"</f>
        <v/>
      </c>
      <c r="CG5" t="inlineStr">
        <is>
          <t>static(None)</t>
        </is>
      </c>
      <c r="CH5" t="inlineStr">
        <is>
          <t>static('Freight Forwarder')</t>
        </is>
      </c>
      <c r="CI5" t="inlineStr">
        <is>
          <t>static(11662)</t>
        </is>
      </c>
      <c r="CJ5" t="inlineStr">
        <is>
          <t>static(5413.5)</t>
        </is>
      </c>
      <c r="CK5">
        <f>Freight__c_exp6426[[#This Row],[Shipment_Order__r.Client_Reference__c]]</f>
        <v/>
      </c>
      <c r="CM5" t="inlineStr">
        <is>
          <t>MED01</t>
        </is>
      </c>
      <c r="CN5" t="inlineStr">
        <is>
          <t>Data Centre Ticket Number Required</t>
        </is>
      </c>
      <c r="CO5" t="inlineStr">
        <is>
          <t>static('a7b1v000000kEWnAAM')</t>
        </is>
      </c>
      <c r="CP5" t="inlineStr">
        <is>
          <t>static('Data Centre Ticket Number Required')</t>
        </is>
      </c>
      <c r="CQ5" t="inlineStr">
        <is>
          <t>static(False)</t>
        </is>
      </c>
      <c r="CR5" t="inlineStr">
        <is>
          <t>static(True)</t>
        </is>
      </c>
      <c r="CS5" t="inlineStr">
        <is>
          <t>static('All')</t>
        </is>
      </c>
      <c r="CT5" t="inlineStr">
        <is>
          <t>static('TecEx')</t>
        </is>
      </c>
      <c r="CU5" t="inlineStr">
        <is>
          <t>static('AM')</t>
        </is>
      </c>
      <c r="CV5">
        <f>SUBSTITUTE(Task_exp7437[[#This Row],[Shipment_Order__r.Client_Reference__c]]&amp;":"&amp;Task_exp7437[[#This Row],[Master_Task_LookupName]],"\","")</f>
        <v/>
      </c>
    </row>
    <row r="6">
      <c r="A6" t="inlineStr">
        <is>
          <t>MED05</t>
        </is>
      </c>
      <c r="B6" t="inlineStr">
        <is>
          <t>static(False)</t>
        </is>
      </c>
      <c r="C6" t="inlineStr">
        <is>
          <t>static(None)</t>
        </is>
      </c>
      <c r="D6" s="18">
        <f>"client_actual_freight(results_df,'"&amp;Shipment_Order__c_exp4404[[#This Row],[Client_Reference__c]]&amp;"')"</f>
        <v/>
      </c>
      <c r="E6">
        <f>"client_actual_insurance(results_df,'"&amp;Shipment_Order__c_exp4404[[#This Row],[Client_Reference__c]]&amp;"')"</f>
        <v/>
      </c>
      <c r="F6">
        <f>"ci_input_freight(results_df,'"&amp;Shipment_Order__c_exp4404[[#This Row],[Client_Reference__c]]&amp;"')"</f>
        <v/>
      </c>
      <c r="G6">
        <f>"ci_input_liability_cover(results_df,'"&amp;Shipment_Order__c_exp4404[[#This Row],[Client_Reference__c]]&amp;"')"</f>
        <v/>
      </c>
      <c r="H6" s="18">
        <f>"sum_fields(results_df,'Shipment_Order__c','"&amp;Shipment_Order__c_exp4404[[#This Row],[Client_Reference__c]]&amp;"',['FC_Total_Customs_Brokerage_Cost__c','FC_Total_Clearance_Costs__c','FC_Total_Handling_Costs__c','FC_Total_License_Cost__c'])"</f>
        <v/>
      </c>
      <c r="I6" s="18">
        <f>"brokerage_costs(results_df,'"&amp;Shipment_Order__c_exp4404[[#This Row],[Lookup Value]]&amp;"')"</f>
        <v/>
      </c>
      <c r="J6" s="18">
        <f>"clearance_costs(results_df,'"&amp;Shipment_Order__c_exp4404[[#This Row],[Lookup Value]]&amp;"')"</f>
        <v/>
      </c>
      <c r="K6" s="18">
        <f>"handling_costs(results_df,'"&amp;Shipment_Order__c_exp4404[[#This Row],[Lookup Value]]&amp;"')"</f>
        <v/>
      </c>
      <c r="L6" s="18">
        <f>"inherit(results_df,'Shipment_Order__c','"&amp;Shipment_Order__c_exp4404[[#This Row],[Client_Reference__c]]&amp;"','FC_IOR_and_Import_Compliance_Fee_USD__c')"</f>
        <v/>
      </c>
      <c r="M6" s="18">
        <f>"ior_eor_cost(results_df,'"&amp;Shipment_Order__c_exp4404[[#This Row],[Lookup Value]]&amp;"')"</f>
        <v/>
      </c>
      <c r="N6" s="18">
        <f>"licenses_costs(results_df,'"&amp;Shipment_Order__c_exp4404[[#This Row],[Lookup Value]]&amp;"')"</f>
        <v/>
      </c>
      <c r="O6" s="18">
        <f>"recharge_tax_and_duty(results_df,'"&amp;Shipment_Order__c_exp4404[[#This Row],[Lookup Value]]&amp;"')"</f>
        <v/>
      </c>
      <c r="P6" t="inlineStr">
        <is>
          <t>static('Isle of Man Kintetsu (for FREIGHT FORWARDER) OR (Courier DDP shipments)(*)')</t>
        </is>
      </c>
      <c r="Q6" t="inlineStr">
        <is>
          <t>static('a261v00000EKPJmAAP')</t>
        </is>
      </c>
      <c r="R6" s="18">
        <f>"int_delivery_fee(results_df,'"&amp;Shipment_Order__c_exp4404[[#This Row],[Client_Reference__c]]&amp;"')"</f>
        <v/>
      </c>
      <c r="S6">
        <f>"liability_cover_fee(results_df,'"&amp;Shipment_Order__c_exp4404[[#This Row],[Client_Reference__c]]&amp;"')"</f>
        <v/>
      </c>
      <c r="T6" t="inlineStr">
        <is>
          <t>static('Isle of Man')</t>
        </is>
      </c>
      <c r="U6" s="18">
        <f>"sum_fields(results_df,'Shipment_Order__c','"&amp;Shipment_Order__c_exp4404[[#This Row],[Client_Reference__c]]&amp;"',['IOR_FEE_USD__c','Handling_and_Admin_Fee__c','Bank_Fees__c','EOR_and_Export_Compliance_Fee_USD__c'])"</f>
        <v/>
      </c>
      <c r="V6">
        <f>"ior_fee(results_df,'"&amp;Shipment_Order__c_exp4404[[#This Row],[Client_Reference__c]]&amp;"')"</f>
        <v/>
      </c>
      <c r="W6">
        <f>"handling_and_admin_fees(results_df,'"&amp;Shipment_Order__c_exp4404[[#This Row],[Client_Reference__c]]&amp;"')"</f>
        <v/>
      </c>
      <c r="X6">
        <f>"bank_fees(results_df,'"&amp;Shipment_Order__c_exp4404[[#This Row],[Client_Reference__c]]&amp;"')"</f>
        <v/>
      </c>
      <c r="Y6" s="18">
        <f>"sum_fields(results_df,'Shipment_Order__c','"&amp;Shipment_Order__c_exp4404[[#This Row],[Client_Reference__c]]&amp;"',['Total_clearance_Costs__c','Total_Customs_Brokerage_Cost__c','Recharge_Handling_Costs__c','Total_License_Cost__c'])"</f>
        <v/>
      </c>
      <c r="Z6" s="18">
        <f>"clearance_fees(results_df,'"&amp;Shipment_Order__c_exp4404[[#This Row],[Lookup Value]]&amp;"')"</f>
        <v/>
      </c>
      <c r="AA6" s="18">
        <f>"brokerage_fees(results_df,'"&amp;Shipment_Order__c_exp4404[[#This Row],[Lookup Value]]&amp;"')"</f>
        <v/>
      </c>
      <c r="AB6" s="18">
        <f>"handling_fees(results_df,'"&amp;Shipment_Order__c_exp4404[[#This Row],[Lookup Value]]&amp;"')"</f>
        <v/>
      </c>
      <c r="AC6" s="18">
        <f>"license_fees(results_df,'"&amp;Shipment_Order__c_exp4404[[#This Row],[Lookup Value]]&amp;"')"</f>
        <v/>
      </c>
      <c r="AD6" t="inlineStr">
        <is>
          <t>static(260.86)</t>
        </is>
      </c>
      <c r="AE6" t="inlineStr">
        <is>
          <t>static(173.91)</t>
        </is>
      </c>
      <c r="AF6" t="inlineStr">
        <is>
          <t>static(0)</t>
        </is>
      </c>
      <c r="AG6" t="inlineStr">
        <is>
          <t>static(0)</t>
        </is>
      </c>
      <c r="AH6">
        <f>"eor_fee(results_df,'"&amp;Shipment_Order__c_exp4404[[#This Row],[Client_Reference__c]]&amp;"')"</f>
        <v/>
      </c>
      <c r="AI6" s="18">
        <f>"total_taxes(results_df,'"&amp;Shipment_Order__c_exp4404[[#This Row],[Lookup Value]]&amp;"')"</f>
        <v/>
      </c>
      <c r="AJ6" s="18">
        <f>"tax_cost(results_df,'"&amp;Shipment_Order__c_exp4404[[#This Row],[Client_Reference__c]]&amp;"')"</f>
        <v/>
      </c>
      <c r="AK6" t="inlineStr">
        <is>
          <t>static(False)</t>
        </is>
      </c>
      <c r="AL6" t="inlineStr">
        <is>
          <t>static(False)</t>
        </is>
      </c>
      <c r="AM6" t="inlineStr">
        <is>
          <t>static('Cost Estimate')</t>
        </is>
      </c>
      <c r="AN6" t="inlineStr">
        <is>
          <t>static('TecEx')</t>
        </is>
      </c>
      <c r="AO6">
        <f>"taxrange_max(results_df,'"&amp;Shipment_Order__c_exp4404[[#This Row],[Client_Reference__c]]&amp;"')"</f>
        <v/>
      </c>
      <c r="AP6">
        <f>"taxrange_min(results_df,'"&amp;Shipment_Order__c_exp4404[[#This Row],[Client_Reference__c]]&amp;"')"</f>
        <v/>
      </c>
      <c r="AQ6">
        <f>"costrange_max(results_df,'"&amp;Shipment_Order__c_exp4404[[#This Row],[Client_Reference__c]]&amp;"')"</f>
        <v/>
      </c>
      <c r="AR6">
        <f>"costrange_min(results_df,'"&amp;Shipment_Order__c_exp4404[[#This Row],[Client_Reference__c]]&amp;"')"</f>
        <v/>
      </c>
      <c r="AS6" t="inlineStr">
        <is>
          <t>static(9)</t>
        </is>
      </c>
      <c r="AT6">
        <f>Shipment_Order__c_exp4404[[#This Row],[Client_Reference__c]]</f>
        <v/>
      </c>
      <c r="AV6" t="inlineStr">
        <is>
          <t>MED03</t>
        </is>
      </c>
      <c r="AW6" t="inlineStr">
        <is>
          <t>123PROWDANDAPPLE</t>
        </is>
      </c>
      <c r="AX6" t="inlineStr">
        <is>
          <t>static('123PROWDANDAPPLE')</t>
        </is>
      </c>
      <c r="AY6" t="inlineStr">
        <is>
          <t>static('a1d1v000009Z6ITAA0')</t>
        </is>
      </c>
      <c r="AZ6" t="inlineStr">
        <is>
          <t>static('84713090000')</t>
        </is>
      </c>
      <c r="BA6" t="inlineStr">
        <is>
          <t>static(None)</t>
        </is>
      </c>
      <c r="BB6" t="inlineStr">
        <is>
          <t>static(None)</t>
        </is>
      </c>
      <c r="BC6" t="inlineStr">
        <is>
          <t>static(None)</t>
        </is>
      </c>
      <c r="BD6" t="inlineStr">
        <is>
          <t>static('Yes')</t>
        </is>
      </c>
      <c r="BE6" t="inlineStr">
        <is>
          <t>static('ADPM and parts')</t>
        </is>
      </c>
      <c r="BF6" t="inlineStr">
        <is>
          <t>static('Portable computers below 10 kg')</t>
        </is>
      </c>
      <c r="BG6" t="inlineStr">
        <is>
          <t>static(8471300100)</t>
        </is>
      </c>
      <c r="BH6" t="inlineStr">
        <is>
          <t>static('5A992.c')</t>
        </is>
      </c>
      <c r="BI6" t="inlineStr">
        <is>
          <t>static('CN')</t>
        </is>
      </c>
      <c r="BJ6" t="inlineStr">
        <is>
          <t>static('China')</t>
        </is>
      </c>
      <c r="BK6" t="inlineStr">
        <is>
          <t>static(None)</t>
        </is>
      </c>
      <c r="BL6" t="inlineStr">
        <is>
          <t>static(0)</t>
        </is>
      </c>
      <c r="BM6" t="inlineStr">
        <is>
          <t>static(None)</t>
        </is>
      </c>
      <c r="BN6" t="inlineStr">
        <is>
          <t>static(None)</t>
        </is>
      </c>
      <c r="BO6" t="inlineStr">
        <is>
          <t>static(True)</t>
        </is>
      </c>
      <c r="BP6" t="inlineStr">
        <is>
          <t>static(False)</t>
        </is>
      </c>
      <c r="BQ6" t="inlineStr">
        <is>
          <t>static('Apple')</t>
        </is>
      </c>
      <c r="BR6" t="inlineStr">
        <is>
          <t>static('Yes')</t>
        </is>
      </c>
      <c r="BS6" t="inlineStr">
        <is>
          <t>static('Yes')</t>
        </is>
      </c>
      <c r="BT6" t="inlineStr">
        <is>
          <t>static(False)</t>
        </is>
      </c>
      <c r="BU6" s="18">
        <f>"inherit(results_df,'Part__c','"&amp;Part__c_exp5415[[#This Row],[Lookup Value]]&amp;"','Matched_HS_Code2__r.Rate__c')"</f>
        <v/>
      </c>
      <c r="BV6" t="inlineStr">
        <is>
          <t>static(None)</t>
        </is>
      </c>
      <c r="BW6" t="inlineStr">
        <is>
          <t>static(None)</t>
        </is>
      </c>
      <c r="BX6" t="inlineStr">
        <is>
          <t>static(None)</t>
        </is>
      </c>
      <c r="BY6">
        <f>"inherit(results_df,'Part__c','"&amp;Part__c_exp5415[[#This Row],[Lookup Value]]&amp;"','Matched_HS_Code2__r.Specific_VAT_Rate__c')"</f>
        <v/>
      </c>
      <c r="BZ6" s="18" t="inlineStr">
        <is>
          <t>No</t>
        </is>
      </c>
      <c r="CA6">
        <f>Part__c_exp5415[[#This Row],[Shipment_Order__r.Client_Reference__c]]&amp;":"&amp;Part__c_exp5415[[#This Row],[LookupName]]</f>
        <v/>
      </c>
      <c r="CC6" t="inlineStr">
        <is>
          <t>MED05</t>
        </is>
      </c>
      <c r="CD6" s="18">
        <f>"inherit(results_df,'Freight__c','"&amp;Freight__c_exp6426[[#This Row],[Lookup Value]]&amp;"','Selected_Rate_From_Existing__c')"</f>
        <v/>
      </c>
      <c r="CE6" t="inlineStr">
        <is>
          <t>static(133.75)</t>
        </is>
      </c>
      <c r="CF6" s="18">
        <f>"int_freight_fee_invoiced(results_df,'"&amp;Freight__c_exp6426[[#This Row],[Lookup Value]]&amp;"')"</f>
        <v/>
      </c>
      <c r="CG6" t="inlineStr">
        <is>
          <t>static('Courier - Auto')</t>
        </is>
      </c>
      <c r="CH6" t="inlineStr">
        <is>
          <t>static('Courier')</t>
        </is>
      </c>
      <c r="CI6" t="inlineStr">
        <is>
          <t>static(195.18)</t>
        </is>
      </c>
      <c r="CJ6" t="inlineStr">
        <is>
          <t>static(434.06)</t>
        </is>
      </c>
      <c r="CK6">
        <f>Freight__c_exp6426[[#This Row],[Shipment_Order__r.Client_Reference__c]]</f>
        <v/>
      </c>
      <c r="CM6" t="inlineStr">
        <is>
          <t>MED01</t>
        </is>
      </c>
      <c r="CN6" t="inlineStr">
        <is>
          <t>Commercial Invoice Required (TecEx)</t>
        </is>
      </c>
      <c r="CO6" t="inlineStr">
        <is>
          <t>static('a7b1v000000kEWoAAM')</t>
        </is>
      </c>
      <c r="CP6" t="inlineStr">
        <is>
          <t>static('Commercial Invoice Required (TecEx)')</t>
        </is>
      </c>
      <c r="CQ6" t="inlineStr">
        <is>
          <t>static(False)</t>
        </is>
      </c>
      <c r="CR6" t="inlineStr">
        <is>
          <t>static(True)</t>
        </is>
      </c>
      <c r="CS6" t="inlineStr">
        <is>
          <t>static('All')</t>
        </is>
      </c>
      <c r="CT6" t="inlineStr">
        <is>
          <t>static('TecEx;Zee')</t>
        </is>
      </c>
      <c r="CU6" t="inlineStr">
        <is>
          <t>static('AM')</t>
        </is>
      </c>
      <c r="CV6">
        <f>SUBSTITUTE(Task_exp7437[[#This Row],[Shipment_Order__r.Client_Reference__c]]&amp;":"&amp;Task_exp7437[[#This Row],[Master_Task_LookupName]],"\","")</f>
        <v/>
      </c>
    </row>
    <row r="7">
      <c r="A7" t="inlineStr">
        <is>
          <t>MED06</t>
        </is>
      </c>
      <c r="B7" t="inlineStr">
        <is>
          <t>static(False)</t>
        </is>
      </c>
      <c r="C7" t="inlineStr">
        <is>
          <t>static(None)</t>
        </is>
      </c>
      <c r="D7" s="18">
        <f>"client_actual_freight(results_df,'"&amp;Shipment_Order__c_exp4404[[#This Row],[Client_Reference__c]]&amp;"')"</f>
        <v/>
      </c>
      <c r="E7">
        <f>"client_actual_insurance(results_df,'"&amp;Shipment_Order__c_exp4404[[#This Row],[Client_Reference__c]]&amp;"')"</f>
        <v/>
      </c>
      <c r="F7">
        <f>"ci_input_freight(results_df,'"&amp;Shipment_Order__c_exp4404[[#This Row],[Client_Reference__c]]&amp;"')"</f>
        <v/>
      </c>
      <c r="G7">
        <f>"ci_input_liability_cover(results_df,'"&amp;Shipment_Order__c_exp4404[[#This Row],[Client_Reference__c]]&amp;"')"</f>
        <v/>
      </c>
      <c r="H7" s="18">
        <f>"sum_fields(results_df,'Shipment_Order__c','"&amp;Shipment_Order__c_exp4404[[#This Row],[Client_Reference__c]]&amp;"',['FC_Total_Customs_Brokerage_Cost__c','FC_Total_Clearance_Costs__c','FC_Total_Handling_Costs__c','FC_Total_License_Cost__c'])"</f>
        <v/>
      </c>
      <c r="I7" s="18">
        <f>"brokerage_costs(results_df,'"&amp;Shipment_Order__c_exp4404[[#This Row],[Lookup Value]]&amp;"')"</f>
        <v/>
      </c>
      <c r="J7" s="18">
        <f>"clearance_costs(results_df,'"&amp;Shipment_Order__c_exp4404[[#This Row],[Lookup Value]]&amp;"')"</f>
        <v/>
      </c>
      <c r="K7" s="18">
        <f>"handling_costs(results_df,'"&amp;Shipment_Order__c_exp4404[[#This Row],[Lookup Value]]&amp;"')"</f>
        <v/>
      </c>
      <c r="L7" s="18">
        <f>"inherit(results_df,'Shipment_Order__c','"&amp;Shipment_Order__c_exp4404[[#This Row],[Client_Reference__c]]&amp;"','FC_IOR_and_Import_Compliance_Fee_USD__c')"</f>
        <v/>
      </c>
      <c r="M7" s="18">
        <f>"ior_eor_cost(results_df,'"&amp;Shipment_Order__c_exp4404[[#This Row],[Lookup Value]]&amp;"')"</f>
        <v/>
      </c>
      <c r="N7" s="18">
        <f>"licenses_costs(results_df,'"&amp;Shipment_Order__c_exp4404[[#This Row],[Lookup Value]]&amp;"')"</f>
        <v/>
      </c>
      <c r="O7" s="18">
        <f>"recharge_tax_and_duty(results_df,'"&amp;Shipment_Order__c_exp4404[[#This Row],[Lookup Value]]&amp;"')"</f>
        <v/>
      </c>
      <c r="P7" t="inlineStr">
        <is>
          <t>static('Saudi Arabia - Blenz/Qima (NEW)')</t>
        </is>
      </c>
      <c r="Q7" t="inlineStr">
        <is>
          <t>static('a261v00000F3q4YAAR')</t>
        </is>
      </c>
      <c r="R7" s="18">
        <f>"int_delivery_fee(results_df,'"&amp;Shipment_Order__c_exp4404[[#This Row],[Client_Reference__c]]&amp;"')"</f>
        <v/>
      </c>
      <c r="S7">
        <f>"liability_cover_fee(results_df,'"&amp;Shipment_Order__c_exp4404[[#This Row],[Client_Reference__c]]&amp;"')"</f>
        <v/>
      </c>
      <c r="T7" t="inlineStr">
        <is>
          <t>static('Saudi Arabia')</t>
        </is>
      </c>
      <c r="U7" s="18">
        <f>"sum_fields(results_df,'Shipment_Order__c','"&amp;Shipment_Order__c_exp4404[[#This Row],[Client_Reference__c]]&amp;"',['IOR_FEE_USD__c','Handling_and_Admin_Fee__c','Bank_Fees__c','EOR_and_Export_Compliance_Fee_USD__c'])"</f>
        <v/>
      </c>
      <c r="V7">
        <f>"ior_fee(results_df,'"&amp;Shipment_Order__c_exp4404[[#This Row],[Client_Reference__c]]&amp;"')"</f>
        <v/>
      </c>
      <c r="W7">
        <f>"handling_and_admin_fees(results_df,'"&amp;Shipment_Order__c_exp4404[[#This Row],[Client_Reference__c]]&amp;"')"</f>
        <v/>
      </c>
      <c r="X7">
        <f>"bank_fees(results_df,'"&amp;Shipment_Order__c_exp4404[[#This Row],[Client_Reference__c]]&amp;"')"</f>
        <v/>
      </c>
      <c r="Y7" s="18">
        <f>"sum_fields(results_df,'Shipment_Order__c','"&amp;Shipment_Order__c_exp4404[[#This Row],[Client_Reference__c]]&amp;"',['Total_clearance_Costs__c','Total_Customs_Brokerage_Cost__c','Recharge_Handling_Costs__c','Total_License_Cost__c'])"</f>
        <v/>
      </c>
      <c r="Z7" s="18">
        <f>"clearance_fees(results_df,'"&amp;Shipment_Order__c_exp4404[[#This Row],[Lookup Value]]&amp;"')"</f>
        <v/>
      </c>
      <c r="AA7" s="18">
        <f>"brokerage_fees(results_df,'"&amp;Shipment_Order__c_exp4404[[#This Row],[Lookup Value]]&amp;"')"</f>
        <v/>
      </c>
      <c r="AB7" s="18">
        <f>"handling_fees(results_df,'"&amp;Shipment_Order__c_exp4404[[#This Row],[Lookup Value]]&amp;"')"</f>
        <v/>
      </c>
      <c r="AC7" s="18">
        <f>"license_fees(results_df,'"&amp;Shipment_Order__c_exp4404[[#This Row],[Lookup Value]]&amp;"')"</f>
        <v/>
      </c>
      <c r="AD7" t="inlineStr">
        <is>
          <t>static(2265.5)</t>
        </is>
      </c>
      <c r="AE7" t="inlineStr">
        <is>
          <t>static(468.05)</t>
        </is>
      </c>
      <c r="AF7" t="inlineStr">
        <is>
          <t>static(1552.5)</t>
        </is>
      </c>
      <c r="AG7" t="inlineStr">
        <is>
          <t>static(1897.5)</t>
        </is>
      </c>
      <c r="AH7">
        <f>"eor_fee(results_df,'"&amp;Shipment_Order__c_exp4404[[#This Row],[Client_Reference__c]]&amp;"')"</f>
        <v/>
      </c>
      <c r="AI7" s="18">
        <f>"total_taxes(results_df,'"&amp;Shipment_Order__c_exp4404[[#This Row],[Lookup Value]]&amp;"')"</f>
        <v/>
      </c>
      <c r="AJ7" s="18">
        <f>"tax_cost(results_df,'"&amp;Shipment_Order__c_exp4404[[#This Row],[Client_Reference__c]]&amp;"')"</f>
        <v/>
      </c>
      <c r="AK7" t="inlineStr">
        <is>
          <t>static(True)</t>
        </is>
      </c>
      <c r="AL7" t="inlineStr">
        <is>
          <t>static(True)</t>
        </is>
      </c>
      <c r="AM7" t="inlineStr">
        <is>
          <t>static('Cost Estimate')</t>
        </is>
      </c>
      <c r="AN7" t="inlineStr">
        <is>
          <t>static('TecEx')</t>
        </is>
      </c>
      <c r="AO7">
        <f>"taxrange_max(results_df,'"&amp;Shipment_Order__c_exp4404[[#This Row],[Client_Reference__c]]&amp;"')"</f>
        <v/>
      </c>
      <c r="AP7">
        <f>"taxrange_min(results_df,'"&amp;Shipment_Order__c_exp4404[[#This Row],[Client_Reference__c]]&amp;"')"</f>
        <v/>
      </c>
      <c r="AQ7">
        <f>"costrange_max(results_df,'"&amp;Shipment_Order__c_exp4404[[#This Row],[Client_Reference__c]]&amp;"')"</f>
        <v/>
      </c>
      <c r="AR7">
        <f>"costrange_min(results_df,'"&amp;Shipment_Order__c_exp4404[[#This Row],[Client_Reference__c]]&amp;"')"</f>
        <v/>
      </c>
      <c r="AS7" t="inlineStr">
        <is>
          <t>static(0)</t>
        </is>
      </c>
      <c r="AT7">
        <f>Shipment_Order__c_exp4404[[#This Row],[Client_Reference__c]]</f>
        <v/>
      </c>
      <c r="AV7" t="inlineStr">
        <is>
          <t>MED03</t>
        </is>
      </c>
      <c r="AW7" t="inlineStr">
        <is>
          <t>123PROWDFORAPPLE</t>
        </is>
      </c>
      <c r="AX7" t="inlineStr">
        <is>
          <t>static('123PROWDFORAPPLE')</t>
        </is>
      </c>
      <c r="AY7" t="inlineStr">
        <is>
          <t>static(None)</t>
        </is>
      </c>
      <c r="AZ7" t="inlineStr">
        <is>
          <t>static(None)</t>
        </is>
      </c>
      <c r="BA7" t="inlineStr">
        <is>
          <t>static(None)</t>
        </is>
      </c>
      <c r="BB7" t="inlineStr">
        <is>
          <t>static(None)</t>
        </is>
      </c>
      <c r="BC7" t="inlineStr">
        <is>
          <t>static(None)</t>
        </is>
      </c>
      <c r="BD7" t="inlineStr">
        <is>
          <t>static(None)</t>
        </is>
      </c>
      <c r="BE7" t="inlineStr">
        <is>
          <t>static(None)</t>
        </is>
      </c>
      <c r="BF7" t="inlineStr">
        <is>
          <t>static(None)</t>
        </is>
      </c>
      <c r="BG7" t="inlineStr">
        <is>
          <t>static(None)</t>
        </is>
      </c>
      <c r="BH7" t="inlineStr">
        <is>
          <t>static(None)</t>
        </is>
      </c>
      <c r="BI7" t="inlineStr">
        <is>
          <t>static('CN')</t>
        </is>
      </c>
      <c r="BJ7" t="inlineStr">
        <is>
          <t>static('China')</t>
        </is>
      </c>
      <c r="BK7" t="inlineStr">
        <is>
          <t>static(None)</t>
        </is>
      </c>
      <c r="BL7" t="inlineStr">
        <is>
          <t>static(0)</t>
        </is>
      </c>
      <c r="BM7" t="inlineStr">
        <is>
          <t>static(None)</t>
        </is>
      </c>
      <c r="BN7" t="inlineStr">
        <is>
          <t>static(None)</t>
        </is>
      </c>
      <c r="BO7" t="inlineStr">
        <is>
          <t>static(True)</t>
        </is>
      </c>
      <c r="BP7" t="inlineStr">
        <is>
          <t>static(False)</t>
        </is>
      </c>
      <c r="BQ7" t="inlineStr">
        <is>
          <t>static(None)</t>
        </is>
      </c>
      <c r="BR7" t="inlineStr">
        <is>
          <t>static(None)</t>
        </is>
      </c>
      <c r="BS7" t="inlineStr">
        <is>
          <t>static(None)</t>
        </is>
      </c>
      <c r="BT7" t="inlineStr">
        <is>
          <t>static(True)</t>
        </is>
      </c>
      <c r="BU7" t="inlineStr">
        <is>
          <t>static(None)</t>
        </is>
      </c>
      <c r="BV7" t="inlineStr">
        <is>
          <t>static(None)</t>
        </is>
      </c>
      <c r="BW7" t="inlineStr">
        <is>
          <t>static(None)</t>
        </is>
      </c>
      <c r="BX7" t="inlineStr">
        <is>
          <t>static(None)</t>
        </is>
      </c>
      <c r="BY7" t="inlineStr">
        <is>
          <t>static(None)</t>
        </is>
      </c>
      <c r="BZ7" s="18" t="inlineStr">
        <is>
          <t>No</t>
        </is>
      </c>
      <c r="CA7">
        <f>Part__c_exp5415[[#This Row],[Shipment_Order__r.Client_Reference__c]]&amp;":"&amp;Part__c_exp5415[[#This Row],[LookupName]]</f>
        <v/>
      </c>
      <c r="CC7" t="inlineStr">
        <is>
          <t>MED06</t>
        </is>
      </c>
      <c r="CD7" s="18">
        <f>"inherit(results_df,'Freight__c','"&amp;Freight__c_exp6426[[#This Row],[Lookup Value]]&amp;"','Selected_Rate_From_Existing__c')"</f>
        <v/>
      </c>
      <c r="CE7" t="inlineStr">
        <is>
          <t>static(128.04)</t>
        </is>
      </c>
      <c r="CF7" s="18">
        <f>"int_freight_fee_invoiced(results_df,'"&amp;Freight__c_exp6426[[#This Row],[Lookup Value]]&amp;"')"</f>
        <v/>
      </c>
      <c r="CG7" t="inlineStr">
        <is>
          <t>static(None)</t>
        </is>
      </c>
      <c r="CH7" t="inlineStr">
        <is>
          <t>static('Freight Forwarder')</t>
        </is>
      </c>
      <c r="CI7" t="inlineStr">
        <is>
          <t>static(260.74)</t>
        </is>
      </c>
      <c r="CJ7" t="inlineStr">
        <is>
          <t>static(1135)</t>
        </is>
      </c>
      <c r="CK7">
        <f>Freight__c_exp6426[[#This Row],[Shipment_Order__r.Client_Reference__c]]</f>
        <v/>
      </c>
      <c r="CM7" t="inlineStr">
        <is>
          <t>MED01</t>
        </is>
      </c>
      <c r="CN7" t="inlineStr">
        <is>
          <t>Pre-alert/Departure Notice/Flight Details Required</t>
        </is>
      </c>
      <c r="CO7" t="inlineStr">
        <is>
          <t>static('a7b1v000000kEX7AAM')</t>
        </is>
      </c>
      <c r="CP7" t="inlineStr">
        <is>
          <t>static('Pre-alert/Departure Notice/Flight Details Required')</t>
        </is>
      </c>
      <c r="CQ7" t="inlineStr">
        <is>
          <t>static(False)</t>
        </is>
      </c>
      <c r="CR7" t="inlineStr">
        <is>
          <t>static(True)</t>
        </is>
      </c>
      <c r="CS7" t="inlineStr">
        <is>
          <t>static('All')</t>
        </is>
      </c>
      <c r="CT7" t="inlineStr">
        <is>
          <t>static('TecEx')</t>
        </is>
      </c>
      <c r="CU7" t="inlineStr">
        <is>
          <t>static('AM')</t>
        </is>
      </c>
      <c r="CV7">
        <f>SUBSTITUTE(Task_exp7437[[#This Row],[Shipment_Order__r.Client_Reference__c]]&amp;":"&amp;Task_exp7437[[#This Row],[Master_Task_LookupName]],"\","")</f>
        <v/>
      </c>
    </row>
    <row r="8">
      <c r="A8" t="inlineStr">
        <is>
          <t>MED07</t>
        </is>
      </c>
      <c r="B8" t="inlineStr">
        <is>
          <t>static(False)</t>
        </is>
      </c>
      <c r="C8" t="inlineStr">
        <is>
          <t>static('Insurance Amount;Freight Amount')</t>
        </is>
      </c>
      <c r="D8" s="18">
        <f>"client_actual_freight(results_df,'"&amp;Shipment_Order__c_exp4404[[#This Row],[Client_Reference__c]]&amp;"')"</f>
        <v/>
      </c>
      <c r="E8">
        <f>"client_actual_insurance(results_df,'"&amp;Shipment_Order__c_exp4404[[#This Row],[Client_Reference__c]]&amp;"')"</f>
        <v/>
      </c>
      <c r="F8">
        <f>"ci_input_freight(results_df,'"&amp;Shipment_Order__c_exp4404[[#This Row],[Client_Reference__c]]&amp;"')"</f>
        <v/>
      </c>
      <c r="G8">
        <f>"ci_input_liability_cover(results_df,'"&amp;Shipment_Order__c_exp4404[[#This Row],[Client_Reference__c]]&amp;"')"</f>
        <v/>
      </c>
      <c r="H8" s="18">
        <f>"sum_fields(results_df,'Shipment_Order__c','"&amp;Shipment_Order__c_exp4404[[#This Row],[Client_Reference__c]]&amp;"',['FC_Total_Customs_Brokerage_Cost__c','FC_Total_Clearance_Costs__c','FC_Total_Handling_Costs__c','FC_Total_License_Cost__c'])"</f>
        <v/>
      </c>
      <c r="I8" s="18">
        <f>"brokerage_costs(results_df,'"&amp;Shipment_Order__c_exp4404[[#This Row],[Lookup Value]]&amp;"')"</f>
        <v/>
      </c>
      <c r="J8" s="18">
        <f>"clearance_costs(results_df,'"&amp;Shipment_Order__c_exp4404[[#This Row],[Lookup Value]]&amp;"')"</f>
        <v/>
      </c>
      <c r="K8" s="18">
        <f>"handling_costs(results_df,'"&amp;Shipment_Order__c_exp4404[[#This Row],[Lookup Value]]&amp;"')"</f>
        <v/>
      </c>
      <c r="L8" s="18">
        <f>"inherit(results_df,'Shipment_Order__c','"&amp;Shipment_Order__c_exp4404[[#This Row],[Client_Reference__c]]&amp;"','FC_IOR_and_Import_Compliance_Fee_USD__c')"</f>
        <v/>
      </c>
      <c r="M8" s="18">
        <f>"ior_eor_cost(results_df,'"&amp;Shipment_Order__c_exp4404[[#This Row],[Lookup Value]]&amp;"')"</f>
        <v/>
      </c>
      <c r="N8" s="18">
        <f>"licenses_costs(results_df,'"&amp;Shipment_Order__c_exp4404[[#This Row],[Lookup Value]]&amp;"')"</f>
        <v/>
      </c>
      <c r="O8" s="18">
        <f>"recharge_tax_and_duty(results_df,'"&amp;Shipment_Order__c_exp4404[[#This Row],[Lookup Value]]&amp;"')"</f>
        <v/>
      </c>
      <c r="P8" t="inlineStr">
        <is>
          <t>static('India - Proconnect (*)')</t>
        </is>
      </c>
      <c r="Q8" t="inlineStr">
        <is>
          <t>static('a260Y00000Eo3NzQAJ')</t>
        </is>
      </c>
      <c r="R8" s="18">
        <f>"int_delivery_fee(results_df,'"&amp;Shipment_Order__c_exp4404[[#This Row],[Client_Reference__c]]&amp;"')"</f>
        <v/>
      </c>
      <c r="S8">
        <f>"liability_cover_fee(results_df,'"&amp;Shipment_Order__c_exp4404[[#This Row],[Client_Reference__c]]&amp;"')"</f>
        <v/>
      </c>
      <c r="T8" t="inlineStr">
        <is>
          <t>static('India')</t>
        </is>
      </c>
      <c r="U8" s="18">
        <f>"sum_fields(results_df,'Shipment_Order__c','"&amp;Shipment_Order__c_exp4404[[#This Row],[Client_Reference__c]]&amp;"',['IOR_FEE_USD__c','Handling_and_Admin_Fee__c','Bank_Fees__c','EOR_and_Export_Compliance_Fee_USD__c'])"</f>
        <v/>
      </c>
      <c r="V8">
        <f>"ior_fee(results_df,'"&amp;Shipment_Order__c_exp4404[[#This Row],[Client_Reference__c]]&amp;"')"</f>
        <v/>
      </c>
      <c r="W8">
        <f>"handling_and_admin_fees(results_df,'"&amp;Shipment_Order__c_exp4404[[#This Row],[Client_Reference__c]]&amp;"')"</f>
        <v/>
      </c>
      <c r="X8">
        <f>"bank_fees(results_df,'"&amp;Shipment_Order__c_exp4404[[#This Row],[Client_Reference__c]]&amp;"')"</f>
        <v/>
      </c>
      <c r="Y8" s="18">
        <f>"sum_fields(results_df,'Shipment_Order__c','"&amp;Shipment_Order__c_exp4404[[#This Row],[Client_Reference__c]]&amp;"',['Total_clearance_Costs__c','Total_Customs_Brokerage_Cost__c','Recharge_Handling_Costs__c','Total_License_Cost__c'])"</f>
        <v/>
      </c>
      <c r="Z8" s="18">
        <f>"clearance_fees(results_df,'"&amp;Shipment_Order__c_exp4404[[#This Row],[Lookup Value]]&amp;"')"</f>
        <v/>
      </c>
      <c r="AA8" s="18">
        <f>"brokerage_fees(results_df,'"&amp;Shipment_Order__c_exp4404[[#This Row],[Lookup Value]]&amp;"')"</f>
        <v/>
      </c>
      <c r="AB8" s="18">
        <f>"handling_fees(results_df,'"&amp;Shipment_Order__c_exp4404[[#This Row],[Lookup Value]]&amp;"')"</f>
        <v/>
      </c>
      <c r="AC8" s="18">
        <f>"license_fees(results_df,'"&amp;Shipment_Order__c_exp4404[[#This Row],[Lookup Value]]&amp;"')"</f>
        <v/>
      </c>
      <c r="AD8" t="inlineStr">
        <is>
          <t>static(130.43)</t>
        </is>
      </c>
      <c r="AE8" t="inlineStr">
        <is>
          <t>static(173.91)</t>
        </is>
      </c>
      <c r="AF8" t="inlineStr">
        <is>
          <t>static(0)</t>
        </is>
      </c>
      <c r="AG8" t="inlineStr">
        <is>
          <t>static(0)</t>
        </is>
      </c>
      <c r="AH8">
        <f>"eor_fee(results_df,'"&amp;Shipment_Order__c_exp4404[[#This Row],[Client_Reference__c]]&amp;"')"</f>
        <v/>
      </c>
      <c r="AI8" s="18">
        <f>"total_taxes(results_df,'"&amp;Shipment_Order__c_exp4404[[#This Row],[Lookup Value]]&amp;"')"</f>
        <v/>
      </c>
      <c r="AJ8" s="18">
        <f>"tax_cost(results_df,'"&amp;Shipment_Order__c_exp4404[[#This Row],[Client_Reference__c]]&amp;"')"</f>
        <v/>
      </c>
      <c r="AK8" t="inlineStr">
        <is>
          <t>static(False)</t>
        </is>
      </c>
      <c r="AL8" t="inlineStr">
        <is>
          <t>static(False)</t>
        </is>
      </c>
      <c r="AM8" t="inlineStr">
        <is>
          <t>static('Cost Estimate')</t>
        </is>
      </c>
      <c r="AN8" t="inlineStr">
        <is>
          <t>static('TecEx')</t>
        </is>
      </c>
      <c r="AO8">
        <f>"taxrange_max(results_df,'"&amp;Shipment_Order__c_exp4404[[#This Row],[Client_Reference__c]]&amp;"')"</f>
        <v/>
      </c>
      <c r="AP8">
        <f>"taxrange_min(results_df,'"&amp;Shipment_Order__c_exp4404[[#This Row],[Client_Reference__c]]&amp;"')"</f>
        <v/>
      </c>
      <c r="AQ8">
        <f>"costrange_max(results_df,'"&amp;Shipment_Order__c_exp4404[[#This Row],[Client_Reference__c]]&amp;"')"</f>
        <v/>
      </c>
      <c r="AR8">
        <f>"costrange_min(results_df,'"&amp;Shipment_Order__c_exp4404[[#This Row],[Client_Reference__c]]&amp;"')"</f>
        <v/>
      </c>
      <c r="AS8" t="inlineStr">
        <is>
          <t>static(0)</t>
        </is>
      </c>
      <c r="AT8">
        <f>Shipment_Order__c_exp4404[[#This Row],[Client_Reference__c]]</f>
        <v/>
      </c>
      <c r="AV8" t="inlineStr">
        <is>
          <t>MED03</t>
        </is>
      </c>
      <c r="AW8" t="inlineStr">
        <is>
          <t>123TEST456</t>
        </is>
      </c>
      <c r="AX8" t="inlineStr">
        <is>
          <t>static('123TEST456')</t>
        </is>
      </c>
      <c r="AY8" t="inlineStr">
        <is>
          <t>static('a1d1v000009Z6ITAA0')</t>
        </is>
      </c>
      <c r="AZ8" t="inlineStr">
        <is>
          <t>static('84713090000')</t>
        </is>
      </c>
      <c r="BA8" t="inlineStr">
        <is>
          <t>static(None)</t>
        </is>
      </c>
      <c r="BB8" t="inlineStr">
        <is>
          <t>static(None)</t>
        </is>
      </c>
      <c r="BC8" t="inlineStr">
        <is>
          <t>static(None)</t>
        </is>
      </c>
      <c r="BD8" t="inlineStr">
        <is>
          <t>static('Yes')</t>
        </is>
      </c>
      <c r="BE8" t="inlineStr">
        <is>
          <t>static('ADPM and parts')</t>
        </is>
      </c>
      <c r="BF8" t="inlineStr">
        <is>
          <t>static('Portable computers below 10 kg')</t>
        </is>
      </c>
      <c r="BG8" t="inlineStr">
        <is>
          <t>static(8471300100)</t>
        </is>
      </c>
      <c r="BH8" t="inlineStr">
        <is>
          <t>static('5A992.c')</t>
        </is>
      </c>
      <c r="BI8" t="inlineStr">
        <is>
          <t>static('CN')</t>
        </is>
      </c>
      <c r="BJ8" t="inlineStr">
        <is>
          <t>static('China')</t>
        </is>
      </c>
      <c r="BK8" t="inlineStr">
        <is>
          <t>static(None)</t>
        </is>
      </c>
      <c r="BL8" t="inlineStr">
        <is>
          <t>static(0)</t>
        </is>
      </c>
      <c r="BM8" t="inlineStr">
        <is>
          <t>static(None)</t>
        </is>
      </c>
      <c r="BN8" t="inlineStr">
        <is>
          <t>static(None)</t>
        </is>
      </c>
      <c r="BO8" t="inlineStr">
        <is>
          <t>static(True)</t>
        </is>
      </c>
      <c r="BP8" t="inlineStr">
        <is>
          <t>static(False)</t>
        </is>
      </c>
      <c r="BQ8" t="inlineStr">
        <is>
          <t>static('Apple')</t>
        </is>
      </c>
      <c r="BR8" t="inlineStr">
        <is>
          <t>static('Yes')</t>
        </is>
      </c>
      <c r="BS8" t="inlineStr">
        <is>
          <t>static('Yes')</t>
        </is>
      </c>
      <c r="BT8" t="inlineStr">
        <is>
          <t>static(False)</t>
        </is>
      </c>
      <c r="BU8" s="18">
        <f>"inherit(results_df,'Part__c','"&amp;Part__c_exp5415[[#This Row],[Lookup Value]]&amp;"','Matched_HS_Code2__r.Rate__c')"</f>
        <v/>
      </c>
      <c r="BV8" t="inlineStr">
        <is>
          <t>static(None)</t>
        </is>
      </c>
      <c r="BW8" t="inlineStr">
        <is>
          <t>static(None)</t>
        </is>
      </c>
      <c r="BX8" t="inlineStr">
        <is>
          <t>static(None)</t>
        </is>
      </c>
      <c r="BY8">
        <f>"inherit(results_df,'Part__c','"&amp;Part__c_exp5415[[#This Row],[Lookup Value]]&amp;"','Matched_HS_Code2__r.Specific_VAT_Rate__c')"</f>
        <v/>
      </c>
      <c r="BZ8" s="18" t="inlineStr">
        <is>
          <t>No</t>
        </is>
      </c>
      <c r="CA8">
        <f>Part__c_exp5415[[#This Row],[Shipment_Order__r.Client_Reference__c]]&amp;":"&amp;Part__c_exp5415[[#This Row],[LookupName]]</f>
        <v/>
      </c>
      <c r="CC8" t="inlineStr">
        <is>
          <t>MED07</t>
        </is>
      </c>
      <c r="CD8" s="18">
        <f>"inherit(results_df,'Freight__c','"&amp;Freight__c_exp6426[[#This Row],[Lookup Value]]&amp;"','Selected_Rate_From_Existing__c')"</f>
        <v/>
      </c>
      <c r="CE8" t="inlineStr">
        <is>
          <t>static(208.76)</t>
        </is>
      </c>
      <c r="CF8" s="18">
        <f>"int_freight_fee_invoiced(results_df,'"&amp;Freight__c_exp6426[[#This Row],[Lookup Value]]&amp;"')"</f>
        <v/>
      </c>
      <c r="CG8" t="inlineStr">
        <is>
          <t>static('Courier - Auto')</t>
        </is>
      </c>
      <c r="CH8" t="inlineStr">
        <is>
          <t>static('Courier')</t>
        </is>
      </c>
      <c r="CI8" t="inlineStr">
        <is>
          <t>static(861.4)</t>
        </is>
      </c>
      <c r="CJ8" t="inlineStr">
        <is>
          <t>static(1422.5)</t>
        </is>
      </c>
      <c r="CK8">
        <f>Freight__c_exp6426[[#This Row],[Shipment_Order__r.Client_Reference__c]]</f>
        <v/>
      </c>
      <c r="CM8" t="inlineStr">
        <is>
          <t>MED01</t>
        </is>
      </c>
      <c r="CN8" t="inlineStr">
        <is>
          <t>Datasheet</t>
        </is>
      </c>
      <c r="CO8" t="inlineStr">
        <is>
          <t>static('a7b1v000000kEXfAAM')</t>
        </is>
      </c>
      <c r="CP8" t="inlineStr">
        <is>
          <t>static('Datasheet')</t>
        </is>
      </c>
      <c r="CQ8" t="inlineStr">
        <is>
          <t>static(False)</t>
        </is>
      </c>
      <c r="CR8" t="inlineStr">
        <is>
          <t>static(True)</t>
        </is>
      </c>
      <c r="CS8" t="inlineStr">
        <is>
          <t>static('All')</t>
        </is>
      </c>
      <c r="CT8" t="inlineStr">
        <is>
          <t>static('TecEx')</t>
        </is>
      </c>
      <c r="CU8" t="inlineStr">
        <is>
          <t>static('AM')</t>
        </is>
      </c>
      <c r="CV8">
        <f>SUBSTITUTE(Task_exp7437[[#This Row],[Shipment_Order__r.Client_Reference__c]]&amp;":"&amp;Task_exp7437[[#This Row],[Master_Task_LookupName]],"\","")</f>
        <v/>
      </c>
    </row>
    <row r="9">
      <c r="A9" t="inlineStr">
        <is>
          <t>MED08</t>
        </is>
      </c>
      <c r="B9" t="inlineStr">
        <is>
          <t>static(False)</t>
        </is>
      </c>
      <c r="C9" t="inlineStr">
        <is>
          <t>static(None)</t>
        </is>
      </c>
      <c r="D9" s="18">
        <f>"client_actual_freight(results_df,'"&amp;Shipment_Order__c_exp4404[[#This Row],[Client_Reference__c]]&amp;"')"</f>
        <v/>
      </c>
      <c r="E9">
        <f>"client_actual_insurance(results_df,'"&amp;Shipment_Order__c_exp4404[[#This Row],[Client_Reference__c]]&amp;"')"</f>
        <v/>
      </c>
      <c r="F9">
        <f>"ci_input_freight(results_df,'"&amp;Shipment_Order__c_exp4404[[#This Row],[Client_Reference__c]]&amp;"')"</f>
        <v/>
      </c>
      <c r="G9">
        <f>"ci_input_liability_cover(results_df,'"&amp;Shipment_Order__c_exp4404[[#This Row],[Client_Reference__c]]&amp;"')"</f>
        <v/>
      </c>
      <c r="H9" s="18">
        <f>"sum_fields(results_df,'Shipment_Order__c','"&amp;Shipment_Order__c_exp4404[[#This Row],[Client_Reference__c]]&amp;"',['FC_Total_Customs_Brokerage_Cost__c','FC_Total_Clearance_Costs__c','FC_Total_Handling_Costs__c','FC_Total_License_Cost__c'])"</f>
        <v/>
      </c>
      <c r="I9" s="18">
        <f>"brokerage_costs(results_df,'"&amp;Shipment_Order__c_exp4404[[#This Row],[Lookup Value]]&amp;"')"</f>
        <v/>
      </c>
      <c r="J9" s="18">
        <f>"clearance_costs(results_df,'"&amp;Shipment_Order__c_exp4404[[#This Row],[Lookup Value]]&amp;"')"</f>
        <v/>
      </c>
      <c r="K9" s="18">
        <f>"handling_costs(results_df,'"&amp;Shipment_Order__c_exp4404[[#This Row],[Lookup Value]]&amp;"')"</f>
        <v/>
      </c>
      <c r="L9" s="18">
        <f>"inherit(results_df,'Shipment_Order__c','"&amp;Shipment_Order__c_exp4404[[#This Row],[Client_Reference__c]]&amp;"','FC_IOR_and_Import_Compliance_Fee_USD__c')"</f>
        <v/>
      </c>
      <c r="M9" s="18">
        <f>"ior_eor_cost(results_df,'"&amp;Shipment_Order__c_exp4404[[#This Row],[Lookup Value]]&amp;"')"</f>
        <v/>
      </c>
      <c r="N9" s="18">
        <f>"licenses_costs(results_df,'"&amp;Shipment_Order__c_exp4404[[#This Row],[Lookup Value]]&amp;"')"</f>
        <v/>
      </c>
      <c r="O9" s="18">
        <f>"recharge_tax_and_duty(results_df,'"&amp;Shipment_Order__c_exp4404[[#This Row],[Lookup Value]]&amp;"')"</f>
        <v/>
      </c>
      <c r="P9" t="inlineStr">
        <is>
          <t>static('UK - EOR')</t>
        </is>
      </c>
      <c r="Q9" t="inlineStr">
        <is>
          <t>static('a261v00000F3sG0AAJ')</t>
        </is>
      </c>
      <c r="R9" s="18">
        <f>"int_delivery_fee(results_df,'"&amp;Shipment_Order__c_exp4404[[#This Row],[Client_Reference__c]]&amp;"')"</f>
        <v/>
      </c>
      <c r="S9">
        <f>"liability_cover_fee(results_df,'"&amp;Shipment_Order__c_exp4404[[#This Row],[Client_Reference__c]]&amp;"')"</f>
        <v/>
      </c>
      <c r="T9" t="inlineStr">
        <is>
          <t>static('United Kingdom')</t>
        </is>
      </c>
      <c r="U9" s="18">
        <f>"sum_fields(results_df,'Shipment_Order__c','"&amp;Shipment_Order__c_exp4404[[#This Row],[Client_Reference__c]]&amp;"',['IOR_FEE_USD__c','Handling_and_Admin_Fee__c','Bank_Fees__c','EOR_and_Export_Compliance_Fee_USD__c'])"</f>
        <v/>
      </c>
      <c r="V9">
        <f>"ior_fee(results_df,'"&amp;Shipment_Order__c_exp4404[[#This Row],[Client_Reference__c]]&amp;"')"</f>
        <v/>
      </c>
      <c r="W9">
        <f>"handling_and_admin_fees(results_df,'"&amp;Shipment_Order__c_exp4404[[#This Row],[Client_Reference__c]]&amp;"')"</f>
        <v/>
      </c>
      <c r="X9">
        <f>"bank_fees(results_df,'"&amp;Shipment_Order__c_exp4404[[#This Row],[Client_Reference__c]]&amp;"')"</f>
        <v/>
      </c>
      <c r="Y9" s="18">
        <f>"sum_fields(results_df,'Shipment_Order__c','"&amp;Shipment_Order__c_exp4404[[#This Row],[Client_Reference__c]]&amp;"',['Total_clearance_Costs__c','Total_Customs_Brokerage_Cost__c','Recharge_Handling_Costs__c','Total_License_Cost__c'])"</f>
        <v/>
      </c>
      <c r="Z9" s="18">
        <f>"clearance_fees(results_df,'"&amp;Shipment_Order__c_exp4404[[#This Row],[Lookup Value]]&amp;"')"</f>
        <v/>
      </c>
      <c r="AA9" s="18">
        <f>"brokerage_fees(results_df,'"&amp;Shipment_Order__c_exp4404[[#This Row],[Lookup Value]]&amp;"')"</f>
        <v/>
      </c>
      <c r="AB9" s="18">
        <f>"handling_fees(results_df,'"&amp;Shipment_Order__c_exp4404[[#This Row],[Lookup Value]]&amp;"')"</f>
        <v/>
      </c>
      <c r="AC9" s="18">
        <f>"license_fees(results_df,'"&amp;Shipment_Order__c_exp4404[[#This Row],[Lookup Value]]&amp;"')"</f>
        <v/>
      </c>
      <c r="AD9" t="inlineStr">
        <is>
          <t>static(0)</t>
        </is>
      </c>
      <c r="AE9" t="inlineStr">
        <is>
          <t>static(100)</t>
        </is>
      </c>
      <c r="AF9" t="inlineStr">
        <is>
          <t>static(230)</t>
        </is>
      </c>
      <c r="AG9" t="inlineStr">
        <is>
          <t>static(150)</t>
        </is>
      </c>
      <c r="AH9">
        <f>"eor_fee(results_df,'"&amp;Shipment_Order__c_exp4404[[#This Row],[Client_Reference__c]]&amp;"')"</f>
        <v/>
      </c>
      <c r="AI9" s="18">
        <f>"total_taxes(results_df,'"&amp;Shipment_Order__c_exp4404[[#This Row],[Lookup Value]]&amp;"')"</f>
        <v/>
      </c>
      <c r="AJ9" s="18">
        <f>"tax_cost(results_df,'"&amp;Shipment_Order__c_exp4404[[#This Row],[Client_Reference__c]]&amp;"')"</f>
        <v/>
      </c>
      <c r="AK9" t="inlineStr">
        <is>
          <t>static(True)</t>
        </is>
      </c>
      <c r="AL9" t="inlineStr">
        <is>
          <t>static(True)</t>
        </is>
      </c>
      <c r="AM9" t="inlineStr">
        <is>
          <t>static('Cost Estimate')</t>
        </is>
      </c>
      <c r="AN9" t="inlineStr">
        <is>
          <t>static('Client')</t>
        </is>
      </c>
      <c r="AO9">
        <f>"taxrange_max(results_df,'"&amp;Shipment_Order__c_exp4404[[#This Row],[Client_Reference__c]]&amp;"')"</f>
        <v/>
      </c>
      <c r="AP9">
        <f>"taxrange_min(results_df,'"&amp;Shipment_Order__c_exp4404[[#This Row],[Client_Reference__c]]&amp;"')"</f>
        <v/>
      </c>
      <c r="AQ9">
        <f>"costrange_max(results_df,'"&amp;Shipment_Order__c_exp4404[[#This Row],[Client_Reference__c]]&amp;"')"</f>
        <v/>
      </c>
      <c r="AR9">
        <f>"costrange_min(results_df,'"&amp;Shipment_Order__c_exp4404[[#This Row],[Client_Reference__c]]&amp;"')"</f>
        <v/>
      </c>
      <c r="AS9" t="inlineStr">
        <is>
          <t>static(0)</t>
        </is>
      </c>
      <c r="AT9">
        <f>Shipment_Order__c_exp4404[[#This Row],[Client_Reference__c]]</f>
        <v/>
      </c>
      <c r="AV9" t="inlineStr">
        <is>
          <t>MED03</t>
        </is>
      </c>
      <c r="AW9" t="inlineStr">
        <is>
          <t>123TESTCARDIGAN</t>
        </is>
      </c>
      <c r="AX9" t="inlineStr">
        <is>
          <t>static('123TESTCARDIGAN')</t>
        </is>
      </c>
      <c r="AY9" t="inlineStr">
        <is>
          <t>static('a1d1v000009Z5YqAAK')</t>
        </is>
      </c>
      <c r="AZ9" t="inlineStr">
        <is>
          <t>static('61099010000')</t>
        </is>
      </c>
      <c r="BA9" t="inlineStr">
        <is>
          <t>static(None)</t>
        </is>
      </c>
      <c r="BB9" t="inlineStr">
        <is>
          <t>static(None)</t>
        </is>
      </c>
      <c r="BC9" t="inlineStr">
        <is>
          <t>static('Auto Matched')</t>
        </is>
      </c>
      <c r="BD9" s="18">
        <f>"inherit(results_df,'Part__c','"&amp;Part__c_exp5415[[#This Row],[Lookup Value]]&amp;"','Product__r.Li_on_batteries__c')"</f>
        <v/>
      </c>
      <c r="BE9" s="18">
        <f>"inherit(results_df,'Part__c','"&amp;Part__c_exp5415[[#This Row],[Lookup Value]]&amp;"','Product__r.Category__c')"</f>
        <v/>
      </c>
      <c r="BF9" s="18">
        <f>"inherit(results_df,'Part__c','"&amp;Part__c_exp5415[[#This Row],[Lookup Value]]&amp;"','Product__r.Sub_Category__c')"</f>
        <v/>
      </c>
      <c r="BG9" s="18">
        <f>"inherit(results_df,'Part__c','"&amp;Part__c_exp5415[[#This Row],[Lookup Value]]&amp;"','Product__r.US_HTS_Code__c')"</f>
        <v/>
      </c>
      <c r="BH9" s="18">
        <f>"inherit(results_df,'Part__c','"&amp;Part__c_exp5415[[#This Row],[Lookup Value]]&amp;"','Product__r.ECCN__c')"</f>
        <v/>
      </c>
      <c r="BI9" s="18">
        <f>"inherit(results_df,'Part__c','"&amp;Part__c_exp5415[[#This Row],[Lookup Value]]&amp;"','Product__r.Country_Two_Digit__c')"</f>
        <v/>
      </c>
      <c r="BJ9" s="18">
        <f>"inherit(results_df,'Part__c','"&amp;Part__c_exp5415[[#This Row],[Lookup Value]]&amp;"','Product__r.Suggested_Country_of_Origin__c')"</f>
        <v/>
      </c>
      <c r="BK9" s="18">
        <f>"inherit(results_df,'Part__c','"&amp;Part__c_exp5415[[#This Row],[Lookup Value]]&amp;"','Product__r.Country_of_Origin2__c')"</f>
        <v/>
      </c>
      <c r="BL9" s="18">
        <f>"inherit(results_df,'Part__c','"&amp;Part__c_exp5415[[#This Row],[Lookup Value]]&amp;"','Product__r.MSRP__c')"</f>
        <v/>
      </c>
      <c r="BM9" s="18" t="inlineStr">
        <is>
          <t>static('01t1v00000EZP1OAAX')</t>
        </is>
      </c>
      <c r="BN9" t="inlineStr">
        <is>
          <t>static('CLOTHES - ALL')</t>
        </is>
      </c>
      <c r="BO9" t="inlineStr">
        <is>
          <t>static(True)</t>
        </is>
      </c>
      <c r="BP9" t="inlineStr">
        <is>
          <t>static(False)</t>
        </is>
      </c>
      <c r="BQ9" s="18">
        <f>"inherit(results_df,'Part__c','"&amp;Part__c_exp5415[[#This Row],[Lookup Value]]&amp;"','Product__r.Manufacturer__r.Name')"</f>
        <v/>
      </c>
      <c r="BR9" s="18">
        <f>"inherit(results_df,'Part__c','"&amp;Part__c_exp5415[[#This Row],[Lookup Value]]&amp;"','Product__r.Wireless_capability__c')"</f>
        <v/>
      </c>
      <c r="BS9" s="18">
        <f>"inherit(results_df,'Part__c','"&amp;Part__c_exp5415[[#This Row],[Lookup Value]]&amp;"','Product__r.Encryption__c')"</f>
        <v/>
      </c>
      <c r="BT9" t="inlineStr">
        <is>
          <t>static(False)</t>
        </is>
      </c>
      <c r="BU9" s="18">
        <f>"inherit(results_df,'Part__c','"&amp;Part__c_exp5415[[#This Row],[Lookup Value]]&amp;"','Matched_HS_Code2__r.Rate__c')"</f>
        <v/>
      </c>
      <c r="BV9" t="inlineStr">
        <is>
          <t>static(None)</t>
        </is>
      </c>
      <c r="BW9" t="inlineStr">
        <is>
          <t>static(None)</t>
        </is>
      </c>
      <c r="BX9" t="inlineStr">
        <is>
          <t>static(None)</t>
        </is>
      </c>
      <c r="BY9">
        <f>"inherit(results_df,'Part__c','"&amp;Part__c_exp5415[[#This Row],[Lookup Value]]&amp;"','Matched_HS_Code2__r.Specific_VAT_Rate__c')"</f>
        <v/>
      </c>
      <c r="BZ9" s="18" t="inlineStr">
        <is>
          <t>Yes</t>
        </is>
      </c>
      <c r="CA9">
        <f>Part__c_exp5415[[#This Row],[Shipment_Order__r.Client_Reference__c]]&amp;":"&amp;Part__c_exp5415[[#This Row],[LookupName]]</f>
        <v/>
      </c>
      <c r="CC9" t="inlineStr">
        <is>
          <t>MED08</t>
        </is>
      </c>
      <c r="CD9" s="18">
        <f>"inherit(results_df,'Freight__c','"&amp;Freight__c_exp6426[[#This Row],[Lookup Value]]&amp;"','Selected_Rate_From_Existing__c')"</f>
        <v/>
      </c>
      <c r="CE9" t="inlineStr">
        <is>
          <t>static(148.16)</t>
        </is>
      </c>
      <c r="CF9" s="18">
        <f>"int_freight_fee_invoiced(results_df,'"&amp;Freight__c_exp6426[[#This Row],[Lookup Value]]&amp;"')"</f>
        <v/>
      </c>
      <c r="CG9" t="inlineStr">
        <is>
          <t>static('Courier - Auto')</t>
        </is>
      </c>
      <c r="CH9" t="inlineStr">
        <is>
          <t>static('Courier')</t>
        </is>
      </c>
      <c r="CI9" t="inlineStr">
        <is>
          <t>static(259.89)</t>
        </is>
      </c>
      <c r="CJ9" t="inlineStr">
        <is>
          <t>static(525.23)</t>
        </is>
      </c>
      <c r="CK9">
        <f>Freight__c_exp6426[[#This Row],[Shipment_Order__r.Client_Reference__c]]</f>
        <v/>
      </c>
      <c r="CM9" t="inlineStr">
        <is>
          <t>MED01</t>
        </is>
      </c>
      <c r="CN9" t="inlineStr">
        <is>
          <t>Multiple FDAs package labelling</t>
        </is>
      </c>
      <c r="CO9" t="inlineStr">
        <is>
          <t>static('a7b1v000000H45rAAC')</t>
        </is>
      </c>
      <c r="CP9" t="inlineStr">
        <is>
          <t>static('Multiple FDAs package labelling')</t>
        </is>
      </c>
      <c r="CQ9" t="inlineStr">
        <is>
          <t>static(False)</t>
        </is>
      </c>
      <c r="CR9" t="inlineStr">
        <is>
          <t>static(True)</t>
        </is>
      </c>
      <c r="CS9" t="inlineStr">
        <is>
          <t>static('All')</t>
        </is>
      </c>
      <c r="CT9" t="inlineStr">
        <is>
          <t>static('TecEx')</t>
        </is>
      </c>
      <c r="CU9" t="inlineStr">
        <is>
          <t>static('AM')</t>
        </is>
      </c>
      <c r="CV9">
        <f>SUBSTITUTE(Task_exp7437[[#This Row],[Shipment_Order__r.Client_Reference__c]]&amp;":"&amp;Task_exp7437[[#This Row],[Master_Task_LookupName]],"\","")</f>
        <v/>
      </c>
    </row>
    <row r="10">
      <c r="A10" t="inlineStr">
        <is>
          <t>MED09</t>
        </is>
      </c>
      <c r="B10" t="inlineStr">
        <is>
          <t>static(False)</t>
        </is>
      </c>
      <c r="C10" t="inlineStr">
        <is>
          <t>static(None)</t>
        </is>
      </c>
      <c r="D10" s="18">
        <f>"client_actual_freight(results_df,'"&amp;Shipment_Order__c_exp4404[[#This Row],[Client_Reference__c]]&amp;"')"</f>
        <v/>
      </c>
      <c r="E10">
        <f>"client_actual_insurance(results_df,'"&amp;Shipment_Order__c_exp4404[[#This Row],[Client_Reference__c]]&amp;"')"</f>
        <v/>
      </c>
      <c r="F10">
        <f>"ci_input_freight(results_df,'"&amp;Shipment_Order__c_exp4404[[#This Row],[Client_Reference__c]]&amp;"')"</f>
        <v/>
      </c>
      <c r="G10">
        <f>"ci_input_liability_cover(results_df,'"&amp;Shipment_Order__c_exp4404[[#This Row],[Client_Reference__c]]&amp;"')"</f>
        <v/>
      </c>
      <c r="H10" s="18">
        <f>"sum_fields(results_df,'Shipment_Order__c','"&amp;Shipment_Order__c_exp4404[[#This Row],[Client_Reference__c]]&amp;"',['FC_Total_Customs_Brokerage_Cost__c','FC_Total_Clearance_Costs__c','FC_Total_Handling_Costs__c','FC_Total_License_Cost__c'])"</f>
        <v/>
      </c>
      <c r="I10" s="18">
        <f>"brokerage_costs(results_df,'"&amp;Shipment_Order__c_exp4404[[#This Row],[Lookup Value]]&amp;"')"</f>
        <v/>
      </c>
      <c r="J10" s="18">
        <f>"clearance_costs(results_df,'"&amp;Shipment_Order__c_exp4404[[#This Row],[Lookup Value]]&amp;"')"</f>
        <v/>
      </c>
      <c r="K10" s="18">
        <f>"handling_costs(results_df,'"&amp;Shipment_Order__c_exp4404[[#This Row],[Lookup Value]]&amp;"')"</f>
        <v/>
      </c>
      <c r="L10" s="18">
        <f>"inherit(results_df,'Shipment_Order__c','"&amp;Shipment_Order__c_exp4404[[#This Row],[Client_Reference__c]]&amp;"','FC_IOR_and_Import_Compliance_Fee_USD__c')"</f>
        <v/>
      </c>
      <c r="M10" s="18">
        <f>"ior_eor_cost(results_df,'"&amp;Shipment_Order__c_exp4404[[#This Row],[Lookup Value]]&amp;"')"</f>
        <v/>
      </c>
      <c r="N10" s="18">
        <f>"licenses_costs(results_df,'"&amp;Shipment_Order__c_exp4404[[#This Row],[Lookup Value]]&amp;"')"</f>
        <v/>
      </c>
      <c r="O10" s="18">
        <f>"recharge_tax_and_duty(results_df,'"&amp;Shipment_Order__c_exp4404[[#This Row],[Lookup Value]]&amp;"')"</f>
        <v/>
      </c>
      <c r="P10" t="inlineStr">
        <is>
          <t>static('UK - EOR')</t>
        </is>
      </c>
      <c r="Q10" t="inlineStr">
        <is>
          <t>static('a261v00000F3sG0AAJ')</t>
        </is>
      </c>
      <c r="R10" s="18">
        <f>"int_delivery_fee(results_df,'"&amp;Shipment_Order__c_exp4404[[#This Row],[Client_Reference__c]]&amp;"')"</f>
        <v/>
      </c>
      <c r="S10">
        <f>"liability_cover_fee(results_df,'"&amp;Shipment_Order__c_exp4404[[#This Row],[Client_Reference__c]]&amp;"')"</f>
        <v/>
      </c>
      <c r="T10" t="inlineStr">
        <is>
          <t>static('United Kingdom')</t>
        </is>
      </c>
      <c r="U10" s="18">
        <f>"sum_fields(results_df,'Shipment_Order__c','"&amp;Shipment_Order__c_exp4404[[#This Row],[Client_Reference__c]]&amp;"',['IOR_FEE_USD__c','Handling_and_Admin_Fee__c','Bank_Fees__c','EOR_and_Export_Compliance_Fee_USD__c'])"</f>
        <v/>
      </c>
      <c r="V10">
        <f>"ior_fee(results_df,'"&amp;Shipment_Order__c_exp4404[[#This Row],[Client_Reference__c]]&amp;"')"</f>
        <v/>
      </c>
      <c r="W10">
        <f>"handling_and_admin_fees(results_df,'"&amp;Shipment_Order__c_exp4404[[#This Row],[Client_Reference__c]]&amp;"')"</f>
        <v/>
      </c>
      <c r="X10">
        <f>"bank_fees(results_df,'"&amp;Shipment_Order__c_exp4404[[#This Row],[Client_Reference__c]]&amp;"')"</f>
        <v/>
      </c>
      <c r="Y10" s="18">
        <f>"sum_fields(results_df,'Shipment_Order__c','"&amp;Shipment_Order__c_exp4404[[#This Row],[Client_Reference__c]]&amp;"',['Total_clearance_Costs__c','Total_Customs_Brokerage_Cost__c','Recharge_Handling_Costs__c','Total_License_Cost__c'])"</f>
        <v/>
      </c>
      <c r="Z10" s="18">
        <f>"clearance_fees(results_df,'"&amp;Shipment_Order__c_exp4404[[#This Row],[Lookup Value]]&amp;"')"</f>
        <v/>
      </c>
      <c r="AA10" s="18">
        <f>"brokerage_fees(results_df,'"&amp;Shipment_Order__c_exp4404[[#This Row],[Lookup Value]]&amp;"')"</f>
        <v/>
      </c>
      <c r="AB10" s="18">
        <f>"handling_fees(results_df,'"&amp;Shipment_Order__c_exp4404[[#This Row],[Lookup Value]]&amp;"')"</f>
        <v/>
      </c>
      <c r="AC10" s="18">
        <f>"license_fees(results_df,'"&amp;Shipment_Order__c_exp4404[[#This Row],[Lookup Value]]&amp;"')"</f>
        <v/>
      </c>
      <c r="AD10" t="inlineStr">
        <is>
          <t>static(0)</t>
        </is>
      </c>
      <c r="AE10" t="inlineStr">
        <is>
          <t>static(100)</t>
        </is>
      </c>
      <c r="AF10" t="inlineStr">
        <is>
          <t>static(230)</t>
        </is>
      </c>
      <c r="AG10" t="inlineStr">
        <is>
          <t>static(150)</t>
        </is>
      </c>
      <c r="AH10">
        <f>"eor_fee(results_df,'"&amp;Shipment_Order__c_exp4404[[#This Row],[Client_Reference__c]]&amp;"')"</f>
        <v/>
      </c>
      <c r="AI10" s="18">
        <f>"total_taxes(results_df,'"&amp;Shipment_Order__c_exp4404[[#This Row],[Lookup Value]]&amp;"')"</f>
        <v/>
      </c>
      <c r="AJ10" s="18">
        <f>"tax_cost(results_df,'"&amp;Shipment_Order__c_exp4404[[#This Row],[Client_Reference__c]]&amp;"')"</f>
        <v/>
      </c>
      <c r="AK10" t="inlineStr">
        <is>
          <t>static(True)</t>
        </is>
      </c>
      <c r="AL10" t="inlineStr">
        <is>
          <t>static(True)</t>
        </is>
      </c>
      <c r="AM10" t="inlineStr">
        <is>
          <t>static('Cost Estimate')</t>
        </is>
      </c>
      <c r="AN10" t="inlineStr">
        <is>
          <t>static('Client')</t>
        </is>
      </c>
      <c r="AO10">
        <f>"taxrange_max(results_df,'"&amp;Shipment_Order__c_exp4404[[#This Row],[Client_Reference__c]]&amp;"')"</f>
        <v/>
      </c>
      <c r="AP10">
        <f>"taxrange_min(results_df,'"&amp;Shipment_Order__c_exp4404[[#This Row],[Client_Reference__c]]&amp;"')"</f>
        <v/>
      </c>
      <c r="AQ10">
        <f>"costrange_max(results_df,'"&amp;Shipment_Order__c_exp4404[[#This Row],[Client_Reference__c]]&amp;"')"</f>
        <v/>
      </c>
      <c r="AR10">
        <f>"costrange_min(results_df,'"&amp;Shipment_Order__c_exp4404[[#This Row],[Client_Reference__c]]&amp;"')"</f>
        <v/>
      </c>
      <c r="AS10" t="inlineStr">
        <is>
          <t>static(0)</t>
        </is>
      </c>
      <c r="AT10">
        <f>Shipment_Order__c_exp4404[[#This Row],[Client_Reference__c]]</f>
        <v/>
      </c>
      <c r="AV10" t="inlineStr">
        <is>
          <t>MED03</t>
        </is>
      </c>
      <c r="AW10" t="inlineStr">
        <is>
          <t>210-AUNE</t>
        </is>
      </c>
      <c r="AX10" t="inlineStr">
        <is>
          <t>static('210-AUNE')</t>
        </is>
      </c>
      <c r="AY10" t="inlineStr">
        <is>
          <t>static('a1d1v000009Z6VFAA0')</t>
        </is>
      </c>
      <c r="AZ10" t="inlineStr">
        <is>
          <t>static('85285200000')</t>
        </is>
      </c>
      <c r="BA10" t="inlineStr">
        <is>
          <t>static(None)</t>
        </is>
      </c>
      <c r="BB10" t="inlineStr">
        <is>
          <t>static(None)</t>
        </is>
      </c>
      <c r="BC10" t="inlineStr">
        <is>
          <t>static('Auto Matched')</t>
        </is>
      </c>
      <c r="BD10" s="18">
        <f>"inherit(results_df,'Part__c','"&amp;Part__c_exp5415[[#This Row],[Lookup Value]]&amp;"','Product__r.Li_on_batteries__c')"</f>
        <v/>
      </c>
      <c r="BE10" s="18">
        <f>"inherit(results_df,'Part__c','"&amp;Part__c_exp5415[[#This Row],[Lookup Value]]&amp;"','Product__r.Category__c')"</f>
        <v/>
      </c>
      <c r="BF10" s="18">
        <f>"inherit(results_df,'Part__c','"&amp;Part__c_exp5415[[#This Row],[Lookup Value]]&amp;"','Product__r.Sub_Category__c')"</f>
        <v/>
      </c>
      <c r="BG10" s="18">
        <f>"inherit(results_df,'Part__c','"&amp;Part__c_exp5415[[#This Row],[Lookup Value]]&amp;"','Product__r.US_HTS_Code__c')"</f>
        <v/>
      </c>
      <c r="BH10" s="18">
        <f>"inherit(results_df,'Part__c','"&amp;Part__c_exp5415[[#This Row],[Lookup Value]]&amp;"','Product__r.ECCN__c')"</f>
        <v/>
      </c>
      <c r="BI10" s="18">
        <f>"inherit(results_df,'Part__c','"&amp;Part__c_exp5415[[#This Row],[Lookup Value]]&amp;"','Product__r.Country_Two_Digit__c')"</f>
        <v/>
      </c>
      <c r="BJ10" s="18">
        <f>"inherit(results_df,'Part__c','"&amp;Part__c_exp5415[[#This Row],[Lookup Value]]&amp;"','Product__r.Suggested_Country_of_Origin__c')"</f>
        <v/>
      </c>
      <c r="BK10" s="18">
        <f>"inherit(results_df,'Part__c','"&amp;Part__c_exp5415[[#This Row],[Lookup Value]]&amp;"','Product__r.Country_of_Origin2__c')"</f>
        <v/>
      </c>
      <c r="BL10" s="18">
        <f>"inherit(results_df,'Part__c','"&amp;Part__c_exp5415[[#This Row],[Lookup Value]]&amp;"','Product__r.MSRP__c')"</f>
        <v/>
      </c>
      <c r="BM10" s="18" t="inlineStr">
        <is>
          <t>static('01t1v00000G6bNzAAJ')</t>
        </is>
      </c>
      <c r="BN10" t="inlineStr">
        <is>
          <t>static('210-AUNE')</t>
        </is>
      </c>
      <c r="BO10" t="inlineStr">
        <is>
          <t>static(False)</t>
        </is>
      </c>
      <c r="BP10" t="inlineStr">
        <is>
          <t>static(False)</t>
        </is>
      </c>
      <c r="BQ10" s="18">
        <f>"inherit(results_df,'Part__c','"&amp;Part__c_exp5415[[#This Row],[Lookup Value]]&amp;"','Product__r.Manufacturer__r.Name')"</f>
        <v/>
      </c>
      <c r="BR10" s="18">
        <f>"inherit(results_df,'Part__c','"&amp;Part__c_exp5415[[#This Row],[Lookup Value]]&amp;"','Product__r.Wireless_capability__c')"</f>
        <v/>
      </c>
      <c r="BS10" s="18">
        <f>"inherit(results_df,'Part__c','"&amp;Part__c_exp5415[[#This Row],[Lookup Value]]&amp;"','Product__r.Encryption__c')"</f>
        <v/>
      </c>
      <c r="BT10" t="inlineStr">
        <is>
          <t>static(False)</t>
        </is>
      </c>
      <c r="BU10" s="18">
        <f>"inherit(results_df,'Part__c','"&amp;Part__c_exp5415[[#This Row],[Lookup Value]]&amp;"','Matched_HS_Code2__r.Rate__c')"</f>
        <v/>
      </c>
      <c r="BV10" t="inlineStr">
        <is>
          <t>static(None)</t>
        </is>
      </c>
      <c r="BW10" t="inlineStr">
        <is>
          <t>static(None)</t>
        </is>
      </c>
      <c r="BX10" t="inlineStr">
        <is>
          <t>static(None)</t>
        </is>
      </c>
      <c r="BY10">
        <f>"inherit(results_df,'Part__c','"&amp;Part__c_exp5415[[#This Row],[Lookup Value]]&amp;"','Matched_HS_Code2__r.Specific_VAT_Rate__c')"</f>
        <v/>
      </c>
      <c r="BZ10" s="18" t="inlineStr">
        <is>
          <t>No</t>
        </is>
      </c>
      <c r="CA10">
        <f>Part__c_exp5415[[#This Row],[Shipment_Order__r.Client_Reference__c]]&amp;":"&amp;Part__c_exp5415[[#This Row],[LookupName]]</f>
        <v/>
      </c>
      <c r="CC10" t="inlineStr">
        <is>
          <t>MED09</t>
        </is>
      </c>
      <c r="CD10" s="18">
        <f>"inherit(results_df,'Freight__c','"&amp;Freight__c_exp6426[[#This Row],[Lookup Value]]&amp;"','Selected_Rate_From_Existing__c')"</f>
        <v/>
      </c>
      <c r="CE10" t="inlineStr">
        <is>
          <t>static(133.75)</t>
        </is>
      </c>
      <c r="CF10" s="18">
        <f>"int_freight_fee_invoiced(results_df,'"&amp;Freight__c_exp6426[[#This Row],[Lookup Value]]&amp;"')"</f>
        <v/>
      </c>
      <c r="CG10" t="inlineStr">
        <is>
          <t>static('Courier - Auto')</t>
        </is>
      </c>
      <c r="CH10" t="inlineStr">
        <is>
          <t>static('Courier')</t>
        </is>
      </c>
      <c r="CI10" t="inlineStr">
        <is>
          <t>static(233.25)</t>
        </is>
      </c>
      <c r="CJ10" t="inlineStr">
        <is>
          <t>static(487.69)</t>
        </is>
      </c>
      <c r="CK10">
        <f>Freight__c_exp6426[[#This Row],[Shipment_Order__r.Client_Reference__c]]</f>
        <v/>
      </c>
      <c r="CM10" t="inlineStr">
        <is>
          <t>MED01</t>
        </is>
      </c>
      <c r="CN10" t="inlineStr">
        <is>
          <t>Auto CI Used</t>
        </is>
      </c>
      <c r="CO10" t="inlineStr">
        <is>
          <t>static('a7b1v000000kEWIAA2')</t>
        </is>
      </c>
      <c r="CP10" t="inlineStr">
        <is>
          <t>static('Auto CI Used')</t>
        </is>
      </c>
      <c r="CQ10" t="inlineStr">
        <is>
          <t>static(False)</t>
        </is>
      </c>
      <c r="CR10" t="inlineStr">
        <is>
          <t>static(True)</t>
        </is>
      </c>
      <c r="CS10" t="inlineStr">
        <is>
          <t>static('All')</t>
        </is>
      </c>
      <c r="CT10" t="inlineStr">
        <is>
          <t>static('TecEx;Zee')</t>
        </is>
      </c>
      <c r="CU10" t="inlineStr">
        <is>
          <t>static('AM')</t>
        </is>
      </c>
      <c r="CV10">
        <f>SUBSTITUTE(Task_exp7437[[#This Row],[Shipment_Order__r.Client_Reference__c]]&amp;":"&amp;Task_exp7437[[#This Row],[Master_Task_LookupName]],"\","")</f>
        <v/>
      </c>
    </row>
    <row r="11">
      <c r="A11" t="inlineStr">
        <is>
          <t>MED10</t>
        </is>
      </c>
      <c r="B11" t="inlineStr">
        <is>
          <t>static(False)</t>
        </is>
      </c>
      <c r="C11" t="inlineStr">
        <is>
          <t>static(None)</t>
        </is>
      </c>
      <c r="D11" s="18">
        <f>"client_actual_freight(results_df,'"&amp;Shipment_Order__c_exp4404[[#This Row],[Client_Reference__c]]&amp;"')"</f>
        <v/>
      </c>
      <c r="E11">
        <f>"client_actual_insurance(results_df,'"&amp;Shipment_Order__c_exp4404[[#This Row],[Client_Reference__c]]&amp;"')"</f>
        <v/>
      </c>
      <c r="F11">
        <f>"ci_input_freight(results_df,'"&amp;Shipment_Order__c_exp4404[[#This Row],[Client_Reference__c]]&amp;"')"</f>
        <v/>
      </c>
      <c r="G11">
        <f>"ci_input_liability_cover(results_df,'"&amp;Shipment_Order__c_exp4404[[#This Row],[Client_Reference__c]]&amp;"')"</f>
        <v/>
      </c>
      <c r="H11" s="18">
        <f>"sum_fields(results_df,'Shipment_Order__c','"&amp;Shipment_Order__c_exp4404[[#This Row],[Client_Reference__c]]&amp;"',['FC_Total_Customs_Brokerage_Cost__c','FC_Total_Clearance_Costs__c','FC_Total_Handling_Costs__c','FC_Total_License_Cost__c'])"</f>
        <v/>
      </c>
      <c r="I11" s="18">
        <f>"brokerage_costs(results_df,'"&amp;Shipment_Order__c_exp4404[[#This Row],[Lookup Value]]&amp;"')"</f>
        <v/>
      </c>
      <c r="J11" s="18">
        <f>"clearance_costs(results_df,'"&amp;Shipment_Order__c_exp4404[[#This Row],[Lookup Value]]&amp;"')"</f>
        <v/>
      </c>
      <c r="K11" s="18">
        <f>"handling_costs(results_df,'"&amp;Shipment_Order__c_exp4404[[#This Row],[Lookup Value]]&amp;"')"</f>
        <v/>
      </c>
      <c r="L11" s="18">
        <f>"inherit(results_df,'Shipment_Order__c','"&amp;Shipment_Order__c_exp4404[[#This Row],[Client_Reference__c]]&amp;"','FC_IOR_and_Import_Compliance_Fee_USD__c')"</f>
        <v/>
      </c>
      <c r="M11" s="18">
        <f>"ior_eor_cost(results_df,'"&amp;Shipment_Order__c_exp4404[[#This Row],[Lookup Value]]&amp;"')"</f>
        <v/>
      </c>
      <c r="N11" s="18">
        <f>"licenses_costs(results_df,'"&amp;Shipment_Order__c_exp4404[[#This Row],[Lookup Value]]&amp;"')"</f>
        <v/>
      </c>
      <c r="O11" s="18">
        <f>"recharge_tax_and_duty(results_df,'"&amp;Shipment_Order__c_exp4404[[#This Row],[Lookup Value]]&amp;"')"</f>
        <v/>
      </c>
      <c r="P11" t="inlineStr">
        <is>
          <t>static('United States - TecEx (when using TecEx Shipping) (*)')</t>
        </is>
      </c>
      <c r="Q11" t="inlineStr">
        <is>
          <t>static('a261v00000FHysYAAT')</t>
        </is>
      </c>
      <c r="R11" s="18">
        <f>"int_delivery_fee(results_df,'"&amp;Shipment_Order__c_exp4404[[#This Row],[Client_Reference__c]]&amp;"')"</f>
        <v/>
      </c>
      <c r="S11">
        <f>"liability_cover_fee(results_df,'"&amp;Shipment_Order__c_exp4404[[#This Row],[Client_Reference__c]]&amp;"')"</f>
        <v/>
      </c>
      <c r="T11" t="inlineStr">
        <is>
          <t>static('United States')</t>
        </is>
      </c>
      <c r="U11" s="18">
        <f>"sum_fields(results_df,'Shipment_Order__c','"&amp;Shipment_Order__c_exp4404[[#This Row],[Client_Reference__c]]&amp;"',['IOR_FEE_USD__c','Handling_and_Admin_Fee__c','Bank_Fees__c','EOR_and_Export_Compliance_Fee_USD__c'])"</f>
        <v/>
      </c>
      <c r="V11">
        <f>"ior_fee(results_df,'"&amp;Shipment_Order__c_exp4404[[#This Row],[Client_Reference__c]]&amp;"')"</f>
        <v/>
      </c>
      <c r="W11">
        <f>"handling_and_admin_fees(results_df,'"&amp;Shipment_Order__c_exp4404[[#This Row],[Client_Reference__c]]&amp;"')"</f>
        <v/>
      </c>
      <c r="X11">
        <f>"bank_fees(results_df,'"&amp;Shipment_Order__c_exp4404[[#This Row],[Client_Reference__c]]&amp;"')"</f>
        <v/>
      </c>
      <c r="Y11" s="18">
        <f>"sum_fields(results_df,'Shipment_Order__c','"&amp;Shipment_Order__c_exp4404[[#This Row],[Client_Reference__c]]&amp;"',['Total_clearance_Costs__c','Total_Customs_Brokerage_Cost__c','Recharge_Handling_Costs__c','Total_License_Cost__c'])"</f>
        <v/>
      </c>
      <c r="Z11" s="18">
        <f>"clearance_fees(results_df,'"&amp;Shipment_Order__c_exp4404[[#This Row],[Lookup Value]]&amp;"')"</f>
        <v/>
      </c>
      <c r="AA11" s="18">
        <f>"brokerage_fees(results_df,'"&amp;Shipment_Order__c_exp4404[[#This Row],[Lookup Value]]&amp;"')"</f>
        <v/>
      </c>
      <c r="AB11" s="18">
        <f>"handling_fees(results_df,'"&amp;Shipment_Order__c_exp4404[[#This Row],[Lookup Value]]&amp;"')"</f>
        <v/>
      </c>
      <c r="AC11" s="18">
        <f>"license_fees(results_df,'"&amp;Shipment_Order__c_exp4404[[#This Row],[Lookup Value]]&amp;"')"</f>
        <v/>
      </c>
      <c r="AD11" t="inlineStr">
        <is>
          <t>static(86.96)</t>
        </is>
      </c>
      <c r="AE11" t="inlineStr">
        <is>
          <t>static(86.96)</t>
        </is>
      </c>
      <c r="AF11" t="inlineStr">
        <is>
          <t>static(0)</t>
        </is>
      </c>
      <c r="AG11" t="inlineStr">
        <is>
          <t>static(0)</t>
        </is>
      </c>
      <c r="AH11">
        <f>"eor_fee(results_df,'"&amp;Shipment_Order__c_exp4404[[#This Row],[Client_Reference__c]]&amp;"')"</f>
        <v/>
      </c>
      <c r="AI11" s="18">
        <f>"total_taxes(results_df,'"&amp;Shipment_Order__c_exp4404[[#This Row],[Lookup Value]]&amp;"')"</f>
        <v/>
      </c>
      <c r="AJ11" s="18">
        <f>"tax_cost(results_df,'"&amp;Shipment_Order__c_exp4404[[#This Row],[Client_Reference__c]]&amp;"')"</f>
        <v/>
      </c>
      <c r="AK11" t="inlineStr">
        <is>
          <t>static(False)</t>
        </is>
      </c>
      <c r="AL11" t="inlineStr">
        <is>
          <t>static(False)</t>
        </is>
      </c>
      <c r="AM11" t="inlineStr">
        <is>
          <t>static('Cost Estimate')</t>
        </is>
      </c>
      <c r="AN11" t="inlineStr">
        <is>
          <t>static('TecEx')</t>
        </is>
      </c>
      <c r="AO11">
        <f>"taxrange_max(results_df,'"&amp;Shipment_Order__c_exp4404[[#This Row],[Client_Reference__c]]&amp;"')"</f>
        <v/>
      </c>
      <c r="AP11">
        <f>"taxrange_min(results_df,'"&amp;Shipment_Order__c_exp4404[[#This Row],[Client_Reference__c]]&amp;"')"</f>
        <v/>
      </c>
      <c r="AQ11">
        <f>"costrange_max(results_df,'"&amp;Shipment_Order__c_exp4404[[#This Row],[Client_Reference__c]]&amp;"')"</f>
        <v/>
      </c>
      <c r="AR11">
        <f>"costrange_min(results_df,'"&amp;Shipment_Order__c_exp4404[[#This Row],[Client_Reference__c]]&amp;"')"</f>
        <v/>
      </c>
      <c r="AS11" t="inlineStr">
        <is>
          <t>static(6)</t>
        </is>
      </c>
      <c r="AT11">
        <f>Shipment_Order__c_exp4404[[#This Row],[Client_Reference__c]]</f>
        <v/>
      </c>
      <c r="AV11" t="inlineStr">
        <is>
          <t>MED03</t>
        </is>
      </c>
      <c r="AW11" t="inlineStr">
        <is>
          <t>210-AUNE-DELL</t>
        </is>
      </c>
      <c r="AX11" t="inlineStr">
        <is>
          <t>static('210-AUNE-DELL')</t>
        </is>
      </c>
      <c r="AY11" t="inlineStr">
        <is>
          <t>static('a1d1v000009Z6VFAA0')</t>
        </is>
      </c>
      <c r="AZ11" t="inlineStr">
        <is>
          <t>static('85285200000')</t>
        </is>
      </c>
      <c r="BA11" t="inlineStr">
        <is>
          <t>static(None)</t>
        </is>
      </c>
      <c r="BB11" t="inlineStr">
        <is>
          <t>static(None)</t>
        </is>
      </c>
      <c r="BC11" t="inlineStr">
        <is>
          <t>static('Auto Matched')</t>
        </is>
      </c>
      <c r="BD11" s="18">
        <f>"inherit(results_df,'Part__c','"&amp;Part__c_exp5415[[#This Row],[Lookup Value]]&amp;"','Product__r.Li_on_batteries__c')"</f>
        <v/>
      </c>
      <c r="BE11" s="18">
        <f>"inherit(results_df,'Part__c','"&amp;Part__c_exp5415[[#This Row],[Lookup Value]]&amp;"','Product__r.Category__c')"</f>
        <v/>
      </c>
      <c r="BF11" s="18">
        <f>"inherit(results_df,'Part__c','"&amp;Part__c_exp5415[[#This Row],[Lookup Value]]&amp;"','Product__r.Sub_Category__c')"</f>
        <v/>
      </c>
      <c r="BG11" s="18">
        <f>"inherit(results_df,'Part__c','"&amp;Part__c_exp5415[[#This Row],[Lookup Value]]&amp;"','Product__r.US_HTS_Code__c')"</f>
        <v/>
      </c>
      <c r="BH11" s="18">
        <f>"inherit(results_df,'Part__c','"&amp;Part__c_exp5415[[#This Row],[Lookup Value]]&amp;"','Product__r.ECCN__c')"</f>
        <v/>
      </c>
      <c r="BI11" s="18">
        <f>"inherit(results_df,'Part__c','"&amp;Part__c_exp5415[[#This Row],[Lookup Value]]&amp;"','Product__r.Country_Two_Digit__c')"</f>
        <v/>
      </c>
      <c r="BJ11" s="18">
        <f>"inherit(results_df,'Part__c','"&amp;Part__c_exp5415[[#This Row],[Lookup Value]]&amp;"','Product__r.Suggested_Country_of_Origin__c')"</f>
        <v/>
      </c>
      <c r="BK11" s="18">
        <f>"inherit(results_df,'Part__c','"&amp;Part__c_exp5415[[#This Row],[Lookup Value]]&amp;"','Product__r.Country_of_Origin2__c')"</f>
        <v/>
      </c>
      <c r="BL11" s="18">
        <f>"inherit(results_df,'Part__c','"&amp;Part__c_exp5415[[#This Row],[Lookup Value]]&amp;"','Product__r.MSRP__c')"</f>
        <v/>
      </c>
      <c r="BM11" s="18" t="inlineStr">
        <is>
          <t>static('01t1v00000G6bNzAAJ')</t>
        </is>
      </c>
      <c r="BN11" t="inlineStr">
        <is>
          <t>static('210-AUNE')</t>
        </is>
      </c>
      <c r="BO11" t="inlineStr">
        <is>
          <t>static(False)</t>
        </is>
      </c>
      <c r="BP11" t="inlineStr">
        <is>
          <t>static(False)</t>
        </is>
      </c>
      <c r="BQ11" s="18">
        <f>"inherit(results_df,'Part__c','"&amp;Part__c_exp5415[[#This Row],[Lookup Value]]&amp;"','Product__r.Manufacturer__r.Name')"</f>
        <v/>
      </c>
      <c r="BR11" s="18">
        <f>"inherit(results_df,'Part__c','"&amp;Part__c_exp5415[[#This Row],[Lookup Value]]&amp;"','Product__r.Wireless_capability__c')"</f>
        <v/>
      </c>
      <c r="BS11" s="18">
        <f>"inherit(results_df,'Part__c','"&amp;Part__c_exp5415[[#This Row],[Lookup Value]]&amp;"','Product__r.Encryption__c')"</f>
        <v/>
      </c>
      <c r="BT11" t="inlineStr">
        <is>
          <t>static(False)</t>
        </is>
      </c>
      <c r="BU11" s="18">
        <f>"inherit(results_df,'Part__c','"&amp;Part__c_exp5415[[#This Row],[Lookup Value]]&amp;"','Matched_HS_Code2__r.Rate__c')"</f>
        <v/>
      </c>
      <c r="BV11" t="inlineStr">
        <is>
          <t>static(None)</t>
        </is>
      </c>
      <c r="BW11" t="inlineStr">
        <is>
          <t>static(None)</t>
        </is>
      </c>
      <c r="BX11" t="inlineStr">
        <is>
          <t>static(None)</t>
        </is>
      </c>
      <c r="BY11">
        <f>"inherit(results_df,'Part__c','"&amp;Part__c_exp5415[[#This Row],[Lookup Value]]&amp;"','Matched_HS_Code2__r.Specific_VAT_Rate__c')"</f>
        <v/>
      </c>
      <c r="BZ11" s="18" t="inlineStr">
        <is>
          <t>No</t>
        </is>
      </c>
      <c r="CA11">
        <f>Part__c_exp5415[[#This Row],[Shipment_Order__r.Client_Reference__c]]&amp;":"&amp;Part__c_exp5415[[#This Row],[LookupName]]</f>
        <v/>
      </c>
      <c r="CC11" t="inlineStr">
        <is>
          <t>MED10</t>
        </is>
      </c>
      <c r="CD11" s="18">
        <f>"inherit(results_df,'Freight__c','"&amp;Freight__c_exp6426[[#This Row],[Lookup Value]]&amp;"','Selected_Rate_From_Existing__c')"</f>
        <v/>
      </c>
      <c r="CE11" t="inlineStr">
        <is>
          <t>static(171.91)</t>
        </is>
      </c>
      <c r="CF11" s="18">
        <f>"int_freight_fee_invoiced(results_df,'"&amp;Freight__c_exp6426[[#This Row],[Lookup Value]]&amp;"')"</f>
        <v/>
      </c>
      <c r="CG11" t="inlineStr">
        <is>
          <t>static('Courier - Auto')</t>
        </is>
      </c>
      <c r="CH11" t="inlineStr">
        <is>
          <t>static('Courier')</t>
        </is>
      </c>
      <c r="CI11" t="inlineStr">
        <is>
          <t>static(448.98)</t>
        </is>
      </c>
      <c r="CJ11" t="inlineStr">
        <is>
          <t>static(891.56)</t>
        </is>
      </c>
      <c r="CK11">
        <f>Freight__c_exp6426[[#This Row],[Shipment_Order__r.Client_Reference__c]]</f>
        <v/>
      </c>
      <c r="CM11" t="inlineStr">
        <is>
          <t>MED01</t>
        </is>
      </c>
      <c r="CN11" t="inlineStr">
        <is>
          <t>E2E Standard Process Flow</t>
        </is>
      </c>
      <c r="CO11" t="inlineStr">
        <is>
          <t>static('a7b1v000000c6yRAAQ')</t>
        </is>
      </c>
      <c r="CP11" t="inlineStr">
        <is>
          <t>static('E2E Standard Process Flow')</t>
        </is>
      </c>
      <c r="CQ11" t="inlineStr">
        <is>
          <t>static(False)</t>
        </is>
      </c>
      <c r="CR11" t="inlineStr">
        <is>
          <t>static(True)</t>
        </is>
      </c>
      <c r="CS11" t="inlineStr">
        <is>
          <t>static('All')</t>
        </is>
      </c>
      <c r="CT11" t="inlineStr">
        <is>
          <t>static('TecEx')</t>
        </is>
      </c>
      <c r="CU11" t="inlineStr">
        <is>
          <t>static('AM')</t>
        </is>
      </c>
      <c r="CV11">
        <f>SUBSTITUTE(Task_exp7437[[#This Row],[Shipment_Order__r.Client_Reference__c]]&amp;":"&amp;Task_exp7437[[#This Row],[Master_Task_LookupName]],"\","")</f>
        <v/>
      </c>
    </row>
    <row r="12">
      <c r="A12" t="inlineStr">
        <is>
          <t>MED11</t>
        </is>
      </c>
      <c r="B12" t="inlineStr">
        <is>
          <t>static(False)</t>
        </is>
      </c>
      <c r="C12" t="inlineStr">
        <is>
          <t>static('Insurance Amount;Freight Amount')</t>
        </is>
      </c>
      <c r="D12" s="18">
        <f>"client_actual_freight(results_df,'"&amp;Shipment_Order__c_exp4404[[#This Row],[Client_Reference__c]]&amp;"')"</f>
        <v/>
      </c>
      <c r="E12">
        <f>"client_actual_insurance(results_df,'"&amp;Shipment_Order__c_exp4404[[#This Row],[Client_Reference__c]]&amp;"')"</f>
        <v/>
      </c>
      <c r="F12">
        <f>"ci_input_freight(results_df,'"&amp;Shipment_Order__c_exp4404[[#This Row],[Client_Reference__c]]&amp;"')"</f>
        <v/>
      </c>
      <c r="G12">
        <f>"ci_input_liability_cover(results_df,'"&amp;Shipment_Order__c_exp4404[[#This Row],[Client_Reference__c]]&amp;"')"</f>
        <v/>
      </c>
      <c r="H12" s="18">
        <f>"sum_fields(results_df,'Shipment_Order__c','"&amp;Shipment_Order__c_exp4404[[#This Row],[Client_Reference__c]]&amp;"',['FC_Total_Customs_Brokerage_Cost__c','FC_Total_Clearance_Costs__c','FC_Total_Handling_Costs__c','FC_Total_License_Cost__c'])"</f>
        <v/>
      </c>
      <c r="I12" s="18">
        <f>"brokerage_costs(results_df,'"&amp;Shipment_Order__c_exp4404[[#This Row],[Lookup Value]]&amp;"')"</f>
        <v/>
      </c>
      <c r="J12" s="18">
        <f>"clearance_costs(results_df,'"&amp;Shipment_Order__c_exp4404[[#This Row],[Lookup Value]]&amp;"')"</f>
        <v/>
      </c>
      <c r="K12" s="18">
        <f>"handling_costs(results_df,'"&amp;Shipment_Order__c_exp4404[[#This Row],[Lookup Value]]&amp;"')"</f>
        <v/>
      </c>
      <c r="L12" s="18">
        <f>"inherit(results_df,'Shipment_Order__c','"&amp;Shipment_Order__c_exp4404[[#This Row],[Client_Reference__c]]&amp;"','FC_IOR_and_Import_Compliance_Fee_USD__c')"</f>
        <v/>
      </c>
      <c r="M12" s="18">
        <f>"ior_eor_cost(results_df,'"&amp;Shipment_Order__c_exp4404[[#This Row],[Lookup Value]]&amp;"')"</f>
        <v/>
      </c>
      <c r="N12" s="18">
        <f>"licenses_costs(results_df,'"&amp;Shipment_Order__c_exp4404[[#This Row],[Lookup Value]]&amp;"')"</f>
        <v/>
      </c>
      <c r="O12" s="18">
        <f>"recharge_tax_and_duty(results_df,'"&amp;Shipment_Order__c_exp4404[[#This Row],[Lookup Value]]&amp;"')"</f>
        <v/>
      </c>
      <c r="P12" t="inlineStr">
        <is>
          <t>static('Bangladesh - Bengal Airlift (*)')</t>
        </is>
      </c>
      <c r="Q12" t="inlineStr">
        <is>
          <t>static('a260Y00000Eo3LFQAZ')</t>
        </is>
      </c>
      <c r="R12" s="18">
        <f>"int_delivery_fee(results_df,'"&amp;Shipment_Order__c_exp4404[[#This Row],[Client_Reference__c]]&amp;"')"</f>
        <v/>
      </c>
      <c r="S12">
        <f>"liability_cover_fee(results_df,'"&amp;Shipment_Order__c_exp4404[[#This Row],[Client_Reference__c]]&amp;"')"</f>
        <v/>
      </c>
      <c r="T12" t="inlineStr">
        <is>
          <t>static('Bangladesh')</t>
        </is>
      </c>
      <c r="U12" s="18">
        <f>"sum_fields(results_df,'Shipment_Order__c','"&amp;Shipment_Order__c_exp4404[[#This Row],[Client_Reference__c]]&amp;"',['IOR_FEE_USD__c','Handling_and_Admin_Fee__c','Bank_Fees__c','EOR_and_Export_Compliance_Fee_USD__c'])"</f>
        <v/>
      </c>
      <c r="V12">
        <f>"ior_fee(results_df,'"&amp;Shipment_Order__c_exp4404[[#This Row],[Client_Reference__c]]&amp;"')"</f>
        <v/>
      </c>
      <c r="W12">
        <f>"handling_and_admin_fees(results_df,'"&amp;Shipment_Order__c_exp4404[[#This Row],[Client_Reference__c]]&amp;"')"</f>
        <v/>
      </c>
      <c r="X12">
        <f>"bank_fees(results_df,'"&amp;Shipment_Order__c_exp4404[[#This Row],[Client_Reference__c]]&amp;"')"</f>
        <v/>
      </c>
      <c r="Y12" s="18">
        <f>"sum_fields(results_df,'Shipment_Order__c','"&amp;Shipment_Order__c_exp4404[[#This Row],[Client_Reference__c]]&amp;"',['Total_clearance_Costs__c','Total_Customs_Brokerage_Cost__c','Recharge_Handling_Costs__c','Total_License_Cost__c'])"</f>
        <v/>
      </c>
      <c r="Z12" s="18">
        <f>"clearance_fees(results_df,'"&amp;Shipment_Order__c_exp4404[[#This Row],[Lookup Value]]&amp;"')"</f>
        <v/>
      </c>
      <c r="AA12" s="18">
        <f>"brokerage_fees(results_df,'"&amp;Shipment_Order__c_exp4404[[#This Row],[Lookup Value]]&amp;"')"</f>
        <v/>
      </c>
      <c r="AB12" s="18">
        <f>"handling_fees(results_df,'"&amp;Shipment_Order__c_exp4404[[#This Row],[Lookup Value]]&amp;"')"</f>
        <v/>
      </c>
      <c r="AC12" s="18">
        <f>"license_fees(results_df,'"&amp;Shipment_Order__c_exp4404[[#This Row],[Lookup Value]]&amp;"')"</f>
        <v/>
      </c>
      <c r="AD12" t="inlineStr">
        <is>
          <t>static(130.43)</t>
        </is>
      </c>
      <c r="AE12" t="inlineStr">
        <is>
          <t>static(173.91)</t>
        </is>
      </c>
      <c r="AF12" t="inlineStr">
        <is>
          <t>static(0)</t>
        </is>
      </c>
      <c r="AG12" t="inlineStr">
        <is>
          <t>static(965)</t>
        </is>
      </c>
      <c r="AH12">
        <f>"eor_fee(results_df,'"&amp;Shipment_Order__c_exp4404[[#This Row],[Client_Reference__c]]&amp;"')"</f>
        <v/>
      </c>
      <c r="AI12" s="18">
        <f>"total_taxes(results_df,'"&amp;Shipment_Order__c_exp4404[[#This Row],[Lookup Value]]&amp;"')"</f>
        <v/>
      </c>
      <c r="AJ12" s="18">
        <f>"tax_cost(results_df,'"&amp;Shipment_Order__c_exp4404[[#This Row],[Client_Reference__c]]&amp;"')"</f>
        <v/>
      </c>
      <c r="AK12" t="inlineStr">
        <is>
          <t>static(False)</t>
        </is>
      </c>
      <c r="AL12" t="inlineStr">
        <is>
          <t>static(False)</t>
        </is>
      </c>
      <c r="AM12" t="inlineStr">
        <is>
          <t>static('Cost Estimate')</t>
        </is>
      </c>
      <c r="AN12" t="inlineStr">
        <is>
          <t>static('Client')</t>
        </is>
      </c>
      <c r="AO12">
        <f>"taxrange_max(results_df,'"&amp;Shipment_Order__c_exp4404[[#This Row],[Client_Reference__c]]&amp;"')"</f>
        <v/>
      </c>
      <c r="AP12">
        <f>"taxrange_min(results_df,'"&amp;Shipment_Order__c_exp4404[[#This Row],[Client_Reference__c]]&amp;"')"</f>
        <v/>
      </c>
      <c r="AQ12">
        <f>"costrange_max(results_df,'"&amp;Shipment_Order__c_exp4404[[#This Row],[Client_Reference__c]]&amp;"')"</f>
        <v/>
      </c>
      <c r="AR12">
        <f>"costrange_min(results_df,'"&amp;Shipment_Order__c_exp4404[[#This Row],[Client_Reference__c]]&amp;"')"</f>
        <v/>
      </c>
      <c r="AS12" t="inlineStr">
        <is>
          <t>static(0)</t>
        </is>
      </c>
      <c r="AT12">
        <f>Shipment_Order__c_exp4404[[#This Row],[Client_Reference__c]]</f>
        <v/>
      </c>
      <c r="AV12" t="inlineStr">
        <is>
          <t>MED03</t>
        </is>
      </c>
      <c r="AW12" t="inlineStr">
        <is>
          <t>DELL-210-AUNE</t>
        </is>
      </c>
      <c r="AX12" t="inlineStr">
        <is>
          <t>static('DELL-210-AUNE')</t>
        </is>
      </c>
      <c r="AY12" t="inlineStr">
        <is>
          <t>static('a1d1v000009Z6VFAA0')</t>
        </is>
      </c>
      <c r="AZ12" t="inlineStr">
        <is>
          <t>static('85285200000')</t>
        </is>
      </c>
      <c r="BA12" t="inlineStr">
        <is>
          <t>static(None)</t>
        </is>
      </c>
      <c r="BB12" t="inlineStr">
        <is>
          <t>static(None)</t>
        </is>
      </c>
      <c r="BC12" t="inlineStr">
        <is>
          <t>static('Auto Matched')</t>
        </is>
      </c>
      <c r="BD12" s="18">
        <f>"inherit(results_df,'Part__c','"&amp;Part__c_exp5415[[#This Row],[Lookup Value]]&amp;"','Product__r.Li_on_batteries__c')"</f>
        <v/>
      </c>
      <c r="BE12" s="18">
        <f>"inherit(results_df,'Part__c','"&amp;Part__c_exp5415[[#This Row],[Lookup Value]]&amp;"','Product__r.Category__c')"</f>
        <v/>
      </c>
      <c r="BF12" s="18">
        <f>"inherit(results_df,'Part__c','"&amp;Part__c_exp5415[[#This Row],[Lookup Value]]&amp;"','Product__r.Sub_Category__c')"</f>
        <v/>
      </c>
      <c r="BG12" s="18">
        <f>"inherit(results_df,'Part__c','"&amp;Part__c_exp5415[[#This Row],[Lookup Value]]&amp;"','Product__r.US_HTS_Code__c')"</f>
        <v/>
      </c>
      <c r="BH12" s="18">
        <f>"inherit(results_df,'Part__c','"&amp;Part__c_exp5415[[#This Row],[Lookup Value]]&amp;"','Product__r.ECCN__c')"</f>
        <v/>
      </c>
      <c r="BI12" s="18">
        <f>"inherit(results_df,'Part__c','"&amp;Part__c_exp5415[[#This Row],[Lookup Value]]&amp;"','Product__r.Country_Two_Digit__c')"</f>
        <v/>
      </c>
      <c r="BJ12" s="18">
        <f>"inherit(results_df,'Part__c','"&amp;Part__c_exp5415[[#This Row],[Lookup Value]]&amp;"','Product__r.Suggested_Country_of_Origin__c')"</f>
        <v/>
      </c>
      <c r="BK12" s="18">
        <f>"inherit(results_df,'Part__c','"&amp;Part__c_exp5415[[#This Row],[Lookup Value]]&amp;"','Product__r.Country_of_Origin2__c')"</f>
        <v/>
      </c>
      <c r="BL12" s="18">
        <f>"inherit(results_df,'Part__c','"&amp;Part__c_exp5415[[#This Row],[Lookup Value]]&amp;"','Product__r.MSRP__c')"</f>
        <v/>
      </c>
      <c r="BM12" s="18" t="inlineStr">
        <is>
          <t>static('01t1v00000G6bNzAAJ')</t>
        </is>
      </c>
      <c r="BN12" t="inlineStr">
        <is>
          <t>static('210-AUNE')</t>
        </is>
      </c>
      <c r="BO12" t="inlineStr">
        <is>
          <t>static(False)</t>
        </is>
      </c>
      <c r="BP12" t="inlineStr">
        <is>
          <t>static(False)</t>
        </is>
      </c>
      <c r="BQ12" s="18">
        <f>"inherit(results_df,'Part__c','"&amp;Part__c_exp5415[[#This Row],[Lookup Value]]&amp;"','Product__r.Manufacturer__r.Name')"</f>
        <v/>
      </c>
      <c r="BR12" s="18">
        <f>"inherit(results_df,'Part__c','"&amp;Part__c_exp5415[[#This Row],[Lookup Value]]&amp;"','Product__r.Wireless_capability__c')"</f>
        <v/>
      </c>
      <c r="BS12" s="18">
        <f>"inherit(results_df,'Part__c','"&amp;Part__c_exp5415[[#This Row],[Lookup Value]]&amp;"','Product__r.Encryption__c')"</f>
        <v/>
      </c>
      <c r="BT12" t="inlineStr">
        <is>
          <t>static(False)</t>
        </is>
      </c>
      <c r="BU12" s="18">
        <f>"inherit(results_df,'Part__c','"&amp;Part__c_exp5415[[#This Row],[Lookup Value]]&amp;"','Matched_HS_Code2__r.Rate__c')"</f>
        <v/>
      </c>
      <c r="BV12" t="inlineStr">
        <is>
          <t>static(None)</t>
        </is>
      </c>
      <c r="BW12" t="inlineStr">
        <is>
          <t>static(None)</t>
        </is>
      </c>
      <c r="BX12" t="inlineStr">
        <is>
          <t>static(None)</t>
        </is>
      </c>
      <c r="BY12">
        <f>"inherit(results_df,'Part__c','"&amp;Part__c_exp5415[[#This Row],[Lookup Value]]&amp;"','Matched_HS_Code2__r.Specific_VAT_Rate__c')"</f>
        <v/>
      </c>
      <c r="BZ12" s="18" t="inlineStr">
        <is>
          <t>No</t>
        </is>
      </c>
      <c r="CA12">
        <f>Part__c_exp5415[[#This Row],[Shipment_Order__r.Client_Reference__c]]&amp;":"&amp;Part__c_exp5415[[#This Row],[LookupName]]</f>
        <v/>
      </c>
      <c r="CC12" t="inlineStr">
        <is>
          <t>MED11</t>
        </is>
      </c>
      <c r="CD12" s="18">
        <f>"inherit(results_df,'Freight__c','"&amp;Freight__c_exp6426[[#This Row],[Lookup Value]]&amp;"','Selected_Rate_From_Existing__c')"</f>
        <v/>
      </c>
      <c r="CE12" t="inlineStr">
        <is>
          <t>static(212.81)</t>
        </is>
      </c>
      <c r="CF12" s="18">
        <f>"int_freight_fee_invoiced(results_df,'"&amp;Freight__c_exp6426[[#This Row],[Lookup Value]]&amp;"')"</f>
        <v/>
      </c>
      <c r="CG12" t="inlineStr">
        <is>
          <t>static(None)</t>
        </is>
      </c>
      <c r="CH12" t="inlineStr">
        <is>
          <t>static('Freight Forwarder')</t>
        </is>
      </c>
      <c r="CI12" t="inlineStr">
        <is>
          <t>static(291.55)</t>
        </is>
      </c>
      <c r="CJ12" t="inlineStr">
        <is>
          <t>static(993.5)</t>
        </is>
      </c>
      <c r="CK12">
        <f>Freight__c_exp6426[[#This Row],[Shipment_Order__r.Client_Reference__c]]</f>
        <v/>
      </c>
      <c r="CM12" t="inlineStr">
        <is>
          <t>MED01</t>
        </is>
      </c>
      <c r="CN12" t="inlineStr">
        <is>
          <t>Export License IOR Modal</t>
        </is>
      </c>
      <c r="CO12" t="inlineStr">
        <is>
          <t>static('a7b1v000000H3znAAC')</t>
        </is>
      </c>
      <c r="CP12" t="inlineStr">
        <is>
          <t>static('Export License IOR Modal')</t>
        </is>
      </c>
      <c r="CQ12" t="inlineStr">
        <is>
          <t>static(False)</t>
        </is>
      </c>
      <c r="CR12" t="inlineStr">
        <is>
          <t>static(True)</t>
        </is>
      </c>
      <c r="CS12" t="inlineStr">
        <is>
          <t>static('All')</t>
        </is>
      </c>
      <c r="CT12" t="inlineStr">
        <is>
          <t>static('TecEx')</t>
        </is>
      </c>
      <c r="CU12" t="inlineStr">
        <is>
          <t>static('AM')</t>
        </is>
      </c>
      <c r="CV12">
        <f>SUBSTITUTE(Task_exp7437[[#This Row],[Shipment_Order__r.Client_Reference__c]]&amp;":"&amp;Task_exp7437[[#This Row],[Master_Task_LookupName]],"\","")</f>
        <v/>
      </c>
    </row>
    <row r="13">
      <c r="A13" t="inlineStr">
        <is>
          <t>MED12</t>
        </is>
      </c>
      <c r="B13" t="inlineStr">
        <is>
          <t>static(False)</t>
        </is>
      </c>
      <c r="C13" t="inlineStr">
        <is>
          <t>static(None)</t>
        </is>
      </c>
      <c r="D13" s="18">
        <f>"client_actual_freight(results_df,'"&amp;Shipment_Order__c_exp4404[[#This Row],[Client_Reference__c]]&amp;"')"</f>
        <v/>
      </c>
      <c r="E13">
        <f>"client_actual_insurance(results_df,'"&amp;Shipment_Order__c_exp4404[[#This Row],[Client_Reference__c]]&amp;"')"</f>
        <v/>
      </c>
      <c r="F13">
        <f>"ci_input_freight(results_df,'"&amp;Shipment_Order__c_exp4404[[#This Row],[Client_Reference__c]]&amp;"')"</f>
        <v/>
      </c>
      <c r="G13">
        <f>"ci_input_liability_cover(results_df,'"&amp;Shipment_Order__c_exp4404[[#This Row],[Client_Reference__c]]&amp;"')"</f>
        <v/>
      </c>
      <c r="H13" s="18">
        <f>"sum_fields(results_df,'Shipment_Order__c','"&amp;Shipment_Order__c_exp4404[[#This Row],[Client_Reference__c]]&amp;"',['FC_Total_Customs_Brokerage_Cost__c','FC_Total_Clearance_Costs__c','FC_Total_Handling_Costs__c','FC_Total_License_Cost__c'])"</f>
        <v/>
      </c>
      <c r="I13" s="18">
        <f>"brokerage_costs(results_df,'"&amp;Shipment_Order__c_exp4404[[#This Row],[Lookup Value]]&amp;"')"</f>
        <v/>
      </c>
      <c r="J13" s="18">
        <f>"clearance_costs(results_df,'"&amp;Shipment_Order__c_exp4404[[#This Row],[Lookup Value]]&amp;"')"</f>
        <v/>
      </c>
      <c r="K13" s="18">
        <f>"handling_costs(results_df,'"&amp;Shipment_Order__c_exp4404[[#This Row],[Lookup Value]]&amp;"')"</f>
        <v/>
      </c>
      <c r="L13" s="18">
        <f>"inherit(results_df,'Shipment_Order__c','"&amp;Shipment_Order__c_exp4404[[#This Row],[Client_Reference__c]]&amp;"','FC_IOR_and_Import_Compliance_Fee_USD__c')"</f>
        <v/>
      </c>
      <c r="M13" s="18">
        <f>"ior_eor_cost(results_df,'"&amp;Shipment_Order__c_exp4404[[#This Row],[Lookup Value]]&amp;"')"</f>
        <v/>
      </c>
      <c r="N13" s="18">
        <f>"licenses_costs(results_df,'"&amp;Shipment_Order__c_exp4404[[#This Row],[Lookup Value]]&amp;"')"</f>
        <v/>
      </c>
      <c r="O13" s="18">
        <f>"recharge_tax_and_duty(results_df,'"&amp;Shipment_Order__c_exp4404[[#This Row],[Lookup Value]]&amp;"')"</f>
        <v/>
      </c>
      <c r="P13" t="inlineStr">
        <is>
          <t>static('Qatar - Aero Freight')</t>
        </is>
      </c>
      <c r="Q13" t="inlineStr">
        <is>
          <t>static('a261v00000HIL3DAAX')</t>
        </is>
      </c>
      <c r="R13" s="18">
        <f>"int_delivery_fee(results_df,'"&amp;Shipment_Order__c_exp4404[[#This Row],[Client_Reference__c]]&amp;"')"</f>
        <v/>
      </c>
      <c r="S13">
        <f>"liability_cover_fee(results_df,'"&amp;Shipment_Order__c_exp4404[[#This Row],[Client_Reference__c]]&amp;"')"</f>
        <v/>
      </c>
      <c r="T13" t="inlineStr">
        <is>
          <t>static('Qatar')</t>
        </is>
      </c>
      <c r="U13" s="18">
        <f>"sum_fields(results_df,'Shipment_Order__c','"&amp;Shipment_Order__c_exp4404[[#This Row],[Client_Reference__c]]&amp;"',['IOR_FEE_USD__c','Handling_and_Admin_Fee__c','Bank_Fees__c','EOR_and_Export_Compliance_Fee_USD__c'])"</f>
        <v/>
      </c>
      <c r="V13">
        <f>"ior_fee(results_df,'"&amp;Shipment_Order__c_exp4404[[#This Row],[Client_Reference__c]]&amp;"')"</f>
        <v/>
      </c>
      <c r="W13">
        <f>"handling_and_admin_fees(results_df,'"&amp;Shipment_Order__c_exp4404[[#This Row],[Client_Reference__c]]&amp;"')"</f>
        <v/>
      </c>
      <c r="X13">
        <f>"bank_fees(results_df,'"&amp;Shipment_Order__c_exp4404[[#This Row],[Client_Reference__c]]&amp;"')"</f>
        <v/>
      </c>
      <c r="Y13" s="18">
        <f>"sum_fields(results_df,'Shipment_Order__c','"&amp;Shipment_Order__c_exp4404[[#This Row],[Client_Reference__c]]&amp;"',['Total_clearance_Costs__c','Total_Customs_Brokerage_Cost__c','Recharge_Handling_Costs__c','Total_License_Cost__c'])"</f>
        <v/>
      </c>
      <c r="Z13" s="18">
        <f>"clearance_fees(results_df,'"&amp;Shipment_Order__c_exp4404[[#This Row],[Lookup Value]]&amp;"')"</f>
        <v/>
      </c>
      <c r="AA13" s="18">
        <f>"brokerage_fees(results_df,'"&amp;Shipment_Order__c_exp4404[[#This Row],[Lookup Value]]&amp;"')"</f>
        <v/>
      </c>
      <c r="AB13" s="18">
        <f>"handling_fees(results_df,'"&amp;Shipment_Order__c_exp4404[[#This Row],[Lookup Value]]&amp;"')"</f>
        <v/>
      </c>
      <c r="AC13" s="18">
        <f>"license_fees(results_df,'"&amp;Shipment_Order__c_exp4404[[#This Row],[Lookup Value]]&amp;"')"</f>
        <v/>
      </c>
      <c r="AD13" t="inlineStr">
        <is>
          <t>static(130.43)</t>
        </is>
      </c>
      <c r="AE13" t="inlineStr">
        <is>
          <t>static(173.91)</t>
        </is>
      </c>
      <c r="AF13" t="inlineStr">
        <is>
          <t>static(0)</t>
        </is>
      </c>
      <c r="AG13" t="inlineStr">
        <is>
          <t>static(551)</t>
        </is>
      </c>
      <c r="AH13">
        <f>"eor_fee(results_df,'"&amp;Shipment_Order__c_exp4404[[#This Row],[Client_Reference__c]]&amp;"')"</f>
        <v/>
      </c>
      <c r="AI13" s="18">
        <f>"total_taxes(results_df,'"&amp;Shipment_Order__c_exp4404[[#This Row],[Lookup Value]]&amp;"')"</f>
        <v/>
      </c>
      <c r="AJ13" s="18">
        <f>"tax_cost(results_df,'"&amp;Shipment_Order__c_exp4404[[#This Row],[Client_Reference__c]]&amp;"')"</f>
        <v/>
      </c>
      <c r="AK13" t="inlineStr">
        <is>
          <t>static(False)</t>
        </is>
      </c>
      <c r="AL13" t="inlineStr">
        <is>
          <t>static(False)</t>
        </is>
      </c>
      <c r="AM13" t="inlineStr">
        <is>
          <t>static('Cost Estimate')</t>
        </is>
      </c>
      <c r="AN13" t="inlineStr">
        <is>
          <t>static('Client')</t>
        </is>
      </c>
      <c r="AO13">
        <f>"taxrange_max(results_df,'"&amp;Shipment_Order__c_exp4404[[#This Row],[Client_Reference__c]]&amp;"')"</f>
        <v/>
      </c>
      <c r="AP13">
        <f>"taxrange_min(results_df,'"&amp;Shipment_Order__c_exp4404[[#This Row],[Client_Reference__c]]&amp;"')"</f>
        <v/>
      </c>
      <c r="AQ13">
        <f>"costrange_max(results_df,'"&amp;Shipment_Order__c_exp4404[[#This Row],[Client_Reference__c]]&amp;"')"</f>
        <v/>
      </c>
      <c r="AR13">
        <f>"costrange_min(results_df,'"&amp;Shipment_Order__c_exp4404[[#This Row],[Client_Reference__c]]&amp;"')"</f>
        <v/>
      </c>
      <c r="AS13" t="inlineStr">
        <is>
          <t>static(0)</t>
        </is>
      </c>
      <c r="AT13">
        <f>Shipment_Order__c_exp4404[[#This Row],[Client_Reference__c]]</f>
        <v/>
      </c>
      <c r="AV13" t="inlineStr">
        <is>
          <t>MED03</t>
        </is>
      </c>
      <c r="AW13" t="inlineStr">
        <is>
          <t>TE-815</t>
        </is>
      </c>
      <c r="AX13" t="inlineStr">
        <is>
          <t>static('TE-815')</t>
        </is>
      </c>
      <c r="AY13" t="inlineStr">
        <is>
          <t>static('a1d1v000009Z6IZAA0')</t>
        </is>
      </c>
      <c r="AZ13" t="inlineStr">
        <is>
          <t>static('84715010004')</t>
        </is>
      </c>
      <c r="BA13" t="inlineStr">
        <is>
          <t>static(None)</t>
        </is>
      </c>
      <c r="BB13" t="inlineStr">
        <is>
          <t>static(None)</t>
        </is>
      </c>
      <c r="BC13" t="inlineStr">
        <is>
          <t>static('Auto Matched')</t>
        </is>
      </c>
      <c r="BD13" s="18">
        <f>"inherit(results_df,'Part__c','"&amp;Part__c_exp5415[[#This Row],[Lookup Value]]&amp;"','Product__r.Li_on_batteries__c')"</f>
        <v/>
      </c>
      <c r="BE13" s="18">
        <f>"inherit(results_df,'Part__c','"&amp;Part__c_exp5415[[#This Row],[Lookup Value]]&amp;"','Product__r.Category__c')"</f>
        <v/>
      </c>
      <c r="BF13" s="18">
        <f>"inherit(results_df,'Part__c','"&amp;Part__c_exp5415[[#This Row],[Lookup Value]]&amp;"','Product__r.Sub_Category__c')"</f>
        <v/>
      </c>
      <c r="BG13" s="18">
        <f>"inherit(results_df,'Part__c','"&amp;Part__c_exp5415[[#This Row],[Lookup Value]]&amp;"','Product__r.US_HTS_Code__c')"</f>
        <v/>
      </c>
      <c r="BH13" s="18">
        <f>"inherit(results_df,'Part__c','"&amp;Part__c_exp5415[[#This Row],[Lookup Value]]&amp;"','Product__r.ECCN__c')"</f>
        <v/>
      </c>
      <c r="BI13" s="18">
        <f>"inherit(results_df,'Part__c','"&amp;Part__c_exp5415[[#This Row],[Lookup Value]]&amp;"','Product__r.Country_Two_Digit__c')"</f>
        <v/>
      </c>
      <c r="BJ13" s="18">
        <f>"inherit(results_df,'Part__c','"&amp;Part__c_exp5415[[#This Row],[Lookup Value]]&amp;"','Product__r.Suggested_Country_of_Origin__c')"</f>
        <v/>
      </c>
      <c r="BK13" s="18">
        <f>"inherit(results_df,'Part__c','"&amp;Part__c_exp5415[[#This Row],[Lookup Value]]&amp;"','Product__r.Country_of_Origin2__c')"</f>
        <v/>
      </c>
      <c r="BL13" s="18">
        <f>"inherit(results_df,'Part__c','"&amp;Part__c_exp5415[[#This Row],[Lookup Value]]&amp;"','Product__r.MSRP__c')"</f>
        <v/>
      </c>
      <c r="BM13" s="18" t="inlineStr">
        <is>
          <t>static('01t1v00000EZCNkAAP')</t>
        </is>
      </c>
      <c r="BN13" t="inlineStr">
        <is>
          <t>static('TE-815')</t>
        </is>
      </c>
      <c r="BO13" t="inlineStr">
        <is>
          <t>static(False)</t>
        </is>
      </c>
      <c r="BP13" t="inlineStr">
        <is>
          <t>static(False)</t>
        </is>
      </c>
      <c r="BQ13" s="18">
        <f>"inherit(results_df,'Part__c','"&amp;Part__c_exp5415[[#This Row],[Lookup Value]]&amp;"','Product__r.Manufacturer__r.Name')"</f>
        <v/>
      </c>
      <c r="BR13" s="18">
        <f>"inherit(results_df,'Part__c','"&amp;Part__c_exp5415[[#This Row],[Lookup Value]]&amp;"','Product__r.Wireless_capability__c')"</f>
        <v/>
      </c>
      <c r="BS13" s="18">
        <f>"inherit(results_df,'Part__c','"&amp;Part__c_exp5415[[#This Row],[Lookup Value]]&amp;"','Product__r.Encryption__c')"</f>
        <v/>
      </c>
      <c r="BT13" t="inlineStr">
        <is>
          <t>static(False)</t>
        </is>
      </c>
      <c r="BU13" s="18">
        <f>"inherit(results_df,'Part__c','"&amp;Part__c_exp5415[[#This Row],[Lookup Value]]&amp;"','Matched_HS_Code2__r.Rate__c')"</f>
        <v/>
      </c>
      <c r="BV13" t="inlineStr">
        <is>
          <t>static(None)</t>
        </is>
      </c>
      <c r="BW13" t="inlineStr">
        <is>
          <t>static(None)</t>
        </is>
      </c>
      <c r="BX13" t="inlineStr">
        <is>
          <t>static(None)</t>
        </is>
      </c>
      <c r="BY13">
        <f>"inherit(results_df,'Part__c','"&amp;Part__c_exp5415[[#This Row],[Lookup Value]]&amp;"','Matched_HS_Code2__r.Specific_VAT_Rate__c')"</f>
        <v/>
      </c>
      <c r="BZ13" s="18" t="inlineStr">
        <is>
          <t>No</t>
        </is>
      </c>
      <c r="CA13">
        <f>Part__c_exp5415[[#This Row],[Shipment_Order__r.Client_Reference__c]]&amp;":"&amp;Part__c_exp5415[[#This Row],[LookupName]]</f>
        <v/>
      </c>
      <c r="CC13" t="inlineStr">
        <is>
          <t>MED12</t>
        </is>
      </c>
      <c r="CD13" s="18">
        <f>"inherit(results_df,'Freight__c','"&amp;Freight__c_exp6426[[#This Row],[Lookup Value]]&amp;"','Selected_Rate_From_Existing__c')"</f>
        <v/>
      </c>
      <c r="CE13" t="inlineStr">
        <is>
          <t>static(235.5)</t>
        </is>
      </c>
      <c r="CF13" s="18">
        <f>"int_freight_fee_invoiced(results_df,'"&amp;Freight__c_exp6426[[#This Row],[Lookup Value]]&amp;"')"</f>
        <v/>
      </c>
      <c r="CG13" t="inlineStr">
        <is>
          <t>static('Courier - Auto')</t>
        </is>
      </c>
      <c r="CH13" t="inlineStr">
        <is>
          <t>static('Courier')</t>
        </is>
      </c>
      <c r="CI13" t="inlineStr">
        <is>
          <t>static(280.83)</t>
        </is>
      </c>
      <c r="CJ13" t="inlineStr">
        <is>
          <t>static(804.72)</t>
        </is>
      </c>
      <c r="CK13">
        <f>Freight__c_exp6426[[#This Row],[Shipment_Order__r.Client_Reference__c]]</f>
        <v/>
      </c>
      <c r="CM13" t="inlineStr">
        <is>
          <t>MED01</t>
        </is>
      </c>
      <c r="CN13" t="inlineStr">
        <is>
          <t>AWB Approved Internally</t>
        </is>
      </c>
      <c r="CO13" t="inlineStr">
        <is>
          <t>static('a7b1v000000H3zpAAC')</t>
        </is>
      </c>
      <c r="CP13" t="inlineStr">
        <is>
          <t>static('AWB Approved Internally')</t>
        </is>
      </c>
      <c r="CQ13" t="inlineStr">
        <is>
          <t>static(False)</t>
        </is>
      </c>
      <c r="CR13" t="inlineStr">
        <is>
          <t>static(True)</t>
        </is>
      </c>
      <c r="CS13" t="inlineStr">
        <is>
          <t>static('All')</t>
        </is>
      </c>
      <c r="CT13" t="inlineStr">
        <is>
          <t>static('TecEx')</t>
        </is>
      </c>
      <c r="CU13" t="inlineStr">
        <is>
          <t>static('ICE')</t>
        </is>
      </c>
      <c r="CV13">
        <f>SUBSTITUTE(Task_exp7437[[#This Row],[Shipment_Order__r.Client_Reference__c]]&amp;":"&amp;Task_exp7437[[#This Row],[Master_Task_LookupName]],"\","")</f>
        <v/>
      </c>
    </row>
    <row r="14">
      <c r="A14" t="inlineStr">
        <is>
          <t>MED13</t>
        </is>
      </c>
      <c r="B14" t="inlineStr">
        <is>
          <t>static(False)</t>
        </is>
      </c>
      <c r="C14" t="inlineStr">
        <is>
          <t>static('Insurance Amount;Freight Amount')</t>
        </is>
      </c>
      <c r="D14" s="18">
        <f>"client_actual_freight(results_df,'"&amp;Shipment_Order__c_exp4404[[#This Row],[Client_Reference__c]]&amp;"')"</f>
        <v/>
      </c>
      <c r="E14">
        <f>"client_actual_insurance(results_df,'"&amp;Shipment_Order__c_exp4404[[#This Row],[Client_Reference__c]]&amp;"')"</f>
        <v/>
      </c>
      <c r="F14">
        <f>"ci_input_freight(results_df,'"&amp;Shipment_Order__c_exp4404[[#This Row],[Client_Reference__c]]&amp;"')"</f>
        <v/>
      </c>
      <c r="G14">
        <f>"ci_input_liability_cover(results_df,'"&amp;Shipment_Order__c_exp4404[[#This Row],[Client_Reference__c]]&amp;"')"</f>
        <v/>
      </c>
      <c r="H14" s="18">
        <f>"sum_fields(results_df,'Shipment_Order__c','"&amp;Shipment_Order__c_exp4404[[#This Row],[Client_Reference__c]]&amp;"',['FC_Total_Customs_Brokerage_Cost__c','FC_Total_Clearance_Costs__c','FC_Total_Handling_Costs__c','FC_Total_License_Cost__c'])"</f>
        <v/>
      </c>
      <c r="I14" s="18">
        <f>"brokerage_costs(results_df,'"&amp;Shipment_Order__c_exp4404[[#This Row],[Lookup Value]]&amp;"')"</f>
        <v/>
      </c>
      <c r="J14" s="18">
        <f>"clearance_costs(results_df,'"&amp;Shipment_Order__c_exp4404[[#This Row],[Lookup Value]]&amp;"')"</f>
        <v/>
      </c>
      <c r="K14" s="18">
        <f>"handling_costs(results_df,'"&amp;Shipment_Order__c_exp4404[[#This Row],[Lookup Value]]&amp;"')"</f>
        <v/>
      </c>
      <c r="L14" s="18">
        <f>"inherit(results_df,'Shipment_Order__c','"&amp;Shipment_Order__c_exp4404[[#This Row],[Client_Reference__c]]&amp;"','FC_IOR_and_Import_Compliance_Fee_USD__c')"</f>
        <v/>
      </c>
      <c r="M14" s="18">
        <f>"ior_eor_cost(results_df,'"&amp;Shipment_Order__c_exp4404[[#This Row],[Lookup Value]]&amp;"')"</f>
        <v/>
      </c>
      <c r="N14" s="18">
        <f>"licenses_costs(results_df,'"&amp;Shipment_Order__c_exp4404[[#This Row],[Lookup Value]]&amp;"')"</f>
        <v/>
      </c>
      <c r="O14" s="18">
        <f>"recharge_tax_and_duty(results_df,'"&amp;Shipment_Order__c_exp4404[[#This Row],[Lookup Value]]&amp;"')"</f>
        <v/>
      </c>
      <c r="P14" t="inlineStr">
        <is>
          <t>static('Cameroon - Aqua Cargo (*)')</t>
        </is>
      </c>
      <c r="Q14" t="inlineStr">
        <is>
          <t>static('a260Y00000Eo3FIQAZ')</t>
        </is>
      </c>
      <c r="R14" s="18">
        <f>"int_delivery_fee(results_df,'"&amp;Shipment_Order__c_exp4404[[#This Row],[Client_Reference__c]]&amp;"')"</f>
        <v/>
      </c>
      <c r="S14">
        <f>"liability_cover_fee(results_df,'"&amp;Shipment_Order__c_exp4404[[#This Row],[Client_Reference__c]]&amp;"')"</f>
        <v/>
      </c>
      <c r="T14" t="inlineStr">
        <is>
          <t>static('Cameroon')</t>
        </is>
      </c>
      <c r="U14" s="18">
        <f>"sum_fields(results_df,'Shipment_Order__c','"&amp;Shipment_Order__c_exp4404[[#This Row],[Client_Reference__c]]&amp;"',['IOR_FEE_USD__c','Handling_and_Admin_Fee__c','Bank_Fees__c','EOR_and_Export_Compliance_Fee_USD__c'])"</f>
        <v/>
      </c>
      <c r="V14">
        <f>"ior_fee(results_df,'"&amp;Shipment_Order__c_exp4404[[#This Row],[Client_Reference__c]]&amp;"')"</f>
        <v/>
      </c>
      <c r="W14">
        <f>"handling_and_admin_fees(results_df,'"&amp;Shipment_Order__c_exp4404[[#This Row],[Client_Reference__c]]&amp;"')"</f>
        <v/>
      </c>
      <c r="X14">
        <f>"bank_fees(results_df,'"&amp;Shipment_Order__c_exp4404[[#This Row],[Client_Reference__c]]&amp;"')"</f>
        <v/>
      </c>
      <c r="Y14" s="18">
        <f>"sum_fields(results_df,'Shipment_Order__c','"&amp;Shipment_Order__c_exp4404[[#This Row],[Client_Reference__c]]&amp;"',['Total_clearance_Costs__c','Total_Customs_Brokerage_Cost__c','Recharge_Handling_Costs__c','Total_License_Cost__c'])"</f>
        <v/>
      </c>
      <c r="Z14" s="18">
        <f>"clearance_fees(results_df,'"&amp;Shipment_Order__c_exp4404[[#This Row],[Lookup Value]]&amp;"')"</f>
        <v/>
      </c>
      <c r="AA14" s="18">
        <f>"brokerage_fees(results_df,'"&amp;Shipment_Order__c_exp4404[[#This Row],[Lookup Value]]&amp;"')"</f>
        <v/>
      </c>
      <c r="AB14" s="18">
        <f>"handling_fees(results_df,'"&amp;Shipment_Order__c_exp4404[[#This Row],[Lookup Value]]&amp;"')"</f>
        <v/>
      </c>
      <c r="AC14" s="18">
        <f>"license_fees(results_df,'"&amp;Shipment_Order__c_exp4404[[#This Row],[Lookup Value]]&amp;"')"</f>
        <v/>
      </c>
      <c r="AD14" t="inlineStr">
        <is>
          <t>static(635)</t>
        </is>
      </c>
      <c r="AE14" t="inlineStr">
        <is>
          <t>static(580)</t>
        </is>
      </c>
      <c r="AF14" t="inlineStr">
        <is>
          <t>static(1255)</t>
        </is>
      </c>
      <c r="AG14" t="inlineStr">
        <is>
          <t>static(0)</t>
        </is>
      </c>
      <c r="AH14">
        <f>"eor_fee(results_df,'"&amp;Shipment_Order__c_exp4404[[#This Row],[Client_Reference__c]]&amp;"')"</f>
        <v/>
      </c>
      <c r="AI14" s="18">
        <f>"total_taxes(results_df,'"&amp;Shipment_Order__c_exp4404[[#This Row],[Lookup Value]]&amp;"')"</f>
        <v/>
      </c>
      <c r="AJ14" s="18">
        <f>"tax_cost(results_df,'"&amp;Shipment_Order__c_exp4404[[#This Row],[Client_Reference__c]]&amp;"')"</f>
        <v/>
      </c>
      <c r="AK14" t="inlineStr">
        <is>
          <t>static(True)</t>
        </is>
      </c>
      <c r="AL14" t="inlineStr">
        <is>
          <t>static(True)</t>
        </is>
      </c>
      <c r="AM14" t="inlineStr">
        <is>
          <t>static('Cost Estimate')</t>
        </is>
      </c>
      <c r="AN14" t="inlineStr">
        <is>
          <t>static('TecEx')</t>
        </is>
      </c>
      <c r="AO14">
        <f>"taxrange_max(results_df,'"&amp;Shipment_Order__c_exp4404[[#This Row],[Client_Reference__c]]&amp;"')"</f>
        <v/>
      </c>
      <c r="AP14">
        <f>"taxrange_min(results_df,'"&amp;Shipment_Order__c_exp4404[[#This Row],[Client_Reference__c]]&amp;"')"</f>
        <v/>
      </c>
      <c r="AQ14">
        <f>"costrange_max(results_df,'"&amp;Shipment_Order__c_exp4404[[#This Row],[Client_Reference__c]]&amp;"')"</f>
        <v/>
      </c>
      <c r="AR14">
        <f>"costrange_min(results_df,'"&amp;Shipment_Order__c_exp4404[[#This Row],[Client_Reference__c]]&amp;"')"</f>
        <v/>
      </c>
      <c r="AS14" t="inlineStr">
        <is>
          <t>static(0)</t>
        </is>
      </c>
      <c r="AT14">
        <f>Shipment_Order__c_exp4404[[#This Row],[Client_Reference__c]]</f>
        <v/>
      </c>
      <c r="AV14" t="inlineStr">
        <is>
          <t>MED04</t>
        </is>
      </c>
      <c r="AW14" t="inlineStr">
        <is>
          <t>OR-808004041</t>
        </is>
      </c>
      <c r="AX14" t="inlineStr">
        <is>
          <t>static('OR-808004041')</t>
        </is>
      </c>
      <c r="AY14" t="inlineStr">
        <is>
          <t>static('a1d0Y000001wMopQAE')</t>
        </is>
      </c>
      <c r="AZ14" t="inlineStr">
        <is>
          <t>static('85366990')</t>
        </is>
      </c>
      <c r="BA14" t="inlineStr">
        <is>
          <t>static(None)</t>
        </is>
      </c>
      <c r="BB14" t="inlineStr">
        <is>
          <t>static(None)</t>
        </is>
      </c>
      <c r="BC14" t="inlineStr">
        <is>
          <t>static('Auto Matched')</t>
        </is>
      </c>
      <c r="BD14" s="18">
        <f>"inherit(results_df,'Part__c','"&amp;Part__c_exp5415[[#This Row],[Lookup Value]]&amp;"','Product__r.Li_on_batteries__c')"</f>
        <v/>
      </c>
      <c r="BE14" s="18">
        <f>"inherit(results_df,'Part__c','"&amp;Part__c_exp5415[[#This Row],[Lookup Value]]&amp;"','Product__r.Category__c')"</f>
        <v/>
      </c>
      <c r="BF14" s="18">
        <f>"inherit(results_df,'Part__c','"&amp;Part__c_exp5415[[#This Row],[Lookup Value]]&amp;"','Product__r.Sub_Category__c')"</f>
        <v/>
      </c>
      <c r="BG14" s="18">
        <f>"inherit(results_df,'Part__c','"&amp;Part__c_exp5415[[#This Row],[Lookup Value]]&amp;"','Product__r.US_HTS_Code__c')"</f>
        <v/>
      </c>
      <c r="BH14" s="18">
        <f>"inherit(results_df,'Part__c','"&amp;Part__c_exp5415[[#This Row],[Lookup Value]]&amp;"','Product__r.ECCN__c')"</f>
        <v/>
      </c>
      <c r="BI14" s="18">
        <f>"inherit(results_df,'Part__c','"&amp;Part__c_exp5415[[#This Row],[Lookup Value]]&amp;"','Product__r.Country_Two_Digit__c')"</f>
        <v/>
      </c>
      <c r="BJ14" s="18">
        <f>"inherit(results_df,'Part__c','"&amp;Part__c_exp5415[[#This Row],[Lookup Value]]&amp;"','Product__r.Suggested_Country_of_Origin__c')"</f>
        <v/>
      </c>
      <c r="BK14" s="18">
        <f>"inherit(results_df,'Part__c','"&amp;Part__c_exp5415[[#This Row],[Lookup Value]]&amp;"','Product__r.Country_of_Origin2__c')"</f>
        <v/>
      </c>
      <c r="BL14" s="18">
        <f>"inherit(results_df,'Part__c','"&amp;Part__c_exp5415[[#This Row],[Lookup Value]]&amp;"','Product__r.MSRP__c')"</f>
        <v/>
      </c>
      <c r="BM14" s="18" t="inlineStr">
        <is>
          <t>static('01t1v00000Cz6fpAAB')</t>
        </is>
      </c>
      <c r="BN14" t="inlineStr">
        <is>
          <t>static('OR-808004041')</t>
        </is>
      </c>
      <c r="BO14" t="inlineStr">
        <is>
          <t>static(False)</t>
        </is>
      </c>
      <c r="BP14" t="inlineStr">
        <is>
          <t>static(False)</t>
        </is>
      </c>
      <c r="BQ14" s="18">
        <f>"inherit(results_df,'Part__c','"&amp;Part__c_exp5415[[#This Row],[Lookup Value]]&amp;"','Product__r.Manufacturer__r.Name')"</f>
        <v/>
      </c>
      <c r="BR14" s="18">
        <f>"inherit(results_df,'Part__c','"&amp;Part__c_exp5415[[#This Row],[Lookup Value]]&amp;"','Product__r.Wireless_capability__c')"</f>
        <v/>
      </c>
      <c r="BS14" s="18">
        <f>"inherit(results_df,'Part__c','"&amp;Part__c_exp5415[[#This Row],[Lookup Value]]&amp;"','Product__r.Encryption__c')"</f>
        <v/>
      </c>
      <c r="BT14" t="inlineStr">
        <is>
          <t>static(False)</t>
        </is>
      </c>
      <c r="BU14" s="18">
        <f>"inherit(results_df,'Part__c','"&amp;Part__c_exp5415[[#This Row],[Lookup Value]]&amp;"','Matched_HS_Code2__r.Rate__c')"</f>
        <v/>
      </c>
      <c r="BV14" s="18">
        <f>"inherit(results_df,'Part__c','"&amp;Part__c_exp5415[[#This Row],[Lookup Value]]&amp;"','Matched_HS_Code2__r.Additional_Part_Specific_Tax_Rate_1__c')"</f>
        <v/>
      </c>
      <c r="BW14" t="inlineStr">
        <is>
          <t>static(None)</t>
        </is>
      </c>
      <c r="BX14" t="inlineStr">
        <is>
          <t>static(None)</t>
        </is>
      </c>
      <c r="BY14">
        <f>"inherit(results_df,'Part__c','"&amp;Part__c_exp5415[[#This Row],[Lookup Value]]&amp;"','Matched_HS_Code2__r.Specific_VAT_Rate__c')"</f>
        <v/>
      </c>
      <c r="BZ14" s="18" t="inlineStr">
        <is>
          <t>No</t>
        </is>
      </c>
      <c r="CA14">
        <f>Part__c_exp5415[[#This Row],[Shipment_Order__r.Client_Reference__c]]&amp;":"&amp;Part__c_exp5415[[#This Row],[LookupName]]</f>
        <v/>
      </c>
      <c r="CC14" t="inlineStr">
        <is>
          <t>MED13</t>
        </is>
      </c>
      <c r="CD14" s="18">
        <f>"inherit(results_df,'Freight__c','"&amp;Freight__c_exp6426[[#This Row],[Lookup Value]]&amp;"','Selected_Rate_From_Existing__c')"</f>
        <v/>
      </c>
      <c r="CE14" t="inlineStr">
        <is>
          <t>static(2352.59)</t>
        </is>
      </c>
      <c r="CF14" s="18">
        <f>"int_freight_fee_invoiced(results_df,'"&amp;Freight__c_exp6426[[#This Row],[Lookup Value]]&amp;"')"</f>
        <v/>
      </c>
      <c r="CG14" t="inlineStr">
        <is>
          <t>static(None)</t>
        </is>
      </c>
      <c r="CH14" t="inlineStr">
        <is>
          <t>static('Freight Forwarder')</t>
        </is>
      </c>
      <c r="CI14" t="inlineStr">
        <is>
          <t>static(2300.91)</t>
        </is>
      </c>
      <c r="CJ14" t="inlineStr">
        <is>
          <t>static(1561.03)</t>
        </is>
      </c>
      <c r="CK14">
        <f>Freight__c_exp6426[[#This Row],[Shipment_Order__r.Client_Reference__c]]</f>
        <v/>
      </c>
      <c r="CM14" t="inlineStr">
        <is>
          <t>MED01</t>
        </is>
      </c>
      <c r="CN14" t="inlineStr">
        <is>
          <t>Finance Ready to Invoice</t>
        </is>
      </c>
      <c r="CO14" t="inlineStr">
        <is>
          <t>static('a7b1v000000kEssAAE')</t>
        </is>
      </c>
      <c r="CP14" t="inlineStr">
        <is>
          <t>static('Finance Ready to Invoice')</t>
        </is>
      </c>
      <c r="CQ14" t="inlineStr">
        <is>
          <t>static(False)</t>
        </is>
      </c>
      <c r="CR14" t="inlineStr">
        <is>
          <t>static(True)</t>
        </is>
      </c>
      <c r="CS14" t="inlineStr">
        <is>
          <t>static('All')</t>
        </is>
      </c>
      <c r="CT14" t="inlineStr">
        <is>
          <t>static('TecEx')</t>
        </is>
      </c>
      <c r="CU14" t="inlineStr">
        <is>
          <t>static('AM')</t>
        </is>
      </c>
      <c r="CV14">
        <f>SUBSTITUTE(Task_exp7437[[#This Row],[Shipment_Order__r.Client_Reference__c]]&amp;":"&amp;Task_exp7437[[#This Row],[Master_Task_LookupName]],"\","")</f>
        <v/>
      </c>
    </row>
    <row r="15">
      <c r="A15" t="inlineStr">
        <is>
          <t>MED14</t>
        </is>
      </c>
      <c r="B15" t="inlineStr">
        <is>
          <t>static(False)</t>
        </is>
      </c>
      <c r="C15" t="inlineStr">
        <is>
          <t>static(None)</t>
        </is>
      </c>
      <c r="D15" s="18">
        <f>"client_actual_freight(results_df,'"&amp;Shipment_Order__c_exp4404[[#This Row],[Client_Reference__c]]&amp;"')"</f>
        <v/>
      </c>
      <c r="E15">
        <f>"client_actual_insurance(results_df,'"&amp;Shipment_Order__c_exp4404[[#This Row],[Client_Reference__c]]&amp;"')"</f>
        <v/>
      </c>
      <c r="F15">
        <f>"ci_input_freight(results_df,'"&amp;Shipment_Order__c_exp4404[[#This Row],[Client_Reference__c]]&amp;"')"</f>
        <v/>
      </c>
      <c r="G15">
        <f>"ci_input_liability_cover(results_df,'"&amp;Shipment_Order__c_exp4404[[#This Row],[Client_Reference__c]]&amp;"')"</f>
        <v/>
      </c>
      <c r="H15" s="18">
        <f>"sum_fields(results_df,'Shipment_Order__c','"&amp;Shipment_Order__c_exp4404[[#This Row],[Client_Reference__c]]&amp;"',['FC_Total_Customs_Brokerage_Cost__c','FC_Total_Clearance_Costs__c','FC_Total_Handling_Costs__c','FC_Total_License_Cost__c'])"</f>
        <v/>
      </c>
      <c r="I15" s="18">
        <f>"brokerage_costs(results_df,'"&amp;Shipment_Order__c_exp4404[[#This Row],[Lookup Value]]&amp;"')"</f>
        <v/>
      </c>
      <c r="J15" s="18">
        <f>"clearance_costs(results_df,'"&amp;Shipment_Order__c_exp4404[[#This Row],[Lookup Value]]&amp;"')"</f>
        <v/>
      </c>
      <c r="K15" s="18">
        <f>"handling_costs(results_df,'"&amp;Shipment_Order__c_exp4404[[#This Row],[Lookup Value]]&amp;"')"</f>
        <v/>
      </c>
      <c r="L15" s="18">
        <f>"inherit(results_df,'Shipment_Order__c','"&amp;Shipment_Order__c_exp4404[[#This Row],[Client_Reference__c]]&amp;"','FC_IOR_and_Import_Compliance_Fee_USD__c')"</f>
        <v/>
      </c>
      <c r="M15" s="18">
        <f>"ior_eor_cost(results_df,'"&amp;Shipment_Order__c_exp4404[[#This Row],[Lookup Value]]&amp;"')"</f>
        <v/>
      </c>
      <c r="N15" s="18">
        <f>"licenses_costs(results_df,'"&amp;Shipment_Order__c_exp4404[[#This Row],[Lookup Value]]&amp;"')"</f>
        <v/>
      </c>
      <c r="O15" s="18">
        <f>"recharge_tax_and_duty(results_df,'"&amp;Shipment_Order__c_exp4404[[#This Row],[Lookup Value]]&amp;"')"</f>
        <v/>
      </c>
      <c r="P15" t="inlineStr">
        <is>
          <t>static('Taiwan - MEN Q (*)')</t>
        </is>
      </c>
      <c r="Q15" t="inlineStr">
        <is>
          <t>static('a261v00000Eo5DMAAZ')</t>
        </is>
      </c>
      <c r="R15" s="18">
        <f>"int_delivery_fee(results_df,'"&amp;Shipment_Order__c_exp4404[[#This Row],[Client_Reference__c]]&amp;"')"</f>
        <v/>
      </c>
      <c r="S15">
        <f>"liability_cover_fee(results_df,'"&amp;Shipment_Order__c_exp4404[[#This Row],[Client_Reference__c]]&amp;"')"</f>
        <v/>
      </c>
      <c r="T15" t="inlineStr">
        <is>
          <t>static('Taiwan')</t>
        </is>
      </c>
      <c r="U15" s="18">
        <f>"sum_fields(results_df,'Shipment_Order__c','"&amp;Shipment_Order__c_exp4404[[#This Row],[Client_Reference__c]]&amp;"',['IOR_FEE_USD__c','Handling_and_Admin_Fee__c','Bank_Fees__c','EOR_and_Export_Compliance_Fee_USD__c'])"</f>
        <v/>
      </c>
      <c r="V15">
        <f>"ior_fee(results_df,'"&amp;Shipment_Order__c_exp4404[[#This Row],[Client_Reference__c]]&amp;"')"</f>
        <v/>
      </c>
      <c r="W15">
        <f>"handling_and_admin_fees(results_df,'"&amp;Shipment_Order__c_exp4404[[#This Row],[Client_Reference__c]]&amp;"')"</f>
        <v/>
      </c>
      <c r="X15">
        <f>"bank_fees(results_df,'"&amp;Shipment_Order__c_exp4404[[#This Row],[Client_Reference__c]]&amp;"')"</f>
        <v/>
      </c>
      <c r="Y15" s="18">
        <f>"sum_fields(results_df,'Shipment_Order__c','"&amp;Shipment_Order__c_exp4404[[#This Row],[Client_Reference__c]]&amp;"',['Total_clearance_Costs__c','Total_Customs_Brokerage_Cost__c','Recharge_Handling_Costs__c','Total_License_Cost__c'])"</f>
        <v/>
      </c>
      <c r="Z15" s="18">
        <f>"clearance_fees(results_df,'"&amp;Shipment_Order__c_exp4404[[#This Row],[Lookup Value]]&amp;"')"</f>
        <v/>
      </c>
      <c r="AA15" s="18">
        <f>"brokerage_fees(results_df,'"&amp;Shipment_Order__c_exp4404[[#This Row],[Lookup Value]]&amp;"')"</f>
        <v/>
      </c>
      <c r="AB15" s="18">
        <f>"handling_fees(results_df,'"&amp;Shipment_Order__c_exp4404[[#This Row],[Lookup Value]]&amp;"')"</f>
        <v/>
      </c>
      <c r="AC15" s="18">
        <f>"license_fees(results_df,'"&amp;Shipment_Order__c_exp4404[[#This Row],[Lookup Value]]&amp;"')"</f>
        <v/>
      </c>
      <c r="AD15" t="inlineStr">
        <is>
          <t>static(130.43)</t>
        </is>
      </c>
      <c r="AE15" t="inlineStr">
        <is>
          <t>static(173.91)</t>
        </is>
      </c>
      <c r="AF15" t="inlineStr">
        <is>
          <t>static(0)</t>
        </is>
      </c>
      <c r="AG15" t="inlineStr">
        <is>
          <t>static(139)</t>
        </is>
      </c>
      <c r="AH15">
        <f>"eor_fee(results_df,'"&amp;Shipment_Order__c_exp4404[[#This Row],[Client_Reference__c]]&amp;"')"</f>
        <v/>
      </c>
      <c r="AI15" s="18">
        <f>"total_taxes(results_df,'"&amp;Shipment_Order__c_exp4404[[#This Row],[Lookup Value]]&amp;"')"</f>
        <v/>
      </c>
      <c r="AJ15" s="18">
        <f>"tax_cost(results_df,'"&amp;Shipment_Order__c_exp4404[[#This Row],[Client_Reference__c]]&amp;"')"</f>
        <v/>
      </c>
      <c r="AK15" t="inlineStr">
        <is>
          <t>static(False)</t>
        </is>
      </c>
      <c r="AL15" t="inlineStr">
        <is>
          <t>static(False)</t>
        </is>
      </c>
      <c r="AM15" t="inlineStr">
        <is>
          <t>static('Cost Estimate')</t>
        </is>
      </c>
      <c r="AN15" t="inlineStr">
        <is>
          <t>static('Client')</t>
        </is>
      </c>
      <c r="AO15">
        <f>"taxrange_max(results_df,'"&amp;Shipment_Order__c_exp4404[[#This Row],[Client_Reference__c]]&amp;"')"</f>
        <v/>
      </c>
      <c r="AP15">
        <f>"taxrange_min(results_df,'"&amp;Shipment_Order__c_exp4404[[#This Row],[Client_Reference__c]]&amp;"')"</f>
        <v/>
      </c>
      <c r="AQ15">
        <f>"costrange_max(results_df,'"&amp;Shipment_Order__c_exp4404[[#This Row],[Client_Reference__c]]&amp;"')"</f>
        <v/>
      </c>
      <c r="AR15">
        <f>"costrange_min(results_df,'"&amp;Shipment_Order__c_exp4404[[#This Row],[Client_Reference__c]]&amp;"')"</f>
        <v/>
      </c>
      <c r="AS15" t="inlineStr">
        <is>
          <t>static(6)</t>
        </is>
      </c>
      <c r="AT15">
        <f>Shipment_Order__c_exp4404[[#This Row],[Client_Reference__c]]</f>
        <v/>
      </c>
      <c r="AV15" t="inlineStr">
        <is>
          <t>MED04</t>
        </is>
      </c>
      <c r="AW15" t="inlineStr">
        <is>
          <t>RB-291W</t>
        </is>
      </c>
      <c r="AX15" t="inlineStr">
        <is>
          <t>static('RB-291W')</t>
        </is>
      </c>
      <c r="AY15" t="inlineStr">
        <is>
          <t>static('a1d0Y000001wMopQAE')</t>
        </is>
      </c>
      <c r="AZ15" t="inlineStr">
        <is>
          <t>static('85366990')</t>
        </is>
      </c>
      <c r="BA15" t="inlineStr">
        <is>
          <t>static(None)</t>
        </is>
      </c>
      <c r="BB15" t="inlineStr">
        <is>
          <t>static(None)</t>
        </is>
      </c>
      <c r="BC15" t="inlineStr">
        <is>
          <t>static('Auto Matched')</t>
        </is>
      </c>
      <c r="BD15" s="18">
        <f>"inherit(results_df,'Part__c','"&amp;Part__c_exp5415[[#This Row],[Lookup Value]]&amp;"','Product__r.Li_on_batteries__c')"</f>
        <v/>
      </c>
      <c r="BE15" s="18">
        <f>"inherit(results_df,'Part__c','"&amp;Part__c_exp5415[[#This Row],[Lookup Value]]&amp;"','Product__r.Category__c')"</f>
        <v/>
      </c>
      <c r="BF15" s="18">
        <f>"inherit(results_df,'Part__c','"&amp;Part__c_exp5415[[#This Row],[Lookup Value]]&amp;"','Product__r.Sub_Category__c')"</f>
        <v/>
      </c>
      <c r="BG15" s="18">
        <f>"inherit(results_df,'Part__c','"&amp;Part__c_exp5415[[#This Row],[Lookup Value]]&amp;"','Product__r.US_HTS_Code__c')"</f>
        <v/>
      </c>
      <c r="BH15" s="18">
        <f>"inherit(results_df,'Part__c','"&amp;Part__c_exp5415[[#This Row],[Lookup Value]]&amp;"','Product__r.ECCN__c')"</f>
        <v/>
      </c>
      <c r="BI15" s="18">
        <f>"inherit(results_df,'Part__c','"&amp;Part__c_exp5415[[#This Row],[Lookup Value]]&amp;"','Product__r.Country_Two_Digit__c')"</f>
        <v/>
      </c>
      <c r="BJ15" s="18">
        <f>"inherit(results_df,'Part__c','"&amp;Part__c_exp5415[[#This Row],[Lookup Value]]&amp;"','Product__r.Suggested_Country_of_Origin__c')"</f>
        <v/>
      </c>
      <c r="BK15" s="18">
        <f>"inherit(results_df,'Part__c','"&amp;Part__c_exp5415[[#This Row],[Lookup Value]]&amp;"','Product__r.Country_of_Origin2__c')"</f>
        <v/>
      </c>
      <c r="BL15" s="18">
        <f>"inherit(results_df,'Part__c','"&amp;Part__c_exp5415[[#This Row],[Lookup Value]]&amp;"','Product__r.MSRP__c')"</f>
        <v/>
      </c>
      <c r="BM15" s="18" t="inlineStr">
        <is>
          <t>static('01t1v00000DKF7sAAH')</t>
        </is>
      </c>
      <c r="BN15" t="inlineStr">
        <is>
          <t>static('RB-291W')</t>
        </is>
      </c>
      <c r="BO15" t="inlineStr">
        <is>
          <t>static(False)</t>
        </is>
      </c>
      <c r="BP15" t="inlineStr">
        <is>
          <t>static(False)</t>
        </is>
      </c>
      <c r="BQ15" s="18">
        <f>"inherit(results_df,'Part__c','"&amp;Part__c_exp5415[[#This Row],[Lookup Value]]&amp;"','Product__r.Manufacturer__r.Name')"</f>
        <v/>
      </c>
      <c r="BR15" s="18">
        <f>"inherit(results_df,'Part__c','"&amp;Part__c_exp5415[[#This Row],[Lookup Value]]&amp;"','Product__r.Wireless_capability__c')"</f>
        <v/>
      </c>
      <c r="BS15" s="18">
        <f>"inherit(results_df,'Part__c','"&amp;Part__c_exp5415[[#This Row],[Lookup Value]]&amp;"','Product__r.Encryption__c')"</f>
        <v/>
      </c>
      <c r="BT15" t="inlineStr">
        <is>
          <t>static(False)</t>
        </is>
      </c>
      <c r="BU15" s="18">
        <f>"inherit(results_df,'Part__c','"&amp;Part__c_exp5415[[#This Row],[Lookup Value]]&amp;"','Matched_HS_Code2__r.Rate__c')"</f>
        <v/>
      </c>
      <c r="BV15" s="18">
        <f>"inherit(results_df,'Part__c','"&amp;Part__c_exp5415[[#This Row],[Lookup Value]]&amp;"','Matched_HS_Code2__r.Additional_Part_Specific_Tax_Rate_1__c')"</f>
        <v/>
      </c>
      <c r="BW15" t="inlineStr">
        <is>
          <t>static(None)</t>
        </is>
      </c>
      <c r="BX15" t="inlineStr">
        <is>
          <t>static(None)</t>
        </is>
      </c>
      <c r="BY15">
        <f>"inherit(results_df,'Part__c','"&amp;Part__c_exp5415[[#This Row],[Lookup Value]]&amp;"','Matched_HS_Code2__r.Specific_VAT_Rate__c')"</f>
        <v/>
      </c>
      <c r="BZ15" s="18" t="inlineStr">
        <is>
          <t>No</t>
        </is>
      </c>
      <c r="CA15">
        <f>Part__c_exp5415[[#This Row],[Shipment_Order__r.Client_Reference__c]]&amp;":"&amp;Part__c_exp5415[[#This Row],[LookupName]]</f>
        <v/>
      </c>
      <c r="CC15" t="inlineStr">
        <is>
          <t>MED14</t>
        </is>
      </c>
      <c r="CD15" s="18">
        <f>"inherit(results_df,'Freight__c','"&amp;Freight__c_exp6426[[#This Row],[Lookup Value]]&amp;"','Selected_Rate_From_Existing__c')"</f>
        <v/>
      </c>
      <c r="CE15" t="inlineStr">
        <is>
          <t>static(None)</t>
        </is>
      </c>
      <c r="CF15" s="18">
        <f>"int_freight_fee_invoiced(results_df,'"&amp;Freight__c_exp6426[[#This Row],[Lookup Value]]&amp;"')"</f>
        <v/>
      </c>
      <c r="CG15" t="inlineStr">
        <is>
          <t>static('Courier - Auto')</t>
        </is>
      </c>
      <c r="CH15" t="inlineStr">
        <is>
          <t>static('Courier')</t>
        </is>
      </c>
      <c r="CI15" t="inlineStr">
        <is>
          <t>static(366.49)</t>
        </is>
      </c>
      <c r="CJ15" t="inlineStr">
        <is>
          <t>static(725.38)</t>
        </is>
      </c>
      <c r="CK15">
        <f>Freight__c_exp6426[[#This Row],[Shipment_Order__r.Client_Reference__c]]</f>
        <v/>
      </c>
      <c r="CM15" t="inlineStr">
        <is>
          <t>MED01</t>
        </is>
      </c>
      <c r="CN15" t="inlineStr">
        <is>
          <t>E2E Shipment</t>
        </is>
      </c>
      <c r="CO15" t="inlineStr">
        <is>
          <t>static('a7b1v000000kEZwAAM')</t>
        </is>
      </c>
      <c r="CP15" t="inlineStr">
        <is>
          <t>static('E2E Shipment')</t>
        </is>
      </c>
      <c r="CQ15" t="inlineStr">
        <is>
          <t>static(False)</t>
        </is>
      </c>
      <c r="CR15" t="inlineStr">
        <is>
          <t>static(True)</t>
        </is>
      </c>
      <c r="CS15" t="inlineStr">
        <is>
          <t>static('All')</t>
        </is>
      </c>
      <c r="CT15" t="inlineStr">
        <is>
          <t>static('TecEx')</t>
        </is>
      </c>
      <c r="CU15" t="inlineStr">
        <is>
          <t>static('AM')</t>
        </is>
      </c>
      <c r="CV15">
        <f>SUBSTITUTE(Task_exp7437[[#This Row],[Shipment_Order__r.Client_Reference__c]]&amp;":"&amp;Task_exp7437[[#This Row],[Master_Task_LookupName]],"\","")</f>
        <v/>
      </c>
    </row>
    <row r="16">
      <c r="A16" t="inlineStr">
        <is>
          <t>MED15</t>
        </is>
      </c>
      <c r="B16" t="inlineStr">
        <is>
          <t>static(False)</t>
        </is>
      </c>
      <c r="C16" t="inlineStr">
        <is>
          <t>static('Freight Amount')</t>
        </is>
      </c>
      <c r="D16" s="18">
        <f>"client_actual_freight(results_df,'"&amp;Shipment_Order__c_exp4404[[#This Row],[Client_Reference__c]]&amp;"')"</f>
        <v/>
      </c>
      <c r="E16">
        <f>"client_actual_insurance(results_df,'"&amp;Shipment_Order__c_exp4404[[#This Row],[Client_Reference__c]]&amp;"')"</f>
        <v/>
      </c>
      <c r="F16">
        <f>"ci_input_freight(results_df,'"&amp;Shipment_Order__c_exp4404[[#This Row],[Client_Reference__c]]&amp;"')"</f>
        <v/>
      </c>
      <c r="G16">
        <f>"ci_input_liability_cover(results_df,'"&amp;Shipment_Order__c_exp4404[[#This Row],[Client_Reference__c]]&amp;"')"</f>
        <v/>
      </c>
      <c r="H16" s="18">
        <f>"sum_fields(results_df,'Shipment_Order__c','"&amp;Shipment_Order__c_exp4404[[#This Row],[Client_Reference__c]]&amp;"',['FC_Total_Customs_Brokerage_Cost__c','FC_Total_Clearance_Costs__c','FC_Total_Handling_Costs__c','FC_Total_License_Cost__c'])"</f>
        <v/>
      </c>
      <c r="I16" s="18">
        <f>"brokerage_costs(results_df,'"&amp;Shipment_Order__c_exp4404[[#This Row],[Lookup Value]]&amp;"')"</f>
        <v/>
      </c>
      <c r="J16" s="18">
        <f>"clearance_costs(results_df,'"&amp;Shipment_Order__c_exp4404[[#This Row],[Lookup Value]]&amp;"')"</f>
        <v/>
      </c>
      <c r="K16" s="18">
        <f>"handling_costs(results_df,'"&amp;Shipment_Order__c_exp4404[[#This Row],[Lookup Value]]&amp;"')"</f>
        <v/>
      </c>
      <c r="L16" s="18">
        <f>"inherit(results_df,'Shipment_Order__c','"&amp;Shipment_Order__c_exp4404[[#This Row],[Client_Reference__c]]&amp;"','FC_IOR_and_Import_Compliance_Fee_USD__c')"</f>
        <v/>
      </c>
      <c r="M16" s="18">
        <f>"ior_eor_cost(results_df,'"&amp;Shipment_Order__c_exp4404[[#This Row],[Lookup Value]]&amp;"')"</f>
        <v/>
      </c>
      <c r="N16" s="18">
        <f>"licenses_costs(results_df,'"&amp;Shipment_Order__c_exp4404[[#This Row],[Lookup Value]]&amp;"')"</f>
        <v/>
      </c>
      <c r="O16" s="18">
        <f>"recharge_tax_and_duty(results_df,'"&amp;Shipment_Order__c_exp4404[[#This Row],[Lookup Value]]&amp;"')"</f>
        <v/>
      </c>
      <c r="P16" t="inlineStr">
        <is>
          <t>static('Japan - STREAM DAP shipments ONLY Freight forwarders (*) (NEW)')</t>
        </is>
      </c>
      <c r="Q16" t="inlineStr">
        <is>
          <t>static('a261v00000Ej2ngAAB')</t>
        </is>
      </c>
      <c r="R16" s="18">
        <f>"int_delivery_fee(results_df,'"&amp;Shipment_Order__c_exp4404[[#This Row],[Client_Reference__c]]&amp;"')"</f>
        <v/>
      </c>
      <c r="S16">
        <f>"liability_cover_fee(results_df,'"&amp;Shipment_Order__c_exp4404[[#This Row],[Client_Reference__c]]&amp;"')"</f>
        <v/>
      </c>
      <c r="T16" t="inlineStr">
        <is>
          <t>static('Japan')</t>
        </is>
      </c>
      <c r="U16" s="18">
        <f>"sum_fields(results_df,'Shipment_Order__c','"&amp;Shipment_Order__c_exp4404[[#This Row],[Client_Reference__c]]&amp;"',['IOR_FEE_USD__c','Handling_and_Admin_Fee__c','Bank_Fees__c','EOR_and_Export_Compliance_Fee_USD__c'])"</f>
        <v/>
      </c>
      <c r="V16">
        <f>"ior_fee(results_df,'"&amp;Shipment_Order__c_exp4404[[#This Row],[Client_Reference__c]]&amp;"')"</f>
        <v/>
      </c>
      <c r="W16">
        <f>"handling_and_admin_fees(results_df,'"&amp;Shipment_Order__c_exp4404[[#This Row],[Client_Reference__c]]&amp;"')"</f>
        <v/>
      </c>
      <c r="X16">
        <f>"bank_fees(results_df,'"&amp;Shipment_Order__c_exp4404[[#This Row],[Client_Reference__c]]&amp;"')"</f>
        <v/>
      </c>
      <c r="Y16" s="18">
        <f>"sum_fields(results_df,'Shipment_Order__c','"&amp;Shipment_Order__c_exp4404[[#This Row],[Client_Reference__c]]&amp;"',['Total_clearance_Costs__c','Total_Customs_Brokerage_Cost__c','Recharge_Handling_Costs__c','Total_License_Cost__c'])"</f>
        <v/>
      </c>
      <c r="Z16" s="18">
        <f>"clearance_fees(results_df,'"&amp;Shipment_Order__c_exp4404[[#This Row],[Lookup Value]]&amp;"')"</f>
        <v/>
      </c>
      <c r="AA16" s="18">
        <f>"brokerage_fees(results_df,'"&amp;Shipment_Order__c_exp4404[[#This Row],[Lookup Value]]&amp;"')"</f>
        <v/>
      </c>
      <c r="AB16" s="18">
        <f>"handling_fees(results_df,'"&amp;Shipment_Order__c_exp4404[[#This Row],[Lookup Value]]&amp;"')"</f>
        <v/>
      </c>
      <c r="AC16" s="18">
        <f>"license_fees(results_df,'"&amp;Shipment_Order__c_exp4404[[#This Row],[Lookup Value]]&amp;"')"</f>
        <v/>
      </c>
      <c r="AD16" t="inlineStr">
        <is>
          <t>static(0)</t>
        </is>
      </c>
      <c r="AE16" t="inlineStr">
        <is>
          <t>static(250)</t>
        </is>
      </c>
      <c r="AF16" t="inlineStr">
        <is>
          <t>static(0)</t>
        </is>
      </c>
      <c r="AG16" t="inlineStr">
        <is>
          <t>static(0)</t>
        </is>
      </c>
      <c r="AH16">
        <f>"eor_fee(results_df,'"&amp;Shipment_Order__c_exp4404[[#This Row],[Client_Reference__c]]&amp;"')"</f>
        <v/>
      </c>
      <c r="AI16" s="18">
        <f>"total_taxes(results_df,'"&amp;Shipment_Order__c_exp4404[[#This Row],[Lookup Value]]&amp;"')"</f>
        <v/>
      </c>
      <c r="AJ16" s="18">
        <f>"tax_cost(results_df,'"&amp;Shipment_Order__c_exp4404[[#This Row],[Client_Reference__c]]&amp;"')"</f>
        <v/>
      </c>
      <c r="AK16" t="inlineStr">
        <is>
          <t>static(True)</t>
        </is>
      </c>
      <c r="AL16" t="inlineStr">
        <is>
          <t>static(True)</t>
        </is>
      </c>
      <c r="AM16" t="inlineStr">
        <is>
          <t>static('Cost Estimate')</t>
        </is>
      </c>
      <c r="AN16" t="inlineStr">
        <is>
          <t>static('Client')</t>
        </is>
      </c>
      <c r="AO16">
        <f>"taxrange_max(results_df,'"&amp;Shipment_Order__c_exp4404[[#This Row],[Client_Reference__c]]&amp;"')"</f>
        <v/>
      </c>
      <c r="AP16">
        <f>"taxrange_min(results_df,'"&amp;Shipment_Order__c_exp4404[[#This Row],[Client_Reference__c]]&amp;"')"</f>
        <v/>
      </c>
      <c r="AQ16">
        <f>"costrange_max(results_df,'"&amp;Shipment_Order__c_exp4404[[#This Row],[Client_Reference__c]]&amp;"')"</f>
        <v/>
      </c>
      <c r="AR16">
        <f>"costrange_min(results_df,'"&amp;Shipment_Order__c_exp4404[[#This Row],[Client_Reference__c]]&amp;"')"</f>
        <v/>
      </c>
      <c r="AS16" t="inlineStr">
        <is>
          <t>static(0)</t>
        </is>
      </c>
      <c r="AT16">
        <f>Shipment_Order__c_exp4404[[#This Row],[Client_Reference__c]]</f>
        <v/>
      </c>
      <c r="AV16" t="inlineStr">
        <is>
          <t>MED04</t>
        </is>
      </c>
      <c r="AW16" t="inlineStr">
        <is>
          <t>MZ7LH240NE</t>
        </is>
      </c>
      <c r="AX16" t="inlineStr">
        <is>
          <t>static('MZ7LH240NE')</t>
        </is>
      </c>
      <c r="AY16" t="inlineStr">
        <is>
          <t>static('a1d0Y000001xbCcQAI')</t>
        </is>
      </c>
      <c r="AZ16" t="inlineStr">
        <is>
          <t>static('85235100')</t>
        </is>
      </c>
      <c r="BA16" t="inlineStr">
        <is>
          <t>static(None)</t>
        </is>
      </c>
      <c r="BB16" t="inlineStr">
        <is>
          <t>static(None)</t>
        </is>
      </c>
      <c r="BC16" t="inlineStr">
        <is>
          <t>static('Auto Matched')</t>
        </is>
      </c>
      <c r="BD16" s="18">
        <f>"inherit(results_df,'Part__c','"&amp;Part__c_exp5415[[#This Row],[Lookup Value]]&amp;"','Product__r.Li_on_batteries__c')"</f>
        <v/>
      </c>
      <c r="BE16" s="18">
        <f>"inherit(results_df,'Part__c','"&amp;Part__c_exp5415[[#This Row],[Lookup Value]]&amp;"','Product__r.Category__c')"</f>
        <v/>
      </c>
      <c r="BF16" s="18">
        <f>"inherit(results_df,'Part__c','"&amp;Part__c_exp5415[[#This Row],[Lookup Value]]&amp;"','Product__r.Sub_Category__c')"</f>
        <v/>
      </c>
      <c r="BG16" s="18">
        <f>"inherit(results_df,'Part__c','"&amp;Part__c_exp5415[[#This Row],[Lookup Value]]&amp;"','Product__r.US_HTS_Code__c')"</f>
        <v/>
      </c>
      <c r="BH16" s="18">
        <f>"inherit(results_df,'Part__c','"&amp;Part__c_exp5415[[#This Row],[Lookup Value]]&amp;"','Product__r.ECCN__c')"</f>
        <v/>
      </c>
      <c r="BI16" s="18">
        <f>"inherit(results_df,'Part__c','"&amp;Part__c_exp5415[[#This Row],[Lookup Value]]&amp;"','Product__r.Country_Two_Digit__c')"</f>
        <v/>
      </c>
      <c r="BJ16" s="18">
        <f>"inherit(results_df,'Part__c','"&amp;Part__c_exp5415[[#This Row],[Lookup Value]]&amp;"','Product__r.Suggested_Country_of_Origin__c')"</f>
        <v/>
      </c>
      <c r="BK16" s="18">
        <f>"inherit(results_df,'Part__c','"&amp;Part__c_exp5415[[#This Row],[Lookup Value]]&amp;"','Product__r.Country_of_Origin2__c')"</f>
        <v/>
      </c>
      <c r="BL16" s="18">
        <f>"inherit(results_df,'Part__c','"&amp;Part__c_exp5415[[#This Row],[Lookup Value]]&amp;"','Product__r.MSRP__c')"</f>
        <v/>
      </c>
      <c r="BM16" s="18" t="inlineStr">
        <is>
          <t>static('01t1v00000Ea9MEDAAJ')</t>
        </is>
      </c>
      <c r="BN16" t="inlineStr">
        <is>
          <t>static('8530206')</t>
        </is>
      </c>
      <c r="BO16" t="inlineStr">
        <is>
          <t>static(False)</t>
        </is>
      </c>
      <c r="BP16" t="inlineStr">
        <is>
          <t>static(False)</t>
        </is>
      </c>
      <c r="BQ16" s="18">
        <f>"inherit(results_df,'Part__c','"&amp;Part__c_exp5415[[#This Row],[Lookup Value]]&amp;"','Product__r.Manufacturer__r.Name')"</f>
        <v/>
      </c>
      <c r="BR16" s="18">
        <f>"inherit(results_df,'Part__c','"&amp;Part__c_exp5415[[#This Row],[Lookup Value]]&amp;"','Product__r.Wireless_capability__c')"</f>
        <v/>
      </c>
      <c r="BS16" s="18">
        <f>"inherit(results_df,'Part__c','"&amp;Part__c_exp5415[[#This Row],[Lookup Value]]&amp;"','Product__r.Encryption__c')"</f>
        <v/>
      </c>
      <c r="BT16" t="inlineStr">
        <is>
          <t>static(False)</t>
        </is>
      </c>
      <c r="BU16" s="18">
        <f>"inherit(results_df,'Part__c','"&amp;Part__c_exp5415[[#This Row],[Lookup Value]]&amp;"','Matched_HS_Code2__r.Rate__c')"</f>
        <v/>
      </c>
      <c r="BV16" s="18">
        <f>"inherit(results_df,'Part__c','"&amp;Part__c_exp5415[[#This Row],[Lookup Value]]&amp;"','Matched_HS_Code2__r.Additional_Part_Specific_Tax_Rate_1__c')"</f>
        <v/>
      </c>
      <c r="BW16" t="inlineStr">
        <is>
          <t>static(None)</t>
        </is>
      </c>
      <c r="BX16" t="inlineStr">
        <is>
          <t>static(None)</t>
        </is>
      </c>
      <c r="BY16">
        <f>"inherit(results_df,'Part__c','"&amp;Part__c_exp5415[[#This Row],[Lookup Value]]&amp;"','Matched_HS_Code2__r.Specific_VAT_Rate__c')"</f>
        <v/>
      </c>
      <c r="BZ16" s="18" t="inlineStr">
        <is>
          <t>No</t>
        </is>
      </c>
      <c r="CA16">
        <f>Part__c_exp5415[[#This Row],[Shipment_Order__r.Client_Reference__c]]&amp;":"&amp;Part__c_exp5415[[#This Row],[LookupName]]</f>
        <v/>
      </c>
      <c r="CC16" t="inlineStr">
        <is>
          <t>MED15</t>
        </is>
      </c>
      <c r="CD16" s="18">
        <f>"inherit(results_df,'Freight__c','"&amp;Freight__c_exp6426[[#This Row],[Lookup Value]]&amp;"','Selected_Rate_From_Existing__c')"</f>
        <v/>
      </c>
      <c r="CE16" t="inlineStr">
        <is>
          <t>static(145.64)</t>
        </is>
      </c>
      <c r="CF16" s="18">
        <f>"int_freight_fee_invoiced(results_df,'"&amp;Freight__c_exp6426[[#This Row],[Lookup Value]]&amp;"')"</f>
        <v/>
      </c>
      <c r="CG16" t="inlineStr">
        <is>
          <t>static(None)</t>
        </is>
      </c>
      <c r="CH16" t="inlineStr">
        <is>
          <t>static('Freight Forwarder')</t>
        </is>
      </c>
      <c r="CI16" t="inlineStr">
        <is>
          <t>static(391.48)</t>
        </is>
      </c>
      <c r="CJ16" t="inlineStr">
        <is>
          <t>static(1520)</t>
        </is>
      </c>
      <c r="CK16">
        <f>Freight__c_exp6426[[#This Row],[Shipment_Order__r.Client_Reference__c]]</f>
        <v/>
      </c>
      <c r="CM16" t="inlineStr">
        <is>
          <t>MED01</t>
        </is>
      </c>
      <c r="CN16" t="inlineStr">
        <is>
          <t>Shipping Pack to be Compiled</t>
        </is>
      </c>
      <c r="CO16" t="inlineStr">
        <is>
          <t>static('a7b1v000000kEaTAAU')</t>
        </is>
      </c>
      <c r="CP16" t="inlineStr">
        <is>
          <t>static('Shipping Pack to be Compiled')</t>
        </is>
      </c>
      <c r="CQ16" t="inlineStr">
        <is>
          <t>static(False)</t>
        </is>
      </c>
      <c r="CR16" t="inlineStr">
        <is>
          <t>static(True)</t>
        </is>
      </c>
      <c r="CS16" t="inlineStr">
        <is>
          <t>static('All')</t>
        </is>
      </c>
      <c r="CT16" t="inlineStr">
        <is>
          <t>static('TecEx;Zee')</t>
        </is>
      </c>
      <c r="CU16" t="inlineStr">
        <is>
          <t>static('AM')</t>
        </is>
      </c>
      <c r="CV16">
        <f>SUBSTITUTE(Task_exp7437[[#This Row],[Shipment_Order__r.Client_Reference__c]]&amp;":"&amp;Task_exp7437[[#This Row],[Master_Task_LookupName]],"\","")</f>
        <v/>
      </c>
    </row>
    <row r="17">
      <c r="A17" t="inlineStr">
        <is>
          <t>MED16</t>
        </is>
      </c>
      <c r="B17" t="inlineStr">
        <is>
          <t>static(False)</t>
        </is>
      </c>
      <c r="C17" t="inlineStr">
        <is>
          <t>static('Insurance Amount;Freight Amount')</t>
        </is>
      </c>
      <c r="D17" s="18">
        <f>"client_actual_freight(results_df,'"&amp;Shipment_Order__c_exp4404[[#This Row],[Client_Reference__c]]&amp;"')"</f>
        <v/>
      </c>
      <c r="E17">
        <f>"client_actual_insurance(results_df,'"&amp;Shipment_Order__c_exp4404[[#This Row],[Client_Reference__c]]&amp;"')"</f>
        <v/>
      </c>
      <c r="F17">
        <f>"ci_input_freight(results_df,'"&amp;Shipment_Order__c_exp4404[[#This Row],[Client_Reference__c]]&amp;"')"</f>
        <v/>
      </c>
      <c r="G17">
        <f>"ci_input_liability_cover(results_df,'"&amp;Shipment_Order__c_exp4404[[#This Row],[Client_Reference__c]]&amp;"')"</f>
        <v/>
      </c>
      <c r="H17" s="18">
        <f>"sum_fields(results_df,'Shipment_Order__c','"&amp;Shipment_Order__c_exp4404[[#This Row],[Client_Reference__c]]&amp;"',['FC_Total_Customs_Brokerage_Cost__c','FC_Total_Clearance_Costs__c','FC_Total_Handling_Costs__c','FC_Total_License_Cost__c'])"</f>
        <v/>
      </c>
      <c r="I17" s="18">
        <f>"brokerage_costs(results_df,'"&amp;Shipment_Order__c_exp4404[[#This Row],[Lookup Value]]&amp;"')"</f>
        <v/>
      </c>
      <c r="J17" s="18">
        <f>"clearance_costs(results_df,'"&amp;Shipment_Order__c_exp4404[[#This Row],[Lookup Value]]&amp;"')"</f>
        <v/>
      </c>
      <c r="K17" s="18">
        <f>"handling_costs(results_df,'"&amp;Shipment_Order__c_exp4404[[#This Row],[Lookup Value]]&amp;"')"</f>
        <v/>
      </c>
      <c r="L17" s="18">
        <f>"inherit(results_df,'Shipment_Order__c','"&amp;Shipment_Order__c_exp4404[[#This Row],[Client_Reference__c]]&amp;"','FC_IOR_and_Import_Compliance_Fee_USD__c')"</f>
        <v/>
      </c>
      <c r="M17" s="18">
        <f>"ior_eor_cost(results_df,'"&amp;Shipment_Order__c_exp4404[[#This Row],[Lookup Value]]&amp;"')"</f>
        <v/>
      </c>
      <c r="N17" s="18">
        <f>"licenses_costs(results_df,'"&amp;Shipment_Order__c_exp4404[[#This Row],[Lookup Value]]&amp;"')"</f>
        <v/>
      </c>
      <c r="O17" s="18">
        <f>"recharge_tax_and_duty(results_df,'"&amp;Shipment_Order__c_exp4404[[#This Row],[Lookup Value]]&amp;"')"</f>
        <v/>
      </c>
      <c r="P17" t="inlineStr">
        <is>
          <t>static('Niger - EHS (*)')</t>
        </is>
      </c>
      <c r="Q17" t="inlineStr">
        <is>
          <t>static('a260Y00000EnEP4QAN')</t>
        </is>
      </c>
      <c r="R17" s="18">
        <f>"int_delivery_fee(results_df,'"&amp;Shipment_Order__c_exp4404[[#This Row],[Client_Reference__c]]&amp;"')"</f>
        <v/>
      </c>
      <c r="S17">
        <f>"liability_cover_fee(results_df,'"&amp;Shipment_Order__c_exp4404[[#This Row],[Client_Reference__c]]&amp;"')"</f>
        <v/>
      </c>
      <c r="T17" t="inlineStr">
        <is>
          <t>static('Niger')</t>
        </is>
      </c>
      <c r="U17" s="18">
        <f>"sum_fields(results_df,'Shipment_Order__c','"&amp;Shipment_Order__c_exp4404[[#This Row],[Client_Reference__c]]&amp;"',['IOR_FEE_USD__c','Handling_and_Admin_Fee__c','Bank_Fees__c','EOR_and_Export_Compliance_Fee_USD__c'])"</f>
        <v/>
      </c>
      <c r="V17">
        <f>"ior_fee(results_df,'"&amp;Shipment_Order__c_exp4404[[#This Row],[Client_Reference__c]]&amp;"')"</f>
        <v/>
      </c>
      <c r="W17">
        <f>"handling_and_admin_fees(results_df,'"&amp;Shipment_Order__c_exp4404[[#This Row],[Client_Reference__c]]&amp;"')"</f>
        <v/>
      </c>
      <c r="X17">
        <f>"bank_fees(results_df,'"&amp;Shipment_Order__c_exp4404[[#This Row],[Client_Reference__c]]&amp;"')"</f>
        <v/>
      </c>
      <c r="Y17" s="18">
        <f>"sum_fields(results_df,'Shipment_Order__c','"&amp;Shipment_Order__c_exp4404[[#This Row],[Client_Reference__c]]&amp;"',['Total_clearance_Costs__c','Total_Customs_Brokerage_Cost__c','Recharge_Handling_Costs__c','Total_License_Cost__c'])"</f>
        <v/>
      </c>
      <c r="Z17" s="18">
        <f>"clearance_fees(results_df,'"&amp;Shipment_Order__c_exp4404[[#This Row],[Lookup Value]]&amp;"')"</f>
        <v/>
      </c>
      <c r="AA17" s="18">
        <f>"brokerage_fees(results_df,'"&amp;Shipment_Order__c_exp4404[[#This Row],[Lookup Value]]&amp;"')"</f>
        <v/>
      </c>
      <c r="AB17" s="18">
        <f>"handling_fees(results_df,'"&amp;Shipment_Order__c_exp4404[[#This Row],[Lookup Value]]&amp;"')"</f>
        <v/>
      </c>
      <c r="AC17" s="18">
        <f>"license_fees(results_df,'"&amp;Shipment_Order__c_exp4404[[#This Row],[Lookup Value]]&amp;"')"</f>
        <v/>
      </c>
      <c r="AD17" t="inlineStr">
        <is>
          <t>static(456)</t>
        </is>
      </c>
      <c r="AE17" t="inlineStr">
        <is>
          <t>static(775)</t>
        </is>
      </c>
      <c r="AF17" t="inlineStr">
        <is>
          <t>static(287)</t>
        </is>
      </c>
      <c r="AG17" t="inlineStr">
        <is>
          <t>static(0)</t>
        </is>
      </c>
      <c r="AH17">
        <f>"eor_fee(results_df,'"&amp;Shipment_Order__c_exp4404[[#This Row],[Client_Reference__c]]&amp;"')"</f>
        <v/>
      </c>
      <c r="AI17" s="18">
        <f>"total_taxes(results_df,'"&amp;Shipment_Order__c_exp4404[[#This Row],[Lookup Value]]&amp;"')"</f>
        <v/>
      </c>
      <c r="AJ17" s="18">
        <f>"tax_cost(results_df,'"&amp;Shipment_Order__c_exp4404[[#This Row],[Client_Reference__c]]&amp;"')"</f>
        <v/>
      </c>
      <c r="AK17" t="inlineStr">
        <is>
          <t>static(False)</t>
        </is>
      </c>
      <c r="AL17" t="inlineStr">
        <is>
          <t>static(False)</t>
        </is>
      </c>
      <c r="AM17" t="inlineStr">
        <is>
          <t>static('Cost Estimate')</t>
        </is>
      </c>
      <c r="AN17" t="inlineStr">
        <is>
          <t>static('Client')</t>
        </is>
      </c>
      <c r="AO17">
        <f>"taxrange_max(results_df,'"&amp;Shipment_Order__c_exp4404[[#This Row],[Client_Reference__c]]&amp;"')"</f>
        <v/>
      </c>
      <c r="AP17">
        <f>"taxrange_min(results_df,'"&amp;Shipment_Order__c_exp4404[[#This Row],[Client_Reference__c]]&amp;"')"</f>
        <v/>
      </c>
      <c r="AQ17">
        <f>"costrange_max(results_df,'"&amp;Shipment_Order__c_exp4404[[#This Row],[Client_Reference__c]]&amp;"')"</f>
        <v/>
      </c>
      <c r="AR17">
        <f>"costrange_min(results_df,'"&amp;Shipment_Order__c_exp4404[[#This Row],[Client_Reference__c]]&amp;"')"</f>
        <v/>
      </c>
      <c r="AS17" t="inlineStr">
        <is>
          <t>static(0)</t>
        </is>
      </c>
      <c r="AT17">
        <f>Shipment_Order__c_exp4404[[#This Row],[Client_Reference__c]]</f>
        <v/>
      </c>
      <c r="AV17" t="inlineStr">
        <is>
          <t>MED05</t>
        </is>
      </c>
      <c r="AW17" t="inlineStr">
        <is>
          <t>E10GSFPLR</t>
        </is>
      </c>
      <c r="AX17" t="inlineStr">
        <is>
          <t>static('E10GSFPLR')</t>
        </is>
      </c>
      <c r="AY17" t="inlineStr">
        <is>
          <t>static('a1d0Y000003KvAqQAK')</t>
        </is>
      </c>
      <c r="AZ17" t="inlineStr">
        <is>
          <t>static('8517620000')</t>
        </is>
      </c>
      <c r="BA17" t="inlineStr">
        <is>
          <t>static(None)</t>
        </is>
      </c>
      <c r="BB17" t="inlineStr">
        <is>
          <t>static(None)</t>
        </is>
      </c>
      <c r="BC17" t="inlineStr">
        <is>
          <t>static('Auto Matched')</t>
        </is>
      </c>
      <c r="BD17" s="18">
        <f>"inherit(results_df,'Part__c','"&amp;Part__c_exp5415[[#This Row],[Lookup Value]]&amp;"','Product__r.Li_on_batteries__c')"</f>
        <v/>
      </c>
      <c r="BE17" s="18">
        <f>"inherit(results_df,'Part__c','"&amp;Part__c_exp5415[[#This Row],[Lookup Value]]&amp;"','Product__r.Category__c')"</f>
        <v/>
      </c>
      <c r="BF17" s="18">
        <f>"inherit(results_df,'Part__c','"&amp;Part__c_exp5415[[#This Row],[Lookup Value]]&amp;"','Product__r.Sub_Category__c')"</f>
        <v/>
      </c>
      <c r="BG17" s="18">
        <f>"inherit(results_df,'Part__c','"&amp;Part__c_exp5415[[#This Row],[Lookup Value]]&amp;"','Product__r.US_HTS_Code__c')"</f>
        <v/>
      </c>
      <c r="BH17" s="18">
        <f>"inherit(results_df,'Part__c','"&amp;Part__c_exp5415[[#This Row],[Lookup Value]]&amp;"','Product__r.ECCN__c')"</f>
        <v/>
      </c>
      <c r="BI17" s="18">
        <f>"inherit(results_df,'Part__c','"&amp;Part__c_exp5415[[#This Row],[Lookup Value]]&amp;"','Product__r.Country_Two_Digit__c')"</f>
        <v/>
      </c>
      <c r="BJ17" s="18">
        <f>"inherit(results_df,'Part__c','"&amp;Part__c_exp5415[[#This Row],[Lookup Value]]&amp;"','Product__r.Suggested_Country_of_Origin__c')"</f>
        <v/>
      </c>
      <c r="BK17" s="18">
        <f>"inherit(results_df,'Part__c','"&amp;Part__c_exp5415[[#This Row],[Lookup Value]]&amp;"','Product__r.Country_of_Origin2__c')"</f>
        <v/>
      </c>
      <c r="BL17" s="18">
        <f>"inherit(results_df,'Part__c','"&amp;Part__c_exp5415[[#This Row],[Lookup Value]]&amp;"','Product__r.MSRP__c')"</f>
        <v/>
      </c>
      <c r="BM17" s="18" t="inlineStr">
        <is>
          <t>static('01t1v00000D9m2AAAR')</t>
        </is>
      </c>
      <c r="BN17" t="inlineStr">
        <is>
          <t>static('E10GSFPLR')</t>
        </is>
      </c>
      <c r="BO17" t="inlineStr">
        <is>
          <t>static(False)</t>
        </is>
      </c>
      <c r="BP17" t="inlineStr">
        <is>
          <t>static(False)</t>
        </is>
      </c>
      <c r="BQ17" s="18">
        <f>"inherit(results_df,'Part__c','"&amp;Part__c_exp5415[[#This Row],[Lookup Value]]&amp;"','Product__r.Manufacturer__r.Name')"</f>
        <v/>
      </c>
      <c r="BR17" s="18">
        <f>"inherit(results_df,'Part__c','"&amp;Part__c_exp5415[[#This Row],[Lookup Value]]&amp;"','Product__r.Wireless_capability__c')"</f>
        <v/>
      </c>
      <c r="BS17" s="18">
        <f>"inherit(results_df,'Part__c','"&amp;Part__c_exp5415[[#This Row],[Lookup Value]]&amp;"','Product__r.Encryption__c')"</f>
        <v/>
      </c>
      <c r="BT17" t="inlineStr">
        <is>
          <t>static(False)</t>
        </is>
      </c>
      <c r="BU17" s="18">
        <f>"inherit(results_df,'Part__c','"&amp;Part__c_exp5415[[#This Row],[Lookup Value]]&amp;"','Matched_HS_Code2__r.Rate__c')"</f>
        <v/>
      </c>
      <c r="BV17" t="inlineStr">
        <is>
          <t>static(None)</t>
        </is>
      </c>
      <c r="BW17" t="inlineStr">
        <is>
          <t>static(None)</t>
        </is>
      </c>
      <c r="BX17" t="inlineStr">
        <is>
          <t>static(None)</t>
        </is>
      </c>
      <c r="BY17">
        <f>"inherit(results_df,'Part__c','"&amp;Part__c_exp5415[[#This Row],[Lookup Value]]&amp;"','Matched_HS_Code2__r.Specific_VAT_Rate__c')"</f>
        <v/>
      </c>
      <c r="BZ17" s="18" t="inlineStr">
        <is>
          <t>No</t>
        </is>
      </c>
      <c r="CA17">
        <f>Part__c_exp5415[[#This Row],[Shipment_Order__r.Client_Reference__c]]&amp;":"&amp;Part__c_exp5415[[#This Row],[LookupName]]</f>
        <v/>
      </c>
      <c r="CC17" t="inlineStr">
        <is>
          <t>MED16</t>
        </is>
      </c>
      <c r="CD17" s="18">
        <f>"inherit(results_df,'Freight__c','"&amp;Freight__c_exp6426[[#This Row],[Lookup Value]]&amp;"','Selected_Rate_From_Existing__c')"</f>
        <v/>
      </c>
      <c r="CE17" t="inlineStr">
        <is>
          <t>static(191.29)</t>
        </is>
      </c>
      <c r="CF17" s="18">
        <f>"int_freight_fee_invoiced(results_df,'"&amp;Freight__c_exp6426[[#This Row],[Lookup Value]]&amp;"')"</f>
        <v/>
      </c>
      <c r="CG17" t="inlineStr">
        <is>
          <t>static('Courier - Manual')</t>
        </is>
      </c>
      <c r="CH17" t="inlineStr">
        <is>
          <t>static('Courier')</t>
        </is>
      </c>
      <c r="CI17" t="inlineStr">
        <is>
          <t>static(115.86)</t>
        </is>
      </c>
      <c r="CJ17" t="inlineStr">
        <is>
          <t>static(322.34)</t>
        </is>
      </c>
      <c r="CK17">
        <f>Freight__c_exp6426[[#This Row],[Shipment_Order__r.Client_Reference__c]]</f>
        <v/>
      </c>
      <c r="CM17" t="inlineStr">
        <is>
          <t>MED01</t>
        </is>
      </c>
      <c r="CN17" t="inlineStr">
        <is>
          <t>Invoice Client (During Shipping)</t>
        </is>
      </c>
      <c r="CO17" t="inlineStr">
        <is>
          <t>static('a7b1v000000kEaVAAU')</t>
        </is>
      </c>
      <c r="CP17" t="inlineStr">
        <is>
          <t>static('Invoice Client (During Shipping)')</t>
        </is>
      </c>
      <c r="CQ17" t="inlineStr">
        <is>
          <t>static(False)</t>
        </is>
      </c>
      <c r="CR17" t="inlineStr">
        <is>
          <t>static(True)</t>
        </is>
      </c>
      <c r="CS17" t="inlineStr">
        <is>
          <t>static('All')</t>
        </is>
      </c>
      <c r="CT17" t="inlineStr">
        <is>
          <t>static('TecEx;Zee')</t>
        </is>
      </c>
      <c r="CU17" t="inlineStr">
        <is>
          <t>static('FC')</t>
        </is>
      </c>
      <c r="CV17">
        <f>SUBSTITUTE(Task_exp7437[[#This Row],[Shipment_Order__r.Client_Reference__c]]&amp;":"&amp;Task_exp7437[[#This Row],[Master_Task_LookupName]],"\","")</f>
        <v/>
      </c>
    </row>
    <row r="18">
      <c r="A18" t="inlineStr">
        <is>
          <t>MED17</t>
        </is>
      </c>
      <c r="B18" t="inlineStr">
        <is>
          <t>static(False)</t>
        </is>
      </c>
      <c r="C18" t="inlineStr">
        <is>
          <t>static('CIF Amount')</t>
        </is>
      </c>
      <c r="D18" s="18">
        <f>"client_actual_freight(results_df,'"&amp;Shipment_Order__c_exp4404[[#This Row],[Client_Reference__c]]&amp;"')"</f>
        <v/>
      </c>
      <c r="E18">
        <f>"client_actual_insurance(results_df,'"&amp;Shipment_Order__c_exp4404[[#This Row],[Client_Reference__c]]&amp;"')"</f>
        <v/>
      </c>
      <c r="F18">
        <f>"ci_input_freight(results_df,'"&amp;Shipment_Order__c_exp4404[[#This Row],[Client_Reference__c]]&amp;"')"</f>
        <v/>
      </c>
      <c r="G18">
        <f>"ci_input_liability_cover(results_df,'"&amp;Shipment_Order__c_exp4404[[#This Row],[Client_Reference__c]]&amp;"')"</f>
        <v/>
      </c>
      <c r="H18" s="18">
        <f>"sum_fields(results_df,'Shipment_Order__c','"&amp;Shipment_Order__c_exp4404[[#This Row],[Client_Reference__c]]&amp;"',['FC_Total_Customs_Brokerage_Cost__c','FC_Total_Clearance_Costs__c','FC_Total_Handling_Costs__c','FC_Total_License_Cost__c'])"</f>
        <v/>
      </c>
      <c r="I18" s="18">
        <f>"brokerage_costs(results_df,'"&amp;Shipment_Order__c_exp4404[[#This Row],[Lookup Value]]&amp;"')"</f>
        <v/>
      </c>
      <c r="J18" s="18">
        <f>"clearance_costs(results_df,'"&amp;Shipment_Order__c_exp4404[[#This Row],[Lookup Value]]&amp;"')"</f>
        <v/>
      </c>
      <c r="K18" s="18">
        <f>"handling_costs(results_df,'"&amp;Shipment_Order__c_exp4404[[#This Row],[Lookup Value]]&amp;"')"</f>
        <v/>
      </c>
      <c r="L18" s="18">
        <f>"inherit(results_df,'Shipment_Order__c','"&amp;Shipment_Order__c_exp4404[[#This Row],[Client_Reference__c]]&amp;"','FC_IOR_and_Import_Compliance_Fee_USD__c')"</f>
        <v/>
      </c>
      <c r="M18" s="18">
        <f>"ior_eor_cost(results_df,'"&amp;Shipment_Order__c_exp4404[[#This Row],[Lookup Value]]&amp;"')"</f>
        <v/>
      </c>
      <c r="N18" s="18">
        <f>"licenses_costs(results_df,'"&amp;Shipment_Order__c_exp4404[[#This Row],[Lookup Value]]&amp;"')"</f>
        <v/>
      </c>
      <c r="O18" s="18">
        <f>"recharge_tax_and_duty(results_df,'"&amp;Shipment_Order__c_exp4404[[#This Row],[Lookup Value]]&amp;"')"</f>
        <v/>
      </c>
      <c r="P18" t="inlineStr">
        <is>
          <t>static('Belarus - Noble House (*)')</t>
        </is>
      </c>
      <c r="Q18" t="inlineStr">
        <is>
          <t>static('a261v00000EKLAtAAP')</t>
        </is>
      </c>
      <c r="R18" s="18">
        <f>"int_delivery_fee(results_df,'"&amp;Shipment_Order__c_exp4404[[#This Row],[Client_Reference__c]]&amp;"')"</f>
        <v/>
      </c>
      <c r="S18">
        <f>"liability_cover_fee(results_df,'"&amp;Shipment_Order__c_exp4404[[#This Row],[Client_Reference__c]]&amp;"')"</f>
        <v/>
      </c>
      <c r="T18" t="inlineStr">
        <is>
          <t>static('Belarus')</t>
        </is>
      </c>
      <c r="U18" s="18">
        <f>"sum_fields(results_df,'Shipment_Order__c','"&amp;Shipment_Order__c_exp4404[[#This Row],[Client_Reference__c]]&amp;"',['IOR_FEE_USD__c','Handling_and_Admin_Fee__c','Bank_Fees__c','EOR_and_Export_Compliance_Fee_USD__c'])"</f>
        <v/>
      </c>
      <c r="V18">
        <f>"ior_fee(results_df,'"&amp;Shipment_Order__c_exp4404[[#This Row],[Client_Reference__c]]&amp;"')"</f>
        <v/>
      </c>
      <c r="W18">
        <f>"handling_and_admin_fees(results_df,'"&amp;Shipment_Order__c_exp4404[[#This Row],[Client_Reference__c]]&amp;"')"</f>
        <v/>
      </c>
      <c r="X18">
        <f>"bank_fees(results_df,'"&amp;Shipment_Order__c_exp4404[[#This Row],[Client_Reference__c]]&amp;"')"</f>
        <v/>
      </c>
      <c r="Y18" s="18">
        <f>"sum_fields(results_df,'Shipment_Order__c','"&amp;Shipment_Order__c_exp4404[[#This Row],[Client_Reference__c]]&amp;"',['Total_clearance_Costs__c','Total_Customs_Brokerage_Cost__c','Recharge_Handling_Costs__c','Total_License_Cost__c'])"</f>
        <v/>
      </c>
      <c r="Z18" s="18">
        <f>"clearance_fees(results_df,'"&amp;Shipment_Order__c_exp4404[[#This Row],[Lookup Value]]&amp;"')"</f>
        <v/>
      </c>
      <c r="AA18" s="18">
        <f>"brokerage_fees(results_df,'"&amp;Shipment_Order__c_exp4404[[#This Row],[Lookup Value]]&amp;"')"</f>
        <v/>
      </c>
      <c r="AB18" s="18">
        <f>"handling_fees(results_df,'"&amp;Shipment_Order__c_exp4404[[#This Row],[Lookup Value]]&amp;"')"</f>
        <v/>
      </c>
      <c r="AC18" s="18">
        <f>"license_fees(results_df,'"&amp;Shipment_Order__c_exp4404[[#This Row],[Lookup Value]]&amp;"')"</f>
        <v/>
      </c>
      <c r="AD18" t="inlineStr">
        <is>
          <t>static(0)</t>
        </is>
      </c>
      <c r="AE18" t="inlineStr">
        <is>
          <t>static(0)</t>
        </is>
      </c>
      <c r="AF18" t="inlineStr">
        <is>
          <t>static(950)</t>
        </is>
      </c>
      <c r="AG18" t="inlineStr">
        <is>
          <t>static(0)</t>
        </is>
      </c>
      <c r="AH18">
        <f>"eor_fee(results_df,'"&amp;Shipment_Order__c_exp4404[[#This Row],[Client_Reference__c]]&amp;"')"</f>
        <v/>
      </c>
      <c r="AI18" s="18">
        <f>"total_taxes(results_df,'"&amp;Shipment_Order__c_exp4404[[#This Row],[Lookup Value]]&amp;"')"</f>
        <v/>
      </c>
      <c r="AJ18" s="18">
        <f>"tax_cost(results_df,'"&amp;Shipment_Order__c_exp4404[[#This Row],[Client_Reference__c]]&amp;"')"</f>
        <v/>
      </c>
      <c r="AK18" t="inlineStr">
        <is>
          <t>static(True)</t>
        </is>
      </c>
      <c r="AL18" t="inlineStr">
        <is>
          <t>static(True)</t>
        </is>
      </c>
      <c r="AM18" t="inlineStr">
        <is>
          <t>static('Cost Estimate')</t>
        </is>
      </c>
      <c r="AN18" t="inlineStr">
        <is>
          <t>static('TecEx')</t>
        </is>
      </c>
      <c r="AO18">
        <f>"taxrange_max(results_df,'"&amp;Shipment_Order__c_exp4404[[#This Row],[Client_Reference__c]]&amp;"')"</f>
        <v/>
      </c>
      <c r="AP18">
        <f>"taxrange_min(results_df,'"&amp;Shipment_Order__c_exp4404[[#This Row],[Client_Reference__c]]&amp;"')"</f>
        <v/>
      </c>
      <c r="AQ18">
        <f>"costrange_max(results_df,'"&amp;Shipment_Order__c_exp4404[[#This Row],[Client_Reference__c]]&amp;"')"</f>
        <v/>
      </c>
      <c r="AR18">
        <f>"costrange_min(results_df,'"&amp;Shipment_Order__c_exp4404[[#This Row],[Client_Reference__c]]&amp;"')"</f>
        <v/>
      </c>
      <c r="AS18" t="inlineStr">
        <is>
          <t>static(0)</t>
        </is>
      </c>
      <c r="AT18">
        <f>Shipment_Order__c_exp4404[[#This Row],[Client_Reference__c]]</f>
        <v/>
      </c>
      <c r="AV18" t="inlineStr">
        <is>
          <t>MED05</t>
        </is>
      </c>
      <c r="AW18" t="inlineStr">
        <is>
          <t>ETN2310WB-HW</t>
        </is>
      </c>
      <c r="AX18" t="inlineStr">
        <is>
          <t>static('ETN2310WB-HW')</t>
        </is>
      </c>
      <c r="AY18" t="inlineStr">
        <is>
          <t>static('a1d0Y000003KvAqQAK')</t>
        </is>
      </c>
      <c r="AZ18" t="inlineStr">
        <is>
          <t>static('8517620000')</t>
        </is>
      </c>
      <c r="BA18" t="inlineStr">
        <is>
          <t>static(None)</t>
        </is>
      </c>
      <c r="BB18" t="inlineStr">
        <is>
          <t>static(None)</t>
        </is>
      </c>
      <c r="BC18" t="inlineStr">
        <is>
          <t>static('Auto Matched')</t>
        </is>
      </c>
      <c r="BD18" s="18">
        <f>"inherit(results_df,'Part__c','"&amp;Part__c_exp5415[[#This Row],[Lookup Value]]&amp;"','Product__r.Li_on_batteries__c')"</f>
        <v/>
      </c>
      <c r="BE18" s="18">
        <f>"inherit(results_df,'Part__c','"&amp;Part__c_exp5415[[#This Row],[Lookup Value]]&amp;"','Product__r.Category__c')"</f>
        <v/>
      </c>
      <c r="BF18" s="18">
        <f>"inherit(results_df,'Part__c','"&amp;Part__c_exp5415[[#This Row],[Lookup Value]]&amp;"','Product__r.Sub_Category__c')"</f>
        <v/>
      </c>
      <c r="BG18" s="18">
        <f>"inherit(results_df,'Part__c','"&amp;Part__c_exp5415[[#This Row],[Lookup Value]]&amp;"','Product__r.US_HTS_Code__c')"</f>
        <v/>
      </c>
      <c r="BH18" s="18">
        <f>"inherit(results_df,'Part__c','"&amp;Part__c_exp5415[[#This Row],[Lookup Value]]&amp;"','Product__r.ECCN__c')"</f>
        <v/>
      </c>
      <c r="BI18" s="18">
        <f>"inherit(results_df,'Part__c','"&amp;Part__c_exp5415[[#This Row],[Lookup Value]]&amp;"','Product__r.Country_Two_Digit__c')"</f>
        <v/>
      </c>
      <c r="BJ18" s="18">
        <f>"inherit(results_df,'Part__c','"&amp;Part__c_exp5415[[#This Row],[Lookup Value]]&amp;"','Product__r.Suggested_Country_of_Origin__c')"</f>
        <v/>
      </c>
      <c r="BK18" s="18">
        <f>"inherit(results_df,'Part__c','"&amp;Part__c_exp5415[[#This Row],[Lookup Value]]&amp;"','Product__r.Country_of_Origin2__c')"</f>
        <v/>
      </c>
      <c r="BL18" s="18">
        <f>"inherit(results_df,'Part__c','"&amp;Part__c_exp5415[[#This Row],[Lookup Value]]&amp;"','Product__r.MSRP__c')"</f>
        <v/>
      </c>
      <c r="BM18" s="18" t="inlineStr">
        <is>
          <t>static('01t1v00000D9lvYAAR')</t>
        </is>
      </c>
      <c r="BN18" t="inlineStr">
        <is>
          <t>static('ETN 2310WB-HW')</t>
        </is>
      </c>
      <c r="BO18" t="inlineStr">
        <is>
          <t>static(False)</t>
        </is>
      </c>
      <c r="BP18" t="inlineStr">
        <is>
          <t>static(False)</t>
        </is>
      </c>
      <c r="BQ18" s="18">
        <f>"inherit(results_df,'Part__c','"&amp;Part__c_exp5415[[#This Row],[Lookup Value]]&amp;"','Product__r.Manufacturer__r.Name')"</f>
        <v/>
      </c>
      <c r="BR18" s="18">
        <f>"inherit(results_df,'Part__c','"&amp;Part__c_exp5415[[#This Row],[Lookup Value]]&amp;"','Product__r.Wireless_capability__c')"</f>
        <v/>
      </c>
      <c r="BS18" s="18">
        <f>"inherit(results_df,'Part__c','"&amp;Part__c_exp5415[[#This Row],[Lookup Value]]&amp;"','Product__r.Encryption__c')"</f>
        <v/>
      </c>
      <c r="BT18" t="inlineStr">
        <is>
          <t>static(False)</t>
        </is>
      </c>
      <c r="BU18" s="18">
        <f>"inherit(results_df,'Part__c','"&amp;Part__c_exp5415[[#This Row],[Lookup Value]]&amp;"','Matched_HS_Code2__r.Rate__c')"</f>
        <v/>
      </c>
      <c r="BV18" t="inlineStr">
        <is>
          <t>static(None)</t>
        </is>
      </c>
      <c r="BW18" t="inlineStr">
        <is>
          <t>static(None)</t>
        </is>
      </c>
      <c r="BX18" t="inlineStr">
        <is>
          <t>static(None)</t>
        </is>
      </c>
      <c r="BY18">
        <f>"inherit(results_df,'Part__c','"&amp;Part__c_exp5415[[#This Row],[Lookup Value]]&amp;"','Matched_HS_Code2__r.Specific_VAT_Rate__c')"</f>
        <v/>
      </c>
      <c r="BZ18" s="18" t="inlineStr">
        <is>
          <t>No</t>
        </is>
      </c>
      <c r="CA18">
        <f>Part__c_exp5415[[#This Row],[Shipment_Order__r.Client_Reference__c]]&amp;":"&amp;Part__c_exp5415[[#This Row],[LookupName]]</f>
        <v/>
      </c>
      <c r="CC18" t="inlineStr">
        <is>
          <t>MED17</t>
        </is>
      </c>
      <c r="CD18" s="18">
        <f>"inherit(results_df,'Freight__c','"&amp;Freight__c_exp6426[[#This Row],[Lookup Value]]&amp;"','Selected_Rate_From_Existing__c')"</f>
        <v/>
      </c>
      <c r="CE18" t="inlineStr">
        <is>
          <t>static(245.92)</t>
        </is>
      </c>
      <c r="CF18" s="18">
        <f>"int_freight_fee_invoiced(results_df,'"&amp;Freight__c_exp6426[[#This Row],[Lookup Value]]&amp;"')"</f>
        <v/>
      </c>
      <c r="CG18" t="inlineStr">
        <is>
          <t>static('Courier - Auto')</t>
        </is>
      </c>
      <c r="CH18" t="inlineStr">
        <is>
          <t>static('Courier')</t>
        </is>
      </c>
      <c r="CI18" t="inlineStr">
        <is>
          <t>static(214.21)</t>
        </is>
      </c>
      <c r="CJ18" t="inlineStr">
        <is>
          <t>static(460.88)</t>
        </is>
      </c>
      <c r="CK18">
        <f>Freight__c_exp6426[[#This Row],[Shipment_Order__r.Client_Reference__c]]</f>
        <v/>
      </c>
      <c r="CM18" t="inlineStr">
        <is>
          <t>MED01</t>
        </is>
      </c>
      <c r="CN18" t="inlineStr">
        <is>
          <t>Package Information Required</t>
        </is>
      </c>
      <c r="CO18" t="inlineStr">
        <is>
          <t>static('a7b1v000000kEWhAAM')</t>
        </is>
      </c>
      <c r="CP18" t="inlineStr">
        <is>
          <t>static('Package Information Required')</t>
        </is>
      </c>
      <c r="CQ18" t="inlineStr">
        <is>
          <t>static(False)</t>
        </is>
      </c>
      <c r="CR18" t="inlineStr">
        <is>
          <t>static(True)</t>
        </is>
      </c>
      <c r="CS18" t="inlineStr">
        <is>
          <t>static('All')</t>
        </is>
      </c>
      <c r="CT18" t="inlineStr">
        <is>
          <t>static('TecEx;Zee')</t>
        </is>
      </c>
      <c r="CU18" t="inlineStr">
        <is>
          <t>static('AM')</t>
        </is>
      </c>
      <c r="CV18">
        <f>SUBSTITUTE(Task_exp7437[[#This Row],[Shipment_Order__r.Client_Reference__c]]&amp;":"&amp;Task_exp7437[[#This Row],[Master_Task_LookupName]],"\","")</f>
        <v/>
      </c>
    </row>
    <row r="19">
      <c r="A19" t="inlineStr">
        <is>
          <t>MED19</t>
        </is>
      </c>
      <c r="B19" t="inlineStr">
        <is>
          <t>static(True)</t>
        </is>
      </c>
      <c r="C19" t="inlineStr">
        <is>
          <t>static('Freight Amount')</t>
        </is>
      </c>
      <c r="D19" s="18">
        <f>"client_actual_freight(results_df,'"&amp;Shipment_Order__c_exp4404[[#This Row],[Client_Reference__c]]&amp;"')"</f>
        <v/>
      </c>
      <c r="E19">
        <f>"client_actual_insurance(results_df,'"&amp;Shipment_Order__c_exp4404[[#This Row],[Client_Reference__c]]&amp;"')"</f>
        <v/>
      </c>
      <c r="F19">
        <f>"ci_input_freight(results_df,'"&amp;Shipment_Order__c_exp4404[[#This Row],[Client_Reference__c]]&amp;"')"</f>
        <v/>
      </c>
      <c r="G19">
        <f>"ci_input_liability_cover(results_df,'"&amp;Shipment_Order__c_exp4404[[#This Row],[Client_Reference__c]]&amp;"')"</f>
        <v/>
      </c>
      <c r="H19" s="18">
        <f>"sum_fields(results_df,'Shipment_Order__c','"&amp;Shipment_Order__c_exp4404[[#This Row],[Client_Reference__c]]&amp;"',['FC_Total_Customs_Brokerage_Cost__c','FC_Total_Clearance_Costs__c','FC_Total_Handling_Costs__c','FC_Total_License_Cost__c'])"</f>
        <v/>
      </c>
      <c r="I19" s="18">
        <f>"brokerage_costs(results_df,'"&amp;Shipment_Order__c_exp4404[[#This Row],[Lookup Value]]&amp;"')"</f>
        <v/>
      </c>
      <c r="J19" s="18">
        <f>"clearance_costs(results_df,'"&amp;Shipment_Order__c_exp4404[[#This Row],[Lookup Value]]&amp;"')"</f>
        <v/>
      </c>
      <c r="K19" s="18">
        <f>"handling_costs(results_df,'"&amp;Shipment_Order__c_exp4404[[#This Row],[Lookup Value]]&amp;"')"</f>
        <v/>
      </c>
      <c r="L19" s="18">
        <f>"inherit(results_df,'Shipment_Order__c','"&amp;Shipment_Order__c_exp4404[[#This Row],[Client_Reference__c]]&amp;"','FC_IOR_and_Import_Compliance_Fee_USD__c')"</f>
        <v/>
      </c>
      <c r="M19" s="18">
        <f>"ior_eor_cost(results_df,'"&amp;Shipment_Order__c_exp4404[[#This Row],[Lookup Value]]&amp;"')"</f>
        <v/>
      </c>
      <c r="N19" s="18">
        <f>"licenses_costs(results_df,'"&amp;Shipment_Order__c_exp4404[[#This Row],[Lookup Value]]&amp;"')"</f>
        <v/>
      </c>
      <c r="O19" s="18">
        <f>"recharge_tax_and_duty(results_df,'"&amp;Shipment_Order__c_exp4404[[#This Row],[Lookup Value]]&amp;"')"</f>
        <v/>
      </c>
      <c r="P19" t="inlineStr">
        <is>
          <t>static('Australia - TecEx (D2D) (*)')</t>
        </is>
      </c>
      <c r="Q19" t="inlineStr">
        <is>
          <t>static('a261v00000FHrXLAA1')</t>
        </is>
      </c>
      <c r="R19" s="18">
        <f>"int_delivery_fee(results_df,'"&amp;Shipment_Order__c_exp4404[[#This Row],[Client_Reference__c]]&amp;"')"</f>
        <v/>
      </c>
      <c r="S19">
        <f>"liability_cover_fee(results_df,'"&amp;Shipment_Order__c_exp4404[[#This Row],[Client_Reference__c]]&amp;"')"</f>
        <v/>
      </c>
      <c r="T19" t="inlineStr">
        <is>
          <t>static('Australia')</t>
        </is>
      </c>
      <c r="U19" s="18">
        <f>"sum_fields(results_df,'Shipment_Order__c','"&amp;Shipment_Order__c_exp4404[[#This Row],[Client_Reference__c]]&amp;"',['IOR_FEE_USD__c','Handling_and_Admin_Fee__c','Bank_Fees__c','EOR_and_Export_Compliance_Fee_USD__c'])"</f>
        <v/>
      </c>
      <c r="V19">
        <f>"ior_fee(results_df,'"&amp;Shipment_Order__c_exp4404[[#This Row],[Client_Reference__c]]&amp;"')"</f>
        <v/>
      </c>
      <c r="W19">
        <f>"handling_and_admin_fees(results_df,'"&amp;Shipment_Order__c_exp4404[[#This Row],[Client_Reference__c]]&amp;"')"</f>
        <v/>
      </c>
      <c r="X19">
        <f>"bank_fees(results_df,'"&amp;Shipment_Order__c_exp4404[[#This Row],[Client_Reference__c]]&amp;"')"</f>
        <v/>
      </c>
      <c r="Y19" s="18">
        <f>"sum_fields(results_df,'Shipment_Order__c','"&amp;Shipment_Order__c_exp4404[[#This Row],[Client_Reference__c]]&amp;"',['Total_clearance_Costs__c','Total_Customs_Brokerage_Cost__c','Recharge_Handling_Costs__c','Total_License_Cost__c'])"</f>
        <v/>
      </c>
      <c r="Z19" s="18">
        <f>"clearance_fees(results_df,'"&amp;Shipment_Order__c_exp4404[[#This Row],[Lookup Value]]&amp;"')"</f>
        <v/>
      </c>
      <c r="AA19" s="18">
        <f>"brokerage_fees(results_df,'"&amp;Shipment_Order__c_exp4404[[#This Row],[Lookup Value]]&amp;"')"</f>
        <v/>
      </c>
      <c r="AB19" s="18">
        <f>"handling_fees(results_df,'"&amp;Shipment_Order__c_exp4404[[#This Row],[Lookup Value]]&amp;"')"</f>
        <v/>
      </c>
      <c r="AC19" s="18">
        <f>"license_fees(results_df,'"&amp;Shipment_Order__c_exp4404[[#This Row],[Lookup Value]]&amp;"')"</f>
        <v/>
      </c>
      <c r="AD19" t="inlineStr">
        <is>
          <t>static(86.96)</t>
        </is>
      </c>
      <c r="AE19" t="inlineStr">
        <is>
          <t>static(86.96)</t>
        </is>
      </c>
      <c r="AF19" t="inlineStr">
        <is>
          <t>static(0)</t>
        </is>
      </c>
      <c r="AG19" t="inlineStr">
        <is>
          <t>static(0)</t>
        </is>
      </c>
      <c r="AH19">
        <f>"eor_fee(results_df,'"&amp;Shipment_Order__c_exp4404[[#This Row],[Client_Reference__c]]&amp;"')"</f>
        <v/>
      </c>
      <c r="AI19" s="18">
        <f>"total_taxes(results_df,'"&amp;Shipment_Order__c_exp4404[[#This Row],[Lookup Value]]&amp;"')"</f>
        <v/>
      </c>
      <c r="AJ19" s="18">
        <f>"tax_cost(results_df,'"&amp;Shipment_Order__c_exp4404[[#This Row],[Client_Reference__c]]&amp;"')"</f>
        <v/>
      </c>
      <c r="AK19" t="inlineStr">
        <is>
          <t>static(False)</t>
        </is>
      </c>
      <c r="AL19" t="inlineStr">
        <is>
          <t>static(False)</t>
        </is>
      </c>
      <c r="AM19" t="inlineStr">
        <is>
          <t>static('Cost Estimate')</t>
        </is>
      </c>
      <c r="AN19" t="inlineStr">
        <is>
          <t>static('TecEx')</t>
        </is>
      </c>
      <c r="AO19">
        <f>"taxrange_max(results_df,'"&amp;Shipment_Order__c_exp4404[[#This Row],[Client_Reference__c]]&amp;"')"</f>
        <v/>
      </c>
      <c r="AP19">
        <f>"taxrange_min(results_df,'"&amp;Shipment_Order__c_exp4404[[#This Row],[Client_Reference__c]]&amp;"')"</f>
        <v/>
      </c>
      <c r="AQ19">
        <f>"costrange_max(results_df,'"&amp;Shipment_Order__c_exp4404[[#This Row],[Client_Reference__c]]&amp;"')"</f>
        <v/>
      </c>
      <c r="AR19">
        <f>"costrange_min(results_df,'"&amp;Shipment_Order__c_exp4404[[#This Row],[Client_Reference__c]]&amp;"')"</f>
        <v/>
      </c>
      <c r="AS19" t="inlineStr">
        <is>
          <t>static(1)</t>
        </is>
      </c>
      <c r="AT19">
        <f>Shipment_Order__c_exp4404[[#This Row],[Client_Reference__c]]</f>
        <v/>
      </c>
      <c r="AV19" t="inlineStr">
        <is>
          <t>MED05</t>
        </is>
      </c>
      <c r="AW19" t="inlineStr">
        <is>
          <t>F540736</t>
        </is>
      </c>
      <c r="AX19" t="inlineStr">
        <is>
          <t>static('F540736')</t>
        </is>
      </c>
      <c r="AY19" t="inlineStr">
        <is>
          <t>static('a1d1v000007WE8NAAW')</t>
        </is>
      </c>
      <c r="AZ19" t="inlineStr">
        <is>
          <t>static('8544429090')</t>
        </is>
      </c>
      <c r="BA19" t="inlineStr">
        <is>
          <t>static(None)</t>
        </is>
      </c>
      <c r="BB19" t="inlineStr">
        <is>
          <t>static(None)</t>
        </is>
      </c>
      <c r="BC19" t="inlineStr">
        <is>
          <t>static('Auto Matched')</t>
        </is>
      </c>
      <c r="BD19" s="18">
        <f>"inherit(results_df,'Part__c','"&amp;Part__c_exp5415[[#This Row],[Lookup Value]]&amp;"','Product__r.Li_on_batteries__c')"</f>
        <v/>
      </c>
      <c r="BE19" s="18">
        <f>"inherit(results_df,'Part__c','"&amp;Part__c_exp5415[[#This Row],[Lookup Value]]&amp;"','Product__r.Category__c')"</f>
        <v/>
      </c>
      <c r="BF19" s="18">
        <f>"inherit(results_df,'Part__c','"&amp;Part__c_exp5415[[#This Row],[Lookup Value]]&amp;"','Product__r.Sub_Category__c')"</f>
        <v/>
      </c>
      <c r="BG19" s="18">
        <f>"inherit(results_df,'Part__c','"&amp;Part__c_exp5415[[#This Row],[Lookup Value]]&amp;"','Product__r.US_HTS_Code__c')"</f>
        <v/>
      </c>
      <c r="BH19" s="18">
        <f>"inherit(results_df,'Part__c','"&amp;Part__c_exp5415[[#This Row],[Lookup Value]]&amp;"','Product__r.ECCN__c')"</f>
        <v/>
      </c>
      <c r="BI19" s="18">
        <f>"inherit(results_df,'Part__c','"&amp;Part__c_exp5415[[#This Row],[Lookup Value]]&amp;"','Product__r.Country_Two_Digit__c')"</f>
        <v/>
      </c>
      <c r="BJ19" s="18">
        <f>"inherit(results_df,'Part__c','"&amp;Part__c_exp5415[[#This Row],[Lookup Value]]&amp;"','Product__r.Suggested_Country_of_Origin__c')"</f>
        <v/>
      </c>
      <c r="BK19" s="18">
        <f>"inherit(results_df,'Part__c','"&amp;Part__c_exp5415[[#This Row],[Lookup Value]]&amp;"','Product__r.Country_of_Origin2__c')"</f>
        <v/>
      </c>
      <c r="BL19" s="18">
        <f>"inherit(results_df,'Part__c','"&amp;Part__c_exp5415[[#This Row],[Lookup Value]]&amp;"','Product__r.MSRP__c')"</f>
        <v/>
      </c>
      <c r="BM19" s="18" t="inlineStr">
        <is>
          <t>static('01t1v00000D9m3rAAB')</t>
        </is>
      </c>
      <c r="BN19" t="inlineStr">
        <is>
          <t>static('F540736')</t>
        </is>
      </c>
      <c r="BO19" t="inlineStr">
        <is>
          <t>static(False)</t>
        </is>
      </c>
      <c r="BP19" t="inlineStr">
        <is>
          <t>static(False)</t>
        </is>
      </c>
      <c r="BQ19" s="18">
        <f>"inherit(results_df,'Part__c','"&amp;Part__c_exp5415[[#This Row],[Lookup Value]]&amp;"','Product__r.Manufacturer__r.Name')"</f>
        <v/>
      </c>
      <c r="BR19" s="18">
        <f>"inherit(results_df,'Part__c','"&amp;Part__c_exp5415[[#This Row],[Lookup Value]]&amp;"','Product__r.Wireless_capability__c')"</f>
        <v/>
      </c>
      <c r="BS19" s="18">
        <f>"inherit(results_df,'Part__c','"&amp;Part__c_exp5415[[#This Row],[Lookup Value]]&amp;"','Product__r.Encryption__c')"</f>
        <v/>
      </c>
      <c r="BT19" t="inlineStr">
        <is>
          <t>static(False)</t>
        </is>
      </c>
      <c r="BU19" s="18">
        <f>"inherit(results_df,'Part__c','"&amp;Part__c_exp5415[[#This Row],[Lookup Value]]&amp;"','Matched_HS_Code2__r.Rate__c')"</f>
        <v/>
      </c>
      <c r="BV19" t="inlineStr">
        <is>
          <t>static(None)</t>
        </is>
      </c>
      <c r="BW19" t="inlineStr">
        <is>
          <t>static(None)</t>
        </is>
      </c>
      <c r="BX19" s="18">
        <f>"inherit(results_df,'Part__c','"&amp;Part__c_exp5415[[#This Row],[Lookup Value]]&amp;"','Matched_HS_Code2__r.Status__c')"</f>
        <v/>
      </c>
      <c r="BY19" s="18">
        <f>"inherit(results_df,'Part__c','"&amp;Part__c_exp5415[[#This Row],[Lookup Value]]&amp;"','Matched_HS_Code2__r.Specific_VAT_Rate__c')"</f>
        <v/>
      </c>
      <c r="BZ19" s="18" t="inlineStr">
        <is>
          <t>No</t>
        </is>
      </c>
      <c r="CA19">
        <f>Part__c_exp5415[[#This Row],[Shipment_Order__r.Client_Reference__c]]&amp;":"&amp;Part__c_exp5415[[#This Row],[LookupName]]</f>
        <v/>
      </c>
      <c r="CC19" t="inlineStr">
        <is>
          <t>MED19</t>
        </is>
      </c>
      <c r="CD19" s="18">
        <f>"inherit(results_df,'Freight__c','"&amp;Freight__c_exp6426[[#This Row],[Lookup Value]]&amp;"','Selected_Rate_From_Existing__c')"</f>
        <v/>
      </c>
      <c r="CE19" t="inlineStr">
        <is>
          <t>static(101.31)</t>
        </is>
      </c>
      <c r="CF19" s="18">
        <f>"int_freight_fee_invoiced(results_df,'"&amp;Freight__c_exp6426[[#This Row],[Lookup Value]]&amp;"')"</f>
        <v/>
      </c>
      <c r="CG19" t="inlineStr">
        <is>
          <t>static('Courier - Auto')</t>
        </is>
      </c>
      <c r="CH19" t="inlineStr">
        <is>
          <t>static('Courier')</t>
        </is>
      </c>
      <c r="CI19" t="inlineStr">
        <is>
          <t>static(166.62)</t>
        </is>
      </c>
      <c r="CJ19" t="inlineStr">
        <is>
          <t>static(793.84)</t>
        </is>
      </c>
      <c r="CK19">
        <f>Freight__c_exp6426[[#This Row],[Shipment_Order__r.Client_Reference__c]]</f>
        <v/>
      </c>
      <c r="CM19" t="inlineStr">
        <is>
          <t>MED02</t>
        </is>
      </c>
      <c r="CN19" t="inlineStr">
        <is>
          <t>Original Documents to be Couriered to the In-country Team</t>
        </is>
      </c>
      <c r="CO19" t="inlineStr">
        <is>
          <t>static('a7b1v000000kEXNAA2')</t>
        </is>
      </c>
      <c r="CP19" t="inlineStr">
        <is>
          <t>static('Original Documents to be Couriered to the In-country Team')</t>
        </is>
      </c>
      <c r="CQ19" t="inlineStr">
        <is>
          <t>static(False)</t>
        </is>
      </c>
      <c r="CR19" t="inlineStr">
        <is>
          <t>static(True)</t>
        </is>
      </c>
      <c r="CS19" t="inlineStr">
        <is>
          <t>static('All')</t>
        </is>
      </c>
      <c r="CT19" t="inlineStr">
        <is>
          <t>static('TecEx')</t>
        </is>
      </c>
      <c r="CU19" t="inlineStr">
        <is>
          <t>static('AM')</t>
        </is>
      </c>
      <c r="CV19">
        <f>SUBSTITUTE(Task_exp7437[[#This Row],[Shipment_Order__r.Client_Reference__c]]&amp;":"&amp;Task_exp7437[[#This Row],[Master_Task_LookupName]],"\","")</f>
        <v/>
      </c>
    </row>
    <row r="20">
      <c r="A20" t="inlineStr">
        <is>
          <t>MED20</t>
        </is>
      </c>
      <c r="B20" t="inlineStr">
        <is>
          <t>static(False)</t>
        </is>
      </c>
      <c r="C20" t="inlineStr">
        <is>
          <t>static('CIF Amount')</t>
        </is>
      </c>
      <c r="D20" s="18">
        <f>"client_actual_freight(results_df,'"&amp;Shipment_Order__c_exp4404[[#This Row],[Client_Reference__c]]&amp;"')"</f>
        <v/>
      </c>
      <c r="E20">
        <f>"client_actual_insurance(results_df,'"&amp;Shipment_Order__c_exp4404[[#This Row],[Client_Reference__c]]&amp;"')"</f>
        <v/>
      </c>
      <c r="F20">
        <f>"ci_input_freight(results_df,'"&amp;Shipment_Order__c_exp4404[[#This Row],[Client_Reference__c]]&amp;"')"</f>
        <v/>
      </c>
      <c r="G20">
        <f>"ci_input_liability_cover(results_df,'"&amp;Shipment_Order__c_exp4404[[#This Row],[Client_Reference__c]]&amp;"')"</f>
        <v/>
      </c>
      <c r="H20" s="18">
        <f>"sum_fields(results_df,'Shipment_Order__c','"&amp;Shipment_Order__c_exp4404[[#This Row],[Client_Reference__c]]&amp;"',['FC_Total_Customs_Brokerage_Cost__c','FC_Total_Clearance_Costs__c','FC_Total_Handling_Costs__c','FC_Total_License_Cost__c'])"</f>
        <v/>
      </c>
      <c r="I20" s="18">
        <f>"brokerage_costs(results_df,'"&amp;Shipment_Order__c_exp4404[[#This Row],[Lookup Value]]&amp;"')"</f>
        <v/>
      </c>
      <c r="J20" s="18">
        <f>"clearance_costs(results_df,'"&amp;Shipment_Order__c_exp4404[[#This Row],[Lookup Value]]&amp;"')"</f>
        <v/>
      </c>
      <c r="K20" s="18">
        <f>"handling_costs(results_df,'"&amp;Shipment_Order__c_exp4404[[#This Row],[Lookup Value]]&amp;"')"</f>
        <v/>
      </c>
      <c r="L20" s="18">
        <f>"inherit(results_df,'Shipment_Order__c','"&amp;Shipment_Order__c_exp4404[[#This Row],[Client_Reference__c]]&amp;"','FC_IOR_and_Import_Compliance_Fee_USD__c')"</f>
        <v/>
      </c>
      <c r="M20" s="18">
        <f>"ior_eor_cost(results_df,'"&amp;Shipment_Order__c_exp4404[[#This Row],[Lookup Value]]&amp;"')"</f>
        <v/>
      </c>
      <c r="N20" s="18">
        <f>"licenses_costs(results_df,'"&amp;Shipment_Order__c_exp4404[[#This Row],[Lookup Value]]&amp;"')"</f>
        <v/>
      </c>
      <c r="O20" s="18">
        <f>"recharge_tax_and_duty(results_df,'"&amp;Shipment_Order__c_exp4404[[#This Row],[Lookup Value]]&amp;"')"</f>
        <v/>
      </c>
      <c r="P20" t="inlineStr">
        <is>
          <t>static('Azerbaijan - Noble House(*)')</t>
        </is>
      </c>
      <c r="Q20" t="inlineStr">
        <is>
          <t>static('a261v00000EKKmgAAH')</t>
        </is>
      </c>
      <c r="R20" s="18">
        <f>"int_delivery_fee(results_df,'"&amp;Shipment_Order__c_exp4404[[#This Row],[Client_Reference__c]]&amp;"')"</f>
        <v/>
      </c>
      <c r="S20">
        <f>"liability_cover_fee(results_df,'"&amp;Shipment_Order__c_exp4404[[#This Row],[Client_Reference__c]]&amp;"')"</f>
        <v/>
      </c>
      <c r="T20" t="inlineStr">
        <is>
          <t>static('Azerbaijan')</t>
        </is>
      </c>
      <c r="U20" s="18">
        <f>"sum_fields(results_df,'Shipment_Order__c','"&amp;Shipment_Order__c_exp4404[[#This Row],[Client_Reference__c]]&amp;"',['IOR_FEE_USD__c','Handling_and_Admin_Fee__c','Bank_Fees__c','EOR_and_Export_Compliance_Fee_USD__c'])"</f>
        <v/>
      </c>
      <c r="V20">
        <f>"ior_fee(results_df,'"&amp;Shipment_Order__c_exp4404[[#This Row],[Client_Reference__c]]&amp;"')"</f>
        <v/>
      </c>
      <c r="W20">
        <f>"handling_and_admin_fees(results_df,'"&amp;Shipment_Order__c_exp4404[[#This Row],[Client_Reference__c]]&amp;"')"</f>
        <v/>
      </c>
      <c r="X20">
        <f>"bank_fees(results_df,'"&amp;Shipment_Order__c_exp4404[[#This Row],[Client_Reference__c]]&amp;"')"</f>
        <v/>
      </c>
      <c r="Y20" s="18">
        <f>"sum_fields(results_df,'Shipment_Order__c','"&amp;Shipment_Order__c_exp4404[[#This Row],[Client_Reference__c]]&amp;"',['Total_clearance_Costs__c','Total_Customs_Brokerage_Cost__c','Recharge_Handling_Costs__c','Total_License_Cost__c'])"</f>
        <v/>
      </c>
      <c r="Z20" s="18">
        <f>"clearance_fees(results_df,'"&amp;Shipment_Order__c_exp4404[[#This Row],[Lookup Value]]&amp;"')"</f>
        <v/>
      </c>
      <c r="AA20" s="18">
        <f>"brokerage_fees(results_df,'"&amp;Shipment_Order__c_exp4404[[#This Row],[Lookup Value]]&amp;"')"</f>
        <v/>
      </c>
      <c r="AB20" s="18">
        <f>"handling_fees(results_df,'"&amp;Shipment_Order__c_exp4404[[#This Row],[Lookup Value]]&amp;"')"</f>
        <v/>
      </c>
      <c r="AC20" s="18">
        <f>"license_fees(results_df,'"&amp;Shipment_Order__c_exp4404[[#This Row],[Lookup Value]]&amp;"')"</f>
        <v/>
      </c>
      <c r="AD20" t="inlineStr">
        <is>
          <t>static(130.43)</t>
        </is>
      </c>
      <c r="AE20" t="inlineStr">
        <is>
          <t>static(173.91)</t>
        </is>
      </c>
      <c r="AF20" t="inlineStr">
        <is>
          <t>static(0)</t>
        </is>
      </c>
      <c r="AG20" t="inlineStr">
        <is>
          <t>static(260.87)</t>
        </is>
      </c>
      <c r="AH20">
        <f>"eor_fee(results_df,'"&amp;Shipment_Order__c_exp4404[[#This Row],[Client_Reference__c]]&amp;"')"</f>
        <v/>
      </c>
      <c r="AI20" s="18">
        <f>"total_taxes(results_df,'"&amp;Shipment_Order__c_exp4404[[#This Row],[Lookup Value]]&amp;"')"</f>
        <v/>
      </c>
      <c r="AJ20" s="18">
        <f>"tax_cost(results_df,'"&amp;Shipment_Order__c_exp4404[[#This Row],[Client_Reference__c]]&amp;"')"</f>
        <v/>
      </c>
      <c r="AK20" t="inlineStr">
        <is>
          <t>static(False)</t>
        </is>
      </c>
      <c r="AL20" t="inlineStr">
        <is>
          <t>static(False)</t>
        </is>
      </c>
      <c r="AM20" t="inlineStr">
        <is>
          <t>static('Cost Estimate')</t>
        </is>
      </c>
      <c r="AN20" t="inlineStr">
        <is>
          <t>static('Client')</t>
        </is>
      </c>
      <c r="AO20">
        <f>"taxrange_max(results_df,'"&amp;Shipment_Order__c_exp4404[[#This Row],[Client_Reference__c]]&amp;"')"</f>
        <v/>
      </c>
      <c r="AP20">
        <f>"taxrange_min(results_df,'"&amp;Shipment_Order__c_exp4404[[#This Row],[Client_Reference__c]]&amp;"')"</f>
        <v/>
      </c>
      <c r="AQ20">
        <f>"costrange_max(results_df,'"&amp;Shipment_Order__c_exp4404[[#This Row],[Client_Reference__c]]&amp;"')"</f>
        <v/>
      </c>
      <c r="AR20">
        <f>"costrange_min(results_df,'"&amp;Shipment_Order__c_exp4404[[#This Row],[Client_Reference__c]]&amp;"')"</f>
        <v/>
      </c>
      <c r="AS20" t="inlineStr">
        <is>
          <t>static(0)</t>
        </is>
      </c>
      <c r="AT20">
        <f>Shipment_Order__c_exp4404[[#This Row],[Client_Reference__c]]</f>
        <v/>
      </c>
      <c r="AV20" t="inlineStr">
        <is>
          <t>MED05</t>
        </is>
      </c>
      <c r="AW20" t="inlineStr">
        <is>
          <t>FL520R515P-03F</t>
        </is>
      </c>
      <c r="AX20" t="inlineStr">
        <is>
          <t>static('FL520R515P-03F')</t>
        </is>
      </c>
      <c r="AY20" t="inlineStr">
        <is>
          <t>static('a1d1v000007WE8NAAW')</t>
        </is>
      </c>
      <c r="AZ20" t="inlineStr">
        <is>
          <t>static('8544429090')</t>
        </is>
      </c>
      <c r="BA20" t="inlineStr">
        <is>
          <t>static(None)</t>
        </is>
      </c>
      <c r="BB20" t="inlineStr">
        <is>
          <t>static(None)</t>
        </is>
      </c>
      <c r="BC20" t="inlineStr">
        <is>
          <t>static('Auto Matched')</t>
        </is>
      </c>
      <c r="BD20" s="18">
        <f>"inherit(results_df,'Part__c','"&amp;Part__c_exp5415[[#This Row],[Lookup Value]]&amp;"','Product__r.Li_on_batteries__c')"</f>
        <v/>
      </c>
      <c r="BE20" s="18">
        <f>"inherit(results_df,'Part__c','"&amp;Part__c_exp5415[[#This Row],[Lookup Value]]&amp;"','Product__r.Category__c')"</f>
        <v/>
      </c>
      <c r="BF20" s="18">
        <f>"inherit(results_df,'Part__c','"&amp;Part__c_exp5415[[#This Row],[Lookup Value]]&amp;"','Product__r.Sub_Category__c')"</f>
        <v/>
      </c>
      <c r="BG20" s="18">
        <f>"inherit(results_df,'Part__c','"&amp;Part__c_exp5415[[#This Row],[Lookup Value]]&amp;"','Product__r.US_HTS_Code__c')"</f>
        <v/>
      </c>
      <c r="BH20" s="18">
        <f>"inherit(results_df,'Part__c','"&amp;Part__c_exp5415[[#This Row],[Lookup Value]]&amp;"','Product__r.ECCN__c')"</f>
        <v/>
      </c>
      <c r="BI20" s="18">
        <f>"inherit(results_df,'Part__c','"&amp;Part__c_exp5415[[#This Row],[Lookup Value]]&amp;"','Product__r.Country_Two_Digit__c')"</f>
        <v/>
      </c>
      <c r="BJ20" s="18">
        <f>"inherit(results_df,'Part__c','"&amp;Part__c_exp5415[[#This Row],[Lookup Value]]&amp;"','Product__r.Suggested_Country_of_Origin__c')"</f>
        <v/>
      </c>
      <c r="BK20" s="18">
        <f>"inherit(results_df,'Part__c','"&amp;Part__c_exp5415[[#This Row],[Lookup Value]]&amp;"','Product__r.Country_of_Origin2__c')"</f>
        <v/>
      </c>
      <c r="BL20" s="18">
        <f>"inherit(results_df,'Part__c','"&amp;Part__c_exp5415[[#This Row],[Lookup Value]]&amp;"','Product__r.MSRP__c')"</f>
        <v/>
      </c>
      <c r="BM20" s="18" t="inlineStr">
        <is>
          <t>static('01t1v00000D9m3oAAB')</t>
        </is>
      </c>
      <c r="BN20" t="inlineStr">
        <is>
          <t>static('FL520R515P-03F')</t>
        </is>
      </c>
      <c r="BO20" t="inlineStr">
        <is>
          <t>static(False)</t>
        </is>
      </c>
      <c r="BP20" t="inlineStr">
        <is>
          <t>static(False)</t>
        </is>
      </c>
      <c r="BQ20" s="18">
        <f>"inherit(results_df,'Part__c','"&amp;Part__c_exp5415[[#This Row],[Lookup Value]]&amp;"','Product__r.Manufacturer__r.Name')"</f>
        <v/>
      </c>
      <c r="BR20" s="18">
        <f>"inherit(results_df,'Part__c','"&amp;Part__c_exp5415[[#This Row],[Lookup Value]]&amp;"','Product__r.Wireless_capability__c')"</f>
        <v/>
      </c>
      <c r="BS20" s="18">
        <f>"inherit(results_df,'Part__c','"&amp;Part__c_exp5415[[#This Row],[Lookup Value]]&amp;"','Product__r.Encryption__c')"</f>
        <v/>
      </c>
      <c r="BT20" t="inlineStr">
        <is>
          <t>static(False)</t>
        </is>
      </c>
      <c r="BU20" s="18">
        <f>"inherit(results_df,'Part__c','"&amp;Part__c_exp5415[[#This Row],[Lookup Value]]&amp;"','Matched_HS_Code2__r.Rate__c')"</f>
        <v/>
      </c>
      <c r="BV20" t="inlineStr">
        <is>
          <t>static(None)</t>
        </is>
      </c>
      <c r="BW20" t="inlineStr">
        <is>
          <t>static(None)</t>
        </is>
      </c>
      <c r="BX20" s="18">
        <f>"inherit(results_df,'Part__c','"&amp;Part__c_exp5415[[#This Row],[Lookup Value]]&amp;"','Matched_HS_Code2__r.Status__c')"</f>
        <v/>
      </c>
      <c r="BY20" s="18">
        <f>"inherit(results_df,'Part__c','"&amp;Part__c_exp5415[[#This Row],[Lookup Value]]&amp;"','Matched_HS_Code2__r.Specific_VAT_Rate__c')"</f>
        <v/>
      </c>
      <c r="BZ20" s="18" t="inlineStr">
        <is>
          <t>No</t>
        </is>
      </c>
      <c r="CA20">
        <f>Part__c_exp5415[[#This Row],[Shipment_Order__r.Client_Reference__c]]&amp;":"&amp;Part__c_exp5415[[#This Row],[LookupName]]</f>
        <v/>
      </c>
      <c r="CC20" t="inlineStr">
        <is>
          <t>MED20</t>
        </is>
      </c>
      <c r="CD20" s="18">
        <f>"inherit(results_df,'Freight__c','"&amp;Freight__c_exp6426[[#This Row],[Lookup Value]]&amp;"','Selected_Rate_From_Existing__c')"</f>
        <v/>
      </c>
      <c r="CE20" t="inlineStr">
        <is>
          <t>static(307.06)</t>
        </is>
      </c>
      <c r="CF20" s="18">
        <f>"int_freight_fee_invoiced(results_df,'"&amp;Freight__c_exp6426[[#This Row],[Lookup Value]]&amp;"')"</f>
        <v/>
      </c>
      <c r="CG20" t="inlineStr">
        <is>
          <t>static('Courier - Auto')</t>
        </is>
      </c>
      <c r="CH20" t="inlineStr">
        <is>
          <t>static('Courier')</t>
        </is>
      </c>
      <c r="CI20" t="inlineStr">
        <is>
          <t>static(328.42)</t>
        </is>
      </c>
      <c r="CJ20" t="inlineStr">
        <is>
          <t>static(621.75)</t>
        </is>
      </c>
      <c r="CK20">
        <f>Freight__c_exp6426[[#This Row],[Shipment_Order__r.Client_Reference__c]]</f>
        <v/>
      </c>
      <c r="CM20" t="inlineStr">
        <is>
          <t>MED02</t>
        </is>
      </c>
      <c r="CN20" t="inlineStr">
        <is>
          <t>Packing List (TecEx)</t>
        </is>
      </c>
      <c r="CO20" t="inlineStr">
        <is>
          <t>static('a7b1v000000kEbJAAU')</t>
        </is>
      </c>
      <c r="CP20" t="inlineStr">
        <is>
          <t>static('Packing List (TecEx)')</t>
        </is>
      </c>
      <c r="CQ20" t="inlineStr">
        <is>
          <t>static(False)</t>
        </is>
      </c>
      <c r="CR20" t="inlineStr">
        <is>
          <t>static(True)</t>
        </is>
      </c>
      <c r="CS20" t="inlineStr">
        <is>
          <t>static('All')</t>
        </is>
      </c>
      <c r="CT20" t="inlineStr">
        <is>
          <t>static('TecEx')</t>
        </is>
      </c>
      <c r="CU20" t="inlineStr">
        <is>
          <t>static('AM')</t>
        </is>
      </c>
      <c r="CV20">
        <f>SUBSTITUTE(Task_exp7437[[#This Row],[Shipment_Order__r.Client_Reference__c]]&amp;":"&amp;Task_exp7437[[#This Row],[Master_Task_LookupName]],"\","")</f>
        <v/>
      </c>
    </row>
    <row r="21">
      <c r="A21" t="inlineStr">
        <is>
          <t>MED21</t>
        </is>
      </c>
      <c r="B21" t="inlineStr">
        <is>
          <t>static(False)</t>
        </is>
      </c>
      <c r="C21" t="inlineStr">
        <is>
          <t>static(None)</t>
        </is>
      </c>
      <c r="D21" s="18">
        <f>"client_actual_freight(results_df,'"&amp;Shipment_Order__c_exp4404[[#This Row],[Client_Reference__c]]&amp;"')"</f>
        <v/>
      </c>
      <c r="E21">
        <f>"client_actual_insurance(results_df,'"&amp;Shipment_Order__c_exp4404[[#This Row],[Client_Reference__c]]&amp;"')"</f>
        <v/>
      </c>
      <c r="F21">
        <f>"ci_input_freight(results_df,'"&amp;Shipment_Order__c_exp4404[[#This Row],[Client_Reference__c]]&amp;"')"</f>
        <v/>
      </c>
      <c r="G21">
        <f>"ci_input_liability_cover(results_df,'"&amp;Shipment_Order__c_exp4404[[#This Row],[Client_Reference__c]]&amp;"')"</f>
        <v/>
      </c>
      <c r="H21" s="18">
        <f>"sum_fields(results_df,'Shipment_Order__c','"&amp;Shipment_Order__c_exp4404[[#This Row],[Client_Reference__c]]&amp;"',['FC_Total_Customs_Brokerage_Cost__c','FC_Total_Clearance_Costs__c','FC_Total_Handling_Costs__c','FC_Total_License_Cost__c'])"</f>
        <v/>
      </c>
      <c r="I21" s="18">
        <f>"brokerage_costs(results_df,'"&amp;Shipment_Order__c_exp4404[[#This Row],[Lookup Value]]&amp;"')"</f>
        <v/>
      </c>
      <c r="J21" s="18">
        <f>"clearance_costs(results_df,'"&amp;Shipment_Order__c_exp4404[[#This Row],[Lookup Value]]&amp;"')"</f>
        <v/>
      </c>
      <c r="K21" s="18">
        <f>"handling_costs(results_df,'"&amp;Shipment_Order__c_exp4404[[#This Row],[Lookup Value]]&amp;"')"</f>
        <v/>
      </c>
      <c r="L21" s="18">
        <f>"inherit(results_df,'Shipment_Order__c','"&amp;Shipment_Order__c_exp4404[[#This Row],[Client_Reference__c]]&amp;"','FC_IOR_and_Import_Compliance_Fee_USD__c')"</f>
        <v/>
      </c>
      <c r="M21" s="18">
        <f>"ior_eor_cost(results_df,'"&amp;Shipment_Order__c_exp4404[[#This Row],[Lookup Value]]&amp;"')"</f>
        <v/>
      </c>
      <c r="N21" s="18">
        <f>"licenses_costs(results_df,'"&amp;Shipment_Order__c_exp4404[[#This Row],[Lookup Value]]&amp;"')"</f>
        <v/>
      </c>
      <c r="O21" s="18">
        <f>"recharge_tax_and_duty(results_df,'"&amp;Shipment_Order__c_exp4404[[#This Row],[Lookup Value]]&amp;"')"</f>
        <v/>
      </c>
      <c r="P21" t="inlineStr">
        <is>
          <t>static('Egypt - Nile Logistics (Over USD 20 000)')</t>
        </is>
      </c>
      <c r="Q21" t="inlineStr">
        <is>
          <t>static('a261v00000GLS5aAAH')</t>
        </is>
      </c>
      <c r="R21" s="18">
        <f>"int_delivery_fee(results_df,'"&amp;Shipment_Order__c_exp4404[[#This Row],[Client_Reference__c]]&amp;"')"</f>
        <v/>
      </c>
      <c r="S21">
        <f>"liability_cover_fee(results_df,'"&amp;Shipment_Order__c_exp4404[[#This Row],[Client_Reference__c]]&amp;"')"</f>
        <v/>
      </c>
      <c r="T21" t="inlineStr">
        <is>
          <t>static('Egypt')</t>
        </is>
      </c>
      <c r="U21" s="18">
        <f>"sum_fields(results_df,'Shipment_Order__c','"&amp;Shipment_Order__c_exp4404[[#This Row],[Client_Reference__c]]&amp;"',['IOR_FEE_USD__c','Handling_and_Admin_Fee__c','Bank_Fees__c','EOR_and_Export_Compliance_Fee_USD__c'])"</f>
        <v/>
      </c>
      <c r="V21">
        <f>"ior_fee(results_df,'"&amp;Shipment_Order__c_exp4404[[#This Row],[Client_Reference__c]]&amp;"')"</f>
        <v/>
      </c>
      <c r="W21">
        <f>"handling_and_admin_fees(results_df,'"&amp;Shipment_Order__c_exp4404[[#This Row],[Client_Reference__c]]&amp;"')"</f>
        <v/>
      </c>
      <c r="X21">
        <f>"bank_fees(results_df,'"&amp;Shipment_Order__c_exp4404[[#This Row],[Client_Reference__c]]&amp;"')"</f>
        <v/>
      </c>
      <c r="Y21" s="18">
        <f>"sum_fields(results_df,'Shipment_Order__c','"&amp;Shipment_Order__c_exp4404[[#This Row],[Client_Reference__c]]&amp;"',['Total_clearance_Costs__c','Total_Customs_Brokerage_Cost__c','Recharge_Handling_Costs__c','Total_License_Cost__c'])"</f>
        <v/>
      </c>
      <c r="Z21" s="18">
        <f>"clearance_fees(results_df,'"&amp;Shipment_Order__c_exp4404[[#This Row],[Lookup Value]]&amp;"')"</f>
        <v/>
      </c>
      <c r="AA21" s="18">
        <f>"brokerage_fees(results_df,'"&amp;Shipment_Order__c_exp4404[[#This Row],[Lookup Value]]&amp;"')"</f>
        <v/>
      </c>
      <c r="AB21" s="18">
        <f>"handling_fees(results_df,'"&amp;Shipment_Order__c_exp4404[[#This Row],[Lookup Value]]&amp;"')"</f>
        <v/>
      </c>
      <c r="AC21" s="18">
        <f>"license_fees(results_df,'"&amp;Shipment_Order__c_exp4404[[#This Row],[Lookup Value]]&amp;"')"</f>
        <v/>
      </c>
      <c r="AD21" t="inlineStr">
        <is>
          <t>static(260.86)</t>
        </is>
      </c>
      <c r="AE21" t="inlineStr">
        <is>
          <t>static(173.91)</t>
        </is>
      </c>
      <c r="AF21" t="inlineStr">
        <is>
          <t>static(0)</t>
        </is>
      </c>
      <c r="AG21" t="inlineStr">
        <is>
          <t>static(185)</t>
        </is>
      </c>
      <c r="AH21">
        <f>"eor_fee(results_df,'"&amp;Shipment_Order__c_exp4404[[#This Row],[Client_Reference__c]]&amp;"')"</f>
        <v/>
      </c>
      <c r="AI21" s="18">
        <f>"total_taxes(results_df,'"&amp;Shipment_Order__c_exp4404[[#This Row],[Lookup Value]]&amp;"')"</f>
        <v/>
      </c>
      <c r="AJ21" s="18">
        <f>"tax_cost(results_df,'"&amp;Shipment_Order__c_exp4404[[#This Row],[Client_Reference__c]]&amp;"')"</f>
        <v/>
      </c>
      <c r="AK21" t="inlineStr">
        <is>
          <t>static(False)</t>
        </is>
      </c>
      <c r="AL21" t="inlineStr">
        <is>
          <t>static(False)</t>
        </is>
      </c>
      <c r="AM21" t="inlineStr">
        <is>
          <t>static('Cost Estimate')</t>
        </is>
      </c>
      <c r="AN21" t="inlineStr">
        <is>
          <t>static('Client')</t>
        </is>
      </c>
      <c r="AO21">
        <f>"taxrange_max(results_df,'"&amp;Shipment_Order__c_exp4404[[#This Row],[Client_Reference__c]]&amp;"')"</f>
        <v/>
      </c>
      <c r="AP21">
        <f>"taxrange_min(results_df,'"&amp;Shipment_Order__c_exp4404[[#This Row],[Client_Reference__c]]&amp;"')"</f>
        <v/>
      </c>
      <c r="AQ21">
        <f>"costrange_max(results_df,'"&amp;Shipment_Order__c_exp4404[[#This Row],[Client_Reference__c]]&amp;"')"</f>
        <v/>
      </c>
      <c r="AR21">
        <f>"costrange_min(results_df,'"&amp;Shipment_Order__c_exp4404[[#This Row],[Client_Reference__c]]&amp;"')"</f>
        <v/>
      </c>
      <c r="AS21" t="inlineStr">
        <is>
          <t>static(0)</t>
        </is>
      </c>
      <c r="AT21">
        <f>Shipment_Order__c_exp4404[[#This Row],[Client_Reference__c]]</f>
        <v/>
      </c>
      <c r="AV21" t="inlineStr">
        <is>
          <t>MED05</t>
        </is>
      </c>
      <c r="AW21" t="inlineStr">
        <is>
          <t>M1KB-2AC</t>
        </is>
      </c>
      <c r="AX21" t="inlineStr">
        <is>
          <t>static('M1KB-2AC')</t>
        </is>
      </c>
      <c r="AY21" t="inlineStr">
        <is>
          <t>static('a1d0Y000003KwPdQAK')</t>
        </is>
      </c>
      <c r="AZ21" t="inlineStr">
        <is>
          <t>static('8471800000')</t>
        </is>
      </c>
      <c r="BA21" t="inlineStr">
        <is>
          <t>static(None)</t>
        </is>
      </c>
      <c r="BB21" t="inlineStr">
        <is>
          <t>static(None)</t>
        </is>
      </c>
      <c r="BC21" t="inlineStr">
        <is>
          <t>static('Auto Matched')</t>
        </is>
      </c>
      <c r="BD21" s="18">
        <f>"inherit(results_df,'Part__c','"&amp;Part__c_exp5415[[#This Row],[Lookup Value]]&amp;"','Product__r.Li_on_batteries__c')"</f>
        <v/>
      </c>
      <c r="BE21" s="18">
        <f>"inherit(results_df,'Part__c','"&amp;Part__c_exp5415[[#This Row],[Lookup Value]]&amp;"','Product__r.Category__c')"</f>
        <v/>
      </c>
      <c r="BF21" s="18">
        <f>"inherit(results_df,'Part__c','"&amp;Part__c_exp5415[[#This Row],[Lookup Value]]&amp;"','Product__r.Sub_Category__c')"</f>
        <v/>
      </c>
      <c r="BG21" s="18">
        <f>"inherit(results_df,'Part__c','"&amp;Part__c_exp5415[[#This Row],[Lookup Value]]&amp;"','Product__r.US_HTS_Code__c')"</f>
        <v/>
      </c>
      <c r="BH21" s="18">
        <f>"inherit(results_df,'Part__c','"&amp;Part__c_exp5415[[#This Row],[Lookup Value]]&amp;"','Product__r.ECCN__c')"</f>
        <v/>
      </c>
      <c r="BI21" s="18">
        <f>"inherit(results_df,'Part__c','"&amp;Part__c_exp5415[[#This Row],[Lookup Value]]&amp;"','Product__r.Country_Two_Digit__c')"</f>
        <v/>
      </c>
      <c r="BJ21" s="18">
        <f>"inherit(results_df,'Part__c','"&amp;Part__c_exp5415[[#This Row],[Lookup Value]]&amp;"','Product__r.Suggested_Country_of_Origin__c')"</f>
        <v/>
      </c>
      <c r="BK21" s="18">
        <f>"inherit(results_df,'Part__c','"&amp;Part__c_exp5415[[#This Row],[Lookup Value]]&amp;"','Product__r.Country_of_Origin2__c')"</f>
        <v/>
      </c>
      <c r="BL21" s="18">
        <f>"inherit(results_df,'Part__c','"&amp;Part__c_exp5415[[#This Row],[Lookup Value]]&amp;"','Product__r.MSRP__c')"</f>
        <v/>
      </c>
      <c r="BM21" s="18" t="inlineStr">
        <is>
          <t>static('01t1v00000D9m19AAB')</t>
        </is>
      </c>
      <c r="BN21" t="inlineStr">
        <is>
          <t>static('M1KB-2AC')</t>
        </is>
      </c>
      <c r="BO21" t="inlineStr">
        <is>
          <t>static(False)</t>
        </is>
      </c>
      <c r="BP21" t="inlineStr">
        <is>
          <t>static(False)</t>
        </is>
      </c>
      <c r="BQ21" s="18">
        <f>"inherit(results_df,'Part__c','"&amp;Part__c_exp5415[[#This Row],[Lookup Value]]&amp;"','Product__r.Manufacturer__r.Name')"</f>
        <v/>
      </c>
      <c r="BR21" s="18">
        <f>"inherit(results_df,'Part__c','"&amp;Part__c_exp5415[[#This Row],[Lookup Value]]&amp;"','Product__r.Wireless_capability__c')"</f>
        <v/>
      </c>
      <c r="BS21" s="18">
        <f>"inherit(results_df,'Part__c','"&amp;Part__c_exp5415[[#This Row],[Lookup Value]]&amp;"','Product__r.Encryption__c')"</f>
        <v/>
      </c>
      <c r="BT21" t="inlineStr">
        <is>
          <t>static(False)</t>
        </is>
      </c>
      <c r="BU21" s="18">
        <f>"inherit(results_df,'Part__c','"&amp;Part__c_exp5415[[#This Row],[Lookup Value]]&amp;"','Matched_HS_Code2__r.Rate__c')"</f>
        <v/>
      </c>
      <c r="BV21" t="inlineStr">
        <is>
          <t>static(None)</t>
        </is>
      </c>
      <c r="BW21" t="inlineStr">
        <is>
          <t>static(None)</t>
        </is>
      </c>
      <c r="BX21" t="inlineStr">
        <is>
          <t>static(None)</t>
        </is>
      </c>
      <c r="BY21">
        <f>"inherit(results_df,'Part__c','"&amp;Part__c_exp5415[[#This Row],[Lookup Value]]&amp;"','Matched_HS_Code2__r.Specific_VAT_Rate__c')"</f>
        <v/>
      </c>
      <c r="BZ21" s="18" t="inlineStr">
        <is>
          <t>No</t>
        </is>
      </c>
      <c r="CA21">
        <f>Part__c_exp5415[[#This Row],[Shipment_Order__r.Client_Reference__c]]&amp;":"&amp;Part__c_exp5415[[#This Row],[LookupName]]</f>
        <v/>
      </c>
      <c r="CC21" t="inlineStr">
        <is>
          <t>MED21</t>
        </is>
      </c>
      <c r="CD21" s="18">
        <f>"inherit(results_df,'Freight__c','"&amp;Freight__c_exp6426[[#This Row],[Lookup Value]]&amp;"','Selected_Rate_From_Existing__c')"</f>
        <v/>
      </c>
      <c r="CE21" t="inlineStr">
        <is>
          <t>static(438.66)</t>
        </is>
      </c>
      <c r="CF21" s="18">
        <f>"int_freight_fee_invoiced(results_df,'"&amp;Freight__c_exp6426[[#This Row],[Lookup Value]]&amp;"')"</f>
        <v/>
      </c>
      <c r="CG21" t="inlineStr">
        <is>
          <t>static('Courier - Auto')</t>
        </is>
      </c>
      <c r="CH21" t="inlineStr">
        <is>
          <t>static('Courier')</t>
        </is>
      </c>
      <c r="CI21" t="inlineStr">
        <is>
          <t>static(532.73)</t>
        </is>
      </c>
      <c r="CJ21" t="inlineStr">
        <is>
          <t>static(909.54)</t>
        </is>
      </c>
      <c r="CK21">
        <f>Freight__c_exp6426[[#This Row],[Shipment_Order__r.Client_Reference__c]]</f>
        <v/>
      </c>
      <c r="CM21" t="inlineStr">
        <is>
          <t>MED02</t>
        </is>
      </c>
      <c r="CN21" t="inlineStr">
        <is>
          <t>Final Delivery Addresses Required</t>
        </is>
      </c>
      <c r="CO21" t="inlineStr">
        <is>
          <t>static('a7b1v000000kEWgAAM')</t>
        </is>
      </c>
      <c r="CP21" t="inlineStr">
        <is>
          <t>static('Final Delivery Addresses Required')</t>
        </is>
      </c>
      <c r="CQ21" t="inlineStr">
        <is>
          <t>static(False)</t>
        </is>
      </c>
      <c r="CR21" t="inlineStr">
        <is>
          <t>static(True)</t>
        </is>
      </c>
      <c r="CS21" t="inlineStr">
        <is>
          <t>static('All')</t>
        </is>
      </c>
      <c r="CT21" t="inlineStr">
        <is>
          <t>static('TecEx;Zee')</t>
        </is>
      </c>
      <c r="CU21" t="inlineStr">
        <is>
          <t>static('AM')</t>
        </is>
      </c>
      <c r="CV21">
        <f>SUBSTITUTE(Task_exp7437[[#This Row],[Shipment_Order__r.Client_Reference__c]]&amp;":"&amp;Task_exp7437[[#This Row],[Master_Task_LookupName]],"\","")</f>
        <v/>
      </c>
    </row>
    <row r="22">
      <c r="A22" t="inlineStr">
        <is>
          <t>MED22</t>
        </is>
      </c>
      <c r="B22" t="inlineStr">
        <is>
          <t>static(False)</t>
        </is>
      </c>
      <c r="C22" t="inlineStr">
        <is>
          <t>static(None)</t>
        </is>
      </c>
      <c r="D22" s="18">
        <f>"client_actual_freight(results_df,'"&amp;Shipment_Order__c_exp4404[[#This Row],[Client_Reference__c]]&amp;"')"</f>
        <v/>
      </c>
      <c r="E22">
        <f>"client_actual_insurance(results_df,'"&amp;Shipment_Order__c_exp4404[[#This Row],[Client_Reference__c]]&amp;"')"</f>
        <v/>
      </c>
      <c r="F22">
        <f>"ci_input_freight(results_df,'"&amp;Shipment_Order__c_exp4404[[#This Row],[Client_Reference__c]]&amp;"')"</f>
        <v/>
      </c>
      <c r="G22">
        <f>"ci_input_liability_cover(results_df,'"&amp;Shipment_Order__c_exp4404[[#This Row],[Client_Reference__c]]&amp;"')"</f>
        <v/>
      </c>
      <c r="H22" s="18">
        <f>"sum_fields(results_df,'Shipment_Order__c','"&amp;Shipment_Order__c_exp4404[[#This Row],[Client_Reference__c]]&amp;"',['FC_Total_Customs_Brokerage_Cost__c','FC_Total_Clearance_Costs__c','FC_Total_Handling_Costs__c','FC_Total_License_Cost__c'])"</f>
        <v/>
      </c>
      <c r="I22" s="18">
        <f>"brokerage_costs(results_df,'"&amp;Shipment_Order__c_exp4404[[#This Row],[Lookup Value]]&amp;"')"</f>
        <v/>
      </c>
      <c r="J22" s="18">
        <f>"clearance_costs(results_df,'"&amp;Shipment_Order__c_exp4404[[#This Row],[Lookup Value]]&amp;"')"</f>
        <v/>
      </c>
      <c r="K22" s="18">
        <f>"handling_costs(results_df,'"&amp;Shipment_Order__c_exp4404[[#This Row],[Lookup Value]]&amp;"')"</f>
        <v/>
      </c>
      <c r="L22" s="18">
        <f>"inherit(results_df,'Shipment_Order__c','"&amp;Shipment_Order__c_exp4404[[#This Row],[Client_Reference__c]]&amp;"','FC_IOR_and_Import_Compliance_Fee_USD__c')"</f>
        <v/>
      </c>
      <c r="M22" s="18">
        <f>"ior_eor_cost(results_df,'"&amp;Shipment_Order__c_exp4404[[#This Row],[Lookup Value]]&amp;"')"</f>
        <v/>
      </c>
      <c r="N22" s="18">
        <f>"licenses_costs(results_df,'"&amp;Shipment_Order__c_exp4404[[#This Row],[Lookup Value]]&amp;"')"</f>
        <v/>
      </c>
      <c r="O22" s="18">
        <f>"recharge_tax_and_duty(results_df,'"&amp;Shipment_Order__c_exp4404[[#This Row],[Lookup Value]]&amp;"')"</f>
        <v/>
      </c>
      <c r="P22" t="inlineStr">
        <is>
          <t>static('Austria via the NL Product - Kintetsu(*)')</t>
        </is>
      </c>
      <c r="Q22" t="inlineStr">
        <is>
          <t>static('a261v00000F3obAAAR')</t>
        </is>
      </c>
      <c r="R22" s="18">
        <f>"int_delivery_fee(results_df,'"&amp;Shipment_Order__c_exp4404[[#This Row],[Client_Reference__c]]&amp;"')"</f>
        <v/>
      </c>
      <c r="S22">
        <f>"liability_cover_fee(results_df,'"&amp;Shipment_Order__c_exp4404[[#This Row],[Client_Reference__c]]&amp;"')"</f>
        <v/>
      </c>
      <c r="T22" t="inlineStr">
        <is>
          <t>static('Austria')</t>
        </is>
      </c>
      <c r="U22" s="18">
        <f>"sum_fields(results_df,'Shipment_Order__c','"&amp;Shipment_Order__c_exp4404[[#This Row],[Client_Reference__c]]&amp;"',['IOR_FEE_USD__c','Handling_and_Admin_Fee__c','Bank_Fees__c','EOR_and_Export_Compliance_Fee_USD__c'])"</f>
        <v/>
      </c>
      <c r="V22">
        <f>"ior_fee(results_df,'"&amp;Shipment_Order__c_exp4404[[#This Row],[Client_Reference__c]]&amp;"')"</f>
        <v/>
      </c>
      <c r="W22">
        <f>"handling_and_admin_fees(results_df,'"&amp;Shipment_Order__c_exp4404[[#This Row],[Client_Reference__c]]&amp;"')"</f>
        <v/>
      </c>
      <c r="X22">
        <f>"bank_fees(results_df,'"&amp;Shipment_Order__c_exp4404[[#This Row],[Client_Reference__c]]&amp;"')"</f>
        <v/>
      </c>
      <c r="Y22" s="18">
        <f>"sum_fields(results_df,'Shipment_Order__c','"&amp;Shipment_Order__c_exp4404[[#This Row],[Client_Reference__c]]&amp;"',['Total_clearance_Costs__c','Total_Customs_Brokerage_Cost__c','Recharge_Handling_Costs__c','Total_License_Cost__c'])"</f>
        <v/>
      </c>
      <c r="Z22" s="18">
        <f>"clearance_fees(results_df,'"&amp;Shipment_Order__c_exp4404[[#This Row],[Lookup Value]]&amp;"')"</f>
        <v/>
      </c>
      <c r="AA22" s="18">
        <f>"brokerage_fees(results_df,'"&amp;Shipment_Order__c_exp4404[[#This Row],[Lookup Value]]&amp;"')"</f>
        <v/>
      </c>
      <c r="AB22" s="18">
        <f>"handling_fees(results_df,'"&amp;Shipment_Order__c_exp4404[[#This Row],[Lookup Value]]&amp;"')"</f>
        <v/>
      </c>
      <c r="AC22" s="18">
        <f>"license_fees(results_df,'"&amp;Shipment_Order__c_exp4404[[#This Row],[Lookup Value]]&amp;"')"</f>
        <v/>
      </c>
      <c r="AD22" t="inlineStr">
        <is>
          <t>static(86.96)</t>
        </is>
      </c>
      <c r="AE22" t="inlineStr">
        <is>
          <t>static(86.96)</t>
        </is>
      </c>
      <c r="AF22" t="inlineStr">
        <is>
          <t>static(0)</t>
        </is>
      </c>
      <c r="AG22" t="inlineStr">
        <is>
          <t>static(0)</t>
        </is>
      </c>
      <c r="AH22">
        <f>"eor_fee(results_df,'"&amp;Shipment_Order__c_exp4404[[#This Row],[Client_Reference__c]]&amp;"')"</f>
        <v/>
      </c>
      <c r="AI22" s="18">
        <f>"total_taxes(results_df,'"&amp;Shipment_Order__c_exp4404[[#This Row],[Lookup Value]]&amp;"')"</f>
        <v/>
      </c>
      <c r="AJ22" s="18">
        <f>"tax_cost(results_df,'"&amp;Shipment_Order__c_exp4404[[#This Row],[Client_Reference__c]]&amp;"')"</f>
        <v/>
      </c>
      <c r="AK22" t="inlineStr">
        <is>
          <t>static(False)</t>
        </is>
      </c>
      <c r="AL22" t="inlineStr">
        <is>
          <t>static(False)</t>
        </is>
      </c>
      <c r="AM22" t="inlineStr">
        <is>
          <t>static('Cost Estimate')</t>
        </is>
      </c>
      <c r="AN22" t="inlineStr">
        <is>
          <t>static('TecEx')</t>
        </is>
      </c>
      <c r="AO22">
        <f>"taxrange_max(results_df,'"&amp;Shipment_Order__c_exp4404[[#This Row],[Client_Reference__c]]&amp;"')"</f>
        <v/>
      </c>
      <c r="AP22">
        <f>"taxrange_min(results_df,'"&amp;Shipment_Order__c_exp4404[[#This Row],[Client_Reference__c]]&amp;"')"</f>
        <v/>
      </c>
      <c r="AQ22">
        <f>"costrange_max(results_df,'"&amp;Shipment_Order__c_exp4404[[#This Row],[Client_Reference__c]]&amp;"')"</f>
        <v/>
      </c>
      <c r="AR22">
        <f>"costrange_min(results_df,'"&amp;Shipment_Order__c_exp4404[[#This Row],[Client_Reference__c]]&amp;"')"</f>
        <v/>
      </c>
      <c r="AS22" t="inlineStr">
        <is>
          <t>static(0)</t>
        </is>
      </c>
      <c r="AT22">
        <f>Shipment_Order__c_exp4404[[#This Row],[Client_Reference__c]]</f>
        <v/>
      </c>
      <c r="AV22" t="inlineStr">
        <is>
          <t>MED05</t>
        </is>
      </c>
      <c r="AW22" t="inlineStr">
        <is>
          <t>OR-808004041</t>
        </is>
      </c>
      <c r="AX22" t="inlineStr">
        <is>
          <t>static('OR-808004041')</t>
        </is>
      </c>
      <c r="AY22" t="inlineStr">
        <is>
          <t>static('a1d0Y000003KldSQAS')</t>
        </is>
      </c>
      <c r="AZ22" t="inlineStr">
        <is>
          <t>static('8536699099')</t>
        </is>
      </c>
      <c r="BA22" t="inlineStr">
        <is>
          <t>static(None)</t>
        </is>
      </c>
      <c r="BB22" t="inlineStr">
        <is>
          <t>static(None)</t>
        </is>
      </c>
      <c r="BC22" t="inlineStr">
        <is>
          <t>static('Auto Matched')</t>
        </is>
      </c>
      <c r="BD22" s="18">
        <f>"inherit(results_df,'Part__c','"&amp;Part__c_exp5415[[#This Row],[Lookup Value]]&amp;"','Product__r.Li_on_batteries__c')"</f>
        <v/>
      </c>
      <c r="BE22" s="18">
        <f>"inherit(results_df,'Part__c','"&amp;Part__c_exp5415[[#This Row],[Lookup Value]]&amp;"','Product__r.Category__c')"</f>
        <v/>
      </c>
      <c r="BF22" s="18">
        <f>"inherit(results_df,'Part__c','"&amp;Part__c_exp5415[[#This Row],[Lookup Value]]&amp;"','Product__r.Sub_Category__c')"</f>
        <v/>
      </c>
      <c r="BG22" s="18">
        <f>"inherit(results_df,'Part__c','"&amp;Part__c_exp5415[[#This Row],[Lookup Value]]&amp;"','Product__r.US_HTS_Code__c')"</f>
        <v/>
      </c>
      <c r="BH22" s="18">
        <f>"inherit(results_df,'Part__c','"&amp;Part__c_exp5415[[#This Row],[Lookup Value]]&amp;"','Product__r.ECCN__c')"</f>
        <v/>
      </c>
      <c r="BI22" s="18">
        <f>"inherit(results_df,'Part__c','"&amp;Part__c_exp5415[[#This Row],[Lookup Value]]&amp;"','Product__r.Country_Two_Digit__c')"</f>
        <v/>
      </c>
      <c r="BJ22" s="18">
        <f>"inherit(results_df,'Part__c','"&amp;Part__c_exp5415[[#This Row],[Lookup Value]]&amp;"','Product__r.Suggested_Country_of_Origin__c')"</f>
        <v/>
      </c>
      <c r="BK22" s="18">
        <f>"inherit(results_df,'Part__c','"&amp;Part__c_exp5415[[#This Row],[Lookup Value]]&amp;"','Product__r.Country_of_Origin2__c')"</f>
        <v/>
      </c>
      <c r="BL22" s="18">
        <f>"inherit(results_df,'Part__c','"&amp;Part__c_exp5415[[#This Row],[Lookup Value]]&amp;"','Product__r.MSRP__c')"</f>
        <v/>
      </c>
      <c r="BM22" s="18" t="inlineStr">
        <is>
          <t>static('01t1v00000Cz6fpAAB')</t>
        </is>
      </c>
      <c r="BN22" t="inlineStr">
        <is>
          <t>static('OR-808004041')</t>
        </is>
      </c>
      <c r="BO22" t="inlineStr">
        <is>
          <t>static(False)</t>
        </is>
      </c>
      <c r="BP22" t="inlineStr">
        <is>
          <t>static(False)</t>
        </is>
      </c>
      <c r="BQ22" s="18">
        <f>"inherit(results_df,'Part__c','"&amp;Part__c_exp5415[[#This Row],[Lookup Value]]&amp;"','Product__r.Manufacturer__r.Name')"</f>
        <v/>
      </c>
      <c r="BR22" s="18">
        <f>"inherit(results_df,'Part__c','"&amp;Part__c_exp5415[[#This Row],[Lookup Value]]&amp;"','Product__r.Wireless_capability__c')"</f>
        <v/>
      </c>
      <c r="BS22" s="18">
        <f>"inherit(results_df,'Part__c','"&amp;Part__c_exp5415[[#This Row],[Lookup Value]]&amp;"','Product__r.Encryption__c')"</f>
        <v/>
      </c>
      <c r="BT22" t="inlineStr">
        <is>
          <t>static(False)</t>
        </is>
      </c>
      <c r="BU22" s="18">
        <f>"inherit(results_df,'Part__c','"&amp;Part__c_exp5415[[#This Row],[Lookup Value]]&amp;"','Matched_HS_Code2__r.Rate__c')"</f>
        <v/>
      </c>
      <c r="BV22" t="inlineStr">
        <is>
          <t>static(None)</t>
        </is>
      </c>
      <c r="BW22" t="inlineStr">
        <is>
          <t>static(None)</t>
        </is>
      </c>
      <c r="BX22" s="18">
        <f>"inherit(results_df,'Part__c','"&amp;Part__c_exp5415[[#This Row],[Lookup Value]]&amp;"','Matched_HS_Code2__r.Status__c')"</f>
        <v/>
      </c>
      <c r="BY22" s="18">
        <f>"inherit(results_df,'Part__c','"&amp;Part__c_exp5415[[#This Row],[Lookup Value]]&amp;"','Matched_HS_Code2__r.Specific_VAT_Rate__c')"</f>
        <v/>
      </c>
      <c r="BZ22" s="18" t="inlineStr">
        <is>
          <t>No</t>
        </is>
      </c>
      <c r="CA22">
        <f>Part__c_exp5415[[#This Row],[Shipment_Order__r.Client_Reference__c]]&amp;":"&amp;Part__c_exp5415[[#This Row],[LookupName]]</f>
        <v/>
      </c>
      <c r="CC22" t="inlineStr">
        <is>
          <t>MED22</t>
        </is>
      </c>
      <c r="CD22" s="18">
        <f>"inherit(results_df,'Freight__c','"&amp;Freight__c_exp6426[[#This Row],[Lookup Value]]&amp;"','Selected_Rate_From_Existing__c')"</f>
        <v/>
      </c>
      <c r="CE22" t="inlineStr">
        <is>
          <t>static(285.5)</t>
        </is>
      </c>
      <c r="CF22" s="18">
        <f>"int_freight_fee_invoiced(results_df,'"&amp;Freight__c_exp6426[[#This Row],[Lookup Value]]&amp;"')"</f>
        <v/>
      </c>
      <c r="CG22" t="inlineStr">
        <is>
          <t>static('Courier - Auto')</t>
        </is>
      </c>
      <c r="CH22" t="inlineStr">
        <is>
          <t>static('Courier')</t>
        </is>
      </c>
      <c r="CI22" t="inlineStr">
        <is>
          <t>static(1106.6)</t>
        </is>
      </c>
      <c r="CJ22" t="inlineStr">
        <is>
          <t>static(768.21)</t>
        </is>
      </c>
      <c r="CK22">
        <f>Freight__c_exp6426[[#This Row],[Shipment_Order__r.Client_Reference__c]]</f>
        <v/>
      </c>
      <c r="CM22" t="inlineStr">
        <is>
          <t>MED02</t>
        </is>
      </c>
      <c r="CN22" t="inlineStr">
        <is>
          <t>EOR Required out of the UK</t>
        </is>
      </c>
      <c r="CO22" t="inlineStr">
        <is>
          <t>static('a7b1v000000kEWmAAM')</t>
        </is>
      </c>
      <c r="CP22" t="inlineStr">
        <is>
          <t>static('EOR Required out of the UK')</t>
        </is>
      </c>
      <c r="CQ22" t="inlineStr">
        <is>
          <t>static(False)</t>
        </is>
      </c>
      <c r="CR22" t="inlineStr">
        <is>
          <t>static(True)</t>
        </is>
      </c>
      <c r="CS22" t="inlineStr">
        <is>
          <t>static('All')</t>
        </is>
      </c>
      <c r="CT22" t="inlineStr">
        <is>
          <t>static('TecEx')</t>
        </is>
      </c>
      <c r="CU22" t="inlineStr">
        <is>
          <t>static('AM')</t>
        </is>
      </c>
      <c r="CV22">
        <f>SUBSTITUTE(Task_exp7437[[#This Row],[Shipment_Order__r.Client_Reference__c]]&amp;":"&amp;Task_exp7437[[#This Row],[Master_Task_LookupName]],"\","")</f>
        <v/>
      </c>
    </row>
    <row r="23">
      <c r="A23" t="inlineStr">
        <is>
          <t>MED23</t>
        </is>
      </c>
      <c r="B23" t="inlineStr">
        <is>
          <t>static(False)</t>
        </is>
      </c>
      <c r="C23" t="inlineStr">
        <is>
          <t>static(None)</t>
        </is>
      </c>
      <c r="D23" s="18">
        <f>"client_actual_freight(results_df,'"&amp;Shipment_Order__c_exp4404[[#This Row],[Client_Reference__c]]&amp;"')"</f>
        <v/>
      </c>
      <c r="E23">
        <f>"client_actual_insurance(results_df,'"&amp;Shipment_Order__c_exp4404[[#This Row],[Client_Reference__c]]&amp;"')"</f>
        <v/>
      </c>
      <c r="F23">
        <f>"ci_input_freight(results_df,'"&amp;Shipment_Order__c_exp4404[[#This Row],[Client_Reference__c]]&amp;"')"</f>
        <v/>
      </c>
      <c r="G23">
        <f>"ci_input_liability_cover(results_df,'"&amp;Shipment_Order__c_exp4404[[#This Row],[Client_Reference__c]]&amp;"')"</f>
        <v/>
      </c>
      <c r="H23" s="18">
        <f>"sum_fields(results_df,'Shipment_Order__c','"&amp;Shipment_Order__c_exp4404[[#This Row],[Client_Reference__c]]&amp;"',['FC_Total_Customs_Brokerage_Cost__c','FC_Total_Clearance_Costs__c','FC_Total_Handling_Costs__c','FC_Total_License_Cost__c'])"</f>
        <v/>
      </c>
      <c r="I23" s="18">
        <f>"brokerage_costs(results_df,'"&amp;Shipment_Order__c_exp4404[[#This Row],[Lookup Value]]&amp;"')"</f>
        <v/>
      </c>
      <c r="J23" s="18">
        <f>"clearance_costs(results_df,'"&amp;Shipment_Order__c_exp4404[[#This Row],[Lookup Value]]&amp;"')"</f>
        <v/>
      </c>
      <c r="K23" s="18">
        <f>"handling_costs(results_df,'"&amp;Shipment_Order__c_exp4404[[#This Row],[Lookup Value]]&amp;"')"</f>
        <v/>
      </c>
      <c r="L23" s="18">
        <f>"inherit(results_df,'Shipment_Order__c','"&amp;Shipment_Order__c_exp4404[[#This Row],[Client_Reference__c]]&amp;"','FC_IOR_and_Import_Compliance_Fee_USD__c')"</f>
        <v/>
      </c>
      <c r="M23" s="18">
        <f>"ior_eor_cost(results_df,'"&amp;Shipment_Order__c_exp4404[[#This Row],[Lookup Value]]&amp;"')"</f>
        <v/>
      </c>
      <c r="N23" s="18">
        <f>"licenses_costs(results_df,'"&amp;Shipment_Order__c_exp4404[[#This Row],[Lookup Value]]&amp;"')"</f>
        <v/>
      </c>
      <c r="O23" s="18">
        <f>"recharge_tax_and_duty(results_df,'"&amp;Shipment_Order__c_exp4404[[#This Row],[Lookup Value]]&amp;"')"</f>
        <v/>
      </c>
      <c r="P23" t="inlineStr">
        <is>
          <t>static('Bhutan - Leko (New) (*) - EOR')</t>
        </is>
      </c>
      <c r="Q23" t="inlineStr">
        <is>
          <t>static('a261v00000F3qKyAAJ')</t>
        </is>
      </c>
      <c r="R23" s="18">
        <f>"int_delivery_fee(results_df,'"&amp;Shipment_Order__c_exp4404[[#This Row],[Client_Reference__c]]&amp;"')"</f>
        <v/>
      </c>
      <c r="S23">
        <f>"liability_cover_fee(results_df,'"&amp;Shipment_Order__c_exp4404[[#This Row],[Client_Reference__c]]&amp;"')"</f>
        <v/>
      </c>
      <c r="T23" t="inlineStr">
        <is>
          <t>static('Bhutan')</t>
        </is>
      </c>
      <c r="U23" s="18">
        <f>"sum_fields(results_df,'Shipment_Order__c','"&amp;Shipment_Order__c_exp4404[[#This Row],[Client_Reference__c]]&amp;"',['IOR_FEE_USD__c','Handling_and_Admin_Fee__c','Bank_Fees__c','EOR_and_Export_Compliance_Fee_USD__c'])"</f>
        <v/>
      </c>
      <c r="V23">
        <f>"ior_fee(results_df,'"&amp;Shipment_Order__c_exp4404[[#This Row],[Client_Reference__c]]&amp;"')"</f>
        <v/>
      </c>
      <c r="W23">
        <f>"handling_and_admin_fees(results_df,'"&amp;Shipment_Order__c_exp4404[[#This Row],[Client_Reference__c]]&amp;"')"</f>
        <v/>
      </c>
      <c r="X23">
        <f>"bank_fees(results_df,'"&amp;Shipment_Order__c_exp4404[[#This Row],[Client_Reference__c]]&amp;"')"</f>
        <v/>
      </c>
      <c r="Y23" s="18">
        <f>"sum_fields(results_df,'Shipment_Order__c','"&amp;Shipment_Order__c_exp4404[[#This Row],[Client_Reference__c]]&amp;"',['Total_clearance_Costs__c','Total_Customs_Brokerage_Cost__c','Recharge_Handling_Costs__c','Total_License_Cost__c'])"</f>
        <v/>
      </c>
      <c r="Z23" s="18">
        <f>"clearance_fees(results_df,'"&amp;Shipment_Order__c_exp4404[[#This Row],[Lookup Value]]&amp;"')"</f>
        <v/>
      </c>
      <c r="AA23" s="18">
        <f>"brokerage_fees(results_df,'"&amp;Shipment_Order__c_exp4404[[#This Row],[Lookup Value]]&amp;"')"</f>
        <v/>
      </c>
      <c r="AB23" s="18">
        <f>"handling_fees(results_df,'"&amp;Shipment_Order__c_exp4404[[#This Row],[Lookup Value]]&amp;"')"</f>
        <v/>
      </c>
      <c r="AC23" s="18">
        <f>"license_fees(results_df,'"&amp;Shipment_Order__c_exp4404[[#This Row],[Lookup Value]]&amp;"')"</f>
        <v/>
      </c>
      <c r="AD23" t="inlineStr">
        <is>
          <t>static(720)</t>
        </is>
      </c>
      <c r="AE23" t="inlineStr">
        <is>
          <t>static(0)</t>
        </is>
      </c>
      <c r="AF23" t="inlineStr">
        <is>
          <t>static(0)</t>
        </is>
      </c>
      <c r="AG23" t="inlineStr">
        <is>
          <t>static(0)</t>
        </is>
      </c>
      <c r="AH23">
        <f>"eor_fee(results_df,'"&amp;Shipment_Order__c_exp4404[[#This Row],[Client_Reference__c]]&amp;"')"</f>
        <v/>
      </c>
      <c r="AI23" s="18">
        <f>"total_taxes(results_df,'"&amp;Shipment_Order__c_exp4404[[#This Row],[Lookup Value]]&amp;"')"</f>
        <v/>
      </c>
      <c r="AJ23" s="18">
        <f>"tax_cost(results_df,'"&amp;Shipment_Order__c_exp4404[[#This Row],[Client_Reference__c]]&amp;"')"</f>
        <v/>
      </c>
      <c r="AK23" t="inlineStr">
        <is>
          <t>static(True)</t>
        </is>
      </c>
      <c r="AL23" t="inlineStr">
        <is>
          <t>static(True)</t>
        </is>
      </c>
      <c r="AM23" t="inlineStr">
        <is>
          <t>static('Cost Estimate')</t>
        </is>
      </c>
      <c r="AN23" t="inlineStr">
        <is>
          <t>static('Client')</t>
        </is>
      </c>
      <c r="AO23">
        <f>"taxrange_max(results_df,'"&amp;Shipment_Order__c_exp4404[[#This Row],[Client_Reference__c]]&amp;"')"</f>
        <v/>
      </c>
      <c r="AP23">
        <f>"taxrange_min(results_df,'"&amp;Shipment_Order__c_exp4404[[#This Row],[Client_Reference__c]]&amp;"')"</f>
        <v/>
      </c>
      <c r="AQ23">
        <f>"costrange_max(results_df,'"&amp;Shipment_Order__c_exp4404[[#This Row],[Client_Reference__c]]&amp;"')"</f>
        <v/>
      </c>
      <c r="AR23">
        <f>"costrange_min(results_df,'"&amp;Shipment_Order__c_exp4404[[#This Row],[Client_Reference__c]]&amp;"')"</f>
        <v/>
      </c>
      <c r="AS23" t="inlineStr">
        <is>
          <t>static(0)</t>
        </is>
      </c>
      <c r="AT23">
        <f>Shipment_Order__c_exp4404[[#This Row],[Client_Reference__c]]</f>
        <v/>
      </c>
      <c r="AV23" t="inlineStr">
        <is>
          <t>MED05</t>
        </is>
      </c>
      <c r="AW23" t="inlineStr">
        <is>
          <t>P036-006</t>
        </is>
      </c>
      <c r="AX23" t="inlineStr">
        <is>
          <t>static('P036-006')</t>
        </is>
      </c>
      <c r="AY23" t="inlineStr">
        <is>
          <t>static('a1d1v000007WE8NAAW')</t>
        </is>
      </c>
      <c r="AZ23" t="inlineStr">
        <is>
          <t>static('8544429090')</t>
        </is>
      </c>
      <c r="BA23" t="inlineStr">
        <is>
          <t>static(None)</t>
        </is>
      </c>
      <c r="BB23" t="inlineStr">
        <is>
          <t>static(None)</t>
        </is>
      </c>
      <c r="BC23" t="inlineStr">
        <is>
          <t>static('Auto Matched')</t>
        </is>
      </c>
      <c r="BD23" s="18">
        <f>"inherit(results_df,'Part__c','"&amp;Part__c_exp5415[[#This Row],[Lookup Value]]&amp;"','Product__r.Li_on_batteries__c')"</f>
        <v/>
      </c>
      <c r="BE23" s="18">
        <f>"inherit(results_df,'Part__c','"&amp;Part__c_exp5415[[#This Row],[Lookup Value]]&amp;"','Product__r.Category__c')"</f>
        <v/>
      </c>
      <c r="BF23" s="18">
        <f>"inherit(results_df,'Part__c','"&amp;Part__c_exp5415[[#This Row],[Lookup Value]]&amp;"','Product__r.Sub_Category__c')"</f>
        <v/>
      </c>
      <c r="BG23" s="18">
        <f>"inherit(results_df,'Part__c','"&amp;Part__c_exp5415[[#This Row],[Lookup Value]]&amp;"','Product__r.US_HTS_Code__c')"</f>
        <v/>
      </c>
      <c r="BH23" s="18">
        <f>"inherit(results_df,'Part__c','"&amp;Part__c_exp5415[[#This Row],[Lookup Value]]&amp;"','Product__r.ECCN__c')"</f>
        <v/>
      </c>
      <c r="BI23" s="18">
        <f>"inherit(results_df,'Part__c','"&amp;Part__c_exp5415[[#This Row],[Lookup Value]]&amp;"','Product__r.Country_Two_Digit__c')"</f>
        <v/>
      </c>
      <c r="BJ23" s="18">
        <f>"inherit(results_df,'Part__c','"&amp;Part__c_exp5415[[#This Row],[Lookup Value]]&amp;"','Product__r.Suggested_Country_of_Origin__c')"</f>
        <v/>
      </c>
      <c r="BK23" s="18">
        <f>"inherit(results_df,'Part__c','"&amp;Part__c_exp5415[[#This Row],[Lookup Value]]&amp;"','Product__r.Country_of_Origin2__c')"</f>
        <v/>
      </c>
      <c r="BL23" s="18">
        <f>"inherit(results_df,'Part__c','"&amp;Part__c_exp5415[[#This Row],[Lookup Value]]&amp;"','Product__r.MSRP__c')"</f>
        <v/>
      </c>
      <c r="BM23" s="18" t="inlineStr">
        <is>
          <t>static('01t1v00000D9lsNAAR')</t>
        </is>
      </c>
      <c r="BN23" t="inlineStr">
        <is>
          <t>static('P036-006')</t>
        </is>
      </c>
      <c r="BO23" t="inlineStr">
        <is>
          <t>static(False)</t>
        </is>
      </c>
      <c r="BP23" t="inlineStr">
        <is>
          <t>static(False)</t>
        </is>
      </c>
      <c r="BQ23" s="18">
        <f>"inherit(results_df,'Part__c','"&amp;Part__c_exp5415[[#This Row],[Lookup Value]]&amp;"','Product__r.Manufacturer__r.Name')"</f>
        <v/>
      </c>
      <c r="BR23" s="18">
        <f>"inherit(results_df,'Part__c','"&amp;Part__c_exp5415[[#This Row],[Lookup Value]]&amp;"','Product__r.Wireless_capability__c')"</f>
        <v/>
      </c>
      <c r="BS23" s="18">
        <f>"inherit(results_df,'Part__c','"&amp;Part__c_exp5415[[#This Row],[Lookup Value]]&amp;"','Product__r.Encryption__c')"</f>
        <v/>
      </c>
      <c r="BT23" t="inlineStr">
        <is>
          <t>static(False)</t>
        </is>
      </c>
      <c r="BU23" s="18">
        <f>"inherit(results_df,'Part__c','"&amp;Part__c_exp5415[[#This Row],[Lookup Value]]&amp;"','Matched_HS_Code2__r.Rate__c')"</f>
        <v/>
      </c>
      <c r="BV23" t="inlineStr">
        <is>
          <t>static(None)</t>
        </is>
      </c>
      <c r="BW23" t="inlineStr">
        <is>
          <t>static(None)</t>
        </is>
      </c>
      <c r="BX23" s="18">
        <f>"inherit(results_df,'Part__c','"&amp;Part__c_exp5415[[#This Row],[Lookup Value]]&amp;"','Matched_HS_Code2__r.Status__c')"</f>
        <v/>
      </c>
      <c r="BY23" s="18">
        <f>"inherit(results_df,'Part__c','"&amp;Part__c_exp5415[[#This Row],[Lookup Value]]&amp;"','Matched_HS_Code2__r.Specific_VAT_Rate__c')"</f>
        <v/>
      </c>
      <c r="BZ23" s="18" t="inlineStr">
        <is>
          <t>No</t>
        </is>
      </c>
      <c r="CA23">
        <f>Part__c_exp5415[[#This Row],[Shipment_Order__r.Client_Reference__c]]&amp;":"&amp;Part__c_exp5415[[#This Row],[LookupName]]</f>
        <v/>
      </c>
      <c r="CC23" t="inlineStr">
        <is>
          <t>MED23</t>
        </is>
      </c>
      <c r="CD23" t="inlineStr">
        <is>
          <t>static(None)</t>
        </is>
      </c>
      <c r="CE23" t="inlineStr">
        <is>
          <t>static(None)</t>
        </is>
      </c>
      <c r="CF23" s="18">
        <f>"int_freight_fee_invoiced(results_df,'"&amp;Freight__c_exp6426[[#This Row],[Lookup Value]]&amp;"')"</f>
        <v/>
      </c>
      <c r="CG23" t="inlineStr">
        <is>
          <t>static('Courier - Manual')</t>
        </is>
      </c>
      <c r="CH23" t="inlineStr">
        <is>
          <t>static('Courier')</t>
        </is>
      </c>
      <c r="CI23" t="inlineStr">
        <is>
          <t>static(404.56)</t>
        </is>
      </c>
      <c r="CJ23" t="inlineStr">
        <is>
          <t>static(779)</t>
        </is>
      </c>
      <c r="CK23">
        <f>Freight__c_exp6426[[#This Row],[Shipment_Order__r.Client_Reference__c]]</f>
        <v/>
      </c>
      <c r="CM23" t="inlineStr">
        <is>
          <t>MED02</t>
        </is>
      </c>
      <c r="CN23" t="inlineStr">
        <is>
          <t>Data Centre Ticket Number Required</t>
        </is>
      </c>
      <c r="CO23" t="inlineStr">
        <is>
          <t>static('a7b1v000000kEWnAAM')</t>
        </is>
      </c>
      <c r="CP23" t="inlineStr">
        <is>
          <t>static('Data Centre Ticket Number Required')</t>
        </is>
      </c>
      <c r="CQ23" t="inlineStr">
        <is>
          <t>static(False)</t>
        </is>
      </c>
      <c r="CR23" t="inlineStr">
        <is>
          <t>static(True)</t>
        </is>
      </c>
      <c r="CS23" t="inlineStr">
        <is>
          <t>static('All')</t>
        </is>
      </c>
      <c r="CT23" t="inlineStr">
        <is>
          <t>static('TecEx')</t>
        </is>
      </c>
      <c r="CU23" t="inlineStr">
        <is>
          <t>static('AM')</t>
        </is>
      </c>
      <c r="CV23">
        <f>SUBSTITUTE(Task_exp7437[[#This Row],[Shipment_Order__r.Client_Reference__c]]&amp;":"&amp;Task_exp7437[[#This Row],[Master_Task_LookupName]],"\","")</f>
        <v/>
      </c>
    </row>
    <row r="24">
      <c r="A24" t="inlineStr">
        <is>
          <t>MED24</t>
        </is>
      </c>
      <c r="D24">
        <f>"client_actual_freight(results_df,'"&amp;Shipment_Order__c_exp4404[[#This Row],[Client_Reference__c]]&amp;"')"</f>
        <v/>
      </c>
      <c r="E24">
        <f>"client_actual_insurance(results_df,'"&amp;Shipment_Order__c_exp4404[[#This Row],[Client_Reference__c]]&amp;"')"</f>
        <v/>
      </c>
      <c r="F24">
        <f>"ci_input_freight(results_df,'"&amp;Shipment_Order__c_exp4404[[#This Row],[Client_Reference__c]]&amp;"')"</f>
        <v/>
      </c>
      <c r="G24">
        <f>"ci_input_liability_cover(results_df,'"&amp;Shipment_Order__c_exp4404[[#This Row],[Client_Reference__c]]&amp;"')"</f>
        <v/>
      </c>
      <c r="H24">
        <f>"sum_fields(results_df,'Shipment_Order__c','"&amp;Shipment_Order__c_exp4404[[#This Row],[Client_Reference__c]]&amp;"',['FC_Total_Customs_Brokerage_Cost__c','FC_Total_Clearance_Costs__c','FC_Total_Handling_Costs__c','FC_Total_License_Cost__c'])"</f>
        <v/>
      </c>
      <c r="I24" s="18" t="n"/>
      <c r="J24" s="18">
        <f>"clearance_costs(results_df,'"&amp;Shipment_Order__c_exp4404[[#This Row],[Lookup Value]]&amp;"')"</f>
        <v/>
      </c>
      <c r="K24" s="18">
        <f>"handling_costs(results_df,'"&amp;Shipment_Order__c_exp4404[[#This Row],[Lookup Value]]&amp;"')"</f>
        <v/>
      </c>
      <c r="L24" s="18">
        <f>"inherit(results_df,'Shipment_Order__c','"&amp;Shipment_Order__c_exp4404[[#This Row],[Client_Reference__c]]&amp;"','FC_IOR_and_Import_Compliance_Fee_USD__c')"</f>
        <v/>
      </c>
      <c r="M24" s="18">
        <f>"ior_eor_cost(results_df,'"&amp;Shipment_Order__c_exp4404[[#This Row],[Lookup Value]]&amp;"')"</f>
        <v/>
      </c>
      <c r="N24" s="18">
        <f>"licenses_costs(results_df,'"&amp;Shipment_Order__c_exp4404[[#This Row],[Lookup Value]]&amp;"')"</f>
        <v/>
      </c>
      <c r="O24" s="18">
        <f>"recharge_tax_and_duty(results_df,'"&amp;Shipment_Order__c_exp4404[[#This Row],[Lookup Value]]&amp;"')"</f>
        <v/>
      </c>
      <c r="P24" s="18" t="n"/>
      <c r="Q24" s="18" t="inlineStr">
        <is>
          <t>static('a261v00000F3ox4AAB')</t>
        </is>
      </c>
      <c r="R24" s="18">
        <f>"int_delivery_fee(results_df,'"&amp;Shipment_Order__c_exp4404[[#This Row],[Client_Reference__c]]&amp;"')"</f>
        <v/>
      </c>
      <c r="S24">
        <f>"liability_cover_fee(results_df,'"&amp;Shipment_Order__c_exp4404[[#This Row],[Client_Reference__c]]&amp;"')"</f>
        <v/>
      </c>
      <c r="T24" s="18" t="n"/>
      <c r="U24" s="18">
        <f>"sum_fields(results_df,'Shipment_Order__c','"&amp;Shipment_Order__c_exp4404[[#This Row],[Client_Reference__c]]&amp;"',['IOR_FEE_USD__c','Handling_and_Admin_Fee__c','Bank_Fees__c','EOR_and_Export_Compliance_Fee_USD__c'])"</f>
        <v/>
      </c>
      <c r="V24">
        <f>"ior_fee(results_df,'"&amp;Shipment_Order__c_exp4404[[#This Row],[Client_Reference__c]]&amp;"')"</f>
        <v/>
      </c>
      <c r="W24">
        <f>"handling_and_admin_fees(results_df,'"&amp;Shipment_Order__c_exp4404[[#This Row],[Client_Reference__c]]&amp;"')"</f>
        <v/>
      </c>
      <c r="X24">
        <f>"bank_fees(results_df,'"&amp;Shipment_Order__c_exp4404[[#This Row],[Client_Reference__c]]&amp;"')"</f>
        <v/>
      </c>
      <c r="Y24" s="18">
        <f>"sum_fields(results_df,'Shipment_Order__c','"&amp;Shipment_Order__c_exp4404[[#This Row],[Client_Reference__c]]&amp;"',['Total_clearance_Costs__c','Total_Customs_Brokerage_Cost__c','Recharge_Handling_Costs__c','Total_License_Cost__c'])"</f>
        <v/>
      </c>
      <c r="Z24" s="18">
        <f>"clearance_fees(results_df,'"&amp;Shipment_Order__c_exp4404[[#This Row],[Lookup Value]]&amp;"')"</f>
        <v/>
      </c>
      <c r="AA24" s="18">
        <f>"brokerage_fees(results_df,'"&amp;Shipment_Order__c_exp4404[[#This Row],[Lookup Value]]&amp;"')"</f>
        <v/>
      </c>
      <c r="AB24" s="18">
        <f>"handling_fees(results_df,'"&amp;Shipment_Order__c_exp4404[[#This Row],[Lookup Value]]&amp;"')"</f>
        <v/>
      </c>
      <c r="AC24" s="18">
        <f>"license_fees(results_df,'"&amp;Shipment_Order__c_exp4404[[#This Row],[Lookup Value]]&amp;"')"</f>
        <v/>
      </c>
      <c r="AD24" s="18" t="n"/>
      <c r="AE24" s="18" t="n"/>
      <c r="AF24" s="18" t="n"/>
      <c r="AG24" s="18" t="n"/>
      <c r="AH24">
        <f>"eor_fee(results_df,'"&amp;Shipment_Order__c_exp4404[[#This Row],[Client_Reference__c]]&amp;"')"</f>
        <v/>
      </c>
      <c r="AI24" s="18">
        <f>"total_taxes(results_df,'"&amp;Shipment_Order__c_exp4404[[#This Row],[Lookup Value]]&amp;"')"</f>
        <v/>
      </c>
      <c r="AJ24" s="18">
        <f>"tax_cost(results_df,'"&amp;Shipment_Order__c_exp4404[[#This Row],[Client_Reference__c]]&amp;"')"</f>
        <v/>
      </c>
      <c r="AK24" s="18" t="n"/>
      <c r="AL24" s="18" t="n"/>
      <c r="AM24" s="18" t="n"/>
      <c r="AN24" s="18" t="n"/>
      <c r="AO24" s="18">
        <f>"taxrange_max(results_df,'"&amp;Shipment_Order__c_exp4404[[#This Row],[Client_Reference__c]]&amp;"')"</f>
        <v/>
      </c>
      <c r="AP24" s="18">
        <f>"taxrange_min(results_df,'"&amp;Shipment_Order__c_exp4404[[#This Row],[Client_Reference__c]]&amp;"')"</f>
        <v/>
      </c>
      <c r="AQ24" s="18">
        <f>"costrange_max(results_df,'"&amp;Shipment_Order__c_exp4404[[#This Row],[Client_Reference__c]]&amp;"')"</f>
        <v/>
      </c>
      <c r="AR24" s="18">
        <f>"costrange_min(results_df,'"&amp;Shipment_Order__c_exp4404[[#This Row],[Client_Reference__c]]&amp;"')"</f>
        <v/>
      </c>
      <c r="AS24" t="inlineStr">
        <is>
          <t>static(81)</t>
        </is>
      </c>
      <c r="AT24">
        <f>Shipment_Order__c_exp4404[[#This Row],[Client_Reference__c]]</f>
        <v/>
      </c>
      <c r="AV24" t="inlineStr">
        <is>
          <t>MED05</t>
        </is>
      </c>
      <c r="AW24" t="inlineStr">
        <is>
          <t>RB-291W</t>
        </is>
      </c>
      <c r="AX24" t="inlineStr">
        <is>
          <t>static('RB-291W')</t>
        </is>
      </c>
      <c r="AY24" t="inlineStr">
        <is>
          <t>static('a1d1v000007WDrRAAW')</t>
        </is>
      </c>
      <c r="AZ24" t="inlineStr">
        <is>
          <t>static('8536699099')</t>
        </is>
      </c>
      <c r="BA24" t="inlineStr">
        <is>
          <t>static(None)</t>
        </is>
      </c>
      <c r="BB24" t="inlineStr">
        <is>
          <t>static(None)</t>
        </is>
      </c>
      <c r="BC24" t="inlineStr">
        <is>
          <t>static('Auto Matched')</t>
        </is>
      </c>
      <c r="BD24" s="18">
        <f>"inherit(results_df,'Part__c','"&amp;Part__c_exp5415[[#This Row],[Lookup Value]]&amp;"','Product__r.Li_on_batteries__c')"</f>
        <v/>
      </c>
      <c r="BE24" s="18">
        <f>"inherit(results_df,'Part__c','"&amp;Part__c_exp5415[[#This Row],[Lookup Value]]&amp;"','Product__r.Category__c')"</f>
        <v/>
      </c>
      <c r="BF24" s="18">
        <f>"inherit(results_df,'Part__c','"&amp;Part__c_exp5415[[#This Row],[Lookup Value]]&amp;"','Product__r.Sub_Category__c')"</f>
        <v/>
      </c>
      <c r="BG24" s="18">
        <f>"inherit(results_df,'Part__c','"&amp;Part__c_exp5415[[#This Row],[Lookup Value]]&amp;"','Product__r.US_HTS_Code__c')"</f>
        <v/>
      </c>
      <c r="BH24" s="18">
        <f>"inherit(results_df,'Part__c','"&amp;Part__c_exp5415[[#This Row],[Lookup Value]]&amp;"','Product__r.ECCN__c')"</f>
        <v/>
      </c>
      <c r="BI24" s="18">
        <f>"inherit(results_df,'Part__c','"&amp;Part__c_exp5415[[#This Row],[Lookup Value]]&amp;"','Product__r.Country_Two_Digit__c')"</f>
        <v/>
      </c>
      <c r="BJ24" s="18">
        <f>"inherit(results_df,'Part__c','"&amp;Part__c_exp5415[[#This Row],[Lookup Value]]&amp;"','Product__r.Suggested_Country_of_Origin__c')"</f>
        <v/>
      </c>
      <c r="BK24" s="18">
        <f>"inherit(results_df,'Part__c','"&amp;Part__c_exp5415[[#This Row],[Lookup Value]]&amp;"','Product__r.Country_of_Origin2__c')"</f>
        <v/>
      </c>
      <c r="BL24" s="18">
        <f>"inherit(results_df,'Part__c','"&amp;Part__c_exp5415[[#This Row],[Lookup Value]]&amp;"','Product__r.MSRP__c')"</f>
        <v/>
      </c>
      <c r="BM24" s="18" t="inlineStr">
        <is>
          <t>static('01t1v00000DKF7sAAH')</t>
        </is>
      </c>
      <c r="BN24" t="inlineStr">
        <is>
          <t>static('RB-291W')</t>
        </is>
      </c>
      <c r="BO24" t="inlineStr">
        <is>
          <t>static(False)</t>
        </is>
      </c>
      <c r="BP24" t="inlineStr">
        <is>
          <t>static(False)</t>
        </is>
      </c>
      <c r="BQ24" s="18">
        <f>"inherit(results_df,'Part__c','"&amp;Part__c_exp5415[[#This Row],[Lookup Value]]&amp;"','Product__r.Manufacturer__r.Name')"</f>
        <v/>
      </c>
      <c r="BR24" s="18">
        <f>"inherit(results_df,'Part__c','"&amp;Part__c_exp5415[[#This Row],[Lookup Value]]&amp;"','Product__r.Wireless_capability__c')"</f>
        <v/>
      </c>
      <c r="BS24" s="18">
        <f>"inherit(results_df,'Part__c','"&amp;Part__c_exp5415[[#This Row],[Lookup Value]]&amp;"','Product__r.Encryption__c')"</f>
        <v/>
      </c>
      <c r="BT24" t="inlineStr">
        <is>
          <t>static(False)</t>
        </is>
      </c>
      <c r="BU24" s="18">
        <f>"inherit(results_df,'Part__c','"&amp;Part__c_exp5415[[#This Row],[Lookup Value]]&amp;"','Matched_HS_Code2__r.Rate__c')"</f>
        <v/>
      </c>
      <c r="BV24" t="inlineStr">
        <is>
          <t>static(None)</t>
        </is>
      </c>
      <c r="BW24" t="inlineStr">
        <is>
          <t>static(None)</t>
        </is>
      </c>
      <c r="BX24" s="18">
        <f>"inherit(results_df,'Part__c','"&amp;Part__c_exp5415[[#This Row],[Lookup Value]]&amp;"','Matched_HS_Code2__r.Status__c')"</f>
        <v/>
      </c>
      <c r="BY24" s="18">
        <f>"inherit(results_df,'Part__c','"&amp;Part__c_exp5415[[#This Row],[Lookup Value]]&amp;"','Matched_HS_Code2__r.Specific_VAT_Rate__c')"</f>
        <v/>
      </c>
      <c r="BZ24" s="18" t="inlineStr">
        <is>
          <t>No</t>
        </is>
      </c>
      <c r="CA24">
        <f>Part__c_exp5415[[#This Row],[Shipment_Order__r.Client_Reference__c]]&amp;":"&amp;Part__c_exp5415[[#This Row],[LookupName]]</f>
        <v/>
      </c>
      <c r="CM24" t="inlineStr">
        <is>
          <t>MED02</t>
        </is>
      </c>
      <c r="CN24" t="inlineStr">
        <is>
          <t>Commercial Invoice Required (TecEx)</t>
        </is>
      </c>
      <c r="CO24" t="inlineStr">
        <is>
          <t>static('a7b1v000000kEWoAAM')</t>
        </is>
      </c>
      <c r="CP24" t="inlineStr">
        <is>
          <t>static('Commercial Invoice Required (TecEx)')</t>
        </is>
      </c>
      <c r="CQ24" t="inlineStr">
        <is>
          <t>static(False)</t>
        </is>
      </c>
      <c r="CR24" t="inlineStr">
        <is>
          <t>static(True)</t>
        </is>
      </c>
      <c r="CS24" t="inlineStr">
        <is>
          <t>static('All')</t>
        </is>
      </c>
      <c r="CT24" t="inlineStr">
        <is>
          <t>static('TecEx;Zee')</t>
        </is>
      </c>
      <c r="CU24" t="inlineStr">
        <is>
          <t>static('AM')</t>
        </is>
      </c>
      <c r="CV24">
        <f>SUBSTITUTE(Task_exp7437[[#This Row],[Shipment_Order__r.Client_Reference__c]]&amp;":"&amp;Task_exp7437[[#This Row],[Master_Task_LookupName]],"\","")</f>
        <v/>
      </c>
    </row>
    <row r="25">
      <c r="A25" t="inlineStr">
        <is>
          <t>MED25</t>
        </is>
      </c>
      <c r="D25">
        <f>"client_actual_freight(results_df,'"&amp;Shipment_Order__c_exp4404[[#This Row],[Client_Reference__c]]&amp;"')"</f>
        <v/>
      </c>
      <c r="E25">
        <f>"client_actual_insurance(results_df,'"&amp;Shipment_Order__c_exp4404[[#This Row],[Client_Reference__c]]&amp;"')"</f>
        <v/>
      </c>
      <c r="F25">
        <f>"ci_input_freight(results_df,'"&amp;Shipment_Order__c_exp4404[[#This Row],[Client_Reference__c]]&amp;"')"</f>
        <v/>
      </c>
      <c r="G25">
        <f>"ci_input_liability_cover(results_df,'"&amp;Shipment_Order__c_exp4404[[#This Row],[Client_Reference__c]]&amp;"')"</f>
        <v/>
      </c>
      <c r="H25">
        <f>"sum_fields(results_df,'Shipment_Order__c','"&amp;Shipment_Order__c_exp4404[[#This Row],[Client_Reference__c]]&amp;"',['FC_Total_Customs_Brokerage_Cost__c','FC_Total_Clearance_Costs__c','FC_Total_Handling_Costs__c','FC_Total_License_Cost__c'])"</f>
        <v/>
      </c>
      <c r="I25" s="18" t="n"/>
      <c r="J25" s="18">
        <f>"clearance_costs(results_df,'"&amp;Shipment_Order__c_exp4404[[#This Row],[Lookup Value]]&amp;"')"</f>
        <v/>
      </c>
      <c r="K25" s="18">
        <f>"handling_costs(results_df,'"&amp;Shipment_Order__c_exp4404[[#This Row],[Lookup Value]]&amp;"')"</f>
        <v/>
      </c>
      <c r="L25" s="18">
        <f>"inherit(results_df,'Shipment_Order__c','"&amp;Shipment_Order__c_exp4404[[#This Row],[Client_Reference__c]]&amp;"','FC_IOR_and_Import_Compliance_Fee_USD__c')"</f>
        <v/>
      </c>
      <c r="M25" s="18">
        <f>"ior_eor_cost(results_df,'"&amp;Shipment_Order__c_exp4404[[#This Row],[Lookup Value]]&amp;"')"</f>
        <v/>
      </c>
      <c r="N25" s="18">
        <f>"licenses_costs(results_df,'"&amp;Shipment_Order__c_exp4404[[#This Row],[Lookup Value]]&amp;"')"</f>
        <v/>
      </c>
      <c r="O25" s="18">
        <f>"recharge_tax_and_duty(results_df,'"&amp;Shipment_Order__c_exp4404[[#This Row],[Lookup Value]]&amp;"')"</f>
        <v/>
      </c>
      <c r="P25" s="18" t="n"/>
      <c r="Q25" s="18" t="inlineStr">
        <is>
          <t>static('a261v00000GLS5aAAH')</t>
        </is>
      </c>
      <c r="R25" s="18">
        <f>"int_delivery_fee(results_df,'"&amp;Shipment_Order__c_exp4404[[#This Row],[Client_Reference__c]]&amp;"')"</f>
        <v/>
      </c>
      <c r="S25">
        <f>"liability_cover_fee(results_df,'"&amp;Shipment_Order__c_exp4404[[#This Row],[Client_Reference__c]]&amp;"')"</f>
        <v/>
      </c>
      <c r="T25" s="18" t="n"/>
      <c r="U25" s="18">
        <f>"sum_fields(results_df,'Shipment_Order__c','"&amp;Shipment_Order__c_exp4404[[#This Row],[Client_Reference__c]]&amp;"',['IOR_FEE_USD__c','Handling_and_Admin_Fee__c','Bank_Fees__c','EOR_and_Export_Compliance_Fee_USD__c'])"</f>
        <v/>
      </c>
      <c r="V25">
        <f>"ior_fee(results_df,'"&amp;Shipment_Order__c_exp4404[[#This Row],[Client_Reference__c]]&amp;"')"</f>
        <v/>
      </c>
      <c r="W25">
        <f>"handling_and_admin_fees(results_df,'"&amp;Shipment_Order__c_exp4404[[#This Row],[Client_Reference__c]]&amp;"')"</f>
        <v/>
      </c>
      <c r="X25">
        <f>"bank_fees(results_df,'"&amp;Shipment_Order__c_exp4404[[#This Row],[Client_Reference__c]]&amp;"')"</f>
        <v/>
      </c>
      <c r="Y25" s="18">
        <f>"sum_fields(results_df,'Shipment_Order__c','"&amp;Shipment_Order__c_exp4404[[#This Row],[Client_Reference__c]]&amp;"',['Total_clearance_Costs__c','Total_Customs_Brokerage_Cost__c','Recharge_Handling_Costs__c','Total_License_Cost__c'])"</f>
        <v/>
      </c>
      <c r="Z25" s="18">
        <f>"clearance_fees(results_df,'"&amp;Shipment_Order__c_exp4404[[#This Row],[Lookup Value]]&amp;"')"</f>
        <v/>
      </c>
      <c r="AA25" s="18">
        <f>"brokerage_fees(results_df,'"&amp;Shipment_Order__c_exp4404[[#This Row],[Lookup Value]]&amp;"')"</f>
        <v/>
      </c>
      <c r="AB25" s="18">
        <f>"handling_fees(results_df,'"&amp;Shipment_Order__c_exp4404[[#This Row],[Lookup Value]]&amp;"')"</f>
        <v/>
      </c>
      <c r="AC25" s="18">
        <f>"license_fees(results_df,'"&amp;Shipment_Order__c_exp4404[[#This Row],[Lookup Value]]&amp;"')"</f>
        <v/>
      </c>
      <c r="AD25" s="18" t="n"/>
      <c r="AE25" s="18" t="n"/>
      <c r="AF25" s="18" t="n"/>
      <c r="AG25" s="18" t="n"/>
      <c r="AH25">
        <f>"eor_fee(results_df,'"&amp;Shipment_Order__c_exp4404[[#This Row],[Client_Reference__c]]&amp;"')"</f>
        <v/>
      </c>
      <c r="AI25" s="18">
        <f>"total_taxes(results_df,'"&amp;Shipment_Order__c_exp4404[[#This Row],[Lookup Value]]&amp;"')"</f>
        <v/>
      </c>
      <c r="AJ25" s="18">
        <f>"tax_cost(results_df,'"&amp;Shipment_Order__c_exp4404[[#This Row],[Client_Reference__c]]&amp;"')"</f>
        <v/>
      </c>
      <c r="AK25" s="18" t="n"/>
      <c r="AL25" s="18" t="n"/>
      <c r="AM25" s="18" t="n"/>
      <c r="AN25" s="18" t="n"/>
      <c r="AO25" s="18">
        <f>"taxrange_max(results_df,'"&amp;Shipment_Order__c_exp4404[[#This Row],[Client_Reference__c]]&amp;"')"</f>
        <v/>
      </c>
      <c r="AP25" s="18">
        <f>"taxrange_min(results_df,'"&amp;Shipment_Order__c_exp4404[[#This Row],[Client_Reference__c]]&amp;"')"</f>
        <v/>
      </c>
      <c r="AQ25" s="18">
        <f>"costrange_max(results_df,'"&amp;Shipment_Order__c_exp4404[[#This Row],[Client_Reference__c]]&amp;"')"</f>
        <v/>
      </c>
      <c r="AR25" s="18">
        <f>"costrange_min(results_df,'"&amp;Shipment_Order__c_exp4404[[#This Row],[Client_Reference__c]]&amp;"')"</f>
        <v/>
      </c>
      <c r="AS25" t="inlineStr">
        <is>
          <t>static(200)</t>
        </is>
      </c>
      <c r="AT25">
        <f>Shipment_Order__c_exp4404[[#This Row],[Client_Reference__c]]</f>
        <v/>
      </c>
      <c r="AV25" t="inlineStr">
        <is>
          <t>MED05</t>
        </is>
      </c>
      <c r="AW25" t="inlineStr">
        <is>
          <t>VEDGE-5000-AC-K9</t>
        </is>
      </c>
      <c r="AX25" t="inlineStr">
        <is>
          <t>static('VEDGE-5000-AC-K9')</t>
        </is>
      </c>
      <c r="AY25" t="inlineStr">
        <is>
          <t>static('a1d0Y000003KvAqQAK')</t>
        </is>
      </c>
      <c r="AZ25" t="inlineStr">
        <is>
          <t>static('8517620000')</t>
        </is>
      </c>
      <c r="BA25" t="inlineStr">
        <is>
          <t>static(None)</t>
        </is>
      </c>
      <c r="BB25" t="inlineStr">
        <is>
          <t>static(None)</t>
        </is>
      </c>
      <c r="BC25" t="inlineStr">
        <is>
          <t>static('Auto Matched')</t>
        </is>
      </c>
      <c r="BD25" s="18">
        <f>"inherit(results_df,'Part__c','"&amp;Part__c_exp5415[[#This Row],[Lookup Value]]&amp;"','Product__r.Li_on_batteries__c')"</f>
        <v/>
      </c>
      <c r="BE25" s="18">
        <f>"inherit(results_df,'Part__c','"&amp;Part__c_exp5415[[#This Row],[Lookup Value]]&amp;"','Product__r.Category__c')"</f>
        <v/>
      </c>
      <c r="BF25" s="18">
        <f>"inherit(results_df,'Part__c','"&amp;Part__c_exp5415[[#This Row],[Lookup Value]]&amp;"','Product__r.Sub_Category__c')"</f>
        <v/>
      </c>
      <c r="BG25" s="18">
        <f>"inherit(results_df,'Part__c','"&amp;Part__c_exp5415[[#This Row],[Lookup Value]]&amp;"','Product__r.US_HTS_Code__c')"</f>
        <v/>
      </c>
      <c r="BH25" s="18">
        <f>"inherit(results_df,'Part__c','"&amp;Part__c_exp5415[[#This Row],[Lookup Value]]&amp;"','Product__r.ECCN__c')"</f>
        <v/>
      </c>
      <c r="BI25" s="18">
        <f>"inherit(results_df,'Part__c','"&amp;Part__c_exp5415[[#This Row],[Lookup Value]]&amp;"','Product__r.Country_Two_Digit__c')"</f>
        <v/>
      </c>
      <c r="BJ25" s="18">
        <f>"inherit(results_df,'Part__c','"&amp;Part__c_exp5415[[#This Row],[Lookup Value]]&amp;"','Product__r.Suggested_Country_of_Origin__c')"</f>
        <v/>
      </c>
      <c r="BK25" s="18">
        <f>"inherit(results_df,'Part__c','"&amp;Part__c_exp5415[[#This Row],[Lookup Value]]&amp;"','Product__r.Country_of_Origin2__c')"</f>
        <v/>
      </c>
      <c r="BL25" s="18">
        <f>"inherit(results_df,'Part__c','"&amp;Part__c_exp5415[[#This Row],[Lookup Value]]&amp;"','Product__r.MSRP__c')"</f>
        <v/>
      </c>
      <c r="BM25" s="18" t="inlineStr">
        <is>
          <t>static('01t1v00000D9lgEAAR')</t>
        </is>
      </c>
      <c r="BN25" t="inlineStr">
        <is>
          <t>static('VEDGE-5000-AC-K9')</t>
        </is>
      </c>
      <c r="BO25" t="inlineStr">
        <is>
          <t>static(False)</t>
        </is>
      </c>
      <c r="BP25" t="inlineStr">
        <is>
          <t>static(False)</t>
        </is>
      </c>
      <c r="BQ25" s="18">
        <f>"inherit(results_df,'Part__c','"&amp;Part__c_exp5415[[#This Row],[Lookup Value]]&amp;"','Product__r.Manufacturer__r.Name')"</f>
        <v/>
      </c>
      <c r="BR25" s="18">
        <f>"inherit(results_df,'Part__c','"&amp;Part__c_exp5415[[#This Row],[Lookup Value]]&amp;"','Product__r.Wireless_capability__c')"</f>
        <v/>
      </c>
      <c r="BS25" s="18">
        <f>"inherit(results_df,'Part__c','"&amp;Part__c_exp5415[[#This Row],[Lookup Value]]&amp;"','Product__r.Encryption__c')"</f>
        <v/>
      </c>
      <c r="BT25" t="inlineStr">
        <is>
          <t>static(False)</t>
        </is>
      </c>
      <c r="BU25" s="18">
        <f>"inherit(results_df,'Part__c','"&amp;Part__c_exp5415[[#This Row],[Lookup Value]]&amp;"','Matched_HS_Code2__r.Rate__c')"</f>
        <v/>
      </c>
      <c r="BV25" t="inlineStr">
        <is>
          <t>static(None)</t>
        </is>
      </c>
      <c r="BW25" t="inlineStr">
        <is>
          <t>static(None)</t>
        </is>
      </c>
      <c r="BX25" t="inlineStr">
        <is>
          <t>static(None)</t>
        </is>
      </c>
      <c r="BY25">
        <f>"inherit(results_df,'Part__c','"&amp;Part__c_exp5415[[#This Row],[Lookup Value]]&amp;"','Matched_HS_Code2__r.Specific_VAT_Rate__c')"</f>
        <v/>
      </c>
      <c r="BZ25" s="18" t="inlineStr">
        <is>
          <t>No</t>
        </is>
      </c>
      <c r="CA25">
        <f>Part__c_exp5415[[#This Row],[Shipment_Order__r.Client_Reference__c]]&amp;":"&amp;Part__c_exp5415[[#This Row],[LookupName]]</f>
        <v/>
      </c>
      <c r="CM25" t="inlineStr">
        <is>
          <t>MED02</t>
        </is>
      </c>
      <c r="CN25" t="inlineStr">
        <is>
          <t>Courier Picklist Selection</t>
        </is>
      </c>
      <c r="CO25" t="inlineStr">
        <is>
          <t>static('a7b1v000000c6xsAAA')</t>
        </is>
      </c>
      <c r="CP25" t="inlineStr">
        <is>
          <t>static('Courier Picklist Selection')</t>
        </is>
      </c>
      <c r="CQ25" t="inlineStr">
        <is>
          <t>static(False)</t>
        </is>
      </c>
      <c r="CR25" t="inlineStr">
        <is>
          <t>static(True)</t>
        </is>
      </c>
      <c r="CS25" t="inlineStr">
        <is>
          <t>static('All')</t>
        </is>
      </c>
      <c r="CT25" t="inlineStr">
        <is>
          <t>static('TecEx;Zee')</t>
        </is>
      </c>
      <c r="CU25" t="inlineStr">
        <is>
          <t>static('AM')</t>
        </is>
      </c>
      <c r="CV25">
        <f>SUBSTITUTE(Task_exp7437[[#This Row],[Shipment_Order__r.Client_Reference__c]]&amp;":"&amp;Task_exp7437[[#This Row],[Master_Task_LookupName]],"\","")</f>
        <v/>
      </c>
    </row>
    <row r="26">
      <c r="A26" t="inlineStr">
        <is>
          <t>MED26</t>
        </is>
      </c>
      <c r="D26">
        <f>"client_actual_freight(results_df,'"&amp;Shipment_Order__c_exp4404[[#This Row],[Client_Reference__c]]&amp;"')"</f>
        <v/>
      </c>
      <c r="E26">
        <f>"client_actual_insurance(results_df,'"&amp;Shipment_Order__c_exp4404[[#This Row],[Client_Reference__c]]&amp;"')"</f>
        <v/>
      </c>
      <c r="F26">
        <f>"ci_input_freight(results_df,'"&amp;Shipment_Order__c_exp4404[[#This Row],[Client_Reference__c]]&amp;"')"</f>
        <v/>
      </c>
      <c r="G26">
        <f>"ci_input_liability_cover(results_df,'"&amp;Shipment_Order__c_exp4404[[#This Row],[Client_Reference__c]]&amp;"')"</f>
        <v/>
      </c>
      <c r="H26">
        <f>"sum_fields(results_df,'Shipment_Order__c','"&amp;Shipment_Order__c_exp4404[[#This Row],[Client_Reference__c]]&amp;"',['FC_Total_Customs_Brokerage_Cost__c','FC_Total_Clearance_Costs__c','FC_Total_Handling_Costs__c','FC_Total_License_Cost__c'])"</f>
        <v/>
      </c>
      <c r="I26" s="18" t="n"/>
      <c r="J26" s="18">
        <f>"clearance_costs(results_df,'"&amp;Shipment_Order__c_exp4404[[#This Row],[Lookup Value]]&amp;"')"</f>
        <v/>
      </c>
      <c r="K26" s="18">
        <f>"handling_costs(results_df,'"&amp;Shipment_Order__c_exp4404[[#This Row],[Lookup Value]]&amp;"')"</f>
        <v/>
      </c>
      <c r="L26" s="18">
        <f>"inherit(results_df,'Shipment_Order__c','"&amp;Shipment_Order__c_exp4404[[#This Row],[Client_Reference__c]]&amp;"','FC_IOR_and_Import_Compliance_Fee_USD__c')"</f>
        <v/>
      </c>
      <c r="M26" s="18">
        <f>"ior_eor_cost(results_df,'"&amp;Shipment_Order__c_exp4404[[#This Row],[Lookup Value]]&amp;"')"</f>
        <v/>
      </c>
      <c r="N26" s="18">
        <f>"licenses_costs(results_df,'"&amp;Shipment_Order__c_exp4404[[#This Row],[Lookup Value]]&amp;"')"</f>
        <v/>
      </c>
      <c r="O26" s="18">
        <f>"recharge_tax_and_duty(results_df,'"&amp;Shipment_Order__c_exp4404[[#This Row],[Lookup Value]]&amp;"')"</f>
        <v/>
      </c>
      <c r="P26" s="18" t="n"/>
      <c r="Q26" s="18" t="inlineStr">
        <is>
          <t>static('a261v00000F3otCAAR')</t>
        </is>
      </c>
      <c r="R26" s="18">
        <f>"int_delivery_fee(results_df,'"&amp;Shipment_Order__c_exp4404[[#This Row],[Client_Reference__c]]&amp;"')"</f>
        <v/>
      </c>
      <c r="S26">
        <f>"liability_cover_fee(results_df,'"&amp;Shipment_Order__c_exp4404[[#This Row],[Client_Reference__c]]&amp;"')"</f>
        <v/>
      </c>
      <c r="T26" s="18" t="n"/>
      <c r="U26" s="18">
        <f>"sum_fields(results_df,'Shipment_Order__c','"&amp;Shipment_Order__c_exp4404[[#This Row],[Client_Reference__c]]&amp;"',['IOR_FEE_USD__c','Handling_and_Admin_Fee__c','Bank_Fees__c','EOR_and_Export_Compliance_Fee_USD__c'])"</f>
        <v/>
      </c>
      <c r="V26">
        <f>"ior_fee(results_df,'"&amp;Shipment_Order__c_exp4404[[#This Row],[Client_Reference__c]]&amp;"')"</f>
        <v/>
      </c>
      <c r="W26">
        <f>"handling_and_admin_fees(results_df,'"&amp;Shipment_Order__c_exp4404[[#This Row],[Client_Reference__c]]&amp;"')"</f>
        <v/>
      </c>
      <c r="X26">
        <f>"bank_fees(results_df,'"&amp;Shipment_Order__c_exp4404[[#This Row],[Client_Reference__c]]&amp;"')"</f>
        <v/>
      </c>
      <c r="Y26" s="18">
        <f>"sum_fields(results_df,'Shipment_Order__c','"&amp;Shipment_Order__c_exp4404[[#This Row],[Client_Reference__c]]&amp;"',['Total_clearance_Costs__c','Total_Customs_Brokerage_Cost__c','Recharge_Handling_Costs__c','Total_License_Cost__c'])"</f>
        <v/>
      </c>
      <c r="Z26" s="18">
        <f>"clearance_fees(results_df,'"&amp;Shipment_Order__c_exp4404[[#This Row],[Lookup Value]]&amp;"')"</f>
        <v/>
      </c>
      <c r="AA26" s="18">
        <f>"brokerage_fees(results_df,'"&amp;Shipment_Order__c_exp4404[[#This Row],[Lookup Value]]&amp;"')"</f>
        <v/>
      </c>
      <c r="AB26" s="18">
        <f>"handling_fees(results_df,'"&amp;Shipment_Order__c_exp4404[[#This Row],[Lookup Value]]&amp;"')"</f>
        <v/>
      </c>
      <c r="AC26" s="18">
        <f>"license_fees(results_df,'"&amp;Shipment_Order__c_exp4404[[#This Row],[Lookup Value]]&amp;"')"</f>
        <v/>
      </c>
      <c r="AD26" s="18" t="n"/>
      <c r="AE26" s="18" t="n"/>
      <c r="AF26" s="18" t="n"/>
      <c r="AG26" s="18" t="n"/>
      <c r="AH26">
        <f>"eor_fee(results_df,'"&amp;Shipment_Order__c_exp4404[[#This Row],[Client_Reference__c]]&amp;"')"</f>
        <v/>
      </c>
      <c r="AI26" s="18">
        <f>"total_taxes(results_df,'"&amp;Shipment_Order__c_exp4404[[#This Row],[Lookup Value]]&amp;"')"</f>
        <v/>
      </c>
      <c r="AJ26" s="18">
        <f>"tax_cost(results_df,'"&amp;Shipment_Order__c_exp4404[[#This Row],[Client_Reference__c]]&amp;"')"</f>
        <v/>
      </c>
      <c r="AK26" s="18" t="n"/>
      <c r="AL26" s="18" t="n"/>
      <c r="AM26" s="18" t="n"/>
      <c r="AN26" s="18" t="n"/>
      <c r="AO26" s="18">
        <f>"taxrange_max(results_df,'"&amp;Shipment_Order__c_exp4404[[#This Row],[Client_Reference__c]]&amp;"')"</f>
        <v/>
      </c>
      <c r="AP26" s="18">
        <f>"taxrange_min(results_df,'"&amp;Shipment_Order__c_exp4404[[#This Row],[Client_Reference__c]]&amp;"')"</f>
        <v/>
      </c>
      <c r="AQ26" s="18">
        <f>"costrange_max(results_df,'"&amp;Shipment_Order__c_exp4404[[#This Row],[Client_Reference__c]]&amp;"')"</f>
        <v/>
      </c>
      <c r="AR26" s="18">
        <f>"costrange_min(results_df,'"&amp;Shipment_Order__c_exp4404[[#This Row],[Client_Reference__c]]&amp;"')"</f>
        <v/>
      </c>
      <c r="AS26" t="inlineStr">
        <is>
          <t>static(10)</t>
        </is>
      </c>
      <c r="AT26">
        <f>Shipment_Order__c_exp4404[[#This Row],[Client_Reference__c]]</f>
        <v/>
      </c>
      <c r="AV26" t="inlineStr">
        <is>
          <t>MED10</t>
        </is>
      </c>
      <c r="AW26" t="inlineStr">
        <is>
          <t>54321TESTING12345</t>
        </is>
      </c>
      <c r="AX26" t="inlineStr">
        <is>
          <t>static('54321TESTING12345')</t>
        </is>
      </c>
      <c r="AY26" t="inlineStr">
        <is>
          <t>static(None)</t>
        </is>
      </c>
      <c r="AZ26" t="inlineStr">
        <is>
          <t>static(None)</t>
        </is>
      </c>
      <c r="BA26" t="inlineStr">
        <is>
          <t>static(None)</t>
        </is>
      </c>
      <c r="BB26" t="inlineStr">
        <is>
          <t>static(None)</t>
        </is>
      </c>
      <c r="BC26" t="inlineStr">
        <is>
          <t>static(None)</t>
        </is>
      </c>
      <c r="BD26" t="inlineStr">
        <is>
          <t>static(None)</t>
        </is>
      </c>
      <c r="BE26" t="inlineStr">
        <is>
          <t>static(None)</t>
        </is>
      </c>
      <c r="BF26" t="inlineStr">
        <is>
          <t>static(None)</t>
        </is>
      </c>
      <c r="BG26" t="inlineStr">
        <is>
          <t>static(None)</t>
        </is>
      </c>
      <c r="BH26" t="inlineStr">
        <is>
          <t>static(None)</t>
        </is>
      </c>
      <c r="BI26" t="inlineStr">
        <is>
          <t>static('CN')</t>
        </is>
      </c>
      <c r="BJ26" t="inlineStr">
        <is>
          <t>static('China')</t>
        </is>
      </c>
      <c r="BK26" t="inlineStr">
        <is>
          <t>static(None)</t>
        </is>
      </c>
      <c r="BL26" t="inlineStr">
        <is>
          <t>static(0)</t>
        </is>
      </c>
      <c r="BM26" t="inlineStr">
        <is>
          <t>static(None)</t>
        </is>
      </c>
      <c r="BN26" t="inlineStr">
        <is>
          <t>static(None)</t>
        </is>
      </c>
      <c r="BO26" t="inlineStr">
        <is>
          <t>static(True)</t>
        </is>
      </c>
      <c r="BP26" t="inlineStr">
        <is>
          <t>static(True)</t>
        </is>
      </c>
      <c r="BQ26" t="inlineStr">
        <is>
          <t>static(None)</t>
        </is>
      </c>
      <c r="BR26" t="inlineStr">
        <is>
          <t>static(None)</t>
        </is>
      </c>
      <c r="BS26" t="inlineStr">
        <is>
          <t>static(None)</t>
        </is>
      </c>
      <c r="BT26" t="inlineStr">
        <is>
          <t>static(True)</t>
        </is>
      </c>
      <c r="BU26" t="inlineStr">
        <is>
          <t>static(None)</t>
        </is>
      </c>
      <c r="BV26" t="inlineStr">
        <is>
          <t>static(None)</t>
        </is>
      </c>
      <c r="BW26" t="inlineStr">
        <is>
          <t>static(None)</t>
        </is>
      </c>
      <c r="BX26" t="inlineStr">
        <is>
          <t>static(None)</t>
        </is>
      </c>
      <c r="BY26" t="inlineStr">
        <is>
          <t>static(None)</t>
        </is>
      </c>
      <c r="BZ26" s="18" t="inlineStr">
        <is>
          <t>No</t>
        </is>
      </c>
      <c r="CA26">
        <f>Part__c_exp5415[[#This Row],[Shipment_Order__r.Client_Reference__c]]&amp;":"&amp;Part__c_exp5415[[#This Row],[LookupName]]</f>
        <v/>
      </c>
      <c r="CM26" t="inlineStr">
        <is>
          <t>MED02</t>
        </is>
      </c>
      <c r="CN26" t="inlineStr">
        <is>
          <t>Original Documents to be Couriered to the In-country Team (UAE &lt; $20 000)</t>
        </is>
      </c>
      <c r="CO26" t="inlineStr">
        <is>
          <t>static('a7b1v000000kEW2AAM')</t>
        </is>
      </c>
      <c r="CP26" t="inlineStr">
        <is>
          <t>static('Original Documents to be Couriered to the In-country Team (UAE &lt; $20 000)')</t>
        </is>
      </c>
      <c r="CQ26" t="inlineStr">
        <is>
          <t>static(False)</t>
        </is>
      </c>
      <c r="CR26" t="inlineStr">
        <is>
          <t>static(True)</t>
        </is>
      </c>
      <c r="CS26" t="inlineStr">
        <is>
          <t>static('United Arab Emirates')</t>
        </is>
      </c>
      <c r="CT26" t="inlineStr">
        <is>
          <t>static('TecEx')</t>
        </is>
      </c>
      <c r="CU26" t="inlineStr">
        <is>
          <t>static('AM')</t>
        </is>
      </c>
      <c r="CV26">
        <f>SUBSTITUTE(Task_exp7437[[#This Row],[Shipment_Order__r.Client_Reference__c]]&amp;":"&amp;Task_exp7437[[#This Row],[Master_Task_LookupName]],"\","")</f>
        <v/>
      </c>
    </row>
    <row r="27">
      <c r="AV27" t="inlineStr">
        <is>
          <t>MED10</t>
        </is>
      </c>
      <c r="AW27" t="inlineStr">
        <is>
          <t>FEX-40D-AMEU</t>
        </is>
      </c>
      <c r="AX27" t="inlineStr">
        <is>
          <t>static('FEX-40D-AMEU')</t>
        </is>
      </c>
      <c r="AY27" t="inlineStr">
        <is>
          <t>static('a1d1v000006sArfAAE')</t>
        </is>
      </c>
      <c r="AZ27" t="inlineStr">
        <is>
          <t>static('8517620090')</t>
        </is>
      </c>
      <c r="BA27" t="inlineStr">
        <is>
          <t>static(None)</t>
        </is>
      </c>
      <c r="BB27" t="inlineStr">
        <is>
          <t>static(None)</t>
        </is>
      </c>
      <c r="BC27" t="inlineStr">
        <is>
          <t>static('Auto Matched')</t>
        </is>
      </c>
      <c r="BD27" s="18">
        <f>"inherit(results_df,'Part__c','"&amp;Part__c_exp5415[[#This Row],[Lookup Value]]&amp;"','Product__r.Li_on_batteries__c')"</f>
        <v/>
      </c>
      <c r="BE27" s="18">
        <f>"inherit(results_df,'Part__c','"&amp;Part__c_exp5415[[#This Row],[Lookup Value]]&amp;"','Product__r.Category__c')"</f>
        <v/>
      </c>
      <c r="BF27" s="18">
        <f>"inherit(results_df,'Part__c','"&amp;Part__c_exp5415[[#This Row],[Lookup Value]]&amp;"','Product__r.Sub_Category__c')"</f>
        <v/>
      </c>
      <c r="BG27" s="18">
        <f>"inherit(results_df,'Part__c','"&amp;Part__c_exp5415[[#This Row],[Lookup Value]]&amp;"','Product__r.US_HTS_Code__c')"</f>
        <v/>
      </c>
      <c r="BH27" s="18">
        <f>"inherit(results_df,'Part__c','"&amp;Part__c_exp5415[[#This Row],[Lookup Value]]&amp;"','Product__r.ECCN__c')"</f>
        <v/>
      </c>
      <c r="BI27" s="18">
        <f>"inherit(results_df,'Part__c','"&amp;Part__c_exp5415[[#This Row],[Lookup Value]]&amp;"','Product__r.Country_Two_Digit__c')"</f>
        <v/>
      </c>
      <c r="BJ27" s="18">
        <f>"inherit(results_df,'Part__c','"&amp;Part__c_exp5415[[#This Row],[Lookup Value]]&amp;"','Product__r.Suggested_Country_of_Origin__c')"</f>
        <v/>
      </c>
      <c r="BK27" s="18">
        <f>"inherit(results_df,'Part__c','"&amp;Part__c_exp5415[[#This Row],[Lookup Value]]&amp;"','Product__r.Country_of_Origin2__c')"</f>
        <v/>
      </c>
      <c r="BL27" s="18">
        <f>"inherit(results_df,'Part__c','"&amp;Part__c_exp5415[[#This Row],[Lookup Value]]&amp;"','Product__r.MSRP__c')"</f>
        <v/>
      </c>
      <c r="BM27" s="18" t="inlineStr">
        <is>
          <t>static('01t1v00000CydIbAAJ')</t>
        </is>
      </c>
      <c r="BN27" t="inlineStr">
        <is>
          <t>static('FEX-40D-AMEU')</t>
        </is>
      </c>
      <c r="BO27" t="inlineStr">
        <is>
          <t>static(False)</t>
        </is>
      </c>
      <c r="BP27" t="inlineStr">
        <is>
          <t>static(False)</t>
        </is>
      </c>
      <c r="BQ27" s="18">
        <f>"inherit(results_df,'Part__c','"&amp;Part__c_exp5415[[#This Row],[Lookup Value]]&amp;"','Product__r.Manufacturer__r.Name')"</f>
        <v/>
      </c>
      <c r="BR27" s="18">
        <f>"inherit(results_df,'Part__c','"&amp;Part__c_exp5415[[#This Row],[Lookup Value]]&amp;"','Product__r.Wireless_capability__c')"</f>
        <v/>
      </c>
      <c r="BS27" s="18">
        <f>"inherit(results_df,'Part__c','"&amp;Part__c_exp5415[[#This Row],[Lookup Value]]&amp;"','Product__r.Encryption__c')"</f>
        <v/>
      </c>
      <c r="BT27" t="inlineStr">
        <is>
          <t>static(False)</t>
        </is>
      </c>
      <c r="BU27" s="18">
        <f>"inherit(results_df,'Part__c','"&amp;Part__c_exp5415[[#This Row],[Lookup Value]]&amp;"','Matched_HS_Code2__r.Rate__c')"</f>
        <v/>
      </c>
      <c r="BV27" s="18">
        <f>"inherit(results_df,'Part__c','"&amp;Part__c_exp5415[[#This Row],[Lookup Value]]&amp;"','Matched_HS_Code2__r.Additional_Part_Specific_Tax_Rate_1__c')"</f>
        <v/>
      </c>
      <c r="BW27" t="inlineStr">
        <is>
          <t>static(None)</t>
        </is>
      </c>
      <c r="BX27" t="inlineStr">
        <is>
          <t>static(None)</t>
        </is>
      </c>
      <c r="BY27">
        <f>"inherit(results_df,'Part__c','"&amp;Part__c_exp5415[[#This Row],[Lookup Value]]&amp;"','Matched_HS_Code2__r.Specific_VAT_Rate__c')"</f>
        <v/>
      </c>
      <c r="BZ27" s="18" t="inlineStr">
        <is>
          <t>No</t>
        </is>
      </c>
      <c r="CA27">
        <f>Part__c_exp5415[[#This Row],[Shipment_Order__r.Client_Reference__c]]&amp;":"&amp;Part__c_exp5415[[#This Row],[LookupName]]</f>
        <v/>
      </c>
      <c r="CM27" t="inlineStr">
        <is>
          <t>MED02</t>
        </is>
      </c>
      <c r="CN27" t="inlineStr">
        <is>
          <t>Shipping Pack to be Compiled (Specific Instructions)</t>
        </is>
      </c>
      <c r="CO27" t="inlineStr">
        <is>
          <t>static('a7b1v000000kEXCAA2')</t>
        </is>
      </c>
      <c r="CP27" t="inlineStr">
        <is>
          <t>static('Shipping Pack to be Compiled (Specific Instructions)')</t>
        </is>
      </c>
      <c r="CQ27" t="inlineStr">
        <is>
          <t>static(False)</t>
        </is>
      </c>
      <c r="CR27" t="inlineStr">
        <is>
          <t>static(True)</t>
        </is>
      </c>
      <c r="CS27" t="inlineStr">
        <is>
          <t>static('All')</t>
        </is>
      </c>
      <c r="CT27" t="inlineStr">
        <is>
          <t>static('TecEx;Zee')</t>
        </is>
      </c>
      <c r="CU27" t="inlineStr">
        <is>
          <t>static('AM')</t>
        </is>
      </c>
      <c r="CV27">
        <f>SUBSTITUTE(Task_exp7437[[#This Row],[Shipment_Order__r.Client_Reference__c]]&amp;":"&amp;Task_exp7437[[#This Row],[Master_Task_LookupName]],"\","")</f>
        <v/>
      </c>
    </row>
    <row r="28">
      <c r="AV28" t="inlineStr">
        <is>
          <t>MED10</t>
        </is>
      </c>
      <c r="AW28" t="inlineStr">
        <is>
          <t>PAN-PA-220-RACK-SINGLE</t>
        </is>
      </c>
      <c r="AX28" t="inlineStr">
        <is>
          <t>static('PAN-PA-220-RACK-SINGLE')</t>
        </is>
      </c>
      <c r="AY28" t="inlineStr">
        <is>
          <t>static('a1d0Y000003Kv82QAC')</t>
        </is>
      </c>
      <c r="AZ28" t="inlineStr">
        <is>
          <t>static('85177000')</t>
        </is>
      </c>
      <c r="BA28" t="inlineStr">
        <is>
          <t>static(None)</t>
        </is>
      </c>
      <c r="BB28" t="inlineStr">
        <is>
          <t>static(None)</t>
        </is>
      </c>
      <c r="BC28" t="inlineStr">
        <is>
          <t>static('Auto Matched')</t>
        </is>
      </c>
      <c r="BD28" s="18">
        <f>"inherit(results_df,'Part__c','"&amp;Part__c_exp5415[[#This Row],[Lookup Value]]&amp;"','Product__r.Li_on_batteries__c')"</f>
        <v/>
      </c>
      <c r="BE28" s="18">
        <f>"inherit(results_df,'Part__c','"&amp;Part__c_exp5415[[#This Row],[Lookup Value]]&amp;"','Product__r.Category__c')"</f>
        <v/>
      </c>
      <c r="BF28" s="18">
        <f>"inherit(results_df,'Part__c','"&amp;Part__c_exp5415[[#This Row],[Lookup Value]]&amp;"','Product__r.Sub_Category__c')"</f>
        <v/>
      </c>
      <c r="BG28" s="18">
        <f>"inherit(results_df,'Part__c','"&amp;Part__c_exp5415[[#This Row],[Lookup Value]]&amp;"','Product__r.US_HTS_Code__c')"</f>
        <v/>
      </c>
      <c r="BH28" s="18">
        <f>"inherit(results_df,'Part__c','"&amp;Part__c_exp5415[[#This Row],[Lookup Value]]&amp;"','Product__r.ECCN__c')"</f>
        <v/>
      </c>
      <c r="BI28" s="18">
        <f>"inherit(results_df,'Part__c','"&amp;Part__c_exp5415[[#This Row],[Lookup Value]]&amp;"','Product__r.Country_Two_Digit__c')"</f>
        <v/>
      </c>
      <c r="BJ28" s="18">
        <f>"inherit(results_df,'Part__c','"&amp;Part__c_exp5415[[#This Row],[Lookup Value]]&amp;"','Product__r.Suggested_Country_of_Origin__c')"</f>
        <v/>
      </c>
      <c r="BK28" s="18">
        <f>"inherit(results_df,'Part__c','"&amp;Part__c_exp5415[[#This Row],[Lookup Value]]&amp;"','Product__r.Country_of_Origin2__c')"</f>
        <v/>
      </c>
      <c r="BL28" s="18">
        <f>"inherit(results_df,'Part__c','"&amp;Part__c_exp5415[[#This Row],[Lookup Value]]&amp;"','Product__r.MSRP__c')"</f>
        <v/>
      </c>
      <c r="BM28" s="18" t="inlineStr">
        <is>
          <t>static('01t1v00000G5dSEAAZ')</t>
        </is>
      </c>
      <c r="BN28" t="inlineStr">
        <is>
          <t>static('PAN-PA-220-RACK-SINGLE')</t>
        </is>
      </c>
      <c r="BO28" t="inlineStr">
        <is>
          <t>static(False)</t>
        </is>
      </c>
      <c r="BP28" t="inlineStr">
        <is>
          <t>static(False)</t>
        </is>
      </c>
      <c r="BQ28" s="18">
        <f>"inherit(results_df,'Part__c','"&amp;Part__c_exp5415[[#This Row],[Lookup Value]]&amp;"','Product__r.Manufacturer__r.Name')"</f>
        <v/>
      </c>
      <c r="BR28" s="18">
        <f>"inherit(results_df,'Part__c','"&amp;Part__c_exp5415[[#This Row],[Lookup Value]]&amp;"','Product__r.Wireless_capability__c')"</f>
        <v/>
      </c>
      <c r="BS28" s="18">
        <f>"inherit(results_df,'Part__c','"&amp;Part__c_exp5415[[#This Row],[Lookup Value]]&amp;"','Product__r.Encryption__c')"</f>
        <v/>
      </c>
      <c r="BT28" t="inlineStr">
        <is>
          <t>static(False)</t>
        </is>
      </c>
      <c r="BU28" s="18">
        <f>"inherit(results_df,'Part__c','"&amp;Part__c_exp5415[[#This Row],[Lookup Value]]&amp;"','Matched_HS_Code2__r.Rate__c')"</f>
        <v/>
      </c>
      <c r="BV28" s="18">
        <f>"inherit(results_df,'Part__c','"&amp;Part__c_exp5415[[#This Row],[Lookup Value]]&amp;"','Matched_HS_Code2__r.Additional_Part_Specific_Tax_Rate_1__c')"</f>
        <v/>
      </c>
      <c r="BW28" t="inlineStr">
        <is>
          <t>static(None)</t>
        </is>
      </c>
      <c r="BX28" t="inlineStr">
        <is>
          <t>static(None)</t>
        </is>
      </c>
      <c r="BY28">
        <f>"inherit(results_df,'Part__c','"&amp;Part__c_exp5415[[#This Row],[Lookup Value]]&amp;"','Matched_HS_Code2__r.Specific_VAT_Rate__c')"</f>
        <v/>
      </c>
      <c r="BZ28" s="18" t="inlineStr">
        <is>
          <t>No</t>
        </is>
      </c>
      <c r="CA28">
        <f>Part__c_exp5415[[#This Row],[Shipment_Order__r.Client_Reference__c]]&amp;":"&amp;Part__c_exp5415[[#This Row],[LookupName]]</f>
        <v/>
      </c>
      <c r="CM28" t="inlineStr">
        <is>
          <t>MED02</t>
        </is>
      </c>
      <c r="CN28" t="inlineStr">
        <is>
          <t>No Binding Quote Available (Freight Forwarder)</t>
        </is>
      </c>
      <c r="CO28" t="inlineStr">
        <is>
          <t>static('a7b1v000000kEWHAA2')</t>
        </is>
      </c>
      <c r="CP28" t="inlineStr">
        <is>
          <t>static('No Binding Quote Available (Freight Forwarder)')</t>
        </is>
      </c>
      <c r="CQ28" t="inlineStr">
        <is>
          <t>static(False)</t>
        </is>
      </c>
      <c r="CR28" t="inlineStr">
        <is>
          <t>static(True)</t>
        </is>
      </c>
      <c r="CS28" t="inlineStr">
        <is>
          <t>static('All')</t>
        </is>
      </c>
      <c r="CT28" t="inlineStr">
        <is>
          <t>static('TecEx')</t>
        </is>
      </c>
      <c r="CU28" t="inlineStr">
        <is>
          <t>static('FC')</t>
        </is>
      </c>
      <c r="CV28">
        <f>SUBSTITUTE(Task_exp7437[[#This Row],[Shipment_Order__r.Client_Reference__c]]&amp;":"&amp;Task_exp7437[[#This Row],[Master_Task_LookupName]],"\","")</f>
        <v/>
      </c>
    </row>
    <row r="29">
      <c r="AV29" t="inlineStr">
        <is>
          <t>MED10</t>
        </is>
      </c>
      <c r="AW29" t="inlineStr">
        <is>
          <t>PAN-PWR-CORD-EU</t>
        </is>
      </c>
      <c r="AX29" t="inlineStr">
        <is>
          <t>static('PAN-PWR-CORD-EU')</t>
        </is>
      </c>
      <c r="AY29" t="inlineStr">
        <is>
          <t>static('a1d0Y000003KmX9QAK')</t>
        </is>
      </c>
      <c r="AZ29" t="inlineStr">
        <is>
          <t>static('85444290')</t>
        </is>
      </c>
      <c r="BA29" t="inlineStr">
        <is>
          <t>static(None)</t>
        </is>
      </c>
      <c r="BB29" t="inlineStr">
        <is>
          <t>static(None)</t>
        </is>
      </c>
      <c r="BC29" t="inlineStr">
        <is>
          <t>static('Auto Matched')</t>
        </is>
      </c>
      <c r="BD29" s="18">
        <f>"inherit(results_df,'Part__c','"&amp;Part__c_exp5415[[#This Row],[Lookup Value]]&amp;"','Product__r.Li_on_batteries__c')"</f>
        <v/>
      </c>
      <c r="BE29" s="18">
        <f>"inherit(results_df,'Part__c','"&amp;Part__c_exp5415[[#This Row],[Lookup Value]]&amp;"','Product__r.Category__c')"</f>
        <v/>
      </c>
      <c r="BF29" s="18">
        <f>"inherit(results_df,'Part__c','"&amp;Part__c_exp5415[[#This Row],[Lookup Value]]&amp;"','Product__r.Sub_Category__c')"</f>
        <v/>
      </c>
      <c r="BG29" s="18">
        <f>"inherit(results_df,'Part__c','"&amp;Part__c_exp5415[[#This Row],[Lookup Value]]&amp;"','Product__r.US_HTS_Code__c')"</f>
        <v/>
      </c>
      <c r="BH29" s="18">
        <f>"inherit(results_df,'Part__c','"&amp;Part__c_exp5415[[#This Row],[Lookup Value]]&amp;"','Product__r.ECCN__c')"</f>
        <v/>
      </c>
      <c r="BI29" s="18">
        <f>"inherit(results_df,'Part__c','"&amp;Part__c_exp5415[[#This Row],[Lookup Value]]&amp;"','Product__r.Country_Two_Digit__c')"</f>
        <v/>
      </c>
      <c r="BJ29" s="18">
        <f>"inherit(results_df,'Part__c','"&amp;Part__c_exp5415[[#This Row],[Lookup Value]]&amp;"','Product__r.Suggested_Country_of_Origin__c')"</f>
        <v/>
      </c>
      <c r="BK29" s="18">
        <f>"inherit(results_df,'Part__c','"&amp;Part__c_exp5415[[#This Row],[Lookup Value]]&amp;"','Product__r.Country_of_Origin2__c')"</f>
        <v/>
      </c>
      <c r="BL29" s="18">
        <f>"inherit(results_df,'Part__c','"&amp;Part__c_exp5415[[#This Row],[Lookup Value]]&amp;"','Product__r.MSRP__c')"</f>
        <v/>
      </c>
      <c r="BM29" s="18" t="inlineStr">
        <is>
          <t>static('01t1v00000D9oWJAAZ')</t>
        </is>
      </c>
      <c r="BN29" t="inlineStr">
        <is>
          <t>static('PAN-PWR-CORD-EU')</t>
        </is>
      </c>
      <c r="BO29" t="inlineStr">
        <is>
          <t>static(False)</t>
        </is>
      </c>
      <c r="BP29" t="inlineStr">
        <is>
          <t>static(False)</t>
        </is>
      </c>
      <c r="BQ29" s="18">
        <f>"inherit(results_df,'Part__c','"&amp;Part__c_exp5415[[#This Row],[Lookup Value]]&amp;"','Product__r.Manufacturer__r.Name')"</f>
        <v/>
      </c>
      <c r="BR29" s="18">
        <f>"inherit(results_df,'Part__c','"&amp;Part__c_exp5415[[#This Row],[Lookup Value]]&amp;"','Product__r.Wireless_capability__c')"</f>
        <v/>
      </c>
      <c r="BS29" s="18">
        <f>"inherit(results_df,'Part__c','"&amp;Part__c_exp5415[[#This Row],[Lookup Value]]&amp;"','Product__r.Encryption__c')"</f>
        <v/>
      </c>
      <c r="BT29" t="inlineStr">
        <is>
          <t>static(False)</t>
        </is>
      </c>
      <c r="BU29" s="18">
        <f>"inherit(results_df,'Part__c','"&amp;Part__c_exp5415[[#This Row],[Lookup Value]]&amp;"','Matched_HS_Code2__r.Rate__c')"</f>
        <v/>
      </c>
      <c r="BV29" s="18">
        <f>"inherit(results_df,'Part__c','"&amp;Part__c_exp5415[[#This Row],[Lookup Value]]&amp;"','Matched_HS_Code2__r.Additional_Part_Specific_Tax_Rate_1__c')"</f>
        <v/>
      </c>
      <c r="BW29" t="inlineStr">
        <is>
          <t>static(None)</t>
        </is>
      </c>
      <c r="BX29" s="18">
        <f>"inherit(results_df,'Part__c','"&amp;Part__c_exp5415[[#This Row],[Lookup Value]]&amp;"','Matched_HS_Code2__r.Status__c')"</f>
        <v/>
      </c>
      <c r="BY29" s="18">
        <f>"inherit(results_df,'Part__c','"&amp;Part__c_exp5415[[#This Row],[Lookup Value]]&amp;"','Matched_HS_Code2__r.Specific_VAT_Rate__c')"</f>
        <v/>
      </c>
      <c r="BZ29" s="18" t="inlineStr">
        <is>
          <t>No</t>
        </is>
      </c>
      <c r="CA29">
        <f>Part__c_exp5415[[#This Row],[Shipment_Order__r.Client_Reference__c]]&amp;":"&amp;Part__c_exp5415[[#This Row],[LookupName]]</f>
        <v/>
      </c>
      <c r="CM29" t="inlineStr">
        <is>
          <t>MED02</t>
        </is>
      </c>
      <c r="CN29" t="inlineStr">
        <is>
          <t>Datasheet</t>
        </is>
      </c>
      <c r="CO29" t="inlineStr">
        <is>
          <t>static('a7b1v000000kEXfAAM')</t>
        </is>
      </c>
      <c r="CP29" t="inlineStr">
        <is>
          <t>static('Datasheet')</t>
        </is>
      </c>
      <c r="CQ29" t="inlineStr">
        <is>
          <t>static(False)</t>
        </is>
      </c>
      <c r="CR29" t="inlineStr">
        <is>
          <t>static(True)</t>
        </is>
      </c>
      <c r="CS29" t="inlineStr">
        <is>
          <t>static('All')</t>
        </is>
      </c>
      <c r="CT29" t="inlineStr">
        <is>
          <t>static('TecEx')</t>
        </is>
      </c>
      <c r="CU29" t="inlineStr">
        <is>
          <t>static('AM')</t>
        </is>
      </c>
      <c r="CV29">
        <f>SUBSTITUTE(Task_exp7437[[#This Row],[Shipment_Order__r.Client_Reference__c]]&amp;":"&amp;Task_exp7437[[#This Row],[Master_Task_LookupName]],"\","")</f>
        <v/>
      </c>
    </row>
    <row r="30">
      <c r="AV30" t="inlineStr">
        <is>
          <t>MED10</t>
        </is>
      </c>
      <c r="AW30" t="inlineStr">
        <is>
          <t>TE-815</t>
        </is>
      </c>
      <c r="AX30" t="inlineStr">
        <is>
          <t>static('TE-815')</t>
        </is>
      </c>
      <c r="AY30" t="inlineStr">
        <is>
          <t>static('a1d1v000006sQ3AAAU')</t>
        </is>
      </c>
      <c r="AZ30" t="inlineStr">
        <is>
          <t>static('8471500150')</t>
        </is>
      </c>
      <c r="BA30" t="inlineStr">
        <is>
          <t>static('a0N1v00000hWoPSEA0')</t>
        </is>
      </c>
      <c r="BB30" t="inlineStr">
        <is>
          <t>static('TE-815')</t>
        </is>
      </c>
      <c r="BC30" t="inlineStr">
        <is>
          <t>static('Auto Matched')</t>
        </is>
      </c>
      <c r="BD30" s="18">
        <f>"inherit(results_df,'Part__c','"&amp;Part__c_exp5415[[#This Row],[Lookup Value]]&amp;"','Product__r.Li_on_batteries__c')"</f>
        <v/>
      </c>
      <c r="BE30" s="18">
        <f>"inherit(results_df,'Part__c','"&amp;Part__c_exp5415[[#This Row],[Lookup Value]]&amp;"','Product__r.Category__c')"</f>
        <v/>
      </c>
      <c r="BF30" s="18">
        <f>"inherit(results_df,'Part__c','"&amp;Part__c_exp5415[[#This Row],[Lookup Value]]&amp;"','Product__r.Sub_Category__c')"</f>
        <v/>
      </c>
      <c r="BG30" s="18">
        <f>"inherit(results_df,'Part__c','"&amp;Part__c_exp5415[[#This Row],[Lookup Value]]&amp;"','Catalogue_Part__r.US_HTS_Code__c')"</f>
        <v/>
      </c>
      <c r="BH30" s="18">
        <f>"inherit(results_df,'Part__c','"&amp;Part__c_exp5415[[#This Row],[Lookup Value]]&amp;"','Catalogue_Part__r.ECCN_NO__c')"</f>
        <v/>
      </c>
      <c r="BI30" s="18">
        <f>"inherit(results_df,'Part__c','"&amp;Part__c_exp5415[[#This Row],[Lookup Value]]&amp;"','Catalogue_Part__r.COO_2_digit__c')"</f>
        <v/>
      </c>
      <c r="BJ30" s="18" t="inlineStr">
        <is>
          <t>static('United States')</t>
        </is>
      </c>
      <c r="BK30" s="18">
        <f>"inherit(results_df,'Part__c','"&amp;Part__c_exp5415[[#This Row],[Lookup Value]]&amp;"','Product__r.Country_of_Origin2__c')"</f>
        <v/>
      </c>
      <c r="BL30" s="18">
        <f>"inherit(results_df,'Part__c','"&amp;Part__c_exp5415[[#This Row],[Lookup Value]]&amp;"','Product__r.MSRP__c')"</f>
        <v/>
      </c>
      <c r="BM30" s="18" t="inlineStr">
        <is>
          <t>static('01t1v00000EZCNkAAP')</t>
        </is>
      </c>
      <c r="BN30" t="inlineStr">
        <is>
          <t>static('TE-815')</t>
        </is>
      </c>
      <c r="BO30" t="inlineStr">
        <is>
          <t>static(False)</t>
        </is>
      </c>
      <c r="BP30" t="inlineStr">
        <is>
          <t>static(False)</t>
        </is>
      </c>
      <c r="BQ30" s="18">
        <f>"inherit(results_df,'Part__c','"&amp;Part__c_exp5415[[#This Row],[Lookup Value]]&amp;"','Product__r.Manufacturer__r.Name')"</f>
        <v/>
      </c>
      <c r="BR30" s="18">
        <f>"inherit(results_df,'Part__c','"&amp;Part__c_exp5415[[#This Row],[Lookup Value]]&amp;"','Product__r.Wireless_capability__c')"</f>
        <v/>
      </c>
      <c r="BS30" s="18">
        <f>"inherit(results_df,'Part__c','"&amp;Part__c_exp5415[[#This Row],[Lookup Value]]&amp;"','Product__r.Encryption__c')"</f>
        <v/>
      </c>
      <c r="BT30" t="inlineStr">
        <is>
          <t>static(False)</t>
        </is>
      </c>
      <c r="BU30" s="18" t="inlineStr">
        <is>
          <t>static(0)</t>
        </is>
      </c>
      <c r="BV30" s="18" t="inlineStr">
        <is>
          <t>static(25)</t>
        </is>
      </c>
      <c r="BW30" t="inlineStr">
        <is>
          <t>static(None)</t>
        </is>
      </c>
      <c r="BX30" t="inlineStr">
        <is>
          <t>static(None)</t>
        </is>
      </c>
      <c r="BY30">
        <f>"inherit(results_df,'Part__c','"&amp;Part__c_exp5415[[#This Row],[Lookup Value]]&amp;"','Matched_HS_Code2__r.Specific_VAT_Rate__c')"</f>
        <v/>
      </c>
      <c r="BZ30" s="18" t="inlineStr">
        <is>
          <t>No</t>
        </is>
      </c>
      <c r="CA30">
        <f>Part__c_exp5415[[#This Row],[Shipment_Order__r.Client_Reference__c]]&amp;":"&amp;Part__c_exp5415[[#This Row],[LookupName]]</f>
        <v/>
      </c>
      <c r="CM30" t="inlineStr">
        <is>
          <t>MED02</t>
        </is>
      </c>
      <c r="CN30" t="inlineStr">
        <is>
          <t>Multiple FDAs package labelling</t>
        </is>
      </c>
      <c r="CO30" t="inlineStr">
        <is>
          <t>static('a7b1v000000H45rAAC')</t>
        </is>
      </c>
      <c r="CP30" t="inlineStr">
        <is>
          <t>static('Multiple FDAs package labelling')</t>
        </is>
      </c>
      <c r="CQ30" t="inlineStr">
        <is>
          <t>static(False)</t>
        </is>
      </c>
      <c r="CR30" t="inlineStr">
        <is>
          <t>static(True)</t>
        </is>
      </c>
      <c r="CS30" t="inlineStr">
        <is>
          <t>static('All')</t>
        </is>
      </c>
      <c r="CT30" t="inlineStr">
        <is>
          <t>static('TecEx')</t>
        </is>
      </c>
      <c r="CU30" t="inlineStr">
        <is>
          <t>static('AM')</t>
        </is>
      </c>
      <c r="CV30">
        <f>SUBSTITUTE(Task_exp7437[[#This Row],[Shipment_Order__r.Client_Reference__c]]&amp;":"&amp;Task_exp7437[[#This Row],[Master_Task_LookupName]],"\","")</f>
        <v/>
      </c>
    </row>
    <row r="31">
      <c r="AV31" t="inlineStr">
        <is>
          <t>MED10</t>
        </is>
      </c>
      <c r="AW31" t="inlineStr">
        <is>
          <t>VC-EDG-RMB-P</t>
        </is>
      </c>
      <c r="AX31" t="inlineStr">
        <is>
          <t>static('VC-EDG-RMB-P')</t>
        </is>
      </c>
      <c r="AY31" t="inlineStr">
        <is>
          <t>static('a1d0Y000003KMEDwQAO')</t>
        </is>
      </c>
      <c r="AZ31" t="inlineStr">
        <is>
          <t>static('83024960')</t>
        </is>
      </c>
      <c r="BA31" t="inlineStr">
        <is>
          <t>static(None)</t>
        </is>
      </c>
      <c r="BB31" t="inlineStr">
        <is>
          <t>static(None)</t>
        </is>
      </c>
      <c r="BC31" t="inlineStr">
        <is>
          <t>static('Auto Matched')</t>
        </is>
      </c>
      <c r="BD31" s="18">
        <f>"inherit(results_df,'Part__c','"&amp;Part__c_exp5415[[#This Row],[Lookup Value]]&amp;"','Product__r.Li_on_batteries__c')"</f>
        <v/>
      </c>
      <c r="BE31" s="18">
        <f>"inherit(results_df,'Part__c','"&amp;Part__c_exp5415[[#This Row],[Lookup Value]]&amp;"','Product__r.Category__c')"</f>
        <v/>
      </c>
      <c r="BF31" s="18">
        <f>"inherit(results_df,'Part__c','"&amp;Part__c_exp5415[[#This Row],[Lookup Value]]&amp;"','Product__r.Sub_Category__c')"</f>
        <v/>
      </c>
      <c r="BG31" s="18">
        <f>"inherit(results_df,'Part__c','"&amp;Part__c_exp5415[[#This Row],[Lookup Value]]&amp;"','Product__r.US_HTS_Code__c')"</f>
        <v/>
      </c>
      <c r="BH31" s="18">
        <f>"inherit(results_df,'Part__c','"&amp;Part__c_exp5415[[#This Row],[Lookup Value]]&amp;"','Product__r.ECCN__c')"</f>
        <v/>
      </c>
      <c r="BI31" s="18">
        <f>"inherit(results_df,'Part__c','"&amp;Part__c_exp5415[[#This Row],[Lookup Value]]&amp;"','Product__r.Country_Two_Digit__c')"</f>
        <v/>
      </c>
      <c r="BJ31" s="18">
        <f>"inherit(results_df,'Part__c','"&amp;Part__c_exp5415[[#This Row],[Lookup Value]]&amp;"','Product__r.Suggested_Country_of_Origin__c')"</f>
        <v/>
      </c>
      <c r="BK31" s="18">
        <f>"inherit(results_df,'Part__c','"&amp;Part__c_exp5415[[#This Row],[Lookup Value]]&amp;"','Product__r.Country_of_Origin2__c')"</f>
        <v/>
      </c>
      <c r="BL31" s="18">
        <f>"inherit(results_df,'Part__c','"&amp;Part__c_exp5415[[#This Row],[Lookup Value]]&amp;"','Product__r.MSRP__c')"</f>
        <v/>
      </c>
      <c r="BM31" s="18" t="inlineStr">
        <is>
          <t>static('01t1v00000G6UDKAA3')</t>
        </is>
      </c>
      <c r="BN31" t="inlineStr">
        <is>
          <t>static('VC-EDG-RMB-P')</t>
        </is>
      </c>
      <c r="BO31" t="inlineStr">
        <is>
          <t>static(False)</t>
        </is>
      </c>
      <c r="BP31" t="inlineStr">
        <is>
          <t>static(False)</t>
        </is>
      </c>
      <c r="BQ31" s="18">
        <f>"inherit(results_df,'Part__c','"&amp;Part__c_exp5415[[#This Row],[Lookup Value]]&amp;"','Product__r.Manufacturer__r.Name')"</f>
        <v/>
      </c>
      <c r="BR31" s="18">
        <f>"inherit(results_df,'Part__c','"&amp;Part__c_exp5415[[#This Row],[Lookup Value]]&amp;"','Product__r.Wireless_capability__c')"</f>
        <v/>
      </c>
      <c r="BS31" s="18">
        <f>"inherit(results_df,'Part__c','"&amp;Part__c_exp5415[[#This Row],[Lookup Value]]&amp;"','Product__r.Encryption__c')"</f>
        <v/>
      </c>
      <c r="BT31" t="inlineStr">
        <is>
          <t>static(False)</t>
        </is>
      </c>
      <c r="BU31" s="18">
        <f>"inherit(results_df,'Part__c','"&amp;Part__c_exp5415[[#This Row],[Lookup Value]]&amp;"','Matched_HS_Code2__r.Rate__c')"</f>
        <v/>
      </c>
      <c r="BV31" s="18">
        <f>"inherit(results_df,'Part__c','"&amp;Part__c_exp5415[[#This Row],[Lookup Value]]&amp;"','Matched_HS_Code2__r.Additional_Part_Specific_Tax_Rate_1__c')"</f>
        <v/>
      </c>
      <c r="BW31" t="inlineStr">
        <is>
          <t>static(None)</t>
        </is>
      </c>
      <c r="BX31" s="18">
        <f>"inherit(results_df,'Part__c','"&amp;Part__c_exp5415[[#This Row],[Lookup Value]]&amp;"','Matched_HS_Code2__r.Status__c')"</f>
        <v/>
      </c>
      <c r="BY31" s="18">
        <f>"inherit(results_df,'Part__c','"&amp;Part__c_exp5415[[#This Row],[Lookup Value]]&amp;"','Matched_HS_Code2__r.Specific_VAT_Rate__c')"</f>
        <v/>
      </c>
      <c r="BZ31" s="18" t="inlineStr">
        <is>
          <t>No</t>
        </is>
      </c>
      <c r="CA31">
        <f>Part__c_exp5415[[#This Row],[Shipment_Order__r.Client_Reference__c]]&amp;":"&amp;Part__c_exp5415[[#This Row],[LookupName]]</f>
        <v/>
      </c>
      <c r="CM31" t="inlineStr">
        <is>
          <t>MED02</t>
        </is>
      </c>
      <c r="CN31" t="inlineStr">
        <is>
          <t>No Binding Quote Available</t>
        </is>
      </c>
      <c r="CO31" t="inlineStr">
        <is>
          <t>static('a7b1v000000kEWGAA2')</t>
        </is>
      </c>
      <c r="CP31" t="inlineStr">
        <is>
          <t>static('No Binding Quote Available')</t>
        </is>
      </c>
      <c r="CQ31" t="inlineStr">
        <is>
          <t>static(False)</t>
        </is>
      </c>
      <c r="CR31" t="inlineStr">
        <is>
          <t>static(True)</t>
        </is>
      </c>
      <c r="CS31" t="inlineStr">
        <is>
          <t>static('All')</t>
        </is>
      </c>
      <c r="CT31" t="inlineStr">
        <is>
          <t>static('TecEx')</t>
        </is>
      </c>
      <c r="CU31" t="inlineStr">
        <is>
          <t>static('FC')</t>
        </is>
      </c>
      <c r="CV31">
        <f>SUBSTITUTE(Task_exp7437[[#This Row],[Shipment_Order__r.Client_Reference__c]]&amp;":"&amp;Task_exp7437[[#This Row],[Master_Task_LookupName]],"\","")</f>
        <v/>
      </c>
    </row>
    <row r="32">
      <c r="AV32" t="inlineStr">
        <is>
          <t>MED14</t>
        </is>
      </c>
      <c r="AW32" t="inlineStr">
        <is>
          <t>FEX-40D-AMEU</t>
        </is>
      </c>
      <c r="AX32" t="inlineStr">
        <is>
          <t>static('FEX-40D-AMEU')</t>
        </is>
      </c>
      <c r="AY32" t="inlineStr">
        <is>
          <t>static('a1d1v000005h1CDAAY')</t>
        </is>
      </c>
      <c r="AZ32" t="inlineStr">
        <is>
          <t>static('85176200005')</t>
        </is>
      </c>
      <c r="BA32" t="inlineStr">
        <is>
          <t>static(None)</t>
        </is>
      </c>
      <c r="BB32" t="inlineStr">
        <is>
          <t>static(None)</t>
        </is>
      </c>
      <c r="BC32" t="inlineStr">
        <is>
          <t>static('Auto Matched')</t>
        </is>
      </c>
      <c r="BD32" s="18">
        <f>"inherit(results_df,'Part__c','"&amp;Part__c_exp5415[[#This Row],[Lookup Value]]&amp;"','Product__r.Li_on_batteries__c')"</f>
        <v/>
      </c>
      <c r="BE32" s="18">
        <f>"inherit(results_df,'Part__c','"&amp;Part__c_exp5415[[#This Row],[Lookup Value]]&amp;"','Product__r.Category__c')"</f>
        <v/>
      </c>
      <c r="BF32" s="18">
        <f>"inherit(results_df,'Part__c','"&amp;Part__c_exp5415[[#This Row],[Lookup Value]]&amp;"','Product__r.Sub_Category__c')"</f>
        <v/>
      </c>
      <c r="BG32" s="18">
        <f>"inherit(results_df,'Part__c','"&amp;Part__c_exp5415[[#This Row],[Lookup Value]]&amp;"','Product__r.US_HTS_Code__c')"</f>
        <v/>
      </c>
      <c r="BH32" s="18">
        <f>"inherit(results_df,'Part__c','"&amp;Part__c_exp5415[[#This Row],[Lookup Value]]&amp;"','Product__r.ECCN__c')"</f>
        <v/>
      </c>
      <c r="BI32" s="18">
        <f>"inherit(results_df,'Part__c','"&amp;Part__c_exp5415[[#This Row],[Lookup Value]]&amp;"','Product__r.Country_Two_Digit__c')"</f>
        <v/>
      </c>
      <c r="BJ32" s="18">
        <f>"inherit(results_df,'Part__c','"&amp;Part__c_exp5415[[#This Row],[Lookup Value]]&amp;"','Product__r.Suggested_Country_of_Origin__c')"</f>
        <v/>
      </c>
      <c r="BK32" s="18">
        <f>"inherit(results_df,'Part__c','"&amp;Part__c_exp5415[[#This Row],[Lookup Value]]&amp;"','Product__r.Country_of_Origin2__c')"</f>
        <v/>
      </c>
      <c r="BL32" s="18">
        <f>"inherit(results_df,'Part__c','"&amp;Part__c_exp5415[[#This Row],[Lookup Value]]&amp;"','Product__r.MSRP__c')"</f>
        <v/>
      </c>
      <c r="BM32" s="18" t="inlineStr">
        <is>
          <t>static('01t1v00000CydIbAAJ')</t>
        </is>
      </c>
      <c r="BN32" t="inlineStr">
        <is>
          <t>static('FEX-40D-AMEU')</t>
        </is>
      </c>
      <c r="BO32" t="inlineStr">
        <is>
          <t>static(False)</t>
        </is>
      </c>
      <c r="BP32" t="inlineStr">
        <is>
          <t>static(False)</t>
        </is>
      </c>
      <c r="BQ32" s="18">
        <f>"inherit(results_df,'Part__c','"&amp;Part__c_exp5415[[#This Row],[Lookup Value]]&amp;"','Product__r.Manufacturer__r.Name')"</f>
        <v/>
      </c>
      <c r="BR32" s="18">
        <f>"inherit(results_df,'Part__c','"&amp;Part__c_exp5415[[#This Row],[Lookup Value]]&amp;"','Product__r.Wireless_capability__c')"</f>
        <v/>
      </c>
      <c r="BS32" s="18">
        <f>"inherit(results_df,'Part__c','"&amp;Part__c_exp5415[[#This Row],[Lookup Value]]&amp;"','Product__r.Encryption__c')"</f>
        <v/>
      </c>
      <c r="BT32" t="inlineStr">
        <is>
          <t>static(False)</t>
        </is>
      </c>
      <c r="BU32" s="18">
        <f>"inherit(results_df,'Part__c','"&amp;Part__c_exp5415[[#This Row],[Lookup Value]]&amp;"','Matched_HS_Code2__r.Rate__c')"</f>
        <v/>
      </c>
      <c r="BV32" t="inlineStr">
        <is>
          <t>static(None)</t>
        </is>
      </c>
      <c r="BW32" t="inlineStr">
        <is>
          <t>static(None)</t>
        </is>
      </c>
      <c r="BX32" s="18">
        <f>"inherit(results_df,'Part__c','"&amp;Part__c_exp5415[[#This Row],[Lookup Value]]&amp;"','Matched_HS_Code2__r.Status__c')"</f>
        <v/>
      </c>
      <c r="BY32" s="18">
        <f>"inherit(results_df,'Part__c','"&amp;Part__c_exp5415[[#This Row],[Lookup Value]]&amp;"','Matched_HS_Code2__r.Specific_VAT_Rate__c')"</f>
        <v/>
      </c>
      <c r="BZ32" s="18" t="inlineStr">
        <is>
          <t>No</t>
        </is>
      </c>
      <c r="CA32">
        <f>Part__c_exp5415[[#This Row],[Shipment_Order__r.Client_Reference__c]]&amp;":"&amp;Part__c_exp5415[[#This Row],[LookupName]]</f>
        <v/>
      </c>
      <c r="CM32" t="inlineStr">
        <is>
          <t>MED02</t>
        </is>
      </c>
      <c r="CN32" t="inlineStr">
        <is>
          <t>Auto CI Used</t>
        </is>
      </c>
      <c r="CO32" t="inlineStr">
        <is>
          <t>static('a7b1v000000kEWIAA2')</t>
        </is>
      </c>
      <c r="CP32" t="inlineStr">
        <is>
          <t>static('Auto CI Used')</t>
        </is>
      </c>
      <c r="CQ32" t="inlineStr">
        <is>
          <t>static(False)</t>
        </is>
      </c>
      <c r="CR32" t="inlineStr">
        <is>
          <t>static(True)</t>
        </is>
      </c>
      <c r="CS32" t="inlineStr">
        <is>
          <t>static('All')</t>
        </is>
      </c>
      <c r="CT32" t="inlineStr">
        <is>
          <t>static('TecEx;Zee')</t>
        </is>
      </c>
      <c r="CU32" t="inlineStr">
        <is>
          <t>static('AM')</t>
        </is>
      </c>
      <c r="CV32">
        <f>SUBSTITUTE(Task_exp7437[[#This Row],[Shipment_Order__r.Client_Reference__c]]&amp;":"&amp;Task_exp7437[[#This Row],[Master_Task_LookupName]],"\","")</f>
        <v/>
      </c>
    </row>
    <row r="33">
      <c r="AV33" t="inlineStr">
        <is>
          <t>MED14</t>
        </is>
      </c>
      <c r="AW33" t="inlineStr">
        <is>
          <t>HL-1110</t>
        </is>
      </c>
      <c r="AX33" t="inlineStr">
        <is>
          <t>static('HL-1110')</t>
        </is>
      </c>
      <c r="AY33" t="inlineStr">
        <is>
          <t>static('a1d1v000005h11fAAA')</t>
        </is>
      </c>
      <c r="AZ33" t="inlineStr">
        <is>
          <t>static('84431920004')</t>
        </is>
      </c>
      <c r="BA33" t="inlineStr">
        <is>
          <t>static(None)</t>
        </is>
      </c>
      <c r="BB33" t="inlineStr">
        <is>
          <t>static(None)</t>
        </is>
      </c>
      <c r="BC33" t="inlineStr">
        <is>
          <t>static('Auto Matched')</t>
        </is>
      </c>
      <c r="BD33" s="18">
        <f>"inherit(results_df,'Part__c','"&amp;Part__c_exp5415[[#This Row],[Lookup Value]]&amp;"','Product__r.Li_on_batteries__c')"</f>
        <v/>
      </c>
      <c r="BE33" s="18">
        <f>"inherit(results_df,'Part__c','"&amp;Part__c_exp5415[[#This Row],[Lookup Value]]&amp;"','Product__r.Category__c')"</f>
        <v/>
      </c>
      <c r="BF33" s="18">
        <f>"inherit(results_df,'Part__c','"&amp;Part__c_exp5415[[#This Row],[Lookup Value]]&amp;"','Product__r.Sub_Category__c')"</f>
        <v/>
      </c>
      <c r="BG33" s="18">
        <f>"inherit(results_df,'Part__c','"&amp;Part__c_exp5415[[#This Row],[Lookup Value]]&amp;"','Product__r.US_HTS_Code__c')"</f>
        <v/>
      </c>
      <c r="BH33" s="18">
        <f>"inherit(results_df,'Part__c','"&amp;Part__c_exp5415[[#This Row],[Lookup Value]]&amp;"','Product__r.ECCN__c')"</f>
        <v/>
      </c>
      <c r="BI33" s="18">
        <f>"inherit(results_df,'Part__c','"&amp;Part__c_exp5415[[#This Row],[Lookup Value]]&amp;"','Product__r.Country_Two_Digit__c')"</f>
        <v/>
      </c>
      <c r="BJ33" s="18">
        <f>"inherit(results_df,'Part__c','"&amp;Part__c_exp5415[[#This Row],[Lookup Value]]&amp;"','Product__r.Suggested_Country_of_Origin__c')"</f>
        <v/>
      </c>
      <c r="BK33" s="18">
        <f>"inherit(results_df,'Part__c','"&amp;Part__c_exp5415[[#This Row],[Lookup Value]]&amp;"','Product__r.Country_of_Origin2__c')"</f>
        <v/>
      </c>
      <c r="BL33" s="18">
        <f>"inherit(results_df,'Part__c','"&amp;Part__c_exp5415[[#This Row],[Lookup Value]]&amp;"','Product__r.MSRP__c')"</f>
        <v/>
      </c>
      <c r="BM33" s="18" t="inlineStr">
        <is>
          <t>static('01t1v00000CydQTAAZ')</t>
        </is>
      </c>
      <c r="BN33" t="inlineStr">
        <is>
          <t>static('HL-1110')</t>
        </is>
      </c>
      <c r="BO33" t="inlineStr">
        <is>
          <t>static(False)</t>
        </is>
      </c>
      <c r="BP33" t="inlineStr">
        <is>
          <t>static(False)</t>
        </is>
      </c>
      <c r="BQ33" s="18">
        <f>"inherit(results_df,'Part__c','"&amp;Part__c_exp5415[[#This Row],[Lookup Value]]&amp;"','Product__r.Manufacturer__r.Name')"</f>
        <v/>
      </c>
      <c r="BR33" s="18">
        <f>"inherit(results_df,'Part__c','"&amp;Part__c_exp5415[[#This Row],[Lookup Value]]&amp;"','Product__r.Wireless_capability__c')"</f>
        <v/>
      </c>
      <c r="BS33" s="18">
        <f>"inherit(results_df,'Part__c','"&amp;Part__c_exp5415[[#This Row],[Lookup Value]]&amp;"','Product__r.Encryption__c')"</f>
        <v/>
      </c>
      <c r="BT33" t="inlineStr">
        <is>
          <t>static(False)</t>
        </is>
      </c>
      <c r="BU33" s="18">
        <f>"inherit(results_df,'Part__c','"&amp;Part__c_exp5415[[#This Row],[Lookup Value]]&amp;"','Matched_HS_Code2__r.Rate__c')"</f>
        <v/>
      </c>
      <c r="BV33" t="inlineStr">
        <is>
          <t>static(None)</t>
        </is>
      </c>
      <c r="BW33" t="inlineStr">
        <is>
          <t>static(None)</t>
        </is>
      </c>
      <c r="BX33" t="inlineStr">
        <is>
          <t>static(None)</t>
        </is>
      </c>
      <c r="BY33">
        <f>"inherit(results_df,'Part__c','"&amp;Part__c_exp5415[[#This Row],[Lookup Value]]&amp;"','Matched_HS_Code2__r.Specific_VAT_Rate__c')"</f>
        <v/>
      </c>
      <c r="BZ33" s="18" t="inlineStr">
        <is>
          <t>No</t>
        </is>
      </c>
      <c r="CA33">
        <f>Part__c_exp5415[[#This Row],[Shipment_Order__r.Client_Reference__c]]&amp;":"&amp;Part__c_exp5415[[#This Row],[LookupName]]</f>
        <v/>
      </c>
      <c r="CM33" t="inlineStr">
        <is>
          <t>MED02</t>
        </is>
      </c>
      <c r="CN33" t="inlineStr">
        <is>
          <t>Package Contains Batteries (PI Numbers Required)</t>
        </is>
      </c>
      <c r="CO33" t="inlineStr">
        <is>
          <t>static('a7b1v000000kEWJAA2')</t>
        </is>
      </c>
      <c r="CP33" t="inlineStr">
        <is>
          <t>static('Package Contains Batteries (PI Numbers Required)')</t>
        </is>
      </c>
      <c r="CQ33" t="inlineStr">
        <is>
          <t>static(False)</t>
        </is>
      </c>
      <c r="CR33" t="inlineStr">
        <is>
          <t>static(True)</t>
        </is>
      </c>
      <c r="CS33" t="inlineStr">
        <is>
          <t>static('All')</t>
        </is>
      </c>
      <c r="CT33" t="inlineStr">
        <is>
          <t>static('TecEx')</t>
        </is>
      </c>
      <c r="CU33" t="inlineStr">
        <is>
          <t>static('AM')</t>
        </is>
      </c>
      <c r="CV33">
        <f>SUBSTITUTE(Task_exp7437[[#This Row],[Shipment_Order__r.Client_Reference__c]]&amp;":"&amp;Task_exp7437[[#This Row],[Master_Task_LookupName]],"\","")</f>
        <v/>
      </c>
    </row>
    <row r="34">
      <c r="AV34" t="inlineStr">
        <is>
          <t>MED14</t>
        </is>
      </c>
      <c r="AW34" t="inlineStr">
        <is>
          <t>SAMSUNGGALAXYJ3</t>
        </is>
      </c>
      <c r="AX34" t="inlineStr">
        <is>
          <t>static('SAMSUNGGALAXYJ3')</t>
        </is>
      </c>
      <c r="AY34" t="inlineStr">
        <is>
          <t>static('a1d1v000005h1C8AAI')</t>
        </is>
      </c>
      <c r="AZ34" t="inlineStr">
        <is>
          <t>static('85171100007')</t>
        </is>
      </c>
      <c r="BA34" t="inlineStr">
        <is>
          <t>static(None)</t>
        </is>
      </c>
      <c r="BB34" t="inlineStr">
        <is>
          <t>static(None)</t>
        </is>
      </c>
      <c r="BC34" t="inlineStr">
        <is>
          <t>static('Auto Matched')</t>
        </is>
      </c>
      <c r="BD34" s="18">
        <f>"inherit(results_df,'Part__c','"&amp;Part__c_exp5415[[#This Row],[Lookup Value]]&amp;"','Product__r.Li_on_batteries__c')"</f>
        <v/>
      </c>
      <c r="BE34" s="18">
        <f>"inherit(results_df,'Part__c','"&amp;Part__c_exp5415[[#This Row],[Lookup Value]]&amp;"','Product__r.Category__c')"</f>
        <v/>
      </c>
      <c r="BF34" s="18">
        <f>"inherit(results_df,'Part__c','"&amp;Part__c_exp5415[[#This Row],[Lookup Value]]&amp;"','Product__r.Sub_Category__c')"</f>
        <v/>
      </c>
      <c r="BG34" s="18">
        <f>"inherit(results_df,'Part__c','"&amp;Part__c_exp5415[[#This Row],[Lookup Value]]&amp;"','Product__r.US_HTS_Code__c')"</f>
        <v/>
      </c>
      <c r="BH34" s="18">
        <f>"inherit(results_df,'Part__c','"&amp;Part__c_exp5415[[#This Row],[Lookup Value]]&amp;"','Product__r.ECCN__c')"</f>
        <v/>
      </c>
      <c r="BI34" s="18">
        <f>"inherit(results_df,'Part__c','"&amp;Part__c_exp5415[[#This Row],[Lookup Value]]&amp;"','Product__r.Country_Two_Digit__c')"</f>
        <v/>
      </c>
      <c r="BJ34" s="18">
        <f>"inherit(results_df,'Part__c','"&amp;Part__c_exp5415[[#This Row],[Lookup Value]]&amp;"','Product__r.Suggested_Country_of_Origin__c')"</f>
        <v/>
      </c>
      <c r="BK34" s="18">
        <f>"inherit(results_df,'Part__c','"&amp;Part__c_exp5415[[#This Row],[Lookup Value]]&amp;"','Product__r.Country_of_Origin2__c')"</f>
        <v/>
      </c>
      <c r="BL34" s="18">
        <f>"inherit(results_df,'Part__c','"&amp;Part__c_exp5415[[#This Row],[Lookup Value]]&amp;"','Product__r.MSRP__c')"</f>
        <v/>
      </c>
      <c r="BM34" s="18" t="inlineStr">
        <is>
          <t>static('01t1v00000CycxXAAR')</t>
        </is>
      </c>
      <c r="BN34" t="inlineStr">
        <is>
          <t>static('Samsung Galaxy J3')</t>
        </is>
      </c>
      <c r="BO34" t="inlineStr">
        <is>
          <t>static(False)</t>
        </is>
      </c>
      <c r="BP34" t="inlineStr">
        <is>
          <t>static(False)</t>
        </is>
      </c>
      <c r="BQ34" s="18">
        <f>"inherit(results_df,'Part__c','"&amp;Part__c_exp5415[[#This Row],[Lookup Value]]&amp;"','Product__r.Manufacturer__r.Name')"</f>
        <v/>
      </c>
      <c r="BR34" s="18">
        <f>"inherit(results_df,'Part__c','"&amp;Part__c_exp5415[[#This Row],[Lookup Value]]&amp;"','Product__r.Wireless_capability__c')"</f>
        <v/>
      </c>
      <c r="BS34" s="18">
        <f>"inherit(results_df,'Part__c','"&amp;Part__c_exp5415[[#This Row],[Lookup Value]]&amp;"','Product__r.Encryption__c')"</f>
        <v/>
      </c>
      <c r="BT34" t="inlineStr">
        <is>
          <t>static(False)</t>
        </is>
      </c>
      <c r="BU34" s="18">
        <f>"inherit(results_df,'Part__c','"&amp;Part__c_exp5415[[#This Row],[Lookup Value]]&amp;"','Matched_HS_Code2__r.Rate__c')"</f>
        <v/>
      </c>
      <c r="BV34" t="inlineStr">
        <is>
          <t>static(None)</t>
        </is>
      </c>
      <c r="BW34" t="inlineStr">
        <is>
          <t>static(None)</t>
        </is>
      </c>
      <c r="BX34" t="inlineStr">
        <is>
          <t>static(None)</t>
        </is>
      </c>
      <c r="BY34">
        <f>"inherit(results_df,'Part__c','"&amp;Part__c_exp5415[[#This Row],[Lookup Value]]&amp;"','Matched_HS_Code2__r.Specific_VAT_Rate__c')"</f>
        <v/>
      </c>
      <c r="BZ34" s="18" t="inlineStr">
        <is>
          <t>No</t>
        </is>
      </c>
      <c r="CA34">
        <f>Part__c_exp5415[[#This Row],[Shipment_Order__r.Client_Reference__c]]&amp;":"&amp;Part__c_exp5415[[#This Row],[LookupName]]</f>
        <v/>
      </c>
      <c r="CM34" t="inlineStr">
        <is>
          <t>MED02</t>
        </is>
      </c>
      <c r="CN34" t="inlineStr">
        <is>
          <t>Battery Declaration to be Completed &amp; Attached to Goods</t>
        </is>
      </c>
      <c r="CO34" t="inlineStr">
        <is>
          <t>static('a7b1v000000kEWKAA2')</t>
        </is>
      </c>
      <c r="CP34" t="inlineStr">
        <is>
          <t>static('Battery Declaration to be Completed &amp; Attached to Goods')</t>
        </is>
      </c>
      <c r="CQ34" t="inlineStr">
        <is>
          <t>static(False)</t>
        </is>
      </c>
      <c r="CR34" t="inlineStr">
        <is>
          <t>static(True)</t>
        </is>
      </c>
      <c r="CS34" t="inlineStr">
        <is>
          <t>static('All')</t>
        </is>
      </c>
      <c r="CT34" t="inlineStr">
        <is>
          <t>static('TecEx')</t>
        </is>
      </c>
      <c r="CU34" t="inlineStr">
        <is>
          <t>static('AM')</t>
        </is>
      </c>
      <c r="CV34">
        <f>SUBSTITUTE(Task_exp7437[[#This Row],[Shipment_Order__r.Client_Reference__c]]&amp;":"&amp;Task_exp7437[[#This Row],[Master_Task_LookupName]],"\","")</f>
        <v/>
      </c>
    </row>
    <row r="35">
      <c r="AV35" t="inlineStr">
        <is>
          <t>MED14</t>
        </is>
      </c>
      <c r="AW35" t="inlineStr">
        <is>
          <t>T3620</t>
        </is>
      </c>
      <c r="AX35" t="inlineStr">
        <is>
          <t>static('T3620')</t>
        </is>
      </c>
      <c r="AY35" t="inlineStr">
        <is>
          <t>static('a1d1v000005h1CDAAY')</t>
        </is>
      </c>
      <c r="AZ35" t="inlineStr">
        <is>
          <t>static('85176200005')</t>
        </is>
      </c>
      <c r="BA35" t="inlineStr">
        <is>
          <t>static('a0N1v00000icSswEAE')</t>
        </is>
      </c>
      <c r="BB35" t="inlineStr">
        <is>
          <t>static('T3620')</t>
        </is>
      </c>
      <c r="BC35" t="inlineStr">
        <is>
          <t>static(None)</t>
        </is>
      </c>
      <c r="BD35" s="18">
        <f>"inherit(results_df,'Part__c','"&amp;Part__c_exp5415[[#This Row],[Lookup Value]]&amp;"','Product__r.Li_on_batteries__c')"</f>
        <v/>
      </c>
      <c r="BE35" s="18">
        <f>"inherit(results_df,'Part__c','"&amp;Part__c_exp5415[[#This Row],[Lookup Value]]&amp;"','Product__r.Category__c')"</f>
        <v/>
      </c>
      <c r="BF35" s="18">
        <f>"inherit(results_df,'Part__c','"&amp;Part__c_exp5415[[#This Row],[Lookup Value]]&amp;"','Product__r.Sub_Category__c')"</f>
        <v/>
      </c>
      <c r="BG35" s="18">
        <f>"inherit(results_df,'Part__c','"&amp;Part__c_exp5415[[#This Row],[Lookup Value]]&amp;"','Catalogue_Part__r.US_HTS_Code__c')"</f>
        <v/>
      </c>
      <c r="BH35" s="18">
        <f>"inherit(results_df,'Part__c','"&amp;Part__c_exp5415[[#This Row],[Lookup Value]]&amp;"','Catalogue_Part__r.ECCN_NO__c')"</f>
        <v/>
      </c>
      <c r="BI35" s="18">
        <f>"inherit(results_df,'Part__c','"&amp;Part__c_exp5415[[#This Row],[Lookup Value]]&amp;"','Catalogue_Part__r.COO_2_digit__c')"</f>
        <v/>
      </c>
      <c r="BJ35" s="18" t="inlineStr">
        <is>
          <t>static('Australia')</t>
        </is>
      </c>
      <c r="BK35" s="18">
        <f>"inherit(results_df,'Part__c','"&amp;Part__c_exp5415[[#This Row],[Lookup Value]]&amp;"','Product__r.Country_of_Origin2__c')"</f>
        <v/>
      </c>
      <c r="BL35" s="18">
        <f>"inherit(results_df,'Part__c','"&amp;Part__c_exp5415[[#This Row],[Lookup Value]]&amp;"','Product__r.MSRP__c')"</f>
        <v/>
      </c>
      <c r="BM35" s="18" t="inlineStr">
        <is>
          <t>static(None)</t>
        </is>
      </c>
      <c r="BN35" t="inlineStr">
        <is>
          <t>static(None)</t>
        </is>
      </c>
      <c r="BO35" t="inlineStr">
        <is>
          <t>static(False)</t>
        </is>
      </c>
      <c r="BP35" t="inlineStr">
        <is>
          <t>static(False)</t>
        </is>
      </c>
      <c r="BQ35" s="18">
        <f>"inherit(results_df,'Part__c','"&amp;Part__c_exp5415[[#This Row],[Lookup Value]]&amp;"','Product__r.Manufacturer__r.Name')"</f>
        <v/>
      </c>
      <c r="BR35" s="18">
        <f>"inherit(results_df,'Part__c','"&amp;Part__c_exp5415[[#This Row],[Lookup Value]]&amp;"','Product__r.Wireless_capability__c')"</f>
        <v/>
      </c>
      <c r="BS35" s="18">
        <f>"inherit(results_df,'Part__c','"&amp;Part__c_exp5415[[#This Row],[Lookup Value]]&amp;"','Product__r.Encryption__c')"</f>
        <v/>
      </c>
      <c r="BT35" t="inlineStr">
        <is>
          <t>static(False)</t>
        </is>
      </c>
      <c r="BU35" s="18">
        <f>"inherit(results_df,'Part__c','"&amp;Part__c_exp5415[[#This Row],[Lookup Value]]&amp;"','Matched_HS_Code2__r.Rate__c')"</f>
        <v/>
      </c>
      <c r="BV35" t="inlineStr">
        <is>
          <t>static(None)</t>
        </is>
      </c>
      <c r="BW35" t="inlineStr">
        <is>
          <t>static(None)</t>
        </is>
      </c>
      <c r="BX35" s="18">
        <f>"inherit(results_df,'Part__c','"&amp;Part__c_exp5415[[#This Row],[Lookup Value]]&amp;"','Matched_HS_Code2__r.Status__c')"</f>
        <v/>
      </c>
      <c r="BY35" s="18">
        <f>"inherit(results_df,'Part__c','"&amp;Part__c_exp5415[[#This Row],[Lookup Value]]&amp;"','Matched_HS_Code2__r.Specific_VAT_Rate__c')"</f>
        <v/>
      </c>
      <c r="BZ35" s="18" t="inlineStr">
        <is>
          <t>No</t>
        </is>
      </c>
      <c r="CA35">
        <f>Part__c_exp5415[[#This Row],[Shipment_Order__r.Client_Reference__c]]&amp;":"&amp;Part__c_exp5415[[#This Row],[LookupName]]</f>
        <v/>
      </c>
      <c r="CM35" t="inlineStr">
        <is>
          <t>MED02</t>
        </is>
      </c>
      <c r="CN35" t="inlineStr">
        <is>
          <t>UN Label to be Completed &amp; Attached to Goods</t>
        </is>
      </c>
      <c r="CO35" t="inlineStr">
        <is>
          <t>static('a7b1v000000kEWLAA2')</t>
        </is>
      </c>
      <c r="CP35" t="inlineStr">
        <is>
          <t>static('UN Label to be Completed &amp; Attached to Goods')</t>
        </is>
      </c>
      <c r="CQ35" t="inlineStr">
        <is>
          <t>static(False)</t>
        </is>
      </c>
      <c r="CR35" t="inlineStr">
        <is>
          <t>static(True)</t>
        </is>
      </c>
      <c r="CS35" t="inlineStr">
        <is>
          <t>static('All')</t>
        </is>
      </c>
      <c r="CT35" t="inlineStr">
        <is>
          <t>static('TecEx')</t>
        </is>
      </c>
      <c r="CU35" t="inlineStr">
        <is>
          <t>static('AM')</t>
        </is>
      </c>
      <c r="CV35">
        <f>SUBSTITUTE(Task_exp7437[[#This Row],[Shipment_Order__r.Client_Reference__c]]&amp;":"&amp;Task_exp7437[[#This Row],[Master_Task_LookupName]],"\","")</f>
        <v/>
      </c>
    </row>
    <row r="36">
      <c r="AV36" t="inlineStr">
        <is>
          <t>MED14</t>
        </is>
      </c>
      <c r="AW36" t="inlineStr">
        <is>
          <t>ZA2B0037SE</t>
        </is>
      </c>
      <c r="AX36" t="inlineStr">
        <is>
          <t>static('ZA2B0037SE')</t>
        </is>
      </c>
      <c r="AY36" t="inlineStr">
        <is>
          <t>static('a1d1v000005h15KAAQ')</t>
        </is>
      </c>
      <c r="AZ36" t="inlineStr">
        <is>
          <t>static('84713000008')</t>
        </is>
      </c>
      <c r="BA36" t="inlineStr">
        <is>
          <t>static(None)</t>
        </is>
      </c>
      <c r="BB36" t="inlineStr">
        <is>
          <t>static(None)</t>
        </is>
      </c>
      <c r="BC36" t="inlineStr">
        <is>
          <t>static('Auto Matched')</t>
        </is>
      </c>
      <c r="BD36" s="18">
        <f>"inherit(results_df,'Part__c','"&amp;Part__c_exp5415[[#This Row],[Lookup Value]]&amp;"','Product__r.Li_on_batteries__c')"</f>
        <v/>
      </c>
      <c r="BE36" s="18">
        <f>"inherit(results_df,'Part__c','"&amp;Part__c_exp5415[[#This Row],[Lookup Value]]&amp;"','Product__r.Category__c')"</f>
        <v/>
      </c>
      <c r="BF36" s="18">
        <f>"inherit(results_df,'Part__c','"&amp;Part__c_exp5415[[#This Row],[Lookup Value]]&amp;"','Product__r.Sub_Category__c')"</f>
        <v/>
      </c>
      <c r="BG36" s="18">
        <f>"inherit(results_df,'Part__c','"&amp;Part__c_exp5415[[#This Row],[Lookup Value]]&amp;"','Product__r.US_HTS_Code__c')"</f>
        <v/>
      </c>
      <c r="BH36" s="18">
        <f>"inherit(results_df,'Part__c','"&amp;Part__c_exp5415[[#This Row],[Lookup Value]]&amp;"','Product__r.ECCN__c')"</f>
        <v/>
      </c>
      <c r="BI36" s="18">
        <f>"inherit(results_df,'Part__c','"&amp;Part__c_exp5415[[#This Row],[Lookup Value]]&amp;"','Product__r.Country_Two_Digit__c')"</f>
        <v/>
      </c>
      <c r="BJ36" s="18">
        <f>"inherit(results_df,'Part__c','"&amp;Part__c_exp5415[[#This Row],[Lookup Value]]&amp;"','Product__r.Suggested_Country_of_Origin__c')"</f>
        <v/>
      </c>
      <c r="BK36" s="18">
        <f>"inherit(results_df,'Part__c','"&amp;Part__c_exp5415[[#This Row],[Lookup Value]]&amp;"','Product__r.Country_of_Origin2__c')"</f>
        <v/>
      </c>
      <c r="BL36" s="18">
        <f>"inherit(results_df,'Part__c','"&amp;Part__c_exp5415[[#This Row],[Lookup Value]]&amp;"','Product__r.MSRP__c')"</f>
        <v/>
      </c>
      <c r="BM36" s="18" t="inlineStr">
        <is>
          <t>static('01t1v00000CycxiAAB')</t>
        </is>
      </c>
      <c r="BN36" t="inlineStr">
        <is>
          <t>static('ZA2B0037SE')</t>
        </is>
      </c>
      <c r="BO36" t="inlineStr">
        <is>
          <t>static(False)</t>
        </is>
      </c>
      <c r="BP36" t="inlineStr">
        <is>
          <t>static(False)</t>
        </is>
      </c>
      <c r="BQ36" s="18">
        <f>"inherit(results_df,'Part__c','"&amp;Part__c_exp5415[[#This Row],[Lookup Value]]&amp;"','Product__r.Manufacturer__r.Name')"</f>
        <v/>
      </c>
      <c r="BR36" s="18">
        <f>"inherit(results_df,'Part__c','"&amp;Part__c_exp5415[[#This Row],[Lookup Value]]&amp;"','Product__r.Wireless_capability__c')"</f>
        <v/>
      </c>
      <c r="BS36" s="18">
        <f>"inherit(results_df,'Part__c','"&amp;Part__c_exp5415[[#This Row],[Lookup Value]]&amp;"','Product__r.Encryption__c')"</f>
        <v/>
      </c>
      <c r="BT36" t="inlineStr">
        <is>
          <t>static(False)</t>
        </is>
      </c>
      <c r="BU36" s="18">
        <f>"inherit(results_df,'Part__c','"&amp;Part__c_exp5415[[#This Row],[Lookup Value]]&amp;"','Matched_HS_Code2__r.Rate__c')"</f>
        <v/>
      </c>
      <c r="BV36" t="inlineStr">
        <is>
          <t>static(None)</t>
        </is>
      </c>
      <c r="BW36" t="inlineStr">
        <is>
          <t>static(None)</t>
        </is>
      </c>
      <c r="BX36" t="inlineStr">
        <is>
          <t>static(None)</t>
        </is>
      </c>
      <c r="BY36">
        <f>"inherit(results_df,'Part__c','"&amp;Part__c_exp5415[[#This Row],[Lookup Value]]&amp;"','Matched_HS_Code2__r.Specific_VAT_Rate__c')"</f>
        <v/>
      </c>
      <c r="BZ36" s="18" t="inlineStr">
        <is>
          <t>No</t>
        </is>
      </c>
      <c r="CA36">
        <f>Part__c_exp5415[[#This Row],[Shipment_Order__r.Client_Reference__c]]&amp;":"&amp;Part__c_exp5415[[#This Row],[LookupName]]</f>
        <v/>
      </c>
      <c r="CM36" t="inlineStr">
        <is>
          <t>MED02</t>
        </is>
      </c>
      <c r="CN36" t="inlineStr">
        <is>
          <t>Export License IOR Modal</t>
        </is>
      </c>
      <c r="CO36" t="inlineStr">
        <is>
          <t>static('a7b1v000000H3znAAC')</t>
        </is>
      </c>
      <c r="CP36" t="inlineStr">
        <is>
          <t>static('Export License IOR Modal')</t>
        </is>
      </c>
      <c r="CQ36" t="inlineStr">
        <is>
          <t>static(False)</t>
        </is>
      </c>
      <c r="CR36" t="inlineStr">
        <is>
          <t>static(True)</t>
        </is>
      </c>
      <c r="CS36" t="inlineStr">
        <is>
          <t>static('All')</t>
        </is>
      </c>
      <c r="CT36" t="inlineStr">
        <is>
          <t>static('TecEx')</t>
        </is>
      </c>
      <c r="CU36" t="inlineStr">
        <is>
          <t>static('AM')</t>
        </is>
      </c>
      <c r="CV36">
        <f>SUBSTITUTE(Task_exp7437[[#This Row],[Shipment_Order__r.Client_Reference__c]]&amp;":"&amp;Task_exp7437[[#This Row],[Master_Task_LookupName]],"\","")</f>
        <v/>
      </c>
    </row>
    <row r="37">
      <c r="AV37" t="inlineStr">
        <is>
          <t>MED14</t>
        </is>
      </c>
      <c r="AW37" t="inlineStr">
        <is>
          <t>H390</t>
        </is>
      </c>
      <c r="AX37" t="inlineStr">
        <is>
          <t>static('H390')</t>
        </is>
      </c>
      <c r="AY37" t="inlineStr">
        <is>
          <t>static('a1d1v000005h1CYAAY')</t>
        </is>
      </c>
      <c r="AZ37" t="inlineStr">
        <is>
          <t>static('85183032005')</t>
        </is>
      </c>
      <c r="BA37" t="inlineStr">
        <is>
          <t>static(None)</t>
        </is>
      </c>
      <c r="BB37" t="inlineStr">
        <is>
          <t>static(None)</t>
        </is>
      </c>
      <c r="BC37" t="inlineStr">
        <is>
          <t>static('Auto Matched')</t>
        </is>
      </c>
      <c r="BD37" s="18">
        <f>"inherit(results_df,'Part__c','"&amp;Part__c_exp5415[[#This Row],[Lookup Value]]&amp;"','Product__r.Li_on_batteries__c')"</f>
        <v/>
      </c>
      <c r="BE37" s="18">
        <f>"inherit(results_df,'Part__c','"&amp;Part__c_exp5415[[#This Row],[Lookup Value]]&amp;"','Product__r.Category__c')"</f>
        <v/>
      </c>
      <c r="BF37" s="18">
        <f>"inherit(results_df,'Part__c','"&amp;Part__c_exp5415[[#This Row],[Lookup Value]]&amp;"','Product__r.Sub_Category__c')"</f>
        <v/>
      </c>
      <c r="BG37" s="18">
        <f>"inherit(results_df,'Part__c','"&amp;Part__c_exp5415[[#This Row],[Lookup Value]]&amp;"','Product__r.US_HTS_Code__c')"</f>
        <v/>
      </c>
      <c r="BH37" s="18">
        <f>"inherit(results_df,'Part__c','"&amp;Part__c_exp5415[[#This Row],[Lookup Value]]&amp;"','Product__r.ECCN__c')"</f>
        <v/>
      </c>
      <c r="BI37" s="18">
        <f>"inherit(results_df,'Part__c','"&amp;Part__c_exp5415[[#This Row],[Lookup Value]]&amp;"','Product__r.Country_Two_Digit__c')"</f>
        <v/>
      </c>
      <c r="BJ37" s="18">
        <f>"inherit(results_df,'Part__c','"&amp;Part__c_exp5415[[#This Row],[Lookup Value]]&amp;"','Product__r.Suggested_Country_of_Origin__c')"</f>
        <v/>
      </c>
      <c r="BK37" s="18">
        <f>"inherit(results_df,'Part__c','"&amp;Part__c_exp5415[[#This Row],[Lookup Value]]&amp;"','Product__r.Country_of_Origin2__c')"</f>
        <v/>
      </c>
      <c r="BL37" s="18">
        <f>"inherit(results_df,'Part__c','"&amp;Part__c_exp5415[[#This Row],[Lookup Value]]&amp;"','Product__r.MSRP__c')"</f>
        <v/>
      </c>
      <c r="BM37" s="18" t="inlineStr">
        <is>
          <t>static('01t1v00000CxN24AAF')</t>
        </is>
      </c>
      <c r="BN37" t="inlineStr">
        <is>
          <t>static('981-000014')</t>
        </is>
      </c>
      <c r="BO37" t="inlineStr">
        <is>
          <t>static(False)</t>
        </is>
      </c>
      <c r="BP37" t="inlineStr">
        <is>
          <t>static(False)</t>
        </is>
      </c>
      <c r="BQ37" s="18">
        <f>"inherit(results_df,'Part__c','"&amp;Part__c_exp5415[[#This Row],[Lookup Value]]&amp;"','Product__r.Manufacturer__r.Name')"</f>
        <v/>
      </c>
      <c r="BR37" s="18">
        <f>"inherit(results_df,'Part__c','"&amp;Part__c_exp5415[[#This Row],[Lookup Value]]&amp;"','Product__r.Wireless_capability__c')"</f>
        <v/>
      </c>
      <c r="BS37" s="18">
        <f>"inherit(results_df,'Part__c','"&amp;Part__c_exp5415[[#This Row],[Lookup Value]]&amp;"','Product__r.Encryption__c')"</f>
        <v/>
      </c>
      <c r="BT37" t="inlineStr">
        <is>
          <t>static(False)</t>
        </is>
      </c>
      <c r="BU37" s="18">
        <f>"inherit(results_df,'Part__c','"&amp;Part__c_exp5415[[#This Row],[Lookup Value]]&amp;"','Matched_HS_Code2__r.Rate__c')"</f>
        <v/>
      </c>
      <c r="BV37" t="inlineStr">
        <is>
          <t>static(None)</t>
        </is>
      </c>
      <c r="BW37" t="inlineStr">
        <is>
          <t>static(None)</t>
        </is>
      </c>
      <c r="BX37" t="inlineStr">
        <is>
          <t>static(None)</t>
        </is>
      </c>
      <c r="BY37">
        <f>"inherit(results_df,'Part__c','"&amp;Part__c_exp5415[[#This Row],[Lookup Value]]&amp;"','Matched_HS_Code2__r.Specific_VAT_Rate__c')"</f>
        <v/>
      </c>
      <c r="BZ37" s="18" t="inlineStr">
        <is>
          <t>No</t>
        </is>
      </c>
      <c r="CA37">
        <f>Part__c_exp5415[[#This Row],[Shipment_Order__r.Client_Reference__c]]&amp;":"&amp;Part__c_exp5415[[#This Row],[LookupName]]</f>
        <v/>
      </c>
      <c r="CM37" t="inlineStr">
        <is>
          <t>MED02</t>
        </is>
      </c>
      <c r="CN37" t="inlineStr">
        <is>
          <t>AWB Approved Internally</t>
        </is>
      </c>
      <c r="CO37" t="inlineStr">
        <is>
          <t>static('a7b1v000000H3zpAAC')</t>
        </is>
      </c>
      <c r="CP37" t="inlineStr">
        <is>
          <t>static('AWB Approved Internally')</t>
        </is>
      </c>
      <c r="CQ37" t="inlineStr">
        <is>
          <t>static(False)</t>
        </is>
      </c>
      <c r="CR37" t="inlineStr">
        <is>
          <t>static(True)</t>
        </is>
      </c>
      <c r="CS37" t="inlineStr">
        <is>
          <t>static('All')</t>
        </is>
      </c>
      <c r="CT37" t="inlineStr">
        <is>
          <t>static('TecEx')</t>
        </is>
      </c>
      <c r="CU37" t="inlineStr">
        <is>
          <t>static('ICE')</t>
        </is>
      </c>
      <c r="CV37">
        <f>SUBSTITUTE(Task_exp7437[[#This Row],[Shipment_Order__r.Client_Reference__c]]&amp;":"&amp;Task_exp7437[[#This Row],[Master_Task_LookupName]],"\","")</f>
        <v/>
      </c>
    </row>
    <row r="38">
      <c r="AV38" t="inlineStr">
        <is>
          <t>MED19</t>
        </is>
      </c>
      <c r="AW38" t="inlineStr">
        <is>
          <t>RVWM0208</t>
        </is>
      </c>
      <c r="AX38" t="inlineStr">
        <is>
          <t>static('RVWM0208')</t>
        </is>
      </c>
      <c r="AY38" t="inlineStr">
        <is>
          <t>static('a1d1v000006ON0zAAG')</t>
        </is>
      </c>
      <c r="AZ38" t="inlineStr">
        <is>
          <t>static('94032000')</t>
        </is>
      </c>
      <c r="BA38" t="inlineStr">
        <is>
          <t>static(None)</t>
        </is>
      </c>
      <c r="BB38" t="inlineStr">
        <is>
          <t>static(None)</t>
        </is>
      </c>
      <c r="BC38" t="inlineStr">
        <is>
          <t>static('Auto Matched')</t>
        </is>
      </c>
      <c r="BD38" s="18">
        <f>"inherit(results_df,'Part__c','"&amp;Part__c_exp5415[[#This Row],[Lookup Value]]&amp;"','Product__r.Li_on_batteries__c')"</f>
        <v/>
      </c>
      <c r="BE38" s="18">
        <f>"inherit(results_df,'Part__c','"&amp;Part__c_exp5415[[#This Row],[Lookup Value]]&amp;"','Product__r.Category__c')"</f>
        <v/>
      </c>
      <c r="BF38" s="18">
        <f>"inherit(results_df,'Part__c','"&amp;Part__c_exp5415[[#This Row],[Lookup Value]]&amp;"','Product__r.Sub_Category__c')"</f>
        <v/>
      </c>
      <c r="BG38" s="18">
        <f>"inherit(results_df,'Part__c','"&amp;Part__c_exp5415[[#This Row],[Lookup Value]]&amp;"','Product__r.US_HTS_Code__c')"</f>
        <v/>
      </c>
      <c r="BH38" s="18">
        <f>"inherit(results_df,'Part__c','"&amp;Part__c_exp5415[[#This Row],[Lookup Value]]&amp;"','Product__r.ECCN__c')"</f>
        <v/>
      </c>
      <c r="BI38" s="18">
        <f>"inherit(results_df,'Part__c','"&amp;Part__c_exp5415[[#This Row],[Lookup Value]]&amp;"','Product__r.Country_Two_Digit__c')"</f>
        <v/>
      </c>
      <c r="BJ38" s="18">
        <f>"inherit(results_df,'Part__c','"&amp;Part__c_exp5415[[#This Row],[Lookup Value]]&amp;"','Product__r.Suggested_Country_of_Origin__c')"</f>
        <v/>
      </c>
      <c r="BK38" s="18">
        <f>"inherit(results_df,'Part__c','"&amp;Part__c_exp5415[[#This Row],[Lookup Value]]&amp;"','Product__r.Country_of_Origin2__c')"</f>
        <v/>
      </c>
      <c r="BL38" s="18">
        <f>"inherit(results_df,'Part__c','"&amp;Part__c_exp5415[[#This Row],[Lookup Value]]&amp;"','Product__r.MSRP__c')"</f>
        <v/>
      </c>
      <c r="BM38" s="18" t="inlineStr">
        <is>
          <t>static('01t1v00000DPkeOAAT')</t>
        </is>
      </c>
      <c r="BN38" t="inlineStr">
        <is>
          <t>static('RVWM0208')</t>
        </is>
      </c>
      <c r="BO38" t="inlineStr">
        <is>
          <t>static(False)</t>
        </is>
      </c>
      <c r="BP38" t="inlineStr">
        <is>
          <t>static(False)</t>
        </is>
      </c>
      <c r="BQ38" s="18">
        <f>"inherit(results_df,'Part__c','"&amp;Part__c_exp5415[[#This Row],[Lookup Value]]&amp;"','Product__r.Manufacturer__r.Name')"</f>
        <v/>
      </c>
      <c r="BR38" s="18">
        <f>"inherit(results_df,'Part__c','"&amp;Part__c_exp5415[[#This Row],[Lookup Value]]&amp;"','Product__r.Wireless_capability__c')"</f>
        <v/>
      </c>
      <c r="BS38" s="18">
        <f>"inherit(results_df,'Part__c','"&amp;Part__c_exp5415[[#This Row],[Lookup Value]]&amp;"','Product__r.Encryption__c')"</f>
        <v/>
      </c>
      <c r="BT38" t="inlineStr">
        <is>
          <t>static(False)</t>
        </is>
      </c>
      <c r="BU38" s="18">
        <f>"inherit(results_df,'Part__c','"&amp;Part__c_exp5415[[#This Row],[Lookup Value]]&amp;"','Matched_HS_Code2__r.Rate__c')"</f>
        <v/>
      </c>
      <c r="BV38" t="inlineStr">
        <is>
          <t>static(None)</t>
        </is>
      </c>
      <c r="BW38" t="inlineStr">
        <is>
          <t>static(None)</t>
        </is>
      </c>
      <c r="BX38" t="inlineStr">
        <is>
          <t>static(None)</t>
        </is>
      </c>
      <c r="BY38">
        <f>"inherit(results_df,'Part__c','"&amp;Part__c_exp5415[[#This Row],[Lookup Value]]&amp;"','Matched_HS_Code2__r.Specific_VAT_Rate__c')"</f>
        <v/>
      </c>
      <c r="BZ38" s="18" t="inlineStr">
        <is>
          <t>No</t>
        </is>
      </c>
      <c r="CA38">
        <f>Part__c_exp5415[[#This Row],[Shipment_Order__r.Client_Reference__c]]&amp;":"&amp;Part__c_exp5415[[#This Row],[LookupName]]</f>
        <v/>
      </c>
      <c r="CM38" t="inlineStr">
        <is>
          <t>MED02</t>
        </is>
      </c>
      <c r="CN38" t="inlineStr">
        <is>
          <t>Schedule Pick-up (TecEx) - Manual FF</t>
        </is>
      </c>
      <c r="CO38" t="inlineStr">
        <is>
          <t>static('a7b1v000000c6z5AAA')</t>
        </is>
      </c>
      <c r="CP38" t="inlineStr">
        <is>
          <t>static('Schedule Pick-up (TecEx) - Manual FF')</t>
        </is>
      </c>
      <c r="CQ38" t="inlineStr">
        <is>
          <t>static(False)</t>
        </is>
      </c>
      <c r="CR38" t="inlineStr">
        <is>
          <t>static(True)</t>
        </is>
      </c>
      <c r="CS38" t="inlineStr">
        <is>
          <t>static('All')</t>
        </is>
      </c>
      <c r="CT38" t="inlineStr">
        <is>
          <t>static('TecEx;Zee')</t>
        </is>
      </c>
      <c r="CU38" t="inlineStr">
        <is>
          <t>static('AM')</t>
        </is>
      </c>
      <c r="CV38">
        <f>SUBSTITUTE(Task_exp7437[[#This Row],[Shipment_Order__r.Client_Reference__c]]&amp;":"&amp;Task_exp7437[[#This Row],[Master_Task_LookupName]],"\","")</f>
        <v/>
      </c>
    </row>
    <row r="39">
      <c r="AV39" t="inlineStr">
        <is>
          <t>MED26</t>
        </is>
      </c>
      <c r="AW39" t="inlineStr">
        <is>
          <t>PART 49872249875</t>
        </is>
      </c>
      <c r="AX39">
        <f>"static('"&amp;Part__c_exp5415[[#This Row],[LookupName]]&amp;"')"</f>
        <v/>
      </c>
      <c r="AY39" t="inlineStr">
        <is>
          <t>static(None)</t>
        </is>
      </c>
      <c r="BA39" t="inlineStr">
        <is>
          <t>static(None)</t>
        </is>
      </c>
      <c r="BD39" s="18" t="n"/>
      <c r="BM39" t="inlineStr">
        <is>
          <t>static(None)</t>
        </is>
      </c>
      <c r="BV39" s="18" t="inlineStr">
        <is>
          <t>static(None)</t>
        </is>
      </c>
      <c r="BY39" t="inlineStr">
        <is>
          <t>static(None)</t>
        </is>
      </c>
      <c r="BZ39" t="inlineStr">
        <is>
          <t>No</t>
        </is>
      </c>
      <c r="CA39">
        <f>Part__c_exp5415[[#This Row],[Shipment_Order__r.Client_Reference__c]]&amp;":"&amp;Part__c_exp5415[[#This Row],[LookupName]]</f>
        <v/>
      </c>
      <c r="CM39" t="inlineStr">
        <is>
          <t>MED02</t>
        </is>
      </c>
      <c r="CN39" t="inlineStr">
        <is>
          <t>Invoice Client (During Shipping)</t>
        </is>
      </c>
      <c r="CO39" t="inlineStr">
        <is>
          <t>static('a7b1v000000kEaVAAU')</t>
        </is>
      </c>
      <c r="CP39" t="inlineStr">
        <is>
          <t>static('Invoice Client (During Shipping)')</t>
        </is>
      </c>
      <c r="CQ39" t="inlineStr">
        <is>
          <t>static(False)</t>
        </is>
      </c>
      <c r="CR39" t="inlineStr">
        <is>
          <t>static(True)</t>
        </is>
      </c>
      <c r="CS39" t="inlineStr">
        <is>
          <t>static('All')</t>
        </is>
      </c>
      <c r="CT39" t="inlineStr">
        <is>
          <t>static('TecEx;Zee')</t>
        </is>
      </c>
      <c r="CU39" t="inlineStr">
        <is>
          <t>static('FC')</t>
        </is>
      </c>
      <c r="CV39">
        <f>SUBSTITUTE(Task_exp7437[[#This Row],[Shipment_Order__r.Client_Reference__c]]&amp;":"&amp;Task_exp7437[[#This Row],[Master_Task_LookupName]],"\","")</f>
        <v/>
      </c>
    </row>
    <row r="40">
      <c r="AV40" t="inlineStr">
        <is>
          <t>MED26</t>
        </is>
      </c>
      <c r="AW40" t="inlineStr">
        <is>
          <t>TAX TEST1 MALAYSIA</t>
        </is>
      </c>
      <c r="AX40">
        <f>"static('"&amp;Part__c_exp5415[[#This Row],[LookupName]]&amp;"')"</f>
        <v/>
      </c>
      <c r="AY40" t="inlineStr">
        <is>
          <t>static('a1d0Y000003JbS5QAK')</t>
        </is>
      </c>
      <c r="BA40" t="inlineStr">
        <is>
          <t>static(None)</t>
        </is>
      </c>
      <c r="BD40">
        <f>"inherit(results_df,'Part__c','"&amp;Part__c_exp5415[[#This Row],[Lookup Value]]&amp;"','Product__r.Li_on_batteries__c')"</f>
        <v/>
      </c>
      <c r="BM40" t="inlineStr">
        <is>
          <t>static('01t1v00000G5ohAAAR')</t>
        </is>
      </c>
      <c r="BV40" s="18">
        <f>"inherit(results_df,'Part__c','"&amp;Part__c_exp5415[[#This Row],[Lookup Value]]&amp;"','Matched_HS_Code2__r.Additional_Part_Specific_Tax_Rate_1__c')"</f>
        <v/>
      </c>
      <c r="BY40">
        <f>"inherit(results_df,'Part__c','"&amp;Part__c_exp5415[[#This Row],[Lookup Value]]&amp;"','Matched_HS_Code2__r.Specific_VAT_Rate__c')"</f>
        <v/>
      </c>
      <c r="BZ40" t="inlineStr">
        <is>
          <t>No</t>
        </is>
      </c>
      <c r="CA40">
        <f>Part__c_exp5415[[#This Row],[Shipment_Order__r.Client_Reference__c]]&amp;":"&amp;Part__c_exp5415[[#This Row],[LookupName]]</f>
        <v/>
      </c>
      <c r="CM40" t="inlineStr">
        <is>
          <t>MED02</t>
        </is>
      </c>
      <c r="CN40" t="inlineStr">
        <is>
          <t>Free Trade Zone Check Required</t>
        </is>
      </c>
      <c r="CO40" t="inlineStr">
        <is>
          <t>static('a7b1v000000kEXFAA2')</t>
        </is>
      </c>
      <c r="CP40" t="inlineStr">
        <is>
          <t>static('Free Trade Zone Check Required')</t>
        </is>
      </c>
      <c r="CQ40" t="inlineStr">
        <is>
          <t>static(False)</t>
        </is>
      </c>
      <c r="CR40" t="inlineStr">
        <is>
          <t>static(True)</t>
        </is>
      </c>
      <c r="CS40" t="inlineStr">
        <is>
          <t>static('All')</t>
        </is>
      </c>
      <c r="CT40" t="inlineStr">
        <is>
          <t>static('TecEx')</t>
        </is>
      </c>
      <c r="CU40" t="inlineStr">
        <is>
          <t>static('ICE')</t>
        </is>
      </c>
      <c r="CV40">
        <f>SUBSTITUTE(Task_exp7437[[#This Row],[Shipment_Order__r.Client_Reference__c]]&amp;":"&amp;Task_exp7437[[#This Row],[Master_Task_LookupName]],"\","")</f>
        <v/>
      </c>
    </row>
    <row r="41">
      <c r="AV41" t="inlineStr">
        <is>
          <t>MED26</t>
        </is>
      </c>
      <c r="AW41" t="inlineStr">
        <is>
          <t>TAX TEST2 MALAYSIA</t>
        </is>
      </c>
      <c r="AX41">
        <f>"static('"&amp;Part__c_exp5415[[#This Row],[LookupName]]&amp;"')"</f>
        <v/>
      </c>
      <c r="AY41" t="inlineStr">
        <is>
          <t>static('a1d0Y000003JbS5QAK')</t>
        </is>
      </c>
      <c r="BA41" t="inlineStr">
        <is>
          <t>static(None)</t>
        </is>
      </c>
      <c r="BD41">
        <f>"inherit(results_df,'Part__c','"&amp;Part__c_exp5415[[#This Row],[Lookup Value]]&amp;"','Product__r.Li_on_batteries__c')"</f>
        <v/>
      </c>
      <c r="BE41">
        <f>"inherit(results_df,'Part__c','"&amp;Part__c_exp5415[[#This Row],[Lookup Value]]&amp;"','Product__r.Category__c')"</f>
        <v/>
      </c>
      <c r="BF41">
        <f>"inherit(results_df,'Part__c','"&amp;Part__c_exp5415[[#This Row],[Lookup Value]]&amp;"','Product__r.Sub_Category__c')"</f>
        <v/>
      </c>
      <c r="BG41">
        <f>"inherit(results_df,'Part__c','"&amp;Part__c_exp5415[[#This Row],[Lookup Value]]&amp;"','Product__r.US_HTS_Code__c')"</f>
        <v/>
      </c>
      <c r="BH41">
        <f>"inherit(results_df,'Part__c','"&amp;Part__c_exp5415[[#This Row],[Lookup Value]]&amp;"','Product__r.ECCN__c')"</f>
        <v/>
      </c>
      <c r="BM41" t="inlineStr">
        <is>
          <t>static('01t1v00000G5ohNAAR')</t>
        </is>
      </c>
      <c r="BV41" s="18">
        <f>"inherit(results_df,'Part__c','"&amp;Part__c_exp5415[[#This Row],[Lookup Value]]&amp;"','Matched_HS_Code2__r.Additional_Part_Specific_Tax_Rate_1__c')"</f>
        <v/>
      </c>
      <c r="BY41">
        <f>"inherit(results_df,'Part__c','"&amp;Part__c_exp5415[[#This Row],[Lookup Value]]&amp;"','Matched_HS_Code2__r.Specific_VAT_Rate__c')"</f>
        <v/>
      </c>
      <c r="BZ41" t="inlineStr">
        <is>
          <t>No</t>
        </is>
      </c>
      <c r="CA41">
        <f>Part__c_exp5415[[#This Row],[Shipment_Order__r.Client_Reference__c]]&amp;":"&amp;Part__c_exp5415[[#This Row],[LookupName]]</f>
        <v/>
      </c>
      <c r="CM41" t="inlineStr">
        <is>
          <t>MED02</t>
        </is>
      </c>
      <c r="CN41" t="inlineStr">
        <is>
          <t>Documents to be Signed and Stamped</t>
        </is>
      </c>
      <c r="CO41" t="inlineStr">
        <is>
          <t>static('a7b1v000000kEXIAA2')</t>
        </is>
      </c>
      <c r="CP41" t="inlineStr">
        <is>
          <t>static('Documents to be Signed and Stamped')</t>
        </is>
      </c>
      <c r="CQ41" t="inlineStr">
        <is>
          <t>static(False)</t>
        </is>
      </c>
      <c r="CR41" t="inlineStr">
        <is>
          <t>static(True)</t>
        </is>
      </c>
      <c r="CS41" t="inlineStr">
        <is>
          <t>static('All')</t>
        </is>
      </c>
      <c r="CT41" t="inlineStr">
        <is>
          <t>static('TecEx')</t>
        </is>
      </c>
      <c r="CU41" t="inlineStr">
        <is>
          <t>static('AM')</t>
        </is>
      </c>
      <c r="CV41">
        <f>SUBSTITUTE(Task_exp7437[[#This Row],[Shipment_Order__r.Client_Reference__c]]&amp;":"&amp;Task_exp7437[[#This Row],[Master_Task_LookupName]],"\","")</f>
        <v/>
      </c>
    </row>
    <row r="42">
      <c r="AV42" t="inlineStr">
        <is>
          <t>MED26</t>
        </is>
      </c>
      <c r="AW42" t="inlineStr">
        <is>
          <t>TAX TEST3 MALAYSIA</t>
        </is>
      </c>
      <c r="AX42">
        <f>"static('"&amp;Part__c_exp5415[[#This Row],[LookupName]]&amp;"')"</f>
        <v/>
      </c>
      <c r="AY42" t="inlineStr">
        <is>
          <t>static('a1d0Y000003JbS5QAK')</t>
        </is>
      </c>
      <c r="BA42" t="inlineStr">
        <is>
          <t>static(None)</t>
        </is>
      </c>
      <c r="BD42">
        <f>"inherit(results_df,'Part__c','"&amp;Part__c_exp5415[[#This Row],[Lookup Value]]&amp;"','Product__r.Li_on_batteries__c')"</f>
        <v/>
      </c>
      <c r="BE42">
        <f>"inherit(results_df,'Part__c','"&amp;Part__c_exp5415[[#This Row],[Lookup Value]]&amp;"','Product__r.Category__c')"</f>
        <v/>
      </c>
      <c r="BF42">
        <f>"inherit(results_df,'Part__c','"&amp;Part__c_exp5415[[#This Row],[Lookup Value]]&amp;"','Product__r.Sub_Category__c')"</f>
        <v/>
      </c>
      <c r="BG42">
        <f>"inherit(results_df,'Part__c','"&amp;Part__c_exp5415[[#This Row],[Lookup Value]]&amp;"','Product__r.US_HTS_Code__c')"</f>
        <v/>
      </c>
      <c r="BH42">
        <f>"inherit(results_df,'Part__c','"&amp;Part__c_exp5415[[#This Row],[Lookup Value]]&amp;"','Product__r.ECCN__c')"</f>
        <v/>
      </c>
      <c r="BM42" t="inlineStr">
        <is>
          <t>static('01t1v00000G5ohZAAR')</t>
        </is>
      </c>
      <c r="BV42" s="18">
        <f>"inherit(results_df,'Part__c','"&amp;Part__c_exp5415[[#This Row],[Lookup Value]]&amp;"','Matched_HS_Code2__r.Additional_Part_Specific_Tax_Rate_1__c')"</f>
        <v/>
      </c>
      <c r="BY42">
        <f>"inherit(results_df,'Part__c','"&amp;Part__c_exp5415[[#This Row],[Lookup Value]]&amp;"','Matched_HS_Code2__r.Specific_VAT_Rate__c')"</f>
        <v/>
      </c>
      <c r="BZ42" t="inlineStr">
        <is>
          <t>No</t>
        </is>
      </c>
      <c r="CA42">
        <f>Part__c_exp5415[[#This Row],[Shipment_Order__r.Client_Reference__c]]&amp;":"&amp;Part__c_exp5415[[#This Row],[LookupName]]</f>
        <v/>
      </c>
      <c r="CM42" t="inlineStr">
        <is>
          <t>MED02</t>
        </is>
      </c>
      <c r="CN42" t="inlineStr">
        <is>
          <t>Finance Ready to Invoice</t>
        </is>
      </c>
      <c r="CO42" t="inlineStr">
        <is>
          <t>static('a7b1v000000kEssAAE')</t>
        </is>
      </c>
      <c r="CP42" t="inlineStr">
        <is>
          <t>static('Finance Ready to Invoice')</t>
        </is>
      </c>
      <c r="CQ42" t="inlineStr">
        <is>
          <t>static(False)</t>
        </is>
      </c>
      <c r="CR42" t="inlineStr">
        <is>
          <t>static(True)</t>
        </is>
      </c>
      <c r="CS42" t="inlineStr">
        <is>
          <t>static('All')</t>
        </is>
      </c>
      <c r="CT42" t="inlineStr">
        <is>
          <t>static('TecEx')</t>
        </is>
      </c>
      <c r="CU42" t="inlineStr">
        <is>
          <t>static('AM')</t>
        </is>
      </c>
      <c r="CV42">
        <f>SUBSTITUTE(Task_exp7437[[#This Row],[Shipment_Order__r.Client_Reference__c]]&amp;":"&amp;Task_exp7437[[#This Row],[Master_Task_LookupName]],"\","")</f>
        <v/>
      </c>
    </row>
    <row r="43">
      <c r="AV43" t="inlineStr">
        <is>
          <t>MED26</t>
        </is>
      </c>
      <c r="AW43" t="inlineStr">
        <is>
          <t>TAX TEST4 MALAYSIA</t>
        </is>
      </c>
      <c r="AX43">
        <f>"static('"&amp;Part__c_exp5415[[#This Row],[LookupName]]&amp;"')"</f>
        <v/>
      </c>
      <c r="AY43" t="inlineStr">
        <is>
          <t>static('a1d0Y000003JbS5QAK')</t>
        </is>
      </c>
      <c r="BA43" t="inlineStr">
        <is>
          <t>static(None)</t>
        </is>
      </c>
      <c r="BD43">
        <f>"inherit(results_df,'Part__c','"&amp;Part__c_exp5415[[#This Row],[Lookup Value]]&amp;"','Product__r.Li_on_batteries__c')"</f>
        <v/>
      </c>
      <c r="BE43">
        <f>"inherit(results_df,'Part__c','"&amp;Part__c_exp5415[[#This Row],[Lookup Value]]&amp;"','Product__r.Category__c')"</f>
        <v/>
      </c>
      <c r="BF43">
        <f>"inherit(results_df,'Part__c','"&amp;Part__c_exp5415[[#This Row],[Lookup Value]]&amp;"','Product__r.Sub_Category__c')"</f>
        <v/>
      </c>
      <c r="BG43">
        <f>"inherit(results_df,'Part__c','"&amp;Part__c_exp5415[[#This Row],[Lookup Value]]&amp;"','Product__r.US_HTS_Code__c')"</f>
        <v/>
      </c>
      <c r="BH43">
        <f>"inherit(results_df,'Part__c','"&amp;Part__c_exp5415[[#This Row],[Lookup Value]]&amp;"','Product__r.ECCN__c')"</f>
        <v/>
      </c>
      <c r="BM43" t="inlineStr">
        <is>
          <t>static('01t1v00000G5ohgAAB')</t>
        </is>
      </c>
      <c r="BV43" s="18">
        <f>"inherit(results_df,'Part__c','"&amp;Part__c_exp5415[[#This Row],[Lookup Value]]&amp;"','Matched_HS_Code2__r.Additional_Part_Specific_Tax_Rate_1__c')"</f>
        <v/>
      </c>
      <c r="BY43">
        <f>"inherit(results_df,'Part__c','"&amp;Part__c_exp5415[[#This Row],[Lookup Value]]&amp;"','Matched_HS_Code2__r.Specific_VAT_Rate__c')"</f>
        <v/>
      </c>
      <c r="BZ43" t="inlineStr">
        <is>
          <t>No</t>
        </is>
      </c>
      <c r="CA43">
        <f>Part__c_exp5415[[#This Row],[Shipment_Order__r.Client_Reference__c]]&amp;":"&amp;Part__c_exp5415[[#This Row],[LookupName]]</f>
        <v/>
      </c>
      <c r="CM43" t="inlineStr">
        <is>
          <t>MED02</t>
        </is>
      </c>
      <c r="CN43" t="inlineStr">
        <is>
          <t>Manufacturer Information Required (CPA Selection)</t>
        </is>
      </c>
      <c r="CO43" t="inlineStr">
        <is>
          <t>static('a7b1v000000kEWdAAM')</t>
        </is>
      </c>
      <c r="CP43" t="inlineStr">
        <is>
          <t>static('Manufacturer Information Required (CPA Selection)')</t>
        </is>
      </c>
      <c r="CQ43" t="inlineStr">
        <is>
          <t>static(False)</t>
        </is>
      </c>
      <c r="CR43" t="inlineStr">
        <is>
          <t>static(True)</t>
        </is>
      </c>
      <c r="CS43" t="inlineStr">
        <is>
          <t>static('All')</t>
        </is>
      </c>
      <c r="CT43" t="inlineStr">
        <is>
          <t>static('TecEx')</t>
        </is>
      </c>
      <c r="CU43" t="inlineStr">
        <is>
          <t>static('AM')</t>
        </is>
      </c>
      <c r="CV43">
        <f>SUBSTITUTE(Task_exp7437[[#This Row],[Shipment_Order__r.Client_Reference__c]]&amp;":"&amp;Task_exp7437[[#This Row],[Master_Task_LookupName]],"\","")</f>
        <v/>
      </c>
    </row>
    <row r="44">
      <c r="AV44" t="inlineStr">
        <is>
          <t>MED26</t>
        </is>
      </c>
      <c r="AW44" t="inlineStr">
        <is>
          <t>TAX TEST5 MALAYSIA</t>
        </is>
      </c>
      <c r="AX44">
        <f>"static('"&amp;Part__c_exp5415[[#This Row],[LookupName]]&amp;"')"</f>
        <v/>
      </c>
      <c r="AY44" t="inlineStr">
        <is>
          <t>static('a1d1v000007W95UAAS')</t>
        </is>
      </c>
      <c r="BA44" t="inlineStr">
        <is>
          <t>static(None)</t>
        </is>
      </c>
      <c r="BD44">
        <f>"inherit(results_df,'Part__c','"&amp;Part__c_exp5415[[#This Row],[Lookup Value]]&amp;"','Product__r.Li_on_batteries__c')"</f>
        <v/>
      </c>
      <c r="BE44">
        <f>"inherit(results_df,'Part__c','"&amp;Part__c_exp5415[[#This Row],[Lookup Value]]&amp;"','Product__r.Category__c')"</f>
        <v/>
      </c>
      <c r="BF44">
        <f>"inherit(results_df,'Part__c','"&amp;Part__c_exp5415[[#This Row],[Lookup Value]]&amp;"','Product__r.Sub_Category__c')"</f>
        <v/>
      </c>
      <c r="BG44">
        <f>"inherit(results_df,'Part__c','"&amp;Part__c_exp5415[[#This Row],[Lookup Value]]&amp;"','Product__r.US_HTS_Code__c')"</f>
        <v/>
      </c>
      <c r="BH44">
        <f>"inherit(results_df,'Part__c','"&amp;Part__c_exp5415[[#This Row],[Lookup Value]]&amp;"','Product__r.ECCN__c')"</f>
        <v/>
      </c>
      <c r="BM44" t="inlineStr">
        <is>
          <t>static('01t1v00000G5ohmAAB')</t>
        </is>
      </c>
      <c r="BV44" s="18">
        <f>"inherit(results_df,'Part__c','"&amp;Part__c_exp5415[[#This Row],[Lookup Value]]&amp;"','Matched_HS_Code2__r.Additional_Part_Specific_Tax_Rate_1__c')"</f>
        <v/>
      </c>
      <c r="BY44">
        <f>"inherit(results_df,'Part__c','"&amp;Part__c_exp5415[[#This Row],[Lookup Value]]&amp;"','Matched_HS_Code2__r.Specific_VAT_Rate__c')"</f>
        <v/>
      </c>
      <c r="BZ44" t="inlineStr">
        <is>
          <t>No</t>
        </is>
      </c>
      <c r="CA44">
        <f>Part__c_exp5415[[#This Row],[Shipment_Order__r.Client_Reference__c]]&amp;":"&amp;Part__c_exp5415[[#This Row],[LookupName]]</f>
        <v/>
      </c>
      <c r="CM44" t="inlineStr">
        <is>
          <t>MED03</t>
        </is>
      </c>
      <c r="CN44" t="inlineStr">
        <is>
          <t>Upfront Payment of Taxes (By CPA)</t>
        </is>
      </c>
      <c r="CO44" t="inlineStr">
        <is>
          <t>static('a7b1v000000kEaEAAU')</t>
        </is>
      </c>
      <c r="CP44" t="inlineStr">
        <is>
          <t>static('Upfront Payment of Taxes (By CPA)')</t>
        </is>
      </c>
      <c r="CQ44" t="inlineStr">
        <is>
          <t>static(False)</t>
        </is>
      </c>
      <c r="CR44" t="inlineStr">
        <is>
          <t>static(True)</t>
        </is>
      </c>
      <c r="CS44" t="inlineStr">
        <is>
          <t>static('All')</t>
        </is>
      </c>
      <c r="CT44" t="inlineStr">
        <is>
          <t>static('TecEx')</t>
        </is>
      </c>
      <c r="CU44" t="inlineStr">
        <is>
          <t>static('ICE')</t>
        </is>
      </c>
      <c r="CV44">
        <f>SUBSTITUTE(Task_exp7437[[#This Row],[Shipment_Order__r.Client_Reference__c]]&amp;":"&amp;Task_exp7437[[#This Row],[Master_Task_LookupName]],"\","")</f>
        <v/>
      </c>
    </row>
    <row r="45">
      <c r="AV45" t="inlineStr">
        <is>
          <t>MED26</t>
        </is>
      </c>
      <c r="AW45" t="inlineStr">
        <is>
          <t>TAX TEST6 MALAYSIA</t>
        </is>
      </c>
      <c r="AX45">
        <f>"static('"&amp;Part__c_exp5415[[#This Row],[LookupName]]&amp;"')"</f>
        <v/>
      </c>
      <c r="AY45" t="inlineStr">
        <is>
          <t>static('a1d1v000007W9CpAAK')</t>
        </is>
      </c>
      <c r="BA45" t="inlineStr">
        <is>
          <t>static(None)</t>
        </is>
      </c>
      <c r="BD45">
        <f>"inherit(results_df,'Part__c','"&amp;Part__c_exp5415[[#This Row],[Lookup Value]]&amp;"','Product__r.Li_on_batteries__c')"</f>
        <v/>
      </c>
      <c r="BE45">
        <f>"inherit(results_df,'Part__c','"&amp;Part__c_exp5415[[#This Row],[Lookup Value]]&amp;"','Product__r.Category__c')"</f>
        <v/>
      </c>
      <c r="BF45">
        <f>"inherit(results_df,'Part__c','"&amp;Part__c_exp5415[[#This Row],[Lookup Value]]&amp;"','Product__r.Sub_Category__c')"</f>
        <v/>
      </c>
      <c r="BG45">
        <f>"inherit(results_df,'Part__c','"&amp;Part__c_exp5415[[#This Row],[Lookup Value]]&amp;"','Product__r.US_HTS_Code__c')"</f>
        <v/>
      </c>
      <c r="BH45">
        <f>"inherit(results_df,'Part__c','"&amp;Part__c_exp5415[[#This Row],[Lookup Value]]&amp;"','Product__r.ECCN__c')"</f>
        <v/>
      </c>
      <c r="BM45" t="inlineStr">
        <is>
          <t>static('01t1v00000G5ohsAAB')</t>
        </is>
      </c>
      <c r="BV45" s="18">
        <f>"inherit(results_df,'Part__c','"&amp;Part__c_exp5415[[#This Row],[Lookup Value]]&amp;"','Matched_HS_Code2__r.Additional_Part_Specific_Tax_Rate_1__c')"</f>
        <v/>
      </c>
      <c r="BY45">
        <f>"inherit(results_df,'Part__c','"&amp;Part__c_exp5415[[#This Row],[Lookup Value]]&amp;"','Matched_HS_Code2__r.Specific_VAT_Rate__c')"</f>
        <v/>
      </c>
      <c r="BZ45" t="inlineStr">
        <is>
          <t>No</t>
        </is>
      </c>
      <c r="CA45">
        <f>Part__c_exp5415[[#This Row],[Shipment_Order__r.Client_Reference__c]]&amp;":"&amp;Part__c_exp5415[[#This Row],[LookupName]]</f>
        <v/>
      </c>
      <c r="CM45" t="inlineStr">
        <is>
          <t>MED03</t>
        </is>
      </c>
      <c r="CN45" t="inlineStr">
        <is>
          <t>Insurance Letter (Client Taking Liability Cover)</t>
        </is>
      </c>
      <c r="CO45" t="inlineStr">
        <is>
          <t>static('a7b1v000000kEZ0AAM')</t>
        </is>
      </c>
      <c r="CP45" t="inlineStr">
        <is>
          <t>static('Insurance Letter (Client Taking Liability Cover)')</t>
        </is>
      </c>
      <c r="CQ45" t="inlineStr">
        <is>
          <t>static(False)</t>
        </is>
      </c>
      <c r="CR45" t="inlineStr">
        <is>
          <t>static(True)</t>
        </is>
      </c>
      <c r="CS45" t="inlineStr">
        <is>
          <t>static('All')</t>
        </is>
      </c>
      <c r="CT45" t="inlineStr">
        <is>
          <t>static('TecEx')</t>
        </is>
      </c>
      <c r="CU45" t="inlineStr">
        <is>
          <t>static('ICE')</t>
        </is>
      </c>
      <c r="CV45">
        <f>SUBSTITUTE(Task_exp7437[[#This Row],[Shipment_Order__r.Client_Reference__c]]&amp;":"&amp;Task_exp7437[[#This Row],[Master_Task_LookupName]],"\","")</f>
        <v/>
      </c>
    </row>
    <row r="46">
      <c r="AV46" t="inlineStr">
        <is>
          <t>MED26</t>
        </is>
      </c>
      <c r="AW46" t="inlineStr">
        <is>
          <t>TAX TEST7 MALAYSIA</t>
        </is>
      </c>
      <c r="AX46">
        <f>"static('"&amp;Part__c_exp5415[[#This Row],[LookupName]]&amp;"')"</f>
        <v/>
      </c>
      <c r="AY46" t="inlineStr">
        <is>
          <t>static('a1d1v000007W9CpAAK')</t>
        </is>
      </c>
      <c r="BA46" t="inlineStr">
        <is>
          <t>static(None)</t>
        </is>
      </c>
      <c r="BD46">
        <f>"inherit(results_df,'Part__c','"&amp;Part__c_exp5415[[#This Row],[Lookup Value]]&amp;"','Product__r.Li_on_batteries__c')"</f>
        <v/>
      </c>
      <c r="BE46">
        <f>"inherit(results_df,'Part__c','"&amp;Part__c_exp5415[[#This Row],[Lookup Value]]&amp;"','Product__r.Category__c')"</f>
        <v/>
      </c>
      <c r="BF46">
        <f>"inherit(results_df,'Part__c','"&amp;Part__c_exp5415[[#This Row],[Lookup Value]]&amp;"','Product__r.Sub_Category__c')"</f>
        <v/>
      </c>
      <c r="BG46">
        <f>"inherit(results_df,'Part__c','"&amp;Part__c_exp5415[[#This Row],[Lookup Value]]&amp;"','Product__r.US_HTS_Code__c')"</f>
        <v/>
      </c>
      <c r="BH46">
        <f>"inherit(results_df,'Part__c','"&amp;Part__c_exp5415[[#This Row],[Lookup Value]]&amp;"','Product__r.ECCN__c')"</f>
        <v/>
      </c>
      <c r="BM46" t="inlineStr">
        <is>
          <t>static('01t1v00000G5ohyAAB')</t>
        </is>
      </c>
      <c r="BV46" s="18">
        <f>"inherit(results_df,'Part__c','"&amp;Part__c_exp5415[[#This Row],[Lookup Value]]&amp;"','Matched_HS_Code2__r.Additional_Part_Specific_Tax_Rate_1__c')"</f>
        <v/>
      </c>
      <c r="BY46">
        <f>"inherit(results_df,'Part__c','"&amp;Part__c_exp5415[[#This Row],[Lookup Value]]&amp;"','Matched_HS_Code2__r.Specific_VAT_Rate__c')"</f>
        <v/>
      </c>
      <c r="BZ46" t="inlineStr">
        <is>
          <t>No</t>
        </is>
      </c>
      <c r="CA46">
        <f>Part__c_exp5415[[#This Row],[Shipment_Order__r.Client_Reference__c]]&amp;":"&amp;Part__c_exp5415[[#This Row],[LookupName]]</f>
        <v/>
      </c>
      <c r="CM46" t="inlineStr">
        <is>
          <t>MED03</t>
        </is>
      </c>
      <c r="CN46" t="inlineStr">
        <is>
          <t>Freight Invoice</t>
        </is>
      </c>
      <c r="CO46" t="inlineStr">
        <is>
          <t>static('a7b1v000000kEbAAAU')</t>
        </is>
      </c>
      <c r="CP46" t="inlineStr">
        <is>
          <t>static('Freight Invoice')</t>
        </is>
      </c>
      <c r="CQ46" t="inlineStr">
        <is>
          <t>static(False)</t>
        </is>
      </c>
      <c r="CR46" t="inlineStr">
        <is>
          <t>static(True)</t>
        </is>
      </c>
      <c r="CS46" t="inlineStr">
        <is>
          <t>static('Myanmar;Ukraine')</t>
        </is>
      </c>
      <c r="CT46" t="inlineStr">
        <is>
          <t>static('TecEx')</t>
        </is>
      </c>
      <c r="CU46" t="inlineStr">
        <is>
          <t>static('ICE')</t>
        </is>
      </c>
      <c r="CV46">
        <f>SUBSTITUTE(Task_exp7437[[#This Row],[Shipment_Order__r.Client_Reference__c]]&amp;":"&amp;Task_exp7437[[#This Row],[Master_Task_LookupName]],"\","")</f>
        <v/>
      </c>
    </row>
    <row r="47">
      <c r="AV47" t="inlineStr">
        <is>
          <t>MED26</t>
        </is>
      </c>
      <c r="AW47" t="inlineStr">
        <is>
          <t>TAX TEST8 MALAYSIA</t>
        </is>
      </c>
      <c r="AX47">
        <f>"static('"&amp;Part__c_exp5415[[#This Row],[LookupName]]&amp;"')"</f>
        <v/>
      </c>
      <c r="AY47" t="inlineStr">
        <is>
          <t>static('a1d1v000007onuaAAA')</t>
        </is>
      </c>
      <c r="BA47" t="inlineStr">
        <is>
          <t>static(None)</t>
        </is>
      </c>
      <c r="BD47">
        <f>"inherit(results_df,'Part__c','"&amp;Part__c_exp5415[[#This Row],[Lookup Value]]&amp;"','Product__r.Li_on_batteries__c')"</f>
        <v/>
      </c>
      <c r="BE47">
        <f>"inherit(results_df,'Part__c','"&amp;Part__c_exp5415[[#This Row],[Lookup Value]]&amp;"','Product__r.Category__c')"</f>
        <v/>
      </c>
      <c r="BF47">
        <f>"inherit(results_df,'Part__c','"&amp;Part__c_exp5415[[#This Row],[Lookup Value]]&amp;"','Product__r.Sub_Category__c')"</f>
        <v/>
      </c>
      <c r="BG47">
        <f>"inherit(results_df,'Part__c','"&amp;Part__c_exp5415[[#This Row],[Lookup Value]]&amp;"','Product__r.US_HTS_Code__c')"</f>
        <v/>
      </c>
      <c r="BH47">
        <f>"inherit(results_df,'Part__c','"&amp;Part__c_exp5415[[#This Row],[Lookup Value]]&amp;"','Product__r.ECCN__c')"</f>
        <v/>
      </c>
      <c r="BM47" t="inlineStr">
        <is>
          <t>static('01t1v00000G5oi4AAB')</t>
        </is>
      </c>
      <c r="BV47" s="18">
        <f>"inherit(results_df,'Part__c','"&amp;Part__c_exp5415[[#This Row],[Lookup Value]]&amp;"','Matched_HS_Code2__r.Additional_Part_Specific_Tax_Rate_1__c')"</f>
        <v/>
      </c>
      <c r="BY47">
        <f>"inherit(results_df,'Part__c','"&amp;Part__c_exp5415[[#This Row],[Lookup Value]]&amp;"','Matched_HS_Code2__r.Specific_VAT_Rate__c')"</f>
        <v/>
      </c>
      <c r="BZ47" t="inlineStr">
        <is>
          <t>No</t>
        </is>
      </c>
      <c r="CA47">
        <f>Part__c_exp5415[[#This Row],[Shipment_Order__r.Client_Reference__c]]&amp;":"&amp;Part__c_exp5415[[#This Row],[LookupName]]</f>
        <v/>
      </c>
      <c r="CM47" t="inlineStr">
        <is>
          <t>MED03</t>
        </is>
      </c>
      <c r="CN47" t="inlineStr">
        <is>
          <t>Unmatched Part</t>
        </is>
      </c>
      <c r="CO47" t="inlineStr">
        <is>
          <t>static('a7b1v000000kEWtAAM')</t>
        </is>
      </c>
      <c r="CP47" t="inlineStr">
        <is>
          <t>static('Unmatched Part')</t>
        </is>
      </c>
      <c r="CQ47" t="inlineStr">
        <is>
          <t>static(False)</t>
        </is>
      </c>
      <c r="CR47" t="inlineStr">
        <is>
          <t>static(True)</t>
        </is>
      </c>
      <c r="CS47" t="inlineStr">
        <is>
          <t>static('All')</t>
        </is>
      </c>
      <c r="CT47" t="inlineStr">
        <is>
          <t>static('TecEx;Zee')</t>
        </is>
      </c>
      <c r="CU47" t="inlineStr">
        <is>
          <t>static('Compliance')</t>
        </is>
      </c>
      <c r="CV47">
        <f>SUBSTITUTE(Task_exp7437[[#This Row],[Shipment_Order__r.Client_Reference__c]]&amp;":"&amp;Task_exp7437[[#This Row],[Master_Task_LookupName]],"\","")</f>
        <v/>
      </c>
    </row>
    <row r="48">
      <c r="AV48" t="inlineStr">
        <is>
          <t>MED26</t>
        </is>
      </c>
      <c r="AW48" t="inlineStr">
        <is>
          <t>TAX TEST9 MALAYSIA</t>
        </is>
      </c>
      <c r="AX48">
        <f>"static('"&amp;Part__c_exp5415[[#This Row],[LookupName]]&amp;"')"</f>
        <v/>
      </c>
      <c r="AY48" t="inlineStr">
        <is>
          <t>static('a1d1v000007W9CpAAK')</t>
        </is>
      </c>
      <c r="BA48" t="inlineStr">
        <is>
          <t>static(None)</t>
        </is>
      </c>
      <c r="BD48">
        <f>"inherit(results_df,'Part__c','"&amp;Part__c_exp5415[[#This Row],[Lookup Value]]&amp;"','Product__r.Li_on_batteries__c')"</f>
        <v/>
      </c>
      <c r="BE48">
        <f>"inherit(results_df,'Part__c','"&amp;Part__c_exp5415[[#This Row],[Lookup Value]]&amp;"','Product__r.Category__c')"</f>
        <v/>
      </c>
      <c r="BF48">
        <f>"inherit(results_df,'Part__c','"&amp;Part__c_exp5415[[#This Row],[Lookup Value]]&amp;"','Product__r.Sub_Category__c')"</f>
        <v/>
      </c>
      <c r="BG48">
        <f>"inherit(results_df,'Part__c','"&amp;Part__c_exp5415[[#This Row],[Lookup Value]]&amp;"','Product__r.US_HTS_Code__c')"</f>
        <v/>
      </c>
      <c r="BH48">
        <f>"inherit(results_df,'Part__c','"&amp;Part__c_exp5415[[#This Row],[Lookup Value]]&amp;"','Product__r.ECCN__c')"</f>
        <v/>
      </c>
      <c r="BM48" t="inlineStr">
        <is>
          <t>static('01t1v00000G5oiAAAR')</t>
        </is>
      </c>
      <c r="BV48" s="18">
        <f>"inherit(results_df,'Part__c','"&amp;Part__c_exp5415[[#This Row],[Lookup Value]]&amp;"','Matched_HS_Code2__r.Additional_Part_Specific_Tax_Rate_1__c')"</f>
        <v/>
      </c>
      <c r="BY48">
        <f>"inherit(results_df,'Part__c','"&amp;Part__c_exp5415[[#This Row],[Lookup Value]]&amp;"','Matched_HS_Code2__r.Specific_VAT_Rate__c')"</f>
        <v/>
      </c>
      <c r="BZ48" t="inlineStr">
        <is>
          <t>No</t>
        </is>
      </c>
      <c r="CA48">
        <f>Part__c_exp5415[[#This Row],[Shipment_Order__r.Client_Reference__c]]&amp;":"&amp;Part__c_exp5415[[#This Row],[LookupName]]</f>
        <v/>
      </c>
      <c r="CM48" t="inlineStr">
        <is>
          <t>MED03</t>
        </is>
      </c>
      <c r="CN48" t="inlineStr">
        <is>
          <t>Liability Cover: Ad Hoc Approvals</t>
        </is>
      </c>
      <c r="CO48" t="inlineStr">
        <is>
          <t>static('a7b1v000000kEZyAAM')</t>
        </is>
      </c>
      <c r="CP48" t="inlineStr">
        <is>
          <t>static('Liability Cover: Ad Hoc Approvals')</t>
        </is>
      </c>
      <c r="CQ48" t="inlineStr">
        <is>
          <t>static(False)</t>
        </is>
      </c>
      <c r="CR48" t="inlineStr">
        <is>
          <t>static(True)</t>
        </is>
      </c>
      <c r="CS48" t="inlineStr">
        <is>
          <t>static('All')</t>
        </is>
      </c>
      <c r="CT48" t="inlineStr">
        <is>
          <t>static('TecEx')</t>
        </is>
      </c>
      <c r="CU48" t="inlineStr">
        <is>
          <t>static('AM')</t>
        </is>
      </c>
      <c r="CV48">
        <f>SUBSTITUTE(Task_exp7437[[#This Row],[Shipment_Order__r.Client_Reference__c]]&amp;":"&amp;Task_exp7437[[#This Row],[Master_Task_LookupName]],"\","")</f>
        <v/>
      </c>
    </row>
    <row r="49">
      <c r="AV49" t="inlineStr">
        <is>
          <t>MED26</t>
        </is>
      </c>
      <c r="AW49" t="inlineStr">
        <is>
          <t>RELWYN TEST</t>
        </is>
      </c>
      <c r="AX49">
        <f>"static('"&amp;Part__c_exp5415[[#This Row],[LookupName]]&amp;"')"</f>
        <v/>
      </c>
      <c r="AY49" t="inlineStr">
        <is>
          <t>static('a1d1v000006spoNAAQ')</t>
        </is>
      </c>
      <c r="AZ49" t="inlineStr">
        <is>
          <t>static('0')</t>
        </is>
      </c>
      <c r="BA49" t="inlineStr">
        <is>
          <t>static(None)</t>
        </is>
      </c>
      <c r="BB49" t="inlineStr">
        <is>
          <t>static(None)</t>
        </is>
      </c>
      <c r="BC49" t="inlineStr">
        <is>
          <t>static('Auto Matched')</t>
        </is>
      </c>
      <c r="BD49">
        <f>"inherit(results_df,'Part__c','"&amp;Part__c_exp5415[[#This Row],[Lookup Value]]&amp;"','Product__r.Li_on_batteries__c')"</f>
        <v/>
      </c>
      <c r="BE49">
        <f>"inherit(results_df,'Part__c','"&amp;Part__c_exp5415[[#This Row],[Lookup Value]]&amp;"','Product__r.Category__c')"</f>
        <v/>
      </c>
      <c r="BF49">
        <f>"inherit(results_df,'Part__c','"&amp;Part__c_exp5415[[#This Row],[Lookup Value]]&amp;"','Product__r.Sub_Category__c')"</f>
        <v/>
      </c>
      <c r="BG49">
        <f>"inherit(results_df,'Part__c','"&amp;Part__c_exp5415[[#This Row],[Lookup Value]]&amp;"','Product__r.US_HTS_Code__c')"</f>
        <v/>
      </c>
      <c r="BH49">
        <f>"inherit(results_df,'Part__c','"&amp;Part__c_exp5415[[#This Row],[Lookup Value]]&amp;"','Product__r.ECCN__c')"</f>
        <v/>
      </c>
      <c r="BM49" t="inlineStr">
        <is>
          <t>static('01t1v00000Jo77ZAAR')</t>
        </is>
      </c>
      <c r="BY49">
        <f>"inherit(results_df,'Part__c','"&amp;Part__c_exp5415[[#This Row],[Lookup Value]]&amp;"','Matched_HS_Code2__r.Specific_VAT_Rate__c')"</f>
        <v/>
      </c>
      <c r="BZ49" t="inlineStr">
        <is>
          <t>No</t>
        </is>
      </c>
      <c r="CA49">
        <f>Part__c_exp5415[[#This Row],[Shipment_Order__r.Client_Reference__c]]&amp;":"&amp;Part__c_exp5415[[#This Row],[LookupName]]</f>
        <v/>
      </c>
      <c r="CM49" t="inlineStr">
        <is>
          <t>MED03</t>
        </is>
      </c>
      <c r="CN49" t="inlineStr">
        <is>
          <t>Package Information Required</t>
        </is>
      </c>
      <c r="CO49" t="inlineStr">
        <is>
          <t>static('a7b1v000000kEWhAAM')</t>
        </is>
      </c>
      <c r="CP49" t="inlineStr">
        <is>
          <t>static('Package Information Required')</t>
        </is>
      </c>
      <c r="CQ49" t="inlineStr">
        <is>
          <t>static(False)</t>
        </is>
      </c>
      <c r="CR49" t="inlineStr">
        <is>
          <t>static(True)</t>
        </is>
      </c>
      <c r="CS49" t="inlineStr">
        <is>
          <t>static('All')</t>
        </is>
      </c>
      <c r="CT49" t="inlineStr">
        <is>
          <t>static('TecEx;Zee')</t>
        </is>
      </c>
      <c r="CU49" t="inlineStr">
        <is>
          <t>static('AM')</t>
        </is>
      </c>
      <c r="CV49">
        <f>SUBSTITUTE(Task_exp7437[[#This Row],[Shipment_Order__r.Client_Reference__c]]&amp;":"&amp;Task_exp7437[[#This Row],[Master_Task_LookupName]],"\","")</f>
        <v/>
      </c>
    </row>
    <row r="50">
      <c r="CM50" t="inlineStr">
        <is>
          <t>MED03</t>
        </is>
      </c>
      <c r="CN50" t="inlineStr">
        <is>
          <t>Attestation Required</t>
        </is>
      </c>
      <c r="CO50" t="inlineStr">
        <is>
          <t>static('a7b1v000000kEXJAA2')</t>
        </is>
      </c>
      <c r="CP50" t="inlineStr">
        <is>
          <t>static('Attestation Required')</t>
        </is>
      </c>
      <c r="CQ50" t="inlineStr">
        <is>
          <t>static(False)</t>
        </is>
      </c>
      <c r="CR50" t="inlineStr">
        <is>
          <t>static(True)</t>
        </is>
      </c>
      <c r="CS50" t="inlineStr">
        <is>
          <t>static('All')</t>
        </is>
      </c>
      <c r="CT50" t="inlineStr">
        <is>
          <t>static('TecEx')</t>
        </is>
      </c>
      <c r="CU50" t="inlineStr">
        <is>
          <t>static('AM')</t>
        </is>
      </c>
      <c r="CV50">
        <f>SUBSTITUTE(Task_exp7437[[#This Row],[Shipment_Order__r.Client_Reference__c]]&amp;":"&amp;Task_exp7437[[#This Row],[Master_Task_LookupName]],"\","")</f>
        <v/>
      </c>
    </row>
    <row r="51">
      <c r="CM51" t="inlineStr">
        <is>
          <t>MED03</t>
        </is>
      </c>
      <c r="CN51" t="inlineStr">
        <is>
          <t>Pick-up Address Required</t>
        </is>
      </c>
      <c r="CO51" t="inlineStr">
        <is>
          <t>static('a7b1v000000kEWfAAM')</t>
        </is>
      </c>
      <c r="CP51" t="inlineStr">
        <is>
          <t>static('Pick-up Address Required')</t>
        </is>
      </c>
      <c r="CQ51" t="inlineStr">
        <is>
          <t>static(False)</t>
        </is>
      </c>
      <c r="CR51" t="inlineStr">
        <is>
          <t>static(True)</t>
        </is>
      </c>
      <c r="CS51" t="inlineStr">
        <is>
          <t>static('All')</t>
        </is>
      </c>
      <c r="CT51" t="inlineStr">
        <is>
          <t>static('TecEx;Zee')</t>
        </is>
      </c>
      <c r="CU51" t="inlineStr">
        <is>
          <t>static('AM')</t>
        </is>
      </c>
      <c r="CV51">
        <f>SUBSTITUTE(Task_exp7437[[#This Row],[Shipment_Order__r.Client_Reference__c]]&amp;":"&amp;Task_exp7437[[#This Row],[Master_Task_LookupName]],"\","")</f>
        <v/>
      </c>
    </row>
    <row r="52">
      <c r="CM52" t="inlineStr">
        <is>
          <t>MED03</t>
        </is>
      </c>
      <c r="CN52" t="inlineStr">
        <is>
          <t>Final Delivery Addresses Required</t>
        </is>
      </c>
      <c r="CO52" t="inlineStr">
        <is>
          <t>static('a7b1v000000kEWgAAM')</t>
        </is>
      </c>
      <c r="CP52" t="inlineStr">
        <is>
          <t>static('Final Delivery Addresses Required')</t>
        </is>
      </c>
      <c r="CQ52" t="inlineStr">
        <is>
          <t>static(False)</t>
        </is>
      </c>
      <c r="CR52" t="inlineStr">
        <is>
          <t>static(True)</t>
        </is>
      </c>
      <c r="CS52" t="inlineStr">
        <is>
          <t>static('All')</t>
        </is>
      </c>
      <c r="CT52" t="inlineStr">
        <is>
          <t>static('TecEx;Zee')</t>
        </is>
      </c>
      <c r="CU52" t="inlineStr">
        <is>
          <t>static('AM')</t>
        </is>
      </c>
      <c r="CV52">
        <f>SUBSTITUTE(Task_exp7437[[#This Row],[Shipment_Order__r.Client_Reference__c]]&amp;":"&amp;Task_exp7437[[#This Row],[Master_Task_LookupName]],"\","")</f>
        <v/>
      </c>
    </row>
    <row r="53">
      <c r="CM53" t="inlineStr">
        <is>
          <t>MED03</t>
        </is>
      </c>
      <c r="CN53" t="inlineStr">
        <is>
          <t>EOR Required out of the UK</t>
        </is>
      </c>
      <c r="CO53" t="inlineStr">
        <is>
          <t>static('a7b1v000000kEWmAAM')</t>
        </is>
      </c>
      <c r="CP53" t="inlineStr">
        <is>
          <t>static('EOR Required out of the UK')</t>
        </is>
      </c>
      <c r="CQ53" t="inlineStr">
        <is>
          <t>static(False)</t>
        </is>
      </c>
      <c r="CR53" t="inlineStr">
        <is>
          <t>static(True)</t>
        </is>
      </c>
      <c r="CS53" t="inlineStr">
        <is>
          <t>static('All')</t>
        </is>
      </c>
      <c r="CT53" t="inlineStr">
        <is>
          <t>static('TecEx')</t>
        </is>
      </c>
      <c r="CU53" t="inlineStr">
        <is>
          <t>static('AM')</t>
        </is>
      </c>
      <c r="CV53">
        <f>SUBSTITUTE(Task_exp7437[[#This Row],[Shipment_Order__r.Client_Reference__c]]&amp;":"&amp;Task_exp7437[[#This Row],[Master_Task_LookupName]],"\","")</f>
        <v/>
      </c>
    </row>
    <row r="54">
      <c r="CM54" t="inlineStr">
        <is>
          <t>MED03</t>
        </is>
      </c>
      <c r="CN54" t="inlineStr">
        <is>
          <t>Data Centre Ticket Number Required</t>
        </is>
      </c>
      <c r="CO54" t="inlineStr">
        <is>
          <t>static('a7b1v000000kEWnAAM')</t>
        </is>
      </c>
      <c r="CP54" t="inlineStr">
        <is>
          <t>static('Data Centre Ticket Number Required')</t>
        </is>
      </c>
      <c r="CQ54" t="inlineStr">
        <is>
          <t>static(False)</t>
        </is>
      </c>
      <c r="CR54" t="inlineStr">
        <is>
          <t>static(True)</t>
        </is>
      </c>
      <c r="CS54" t="inlineStr">
        <is>
          <t>static('All')</t>
        </is>
      </c>
      <c r="CT54" t="inlineStr">
        <is>
          <t>static('TecEx')</t>
        </is>
      </c>
      <c r="CU54" t="inlineStr">
        <is>
          <t>static('AM')</t>
        </is>
      </c>
      <c r="CV54">
        <f>SUBSTITUTE(Task_exp7437[[#This Row],[Shipment_Order__r.Client_Reference__c]]&amp;":"&amp;Task_exp7437[[#This Row],[Master_Task_LookupName]],"\","")</f>
        <v/>
      </c>
    </row>
    <row r="55">
      <c r="CM55" t="inlineStr">
        <is>
          <t>MED03</t>
        </is>
      </c>
      <c r="CN55" t="inlineStr">
        <is>
          <t>Shipping Pack to be Compiled (Specific Instructions)</t>
        </is>
      </c>
      <c r="CO55" t="inlineStr">
        <is>
          <t>static('a7b1v000000kEXCAA2')</t>
        </is>
      </c>
      <c r="CP55" t="inlineStr">
        <is>
          <t>static('Shipping Pack to be Compiled (Specific Instructions)')</t>
        </is>
      </c>
      <c r="CQ55" t="inlineStr">
        <is>
          <t>static(False)</t>
        </is>
      </c>
      <c r="CR55" t="inlineStr">
        <is>
          <t>static(True)</t>
        </is>
      </c>
      <c r="CS55" t="inlineStr">
        <is>
          <t>static('All')</t>
        </is>
      </c>
      <c r="CT55" t="inlineStr">
        <is>
          <t>static('TecEx;Zee')</t>
        </is>
      </c>
      <c r="CU55" t="inlineStr">
        <is>
          <t>static('AM')</t>
        </is>
      </c>
      <c r="CV55">
        <f>SUBSTITUTE(Task_exp7437[[#This Row],[Shipment_Order__r.Client_Reference__c]]&amp;":"&amp;Task_exp7437[[#This Row],[Master_Task_LookupName]],"\","")</f>
        <v/>
      </c>
    </row>
    <row r="56">
      <c r="CM56" t="inlineStr">
        <is>
          <t>MED03</t>
        </is>
      </c>
      <c r="CN56" t="inlineStr">
        <is>
          <t>Commercial Invoice Required (TecEx)</t>
        </is>
      </c>
      <c r="CO56" t="inlineStr">
        <is>
          <t>static('a7b1v000000kEWoAAM')</t>
        </is>
      </c>
      <c r="CP56" t="inlineStr">
        <is>
          <t>static('Commercial Invoice Required (TecEx)')</t>
        </is>
      </c>
      <c r="CQ56" t="inlineStr">
        <is>
          <t>static(False)</t>
        </is>
      </c>
      <c r="CR56" t="inlineStr">
        <is>
          <t>static(True)</t>
        </is>
      </c>
      <c r="CS56" t="inlineStr">
        <is>
          <t>static('All')</t>
        </is>
      </c>
      <c r="CT56" t="inlineStr">
        <is>
          <t>static('TecEx;Zee')</t>
        </is>
      </c>
      <c r="CU56" t="inlineStr">
        <is>
          <t>static('AM')</t>
        </is>
      </c>
      <c r="CV56">
        <f>SUBSTITUTE(Task_exp7437[[#This Row],[Shipment_Order__r.Client_Reference__c]]&amp;":"&amp;Task_exp7437[[#This Row],[Master_Task_LookupName]],"\","")</f>
        <v/>
      </c>
    </row>
    <row r="57">
      <c r="CM57" t="inlineStr">
        <is>
          <t>MED03</t>
        </is>
      </c>
      <c r="CN57" t="inlineStr">
        <is>
          <t>Air Waybill Required (Client) (No Notify Party)</t>
        </is>
      </c>
      <c r="CO57" t="inlineStr">
        <is>
          <t>static('a7b1v000000kEX2AAM')</t>
        </is>
      </c>
      <c r="CP57" t="inlineStr">
        <is>
          <t>static('Air Waybill Required (Client) (No Notify Party)')</t>
        </is>
      </c>
      <c r="CQ57" t="inlineStr">
        <is>
          <t>static(False)</t>
        </is>
      </c>
      <c r="CR57" t="inlineStr">
        <is>
          <t>static(True)</t>
        </is>
      </c>
      <c r="CS57" t="inlineStr">
        <is>
          <t>static('All')</t>
        </is>
      </c>
      <c r="CT57" t="inlineStr">
        <is>
          <t>static('TecEx;Zee')</t>
        </is>
      </c>
      <c r="CU57" t="inlineStr">
        <is>
          <t>static('AM')</t>
        </is>
      </c>
      <c r="CV57">
        <f>SUBSTITUTE(Task_exp7437[[#This Row],[Shipment_Order__r.Client_Reference__c]]&amp;":"&amp;Task_exp7437[[#This Row],[Master_Task_LookupName]],"\","")</f>
        <v/>
      </c>
    </row>
    <row r="58">
      <c r="CM58" t="inlineStr">
        <is>
          <t>MED03</t>
        </is>
      </c>
      <c r="CN58" t="inlineStr">
        <is>
          <t>Pre-alert/Departure Notice/Flight Details Required</t>
        </is>
      </c>
      <c r="CO58" t="inlineStr">
        <is>
          <t>static('a7b1v000000kEX7AAM')</t>
        </is>
      </c>
      <c r="CP58" t="inlineStr">
        <is>
          <t>static('Pre-alert/Departure Notice/Flight Details Required')</t>
        </is>
      </c>
      <c r="CQ58" t="inlineStr">
        <is>
          <t>static(False)</t>
        </is>
      </c>
      <c r="CR58" t="inlineStr">
        <is>
          <t>static(True)</t>
        </is>
      </c>
      <c r="CS58" t="inlineStr">
        <is>
          <t>static('All')</t>
        </is>
      </c>
      <c r="CT58" t="inlineStr">
        <is>
          <t>static('TecEx')</t>
        </is>
      </c>
      <c r="CU58" t="inlineStr">
        <is>
          <t>static('AM')</t>
        </is>
      </c>
      <c r="CV58">
        <f>SUBSTITUTE(Task_exp7437[[#This Row],[Shipment_Order__r.Client_Reference__c]]&amp;":"&amp;Task_exp7437[[#This Row],[Master_Task_LookupName]],"\","")</f>
        <v/>
      </c>
    </row>
    <row r="59">
      <c r="CM59" t="inlineStr">
        <is>
          <t>MED03</t>
        </is>
      </c>
      <c r="CN59" t="inlineStr">
        <is>
          <t>Datasheet</t>
        </is>
      </c>
      <c r="CO59" t="inlineStr">
        <is>
          <t>static('a7b1v000000kEXfAAM')</t>
        </is>
      </c>
      <c r="CP59" t="inlineStr">
        <is>
          <t>static('Datasheet')</t>
        </is>
      </c>
      <c r="CQ59" t="inlineStr">
        <is>
          <t>static(False)</t>
        </is>
      </c>
      <c r="CR59" t="inlineStr">
        <is>
          <t>static(True)</t>
        </is>
      </c>
      <c r="CS59" t="inlineStr">
        <is>
          <t>static('All')</t>
        </is>
      </c>
      <c r="CT59" t="inlineStr">
        <is>
          <t>static('TecEx')</t>
        </is>
      </c>
      <c r="CU59" t="inlineStr">
        <is>
          <t>static('AM')</t>
        </is>
      </c>
      <c r="CV59">
        <f>SUBSTITUTE(Task_exp7437[[#This Row],[Shipment_Order__r.Client_Reference__c]]&amp;":"&amp;Task_exp7437[[#This Row],[Master_Task_LookupName]],"\","")</f>
        <v/>
      </c>
    </row>
    <row r="60">
      <c r="CM60" t="inlineStr">
        <is>
          <t>MED03</t>
        </is>
      </c>
      <c r="CN60" t="inlineStr">
        <is>
          <t>Auto CI Used</t>
        </is>
      </c>
      <c r="CO60" t="inlineStr">
        <is>
          <t>static('a7b1v000000kEWIAA2')</t>
        </is>
      </c>
      <c r="CP60" t="inlineStr">
        <is>
          <t>static('Auto CI Used')</t>
        </is>
      </c>
      <c r="CQ60" t="inlineStr">
        <is>
          <t>static(False)</t>
        </is>
      </c>
      <c r="CR60" t="inlineStr">
        <is>
          <t>static(True)</t>
        </is>
      </c>
      <c r="CS60" t="inlineStr">
        <is>
          <t>static('All')</t>
        </is>
      </c>
      <c r="CT60" t="inlineStr">
        <is>
          <t>static('TecEx;Zee')</t>
        </is>
      </c>
      <c r="CU60" t="inlineStr">
        <is>
          <t>static('AM')</t>
        </is>
      </c>
      <c r="CV60">
        <f>SUBSTITUTE(Task_exp7437[[#This Row],[Shipment_Order__r.Client_Reference__c]]&amp;":"&amp;Task_exp7437[[#This Row],[Master_Task_LookupName]],"\","")</f>
        <v/>
      </c>
    </row>
    <row r="61">
      <c r="CM61" t="inlineStr">
        <is>
          <t>MED03</t>
        </is>
      </c>
      <c r="CN61" t="inlineStr">
        <is>
          <t>Export License IOR Modal</t>
        </is>
      </c>
      <c r="CO61" t="inlineStr">
        <is>
          <t>static('a7b1v000000H3znAAC')</t>
        </is>
      </c>
      <c r="CP61" t="inlineStr">
        <is>
          <t>static('Export License IOR Modal')</t>
        </is>
      </c>
      <c r="CQ61" t="inlineStr">
        <is>
          <t>static(False)</t>
        </is>
      </c>
      <c r="CR61" t="inlineStr">
        <is>
          <t>static(True)</t>
        </is>
      </c>
      <c r="CS61" t="inlineStr">
        <is>
          <t>static('All')</t>
        </is>
      </c>
      <c r="CT61" t="inlineStr">
        <is>
          <t>static('TecEx')</t>
        </is>
      </c>
      <c r="CU61" t="inlineStr">
        <is>
          <t>static('AM')</t>
        </is>
      </c>
      <c r="CV61">
        <f>SUBSTITUTE(Task_exp7437[[#This Row],[Shipment_Order__r.Client_Reference__c]]&amp;":"&amp;Task_exp7437[[#This Row],[Master_Task_LookupName]],"\","")</f>
        <v/>
      </c>
    </row>
    <row r="62">
      <c r="CM62" t="inlineStr">
        <is>
          <t>MED03</t>
        </is>
      </c>
      <c r="CN62" t="inlineStr">
        <is>
          <t>End-user Details Required (Before Shipping)</t>
        </is>
      </c>
      <c r="CO62" t="inlineStr">
        <is>
          <t>static('a7b1v000000kEXDAA2')</t>
        </is>
      </c>
      <c r="CP62" t="inlineStr">
        <is>
          <t>static('End-user Details Required (Before Shipping)')</t>
        </is>
      </c>
      <c r="CQ62" t="inlineStr">
        <is>
          <t>static(False)</t>
        </is>
      </c>
      <c r="CR62" t="inlineStr">
        <is>
          <t>static(True)</t>
        </is>
      </c>
      <c r="CS62" t="inlineStr">
        <is>
          <t>static('All')</t>
        </is>
      </c>
      <c r="CT62" t="inlineStr">
        <is>
          <t>static('TecEx')</t>
        </is>
      </c>
      <c r="CU62" t="inlineStr">
        <is>
          <t>static('AM')</t>
        </is>
      </c>
      <c r="CV62">
        <f>SUBSTITUTE(Task_exp7437[[#This Row],[Shipment_Order__r.Client_Reference__c]]&amp;":"&amp;Task_exp7437[[#This Row],[Master_Task_LookupName]],"\","")</f>
        <v/>
      </c>
    </row>
    <row r="63">
      <c r="CM63" t="inlineStr">
        <is>
          <t>MED03</t>
        </is>
      </c>
      <c r="CN63" t="inlineStr">
        <is>
          <t>Free Trade Zone Check Required</t>
        </is>
      </c>
      <c r="CO63" t="inlineStr">
        <is>
          <t>static('a7b1v000000kEXFAA2')</t>
        </is>
      </c>
      <c r="CP63" t="inlineStr">
        <is>
          <t>static('Free Trade Zone Check Required')</t>
        </is>
      </c>
      <c r="CQ63" t="inlineStr">
        <is>
          <t>static(False)</t>
        </is>
      </c>
      <c r="CR63" t="inlineStr">
        <is>
          <t>static(True)</t>
        </is>
      </c>
      <c r="CS63" t="inlineStr">
        <is>
          <t>static('All')</t>
        </is>
      </c>
      <c r="CT63" t="inlineStr">
        <is>
          <t>static('TecEx')</t>
        </is>
      </c>
      <c r="CU63" t="inlineStr">
        <is>
          <t>static('ICE')</t>
        </is>
      </c>
      <c r="CV63">
        <f>SUBSTITUTE(Task_exp7437[[#This Row],[Shipment_Order__r.Client_Reference__c]]&amp;":"&amp;Task_exp7437[[#This Row],[Master_Task_LookupName]],"\","")</f>
        <v/>
      </c>
    </row>
    <row r="64">
      <c r="CM64" t="inlineStr">
        <is>
          <t>MED03</t>
        </is>
      </c>
      <c r="CN64" t="inlineStr">
        <is>
          <t>Documents to be Signed and Stamped</t>
        </is>
      </c>
      <c r="CO64" t="inlineStr">
        <is>
          <t>static('a7b1v000000kEXIAA2')</t>
        </is>
      </c>
      <c r="CP64" t="inlineStr">
        <is>
          <t>static('Documents to be Signed and Stamped')</t>
        </is>
      </c>
      <c r="CQ64" t="inlineStr">
        <is>
          <t>static(False)</t>
        </is>
      </c>
      <c r="CR64" t="inlineStr">
        <is>
          <t>static(True)</t>
        </is>
      </c>
      <c r="CS64" t="inlineStr">
        <is>
          <t>static('All')</t>
        </is>
      </c>
      <c r="CT64" t="inlineStr">
        <is>
          <t>static('TecEx')</t>
        </is>
      </c>
      <c r="CU64" t="inlineStr">
        <is>
          <t>static('AM')</t>
        </is>
      </c>
      <c r="CV64">
        <f>SUBSTITUTE(Task_exp7437[[#This Row],[Shipment_Order__r.Client_Reference__c]]&amp;":"&amp;Task_exp7437[[#This Row],[Master_Task_LookupName]],"\","")</f>
        <v/>
      </c>
    </row>
    <row r="65">
      <c r="CM65" t="inlineStr">
        <is>
          <t>MED03</t>
        </is>
      </c>
      <c r="CN65" t="inlineStr">
        <is>
          <t>Finance Ready to Invoice</t>
        </is>
      </c>
      <c r="CO65" t="inlineStr">
        <is>
          <t>static('a7b1v000000kEssAAE')</t>
        </is>
      </c>
      <c r="CP65" t="inlineStr">
        <is>
          <t>static('Finance Ready to Invoice')</t>
        </is>
      </c>
      <c r="CQ65" t="inlineStr">
        <is>
          <t>static(False)</t>
        </is>
      </c>
      <c r="CR65" t="inlineStr">
        <is>
          <t>static(True)</t>
        </is>
      </c>
      <c r="CS65" t="inlineStr">
        <is>
          <t>static('All')</t>
        </is>
      </c>
      <c r="CT65" t="inlineStr">
        <is>
          <t>static('TecEx')</t>
        </is>
      </c>
      <c r="CU65" t="inlineStr">
        <is>
          <t>static('AM')</t>
        </is>
      </c>
      <c r="CV65">
        <f>SUBSTITUTE(Task_exp7437[[#This Row],[Shipment_Order__r.Client_Reference__c]]&amp;":"&amp;Task_exp7437[[#This Row],[Master_Task_LookupName]],"\","")</f>
        <v/>
      </c>
    </row>
    <row r="66">
      <c r="CM66" t="inlineStr">
        <is>
          <t>MED03</t>
        </is>
      </c>
      <c r="CN66" t="inlineStr">
        <is>
          <t>Pictures of Products/Labels (Myanmar, Vietman)</t>
        </is>
      </c>
      <c r="CO66" t="inlineStr">
        <is>
          <t>static('a7b1v000000kEYKAA2')</t>
        </is>
      </c>
      <c r="CP66" t="inlineStr">
        <is>
          <t>static('Pictures of Products/Labels (Myanmar, Vietman)')</t>
        </is>
      </c>
      <c r="CQ66" t="inlineStr">
        <is>
          <t>static(False)</t>
        </is>
      </c>
      <c r="CR66" t="inlineStr">
        <is>
          <t>static(True)</t>
        </is>
      </c>
      <c r="CS66" t="inlineStr">
        <is>
          <t>static('Myanmar;Vietnam')</t>
        </is>
      </c>
      <c r="CT66" t="inlineStr">
        <is>
          <t>static('TecEx')</t>
        </is>
      </c>
      <c r="CU66" t="inlineStr">
        <is>
          <t>static('ICE')</t>
        </is>
      </c>
      <c r="CV66">
        <f>SUBSTITUTE(Task_exp7437[[#This Row],[Shipment_Order__r.Client_Reference__c]]&amp;":"&amp;Task_exp7437[[#This Row],[Master_Task_LookupName]],"\","")</f>
        <v/>
      </c>
    </row>
    <row r="67">
      <c r="CM67" t="inlineStr">
        <is>
          <t>MED03</t>
        </is>
      </c>
      <c r="CN67" t="inlineStr">
        <is>
          <t>COO Certificate - from Freight Forwarder (Client Freight)</t>
        </is>
      </c>
      <c r="CO67" t="inlineStr">
        <is>
          <t>static('a7b1v000000kEYqAAM')</t>
        </is>
      </c>
      <c r="CP67" t="inlineStr">
        <is>
          <t>static('COO Certificate - from Freight Forwarder (Client Freight)')</t>
        </is>
      </c>
      <c r="CQ67" t="inlineStr">
        <is>
          <t>static(False)</t>
        </is>
      </c>
      <c r="CR67" t="inlineStr">
        <is>
          <t>static(True)</t>
        </is>
      </c>
      <c r="CS67" t="inlineStr">
        <is>
          <t>static('Afghanistan;Albania;Angola;Azerbaijan;Bahrain;Bangladesh;Benin;Brazil;British Virgin Islands;Cameroon;Central African Republic;Chad;Egypt;Gabon;Haiti;Honduras;Iraq;Kuwait;Liberia;Libya;Moldova;Mongolia;Myanmar;Northern Cyprus;Oman;Philippines;Qatar;Saudi Arabia;Sierra Leone;Tunisia;Turkey;United Arab Emirates')</t>
        </is>
      </c>
      <c r="CT67" t="inlineStr">
        <is>
          <t>static('TecEx')</t>
        </is>
      </c>
      <c r="CU67" t="inlineStr">
        <is>
          <t>static('ICE')</t>
        </is>
      </c>
      <c r="CV67">
        <f>SUBSTITUTE(Task_exp7437[[#This Row],[Shipment_Order__r.Client_Reference__c]]&amp;":"&amp;Task_exp7437[[#This Row],[Master_Task_LookupName]],"\","")</f>
        <v/>
      </c>
    </row>
    <row r="68">
      <c r="CM68" t="inlineStr">
        <is>
          <t>MED03</t>
        </is>
      </c>
      <c r="CN68" t="inlineStr">
        <is>
          <t>End-User Statement</t>
        </is>
      </c>
      <c r="CO68" t="inlineStr">
        <is>
          <t>static('a7b1v000000kEYtAAM')</t>
        </is>
      </c>
      <c r="CP68" t="inlineStr">
        <is>
          <t>static('End-User Statement')</t>
        </is>
      </c>
      <c r="CQ68" t="inlineStr">
        <is>
          <t>static(False)</t>
        </is>
      </c>
      <c r="CR68" t="inlineStr">
        <is>
          <t>static(True)</t>
        </is>
      </c>
      <c r="CS68" t="inlineStr">
        <is>
          <t>static('Bangladesh;Hong Kong;Jordan;Lebanon;Myanmar;Netherlands;Singapore;Sri Lanka;Tunisia;United Kingdom;Vietnam')</t>
        </is>
      </c>
      <c r="CT68" t="inlineStr">
        <is>
          <t>static('TecEx')</t>
        </is>
      </c>
      <c r="CU68" t="inlineStr">
        <is>
          <t>static('ICE')</t>
        </is>
      </c>
      <c r="CV68">
        <f>SUBSTITUTE(Task_exp7437[[#This Row],[Shipment_Order__r.Client_Reference__c]]&amp;":"&amp;Task_exp7437[[#This Row],[Master_Task_LookupName]],"\","")</f>
        <v/>
      </c>
    </row>
    <row r="69">
      <c r="CM69" t="inlineStr">
        <is>
          <t>MED03</t>
        </is>
      </c>
      <c r="CN69" t="inlineStr">
        <is>
          <t>Invoice Client (During Shipping)</t>
        </is>
      </c>
      <c r="CO69" t="inlineStr">
        <is>
          <t>static('a7b1v000000kEaVAAU')</t>
        </is>
      </c>
      <c r="CP69" t="inlineStr">
        <is>
          <t>static('Invoice Client (During Shipping)')</t>
        </is>
      </c>
      <c r="CQ69" t="inlineStr">
        <is>
          <t>static(False)</t>
        </is>
      </c>
      <c r="CR69" t="inlineStr">
        <is>
          <t>static(True)</t>
        </is>
      </c>
      <c r="CS69" t="inlineStr">
        <is>
          <t>static('All')</t>
        </is>
      </c>
      <c r="CT69" t="inlineStr">
        <is>
          <t>static('TecEx;Zee')</t>
        </is>
      </c>
      <c r="CU69" t="inlineStr">
        <is>
          <t>static('FC')</t>
        </is>
      </c>
      <c r="CV69">
        <f>SUBSTITUTE(Task_exp7437[[#This Row],[Shipment_Order__r.Client_Reference__c]]&amp;":"&amp;Task_exp7437[[#This Row],[Master_Task_LookupName]],"\","")</f>
        <v/>
      </c>
    </row>
    <row r="70">
      <c r="CM70" t="inlineStr">
        <is>
          <t>MED04</t>
        </is>
      </c>
      <c r="CN70" t="inlineStr">
        <is>
          <t>PDU's Attract Higher Duties</t>
        </is>
      </c>
      <c r="CO70" t="inlineStr">
        <is>
          <t>static('a7b1v000000kEaHAAU')</t>
        </is>
      </c>
      <c r="CP70" t="inlineStr">
        <is>
          <t>static('PDU\'s Attract Higher Duties')</t>
        </is>
      </c>
      <c r="CQ70" t="inlineStr">
        <is>
          <t>static(False)</t>
        </is>
      </c>
      <c r="CR70" t="inlineStr">
        <is>
          <t>static(True)</t>
        </is>
      </c>
      <c r="CS70" t="inlineStr">
        <is>
          <t>static('Jordan')</t>
        </is>
      </c>
      <c r="CT70" t="inlineStr">
        <is>
          <t>static('TecEx')</t>
        </is>
      </c>
      <c r="CU70" t="inlineStr">
        <is>
          <t>static('ICE')</t>
        </is>
      </c>
      <c r="CV70">
        <f>SUBSTITUTE(Task_exp7437[[#This Row],[Shipment_Order__r.Client_Reference__c]]&amp;":"&amp;Task_exp7437[[#This Row],[Master_Task_LookupName]],"\","")</f>
        <v/>
      </c>
    </row>
    <row r="71">
      <c r="CM71" t="inlineStr">
        <is>
          <t>MED04</t>
        </is>
      </c>
      <c r="CN71" t="inlineStr">
        <is>
          <t>Pick-up Address Required</t>
        </is>
      </c>
      <c r="CO71" t="inlineStr">
        <is>
          <t>static('a7b1v000000kEWfAAM')</t>
        </is>
      </c>
      <c r="CP71" t="inlineStr">
        <is>
          <t>static('Pick-up Address Required')</t>
        </is>
      </c>
      <c r="CQ71" t="inlineStr">
        <is>
          <t>static(False)</t>
        </is>
      </c>
      <c r="CR71" t="inlineStr">
        <is>
          <t>static(True)</t>
        </is>
      </c>
      <c r="CS71" t="inlineStr">
        <is>
          <t>static('All')</t>
        </is>
      </c>
      <c r="CT71" t="inlineStr">
        <is>
          <t>static('TecEx;Zee')</t>
        </is>
      </c>
      <c r="CU71" t="inlineStr">
        <is>
          <t>static('AM')</t>
        </is>
      </c>
      <c r="CV71">
        <f>SUBSTITUTE(Task_exp7437[[#This Row],[Shipment_Order__r.Client_Reference__c]]&amp;":"&amp;Task_exp7437[[#This Row],[Master_Task_LookupName]],"\","")</f>
        <v/>
      </c>
    </row>
    <row r="72">
      <c r="CM72" t="inlineStr">
        <is>
          <t>MED04</t>
        </is>
      </c>
      <c r="CN72" t="inlineStr">
        <is>
          <t>EOR Required out of the UK</t>
        </is>
      </c>
      <c r="CO72" t="inlineStr">
        <is>
          <t>static('a7b1v000000kEWmAAM')</t>
        </is>
      </c>
      <c r="CP72" t="inlineStr">
        <is>
          <t>static('EOR Required out of the UK')</t>
        </is>
      </c>
      <c r="CQ72" t="inlineStr">
        <is>
          <t>static(False)</t>
        </is>
      </c>
      <c r="CR72" t="inlineStr">
        <is>
          <t>static(True)</t>
        </is>
      </c>
      <c r="CS72" t="inlineStr">
        <is>
          <t>static('All')</t>
        </is>
      </c>
      <c r="CT72" t="inlineStr">
        <is>
          <t>static('TecEx')</t>
        </is>
      </c>
      <c r="CU72" t="inlineStr">
        <is>
          <t>static('AM')</t>
        </is>
      </c>
      <c r="CV72">
        <f>SUBSTITUTE(Task_exp7437[[#This Row],[Shipment_Order__r.Client_Reference__c]]&amp;":"&amp;Task_exp7437[[#This Row],[Master_Task_LookupName]],"\","")</f>
        <v/>
      </c>
    </row>
    <row r="73">
      <c r="CM73" t="inlineStr">
        <is>
          <t>MED04</t>
        </is>
      </c>
      <c r="CN73" t="inlineStr">
        <is>
          <t>Final Delivery Addresses Required</t>
        </is>
      </c>
      <c r="CO73" t="inlineStr">
        <is>
          <t>static('a7b1v000000kEWgAAM')</t>
        </is>
      </c>
      <c r="CP73" t="inlineStr">
        <is>
          <t>static('Final Delivery Addresses Required')</t>
        </is>
      </c>
      <c r="CQ73" t="inlineStr">
        <is>
          <t>static(False)</t>
        </is>
      </c>
      <c r="CR73" t="inlineStr">
        <is>
          <t>static(True)</t>
        </is>
      </c>
      <c r="CS73" t="inlineStr">
        <is>
          <t>static('All')</t>
        </is>
      </c>
      <c r="CT73" t="inlineStr">
        <is>
          <t>static('TecEx;Zee')</t>
        </is>
      </c>
      <c r="CU73" t="inlineStr">
        <is>
          <t>static('AM')</t>
        </is>
      </c>
      <c r="CV73">
        <f>SUBSTITUTE(Task_exp7437[[#This Row],[Shipment_Order__r.Client_Reference__c]]&amp;":"&amp;Task_exp7437[[#This Row],[Master_Task_LookupName]],"\","")</f>
        <v/>
      </c>
    </row>
    <row r="74">
      <c r="CM74" t="inlineStr">
        <is>
          <t>MED04</t>
        </is>
      </c>
      <c r="CN74" t="inlineStr">
        <is>
          <t>Package Information Required</t>
        </is>
      </c>
      <c r="CO74" t="inlineStr">
        <is>
          <t>static('a7b1v000000kEWhAAM')</t>
        </is>
      </c>
      <c r="CP74" t="inlineStr">
        <is>
          <t>static('Package Information Required')</t>
        </is>
      </c>
      <c r="CQ74" t="inlineStr">
        <is>
          <t>static(False)</t>
        </is>
      </c>
      <c r="CR74" t="inlineStr">
        <is>
          <t>static(True)</t>
        </is>
      </c>
      <c r="CS74" t="inlineStr">
        <is>
          <t>static('All')</t>
        </is>
      </c>
      <c r="CT74" t="inlineStr">
        <is>
          <t>static('TecEx;Zee')</t>
        </is>
      </c>
      <c r="CU74" t="inlineStr">
        <is>
          <t>static('AM')</t>
        </is>
      </c>
      <c r="CV74">
        <f>SUBSTITUTE(Task_exp7437[[#This Row],[Shipment_Order__r.Client_Reference__c]]&amp;":"&amp;Task_exp7437[[#This Row],[Master_Task_LookupName]],"\","")</f>
        <v/>
      </c>
    </row>
    <row r="75">
      <c r="CM75" t="inlineStr">
        <is>
          <t>MED04</t>
        </is>
      </c>
      <c r="CN75" t="inlineStr">
        <is>
          <t>Valuation Issues</t>
        </is>
      </c>
      <c r="CO75" t="inlineStr">
        <is>
          <t>static('a7b1v000000kEWjAAM')</t>
        </is>
      </c>
      <c r="CP75" t="inlineStr">
        <is>
          <t>static('Valuation Issues')</t>
        </is>
      </c>
      <c r="CQ75" t="inlineStr">
        <is>
          <t>static(False)</t>
        </is>
      </c>
      <c r="CR75" t="inlineStr">
        <is>
          <t>static(True)</t>
        </is>
      </c>
      <c r="CS75" t="inlineStr">
        <is>
          <t>static('All')</t>
        </is>
      </c>
      <c r="CT75" t="inlineStr">
        <is>
          <t>static('TecEx;Zee')</t>
        </is>
      </c>
      <c r="CU75" t="inlineStr">
        <is>
          <t>static('ICE')</t>
        </is>
      </c>
      <c r="CV75">
        <f>SUBSTITUTE(Task_exp7437[[#This Row],[Shipment_Order__r.Client_Reference__c]]&amp;":"&amp;Task_exp7437[[#This Row],[Master_Task_LookupName]],"\","")</f>
        <v/>
      </c>
    </row>
    <row r="76">
      <c r="CM76" t="inlineStr">
        <is>
          <t>MED04</t>
        </is>
      </c>
      <c r="CN76" t="inlineStr">
        <is>
          <t>Data Centre Ticket Number Required</t>
        </is>
      </c>
      <c r="CO76" t="inlineStr">
        <is>
          <t>static('a7b1v000000kEWnAAM')</t>
        </is>
      </c>
      <c r="CP76" t="inlineStr">
        <is>
          <t>static('Data Centre Ticket Number Required')</t>
        </is>
      </c>
      <c r="CQ76" t="inlineStr">
        <is>
          <t>static(False)</t>
        </is>
      </c>
      <c r="CR76" t="inlineStr">
        <is>
          <t>static(True)</t>
        </is>
      </c>
      <c r="CS76" t="inlineStr">
        <is>
          <t>static('All')</t>
        </is>
      </c>
      <c r="CT76" t="inlineStr">
        <is>
          <t>static('TecEx')</t>
        </is>
      </c>
      <c r="CU76" t="inlineStr">
        <is>
          <t>static('AM')</t>
        </is>
      </c>
      <c r="CV76">
        <f>SUBSTITUTE(Task_exp7437[[#This Row],[Shipment_Order__r.Client_Reference__c]]&amp;":"&amp;Task_exp7437[[#This Row],[Master_Task_LookupName]],"\","")</f>
        <v/>
      </c>
    </row>
    <row r="77">
      <c r="CM77" t="inlineStr">
        <is>
          <t>MED04</t>
        </is>
      </c>
      <c r="CN77" t="inlineStr">
        <is>
          <t>Commercial Invoice Required (Client)</t>
        </is>
      </c>
      <c r="CO77" t="inlineStr">
        <is>
          <t>static('a7b1v000000kEWxAAM')</t>
        </is>
      </c>
      <c r="CP77" t="inlineStr">
        <is>
          <t>static('Commercial Invoice Required (Client)')</t>
        </is>
      </c>
      <c r="CQ77" t="inlineStr">
        <is>
          <t>static(False)</t>
        </is>
      </c>
      <c r="CR77" t="inlineStr">
        <is>
          <t>static(True)</t>
        </is>
      </c>
      <c r="CS77" t="inlineStr">
        <is>
          <t>static('All')</t>
        </is>
      </c>
      <c r="CT77" t="inlineStr">
        <is>
          <t>static('TecEx;Zee')</t>
        </is>
      </c>
      <c r="CU77" t="inlineStr">
        <is>
          <t>static('AM')</t>
        </is>
      </c>
      <c r="CV77">
        <f>SUBSTITUTE(Task_exp7437[[#This Row],[Shipment_Order__r.Client_Reference__c]]&amp;":"&amp;Task_exp7437[[#This Row],[Master_Task_LookupName]],"\","")</f>
        <v/>
      </c>
    </row>
    <row r="78">
      <c r="CM78" t="inlineStr">
        <is>
          <t>MED04</t>
        </is>
      </c>
      <c r="CN78" t="inlineStr">
        <is>
          <t>Courier Picklist Selection</t>
        </is>
      </c>
      <c r="CO78" t="inlineStr">
        <is>
          <t>static('a7b1v000000c6xsAAA')</t>
        </is>
      </c>
      <c r="CP78" t="inlineStr">
        <is>
          <t>static('Courier Picklist Selection')</t>
        </is>
      </c>
      <c r="CQ78" t="inlineStr">
        <is>
          <t>static(False)</t>
        </is>
      </c>
      <c r="CR78" t="inlineStr">
        <is>
          <t>static(True)</t>
        </is>
      </c>
      <c r="CS78" t="inlineStr">
        <is>
          <t>static('All')</t>
        </is>
      </c>
      <c r="CT78" t="inlineStr">
        <is>
          <t>static('TecEx;Zee')</t>
        </is>
      </c>
      <c r="CU78" t="inlineStr">
        <is>
          <t>static('AM')</t>
        </is>
      </c>
      <c r="CV78">
        <f>SUBSTITUTE(Task_exp7437[[#This Row],[Shipment_Order__r.Client_Reference__c]]&amp;":"&amp;Task_exp7437[[#This Row],[Master_Task_LookupName]],"\","")</f>
        <v/>
      </c>
    </row>
    <row r="79">
      <c r="CM79" t="inlineStr">
        <is>
          <t>MED04</t>
        </is>
      </c>
      <c r="CN79" t="inlineStr">
        <is>
          <t>Shipping Pack to be Compiled (Specific Instructions)</t>
        </is>
      </c>
      <c r="CO79" t="inlineStr">
        <is>
          <t>static('a7b1v000000kEXCAA2')</t>
        </is>
      </c>
      <c r="CP79" t="inlineStr">
        <is>
          <t>static('Shipping Pack to be Compiled (Specific Instructions)')</t>
        </is>
      </c>
      <c r="CQ79" t="inlineStr">
        <is>
          <t>static(False)</t>
        </is>
      </c>
      <c r="CR79" t="inlineStr">
        <is>
          <t>static(True)</t>
        </is>
      </c>
      <c r="CS79" t="inlineStr">
        <is>
          <t>static('All')</t>
        </is>
      </c>
      <c r="CT79" t="inlineStr">
        <is>
          <t>static('TecEx;Zee')</t>
        </is>
      </c>
      <c r="CU79" t="inlineStr">
        <is>
          <t>static('AM')</t>
        </is>
      </c>
      <c r="CV79">
        <f>SUBSTITUTE(Task_exp7437[[#This Row],[Shipment_Order__r.Client_Reference__c]]&amp;":"&amp;Task_exp7437[[#This Row],[Master_Task_LookupName]],"\","")</f>
        <v/>
      </c>
    </row>
    <row r="80">
      <c r="CM80" t="inlineStr">
        <is>
          <t>MED04</t>
        </is>
      </c>
      <c r="CN80" t="inlineStr">
        <is>
          <t>Datasheet</t>
        </is>
      </c>
      <c r="CO80" t="inlineStr">
        <is>
          <t>static('a7b1v000000kEXfAAM')</t>
        </is>
      </c>
      <c r="CP80" t="inlineStr">
        <is>
          <t>static('Datasheet')</t>
        </is>
      </c>
      <c r="CQ80" t="inlineStr">
        <is>
          <t>static(False)</t>
        </is>
      </c>
      <c r="CR80" t="inlineStr">
        <is>
          <t>static(True)</t>
        </is>
      </c>
      <c r="CS80" t="inlineStr">
        <is>
          <t>static('All')</t>
        </is>
      </c>
      <c r="CT80" t="inlineStr">
        <is>
          <t>static('TecEx')</t>
        </is>
      </c>
      <c r="CU80" t="inlineStr">
        <is>
          <t>static('AM')</t>
        </is>
      </c>
      <c r="CV80">
        <f>SUBSTITUTE(Task_exp7437[[#This Row],[Shipment_Order__r.Client_Reference__c]]&amp;":"&amp;Task_exp7437[[#This Row],[Master_Task_LookupName]],"\","")</f>
        <v/>
      </c>
    </row>
    <row r="81">
      <c r="CM81" t="inlineStr">
        <is>
          <t>MED04</t>
        </is>
      </c>
      <c r="CN81" t="inlineStr">
        <is>
          <t>No Binding Quote Available (Freight Forwarder)</t>
        </is>
      </c>
      <c r="CO81" t="inlineStr">
        <is>
          <t>static('a7b1v000000kEWHAA2')</t>
        </is>
      </c>
      <c r="CP81" t="inlineStr">
        <is>
          <t>static('No Binding Quote Available (Freight Forwarder)')</t>
        </is>
      </c>
      <c r="CQ81" t="inlineStr">
        <is>
          <t>static(False)</t>
        </is>
      </c>
      <c r="CR81" t="inlineStr">
        <is>
          <t>static(True)</t>
        </is>
      </c>
      <c r="CS81" t="inlineStr">
        <is>
          <t>static('All')</t>
        </is>
      </c>
      <c r="CT81" t="inlineStr">
        <is>
          <t>static('TecEx')</t>
        </is>
      </c>
      <c r="CU81" t="inlineStr">
        <is>
          <t>static('FC')</t>
        </is>
      </c>
      <c r="CV81">
        <f>SUBSTITUTE(Task_exp7437[[#This Row],[Shipment_Order__r.Client_Reference__c]]&amp;":"&amp;Task_exp7437[[#This Row],[Master_Task_LookupName]],"\","")</f>
        <v/>
      </c>
    </row>
    <row r="82">
      <c r="CM82" t="inlineStr">
        <is>
          <t>MED04</t>
        </is>
      </c>
      <c r="CN82" t="inlineStr">
        <is>
          <t>TESTING TASK - DO NOT COMPLETE</t>
        </is>
      </c>
      <c r="CO82" t="inlineStr">
        <is>
          <t>static('a7b1v000000H3z1AAC')</t>
        </is>
      </c>
      <c r="CP82" t="inlineStr">
        <is>
          <t>static('TESTING TASK - DO NOT COMPLETE')</t>
        </is>
      </c>
      <c r="CQ82" t="inlineStr">
        <is>
          <t>static(False)</t>
        </is>
      </c>
      <c r="CR82" t="inlineStr">
        <is>
          <t>static(True)</t>
        </is>
      </c>
      <c r="CS82" t="inlineStr">
        <is>
          <t>static('All')</t>
        </is>
      </c>
      <c r="CT82" t="inlineStr">
        <is>
          <t>static('TecEx')</t>
        </is>
      </c>
      <c r="CU82" t="inlineStr">
        <is>
          <t>static('AM')</t>
        </is>
      </c>
      <c r="CV82">
        <f>SUBSTITUTE(Task_exp7437[[#This Row],[Shipment_Order__r.Client_Reference__c]]&amp;":"&amp;Task_exp7437[[#This Row],[Master_Task_LookupName]],"\","")</f>
        <v/>
      </c>
    </row>
    <row r="83">
      <c r="CM83" t="inlineStr">
        <is>
          <t>MED04</t>
        </is>
      </c>
      <c r="CN83" t="inlineStr">
        <is>
          <t>TRC Approval (Jordan)</t>
        </is>
      </c>
      <c r="CO83" t="inlineStr">
        <is>
          <t>static('a7b1v000000c6uLAAQ')</t>
        </is>
      </c>
      <c r="CP83" t="inlineStr">
        <is>
          <t>static('TRC Approval (Jordan)')</t>
        </is>
      </c>
      <c r="CQ83" t="inlineStr">
        <is>
          <t>static(False)</t>
        </is>
      </c>
      <c r="CR83" t="inlineStr">
        <is>
          <t>static(True)</t>
        </is>
      </c>
      <c r="CS83" t="inlineStr">
        <is>
          <t>static('Jordan')</t>
        </is>
      </c>
      <c r="CT83" t="inlineStr">
        <is>
          <t>static('TecEx')</t>
        </is>
      </c>
      <c r="CU83" t="inlineStr">
        <is>
          <t>static('ICE')</t>
        </is>
      </c>
      <c r="CV83">
        <f>SUBSTITUTE(Task_exp7437[[#This Row],[Shipment_Order__r.Client_Reference__c]]&amp;":"&amp;Task_exp7437[[#This Row],[Master_Task_LookupName]],"\","")</f>
        <v/>
      </c>
    </row>
    <row r="84">
      <c r="CM84" t="inlineStr">
        <is>
          <t>MED04</t>
        </is>
      </c>
      <c r="CN84" t="inlineStr">
        <is>
          <t>Export License IOR Modal</t>
        </is>
      </c>
      <c r="CO84" t="inlineStr">
        <is>
          <t>static('a7b1v000000H3znAAC')</t>
        </is>
      </c>
      <c r="CP84" t="inlineStr">
        <is>
          <t>static('Export License IOR Modal')</t>
        </is>
      </c>
      <c r="CQ84" t="inlineStr">
        <is>
          <t>static(False)</t>
        </is>
      </c>
      <c r="CR84" t="inlineStr">
        <is>
          <t>static(True)</t>
        </is>
      </c>
      <c r="CS84" t="inlineStr">
        <is>
          <t>static('All')</t>
        </is>
      </c>
      <c r="CT84" t="inlineStr">
        <is>
          <t>static('TecEx')</t>
        </is>
      </c>
      <c r="CU84" t="inlineStr">
        <is>
          <t>static('AM')</t>
        </is>
      </c>
      <c r="CV84">
        <f>SUBSTITUTE(Task_exp7437[[#This Row],[Shipment_Order__r.Client_Reference__c]]&amp;":"&amp;Task_exp7437[[#This Row],[Master_Task_LookupName]],"\","")</f>
        <v/>
      </c>
    </row>
    <row r="85">
      <c r="CM85" t="inlineStr">
        <is>
          <t>MED04</t>
        </is>
      </c>
      <c r="CN85" t="inlineStr">
        <is>
          <t>Schedule Pick-up (TecEx) - Manual FF</t>
        </is>
      </c>
      <c r="CO85" t="inlineStr">
        <is>
          <t>static('a7b1v000000c6z5AAA')</t>
        </is>
      </c>
      <c r="CP85" t="inlineStr">
        <is>
          <t>static('Schedule Pick-up (TecEx) - Manual FF')</t>
        </is>
      </c>
      <c r="CQ85" t="inlineStr">
        <is>
          <t>static(False)</t>
        </is>
      </c>
      <c r="CR85" t="inlineStr">
        <is>
          <t>static(True)</t>
        </is>
      </c>
      <c r="CS85" t="inlineStr">
        <is>
          <t>static('All')</t>
        </is>
      </c>
      <c r="CT85" t="inlineStr">
        <is>
          <t>static('TecEx;Zee')</t>
        </is>
      </c>
      <c r="CU85" t="inlineStr">
        <is>
          <t>static('AM')</t>
        </is>
      </c>
      <c r="CV85">
        <f>SUBSTITUTE(Task_exp7437[[#This Row],[Shipment_Order__r.Client_Reference__c]]&amp;":"&amp;Task_exp7437[[#This Row],[Master_Task_LookupName]],"\","")</f>
        <v/>
      </c>
    </row>
    <row r="86">
      <c r="CM86" t="inlineStr">
        <is>
          <t>MED04</t>
        </is>
      </c>
      <c r="CN86" t="inlineStr">
        <is>
          <t>Packing List (Client)</t>
        </is>
      </c>
      <c r="CO86" t="inlineStr">
        <is>
          <t>static('a7b1v000000kEZ9AAM')</t>
        </is>
      </c>
      <c r="CP86" t="inlineStr">
        <is>
          <t>static('Packing List (Client)')</t>
        </is>
      </c>
      <c r="CQ86" t="inlineStr">
        <is>
          <t>static(False)</t>
        </is>
      </c>
      <c r="CR86" t="inlineStr">
        <is>
          <t>static(True)</t>
        </is>
      </c>
      <c r="CS86" t="inlineStr">
        <is>
          <t>static('All')</t>
        </is>
      </c>
      <c r="CT86" t="inlineStr">
        <is>
          <t>static('TecEx;Medical')</t>
        </is>
      </c>
      <c r="CU86" t="inlineStr">
        <is>
          <t>static('ICE')</t>
        </is>
      </c>
      <c r="CV86">
        <f>SUBSTITUTE(Task_exp7437[[#This Row],[Shipment_Order__r.Client_Reference__c]]&amp;":"&amp;Task_exp7437[[#This Row],[Master_Task_LookupName]],"\","")</f>
        <v/>
      </c>
    </row>
    <row r="87">
      <c r="CM87" t="inlineStr">
        <is>
          <t>MED04</t>
        </is>
      </c>
      <c r="CN87" t="inlineStr">
        <is>
          <t>End-user Details Required (During Shipping)</t>
        </is>
      </c>
      <c r="CO87" t="inlineStr">
        <is>
          <t>static('a7b1v000000kEXEAA2')</t>
        </is>
      </c>
      <c r="CP87" t="inlineStr">
        <is>
          <t>static('End-user Details Required (During Shipping)')</t>
        </is>
      </c>
      <c r="CQ87" t="inlineStr">
        <is>
          <t>static(False)</t>
        </is>
      </c>
      <c r="CR87" t="inlineStr">
        <is>
          <t>static(True)</t>
        </is>
      </c>
      <c r="CS87" t="inlineStr">
        <is>
          <t>static('All')</t>
        </is>
      </c>
      <c r="CT87" t="inlineStr">
        <is>
          <t>static('TecEx')</t>
        </is>
      </c>
      <c r="CU87" t="inlineStr">
        <is>
          <t>static('AM')</t>
        </is>
      </c>
      <c r="CV87">
        <f>SUBSTITUTE(Task_exp7437[[#This Row],[Shipment_Order__r.Client_Reference__c]]&amp;":"&amp;Task_exp7437[[#This Row],[Master_Task_LookupName]],"\","")</f>
        <v/>
      </c>
    </row>
    <row r="88">
      <c r="CM88" t="inlineStr">
        <is>
          <t>MED04</t>
        </is>
      </c>
      <c r="CN88" t="inlineStr">
        <is>
          <t>Documents to be Signed and Stamped</t>
        </is>
      </c>
      <c r="CO88" t="inlineStr">
        <is>
          <t>static('a7b1v000000kEXIAA2')</t>
        </is>
      </c>
      <c r="CP88" t="inlineStr">
        <is>
          <t>static('Documents to be Signed and Stamped')</t>
        </is>
      </c>
      <c r="CQ88" t="inlineStr">
        <is>
          <t>static(False)</t>
        </is>
      </c>
      <c r="CR88" t="inlineStr">
        <is>
          <t>static(True)</t>
        </is>
      </c>
      <c r="CS88" t="inlineStr">
        <is>
          <t>static('All')</t>
        </is>
      </c>
      <c r="CT88" t="inlineStr">
        <is>
          <t>static('TecEx')</t>
        </is>
      </c>
      <c r="CU88" t="inlineStr">
        <is>
          <t>static('AM')</t>
        </is>
      </c>
      <c r="CV88">
        <f>SUBSTITUTE(Task_exp7437[[#This Row],[Shipment_Order__r.Client_Reference__c]]&amp;":"&amp;Task_exp7437[[#This Row],[Master_Task_LookupName]],"\","")</f>
        <v/>
      </c>
    </row>
    <row r="89">
      <c r="CM89" t="inlineStr">
        <is>
          <t>MED04</t>
        </is>
      </c>
      <c r="CN89" t="inlineStr">
        <is>
          <t>End-User Statement</t>
        </is>
      </c>
      <c r="CO89" t="inlineStr">
        <is>
          <t>static('a7b1v000000kEYtAAM')</t>
        </is>
      </c>
      <c r="CP89" t="inlineStr">
        <is>
          <t>static('End-User Statement')</t>
        </is>
      </c>
      <c r="CQ89" t="inlineStr">
        <is>
          <t>static(False)</t>
        </is>
      </c>
      <c r="CR89" t="inlineStr">
        <is>
          <t>static(True)</t>
        </is>
      </c>
      <c r="CS89" t="inlineStr">
        <is>
          <t>static('Bangladesh;Hong Kong;Jordan;Lebanon;Myanmar;Netherlands;Singapore;Sri Lanka;Tunisia;United Kingdom;Vietnam')</t>
        </is>
      </c>
      <c r="CT89" t="inlineStr">
        <is>
          <t>static('TecEx')</t>
        </is>
      </c>
      <c r="CU89" t="inlineStr">
        <is>
          <t>static('ICE')</t>
        </is>
      </c>
      <c r="CV89">
        <f>SUBSTITUTE(Task_exp7437[[#This Row],[Shipment_Order__r.Client_Reference__c]]&amp;":"&amp;Task_exp7437[[#This Row],[Master_Task_LookupName]],"\","")</f>
        <v/>
      </c>
    </row>
    <row r="90">
      <c r="CM90" t="inlineStr">
        <is>
          <t>MED04</t>
        </is>
      </c>
      <c r="CN90" t="inlineStr">
        <is>
          <t>Shipper's Letter of Instruction</t>
        </is>
      </c>
      <c r="CO90" t="inlineStr">
        <is>
          <t>static('a7b1v000000kEZKAA2')</t>
        </is>
      </c>
      <c r="CP90" t="inlineStr">
        <is>
          <t>static('Shipper\'s Letter of Instruction')</t>
        </is>
      </c>
      <c r="CQ90" t="inlineStr">
        <is>
          <t>static(False)</t>
        </is>
      </c>
      <c r="CR90" t="inlineStr">
        <is>
          <t>static(True)</t>
        </is>
      </c>
      <c r="CS90" t="inlineStr">
        <is>
          <t>static('Egypt;Jordan;Lebanon')</t>
        </is>
      </c>
      <c r="CT90" t="inlineStr">
        <is>
          <t>static('TecEx')</t>
        </is>
      </c>
      <c r="CU90" t="inlineStr">
        <is>
          <t>static('ICE')</t>
        </is>
      </c>
      <c r="CV90">
        <f>SUBSTITUTE(Task_exp7437[[#This Row],[Shipment_Order__r.Client_Reference__c]]&amp;":"&amp;Task_exp7437[[#This Row],[Master_Task_LookupName]],"\","")</f>
        <v/>
      </c>
    </row>
    <row r="91">
      <c r="CM91" t="inlineStr">
        <is>
          <t>MED04</t>
        </is>
      </c>
      <c r="CN91" t="inlineStr">
        <is>
          <t>Higher Costs AsMEDciated with Shipping Dangerous Goods</t>
        </is>
      </c>
      <c r="CO91" t="inlineStr">
        <is>
          <t>static('a7b1v000000kEZfAAM')</t>
        </is>
      </c>
      <c r="CP91" t="inlineStr">
        <is>
          <t>static('Higher Costs AsMEDciated with Shipping Dangerous Goods')</t>
        </is>
      </c>
      <c r="CQ91" t="inlineStr">
        <is>
          <t>static(False)</t>
        </is>
      </c>
      <c r="CR91" t="inlineStr">
        <is>
          <t>static(True)</t>
        </is>
      </c>
      <c r="CS91" t="inlineStr">
        <is>
          <t>static('Jordan')</t>
        </is>
      </c>
      <c r="CT91" t="inlineStr">
        <is>
          <t>static('TecEx')</t>
        </is>
      </c>
      <c r="CU91" t="inlineStr">
        <is>
          <t>static('FC')</t>
        </is>
      </c>
      <c r="CV91">
        <f>SUBSTITUTE(Task_exp7437[[#This Row],[Shipment_Order__r.Client_Reference__c]]&amp;":"&amp;Task_exp7437[[#This Row],[Master_Task_LookupName]],"\","")</f>
        <v/>
      </c>
    </row>
    <row r="92">
      <c r="CM92" t="inlineStr">
        <is>
          <t>MED04</t>
        </is>
      </c>
      <c r="CN92" t="inlineStr">
        <is>
          <t>Upfront Payment of Taxes (By CPA)</t>
        </is>
      </c>
      <c r="CO92" t="inlineStr">
        <is>
          <t>static('a7b1v000000kEaEAAU')</t>
        </is>
      </c>
      <c r="CP92" t="inlineStr">
        <is>
          <t>static('Upfront Payment of Taxes (By CPA)')</t>
        </is>
      </c>
      <c r="CQ92" t="inlineStr">
        <is>
          <t>static(False)</t>
        </is>
      </c>
      <c r="CR92" t="inlineStr">
        <is>
          <t>static(True)</t>
        </is>
      </c>
      <c r="CS92" t="inlineStr">
        <is>
          <t>static('All')</t>
        </is>
      </c>
      <c r="CT92" t="inlineStr">
        <is>
          <t>static('TecEx')</t>
        </is>
      </c>
      <c r="CU92" t="inlineStr">
        <is>
          <t>static('ICE')</t>
        </is>
      </c>
      <c r="CV92">
        <f>SUBSTITUTE(Task_exp7437[[#This Row],[Shipment_Order__r.Client_Reference__c]]&amp;":"&amp;Task_exp7437[[#This Row],[Master_Task_LookupName]],"\","")</f>
        <v/>
      </c>
    </row>
    <row r="93">
      <c r="CM93" t="inlineStr">
        <is>
          <t>MED04</t>
        </is>
      </c>
      <c r="CN93" t="inlineStr">
        <is>
          <t>EMC Test Report</t>
        </is>
      </c>
      <c r="CO93" t="inlineStr">
        <is>
          <t>static('a7b1v000000kElUAAU')</t>
        </is>
      </c>
      <c r="CP93" t="inlineStr">
        <is>
          <t>static('EMC Test Report')</t>
        </is>
      </c>
      <c r="CQ93" t="inlineStr">
        <is>
          <t>static(False)</t>
        </is>
      </c>
      <c r="CR93" t="inlineStr">
        <is>
          <t>static(True)</t>
        </is>
      </c>
      <c r="CS93" t="inlineStr">
        <is>
          <t>static('Egypt;Indonesia;Israel;Jordan;Kenya;Oman;Pakistan;Papua New Guinea;West Bank Palestine;Zambia')</t>
        </is>
      </c>
      <c r="CT93" t="inlineStr">
        <is>
          <t>static('TecEx')</t>
        </is>
      </c>
      <c r="CU93" t="inlineStr">
        <is>
          <t>static('ICE')</t>
        </is>
      </c>
      <c r="CV93">
        <f>SUBSTITUTE(Task_exp7437[[#This Row],[Shipment_Order__r.Client_Reference__c]]&amp;":"&amp;Task_exp7437[[#This Row],[Master_Task_LookupName]],"\","")</f>
        <v/>
      </c>
    </row>
    <row r="94">
      <c r="CM94" t="inlineStr">
        <is>
          <t>MED04</t>
        </is>
      </c>
      <c r="CN94" t="inlineStr">
        <is>
          <t>TRC Letter (Jordan)</t>
        </is>
      </c>
      <c r="CO94" t="inlineStr">
        <is>
          <t>static('a7b1v000000kErpAAE')</t>
        </is>
      </c>
      <c r="CP94" t="inlineStr">
        <is>
          <t>static('TRC Letter (Jordan)')</t>
        </is>
      </c>
      <c r="CQ94" t="inlineStr">
        <is>
          <t>static(False)</t>
        </is>
      </c>
      <c r="CR94" t="inlineStr">
        <is>
          <t>static(True)</t>
        </is>
      </c>
      <c r="CS94" t="inlineStr">
        <is>
          <t>static('Jordan')</t>
        </is>
      </c>
      <c r="CT94" t="inlineStr">
        <is>
          <t>static('TecEx')</t>
        </is>
      </c>
      <c r="CU94" t="inlineStr">
        <is>
          <t>static('ICE')</t>
        </is>
      </c>
      <c r="CV94">
        <f>SUBSTITUTE(Task_exp7437[[#This Row],[Shipment_Order__r.Client_Reference__c]]&amp;":"&amp;Task_exp7437[[#This Row],[Master_Task_LookupName]],"\","")</f>
        <v/>
      </c>
    </row>
    <row r="95">
      <c r="CM95" t="inlineStr">
        <is>
          <t>MED05</t>
        </is>
      </c>
      <c r="CN95" t="inlineStr">
        <is>
          <t>Package Information Required</t>
        </is>
      </c>
      <c r="CO95" t="inlineStr">
        <is>
          <t>static('a7b1v000000kEWhAAM')</t>
        </is>
      </c>
      <c r="CP95" t="inlineStr">
        <is>
          <t>static('Package Information Required')</t>
        </is>
      </c>
      <c r="CQ95" t="inlineStr">
        <is>
          <t>static(False)</t>
        </is>
      </c>
      <c r="CR95" t="inlineStr">
        <is>
          <t>static(True)</t>
        </is>
      </c>
      <c r="CS95" t="inlineStr">
        <is>
          <t>static('All')</t>
        </is>
      </c>
      <c r="CT95" t="inlineStr">
        <is>
          <t>static('TecEx;Zee')</t>
        </is>
      </c>
      <c r="CU95" t="inlineStr">
        <is>
          <t>static('AM')</t>
        </is>
      </c>
      <c r="CV95">
        <f>SUBSTITUTE(Task_exp7437[[#This Row],[Shipment_Order__r.Client_Reference__c]]&amp;":"&amp;Task_exp7437[[#This Row],[Master_Task_LookupName]],"\","")</f>
        <v/>
      </c>
    </row>
    <row r="96">
      <c r="CM96" t="inlineStr">
        <is>
          <t>MED05</t>
        </is>
      </c>
      <c r="CN96" t="inlineStr">
        <is>
          <t>Air Waybill Required (TecEx) - Auto AWB</t>
        </is>
      </c>
      <c r="CO96" t="inlineStr">
        <is>
          <t>static('a7b1v000000kEWzAAM')</t>
        </is>
      </c>
      <c r="CP96" t="inlineStr">
        <is>
          <t>static('Air Waybill Required (TecEx) - Auto AWB')</t>
        </is>
      </c>
      <c r="CQ96" t="inlineStr">
        <is>
          <t>static(False)</t>
        </is>
      </c>
      <c r="CR96" t="inlineStr">
        <is>
          <t>static(True)</t>
        </is>
      </c>
      <c r="CS96" t="inlineStr">
        <is>
          <t>static('All')</t>
        </is>
      </c>
      <c r="CT96" t="inlineStr">
        <is>
          <t>static('TecEx;Zee')</t>
        </is>
      </c>
      <c r="CU96" t="inlineStr">
        <is>
          <t>static('AM')</t>
        </is>
      </c>
      <c r="CV96">
        <f>SUBSTITUTE(Task_exp7437[[#This Row],[Shipment_Order__r.Client_Reference__c]]&amp;":"&amp;Task_exp7437[[#This Row],[Master_Task_LookupName]],"\","")</f>
        <v/>
      </c>
    </row>
    <row r="97">
      <c r="CM97" t="inlineStr">
        <is>
          <t>MED05</t>
        </is>
      </c>
      <c r="CN97" t="inlineStr">
        <is>
          <t>Pick-up Address Required</t>
        </is>
      </c>
      <c r="CO97" t="inlineStr">
        <is>
          <t>static('a7b1v000000kEWfAAM')</t>
        </is>
      </c>
      <c r="CP97" t="inlineStr">
        <is>
          <t>static('Pick-up Address Required')</t>
        </is>
      </c>
      <c r="CQ97" t="inlineStr">
        <is>
          <t>static(False)</t>
        </is>
      </c>
      <c r="CR97" t="inlineStr">
        <is>
          <t>static(True)</t>
        </is>
      </c>
      <c r="CS97" t="inlineStr">
        <is>
          <t>static('All')</t>
        </is>
      </c>
      <c r="CT97" t="inlineStr">
        <is>
          <t>static('TecEx;Zee')</t>
        </is>
      </c>
      <c r="CU97" t="inlineStr">
        <is>
          <t>static('AM')</t>
        </is>
      </c>
      <c r="CV97">
        <f>SUBSTITUTE(Task_exp7437[[#This Row],[Shipment_Order__r.Client_Reference__c]]&amp;":"&amp;Task_exp7437[[#This Row],[Master_Task_LookupName]],"\","")</f>
        <v/>
      </c>
    </row>
    <row r="98">
      <c r="CM98" t="inlineStr">
        <is>
          <t>MED05</t>
        </is>
      </c>
      <c r="CN98" t="inlineStr">
        <is>
          <t>Final Delivery Addresses Required</t>
        </is>
      </c>
      <c r="CO98" t="inlineStr">
        <is>
          <t>static('a7b1v000000kEWgAAM')</t>
        </is>
      </c>
      <c r="CP98" t="inlineStr">
        <is>
          <t>static('Final Delivery Addresses Required')</t>
        </is>
      </c>
      <c r="CQ98" t="inlineStr">
        <is>
          <t>static(False)</t>
        </is>
      </c>
      <c r="CR98" t="inlineStr">
        <is>
          <t>static(True)</t>
        </is>
      </c>
      <c r="CS98" t="inlineStr">
        <is>
          <t>static('All')</t>
        </is>
      </c>
      <c r="CT98" t="inlineStr">
        <is>
          <t>static('TecEx;Zee')</t>
        </is>
      </c>
      <c r="CU98" t="inlineStr">
        <is>
          <t>static('AM')</t>
        </is>
      </c>
      <c r="CV98">
        <f>SUBSTITUTE(Task_exp7437[[#This Row],[Shipment_Order__r.Client_Reference__c]]&amp;":"&amp;Task_exp7437[[#This Row],[Master_Task_LookupName]],"\","")</f>
        <v/>
      </c>
    </row>
    <row r="99">
      <c r="CM99" t="inlineStr">
        <is>
          <t>MED05</t>
        </is>
      </c>
      <c r="CN99" t="inlineStr">
        <is>
          <t>EOR Required out of the UK</t>
        </is>
      </c>
      <c r="CO99" t="inlineStr">
        <is>
          <t>static('a7b1v000000kEWmAAM')</t>
        </is>
      </c>
      <c r="CP99" t="inlineStr">
        <is>
          <t>static('EOR Required out of the UK')</t>
        </is>
      </c>
      <c r="CQ99" t="inlineStr">
        <is>
          <t>static(False)</t>
        </is>
      </c>
      <c r="CR99" t="inlineStr">
        <is>
          <t>static(True)</t>
        </is>
      </c>
      <c r="CS99" t="inlineStr">
        <is>
          <t>static('All')</t>
        </is>
      </c>
      <c r="CT99" t="inlineStr">
        <is>
          <t>static('TecEx')</t>
        </is>
      </c>
      <c r="CU99" t="inlineStr">
        <is>
          <t>static('AM')</t>
        </is>
      </c>
      <c r="CV99">
        <f>SUBSTITUTE(Task_exp7437[[#This Row],[Shipment_Order__r.Client_Reference__c]]&amp;":"&amp;Task_exp7437[[#This Row],[Master_Task_LookupName]],"\","")</f>
        <v/>
      </c>
    </row>
    <row r="100">
      <c r="CM100" t="inlineStr">
        <is>
          <t>MED05</t>
        </is>
      </c>
      <c r="CN100" t="inlineStr">
        <is>
          <t>Data Centre Ticket Number Required</t>
        </is>
      </c>
      <c r="CO100" t="inlineStr">
        <is>
          <t>static('a7b1v000000kEWnAAM')</t>
        </is>
      </c>
      <c r="CP100" t="inlineStr">
        <is>
          <t>static('Data Centre Ticket Number Required')</t>
        </is>
      </c>
      <c r="CQ100" t="inlineStr">
        <is>
          <t>static(False)</t>
        </is>
      </c>
      <c r="CR100" t="inlineStr">
        <is>
          <t>static(True)</t>
        </is>
      </c>
      <c r="CS100" t="inlineStr">
        <is>
          <t>static('All')</t>
        </is>
      </c>
      <c r="CT100" t="inlineStr">
        <is>
          <t>static('TecEx')</t>
        </is>
      </c>
      <c r="CU100" t="inlineStr">
        <is>
          <t>static('AM')</t>
        </is>
      </c>
      <c r="CV100">
        <f>SUBSTITUTE(Task_exp7437[[#This Row],[Shipment_Order__r.Client_Reference__c]]&amp;":"&amp;Task_exp7437[[#This Row],[Master_Task_LookupName]],"\","")</f>
        <v/>
      </c>
    </row>
    <row r="101">
      <c r="CM101" t="inlineStr">
        <is>
          <t>MED05</t>
        </is>
      </c>
      <c r="CN101" t="inlineStr">
        <is>
          <t>Commercial Invoice Required (TecEx)</t>
        </is>
      </c>
      <c r="CO101" t="inlineStr">
        <is>
          <t>static('a7b1v000000kEWoAAM')</t>
        </is>
      </c>
      <c r="CP101" t="inlineStr">
        <is>
          <t>static('Commercial Invoice Required (TecEx)')</t>
        </is>
      </c>
      <c r="CQ101" t="inlineStr">
        <is>
          <t>static(False)</t>
        </is>
      </c>
      <c r="CR101" t="inlineStr">
        <is>
          <t>static(True)</t>
        </is>
      </c>
      <c r="CS101" t="inlineStr">
        <is>
          <t>static('All')</t>
        </is>
      </c>
      <c r="CT101" t="inlineStr">
        <is>
          <t>static('TecEx;Zee')</t>
        </is>
      </c>
      <c r="CU101" t="inlineStr">
        <is>
          <t>static('AM')</t>
        </is>
      </c>
      <c r="CV101">
        <f>SUBSTITUTE(Task_exp7437[[#This Row],[Shipment_Order__r.Client_Reference__c]]&amp;":"&amp;Task_exp7437[[#This Row],[Master_Task_LookupName]],"\","")</f>
        <v/>
      </c>
    </row>
    <row r="102">
      <c r="CM102" t="inlineStr">
        <is>
          <t>MED05</t>
        </is>
      </c>
      <c r="CN102" t="inlineStr">
        <is>
          <t>Datasheet</t>
        </is>
      </c>
      <c r="CO102" t="inlineStr">
        <is>
          <t>static('a7b1v000000kEXfAAM')</t>
        </is>
      </c>
      <c r="CP102" t="inlineStr">
        <is>
          <t>static('Datasheet')</t>
        </is>
      </c>
      <c r="CQ102" t="inlineStr">
        <is>
          <t>static(False)</t>
        </is>
      </c>
      <c r="CR102" t="inlineStr">
        <is>
          <t>static(True)</t>
        </is>
      </c>
      <c r="CS102" t="inlineStr">
        <is>
          <t>static('All')</t>
        </is>
      </c>
      <c r="CT102" t="inlineStr">
        <is>
          <t>static('TecEx')</t>
        </is>
      </c>
      <c r="CU102" t="inlineStr">
        <is>
          <t>static('AM')</t>
        </is>
      </c>
      <c r="CV102">
        <f>SUBSTITUTE(Task_exp7437[[#This Row],[Shipment_Order__r.Client_Reference__c]]&amp;":"&amp;Task_exp7437[[#This Row],[Master_Task_LookupName]],"\","")</f>
        <v/>
      </c>
    </row>
    <row r="103">
      <c r="CM103" t="inlineStr">
        <is>
          <t>MED05</t>
        </is>
      </c>
      <c r="CN103" t="inlineStr">
        <is>
          <t>Air Waybill Required (TecEx) - Manual AWB</t>
        </is>
      </c>
      <c r="CO103" t="inlineStr">
        <is>
          <t>static('a7b1v000000kEX0AAM')</t>
        </is>
      </c>
      <c r="CP103" t="inlineStr">
        <is>
          <t>static('Air Waybill Required (TecEx) - Manual AWB')</t>
        </is>
      </c>
      <c r="CQ103" t="inlineStr">
        <is>
          <t>static(True)</t>
        </is>
      </c>
      <c r="CR103" t="inlineStr">
        <is>
          <t>static(True)</t>
        </is>
      </c>
      <c r="CS103" t="inlineStr">
        <is>
          <t>static('All')</t>
        </is>
      </c>
      <c r="CT103" t="inlineStr">
        <is>
          <t>static('TecEx;Zee')</t>
        </is>
      </c>
      <c r="CU103" t="inlineStr">
        <is>
          <t>static('AM')</t>
        </is>
      </c>
      <c r="CV103">
        <f>SUBSTITUTE(Task_exp7437[[#This Row],[Shipment_Order__r.Client_Reference__c]]&amp;":"&amp;Task_exp7437[[#This Row],[Master_Task_LookupName]],"\","")</f>
        <v/>
      </c>
    </row>
    <row r="104">
      <c r="CM104" t="inlineStr">
        <is>
          <t>MED05</t>
        </is>
      </c>
      <c r="CN104" t="inlineStr">
        <is>
          <t>Courier Picklist Selection</t>
        </is>
      </c>
      <c r="CO104" t="inlineStr">
        <is>
          <t>static('a7b1v000000c6xsAAA')</t>
        </is>
      </c>
      <c r="CP104" t="inlineStr">
        <is>
          <t>static('Courier Picklist Selection')</t>
        </is>
      </c>
      <c r="CQ104" t="inlineStr">
        <is>
          <t>static(False)</t>
        </is>
      </c>
      <c r="CR104" t="inlineStr">
        <is>
          <t>static(True)</t>
        </is>
      </c>
      <c r="CS104" t="inlineStr">
        <is>
          <t>static('All')</t>
        </is>
      </c>
      <c r="CT104" t="inlineStr">
        <is>
          <t>static('TecEx;Zee')</t>
        </is>
      </c>
      <c r="CU104" t="inlineStr">
        <is>
          <t>static('AM')</t>
        </is>
      </c>
      <c r="CV104">
        <f>SUBSTITUTE(Task_exp7437[[#This Row],[Shipment_Order__r.Client_Reference__c]]&amp;":"&amp;Task_exp7437[[#This Row],[Master_Task_LookupName]],"\","")</f>
        <v/>
      </c>
    </row>
    <row r="105">
      <c r="CM105" t="inlineStr">
        <is>
          <t>MED05</t>
        </is>
      </c>
      <c r="CN105" t="inlineStr">
        <is>
          <t>Schedule Pick-up (TecEx) - Manual Courier</t>
        </is>
      </c>
      <c r="CO105" t="inlineStr">
        <is>
          <t>static('a7b1v000000kEW8AAM')</t>
        </is>
      </c>
      <c r="CP105" t="inlineStr">
        <is>
          <t>static('Schedule Pick-up (TecEx) - Manual Courier')</t>
        </is>
      </c>
      <c r="CQ105" t="inlineStr">
        <is>
          <t>static(False)</t>
        </is>
      </c>
      <c r="CR105" t="inlineStr">
        <is>
          <t>static(True)</t>
        </is>
      </c>
      <c r="CS105" t="inlineStr">
        <is>
          <t>static('All')</t>
        </is>
      </c>
      <c r="CT105" t="inlineStr">
        <is>
          <t>static('TecEx;Zee')</t>
        </is>
      </c>
      <c r="CU105" t="inlineStr">
        <is>
          <t>static('AM')</t>
        </is>
      </c>
      <c r="CV105">
        <f>SUBSTITUTE(Task_exp7437[[#This Row],[Shipment_Order__r.Client_Reference__c]]&amp;":"&amp;Task_exp7437[[#This Row],[Master_Task_LookupName]],"\","")</f>
        <v/>
      </c>
    </row>
    <row r="106">
      <c r="CM106" t="inlineStr">
        <is>
          <t>MED05</t>
        </is>
      </c>
      <c r="CN106" t="inlineStr">
        <is>
          <t>Auto CI Used</t>
        </is>
      </c>
      <c r="CO106" t="inlineStr">
        <is>
          <t>static('a7b1v000000kEWIAA2')</t>
        </is>
      </c>
      <c r="CP106" t="inlineStr">
        <is>
          <t>static('Auto CI Used')</t>
        </is>
      </c>
      <c r="CQ106" t="inlineStr">
        <is>
          <t>static(False)</t>
        </is>
      </c>
      <c r="CR106" t="inlineStr">
        <is>
          <t>static(True)</t>
        </is>
      </c>
      <c r="CS106" t="inlineStr">
        <is>
          <t>static('All')</t>
        </is>
      </c>
      <c r="CT106" t="inlineStr">
        <is>
          <t>static('TecEx;Zee')</t>
        </is>
      </c>
      <c r="CU106" t="inlineStr">
        <is>
          <t>static('AM')</t>
        </is>
      </c>
      <c r="CV106">
        <f>SUBSTITUTE(Task_exp7437[[#This Row],[Shipment_Order__r.Client_Reference__c]]&amp;":"&amp;Task_exp7437[[#This Row],[Master_Task_LookupName]],"\","")</f>
        <v/>
      </c>
    </row>
    <row r="107">
      <c r="CM107" t="inlineStr">
        <is>
          <t>MED05</t>
        </is>
      </c>
      <c r="CN107" t="inlineStr">
        <is>
          <t>E2E Standard Process Flow</t>
        </is>
      </c>
      <c r="CO107" t="inlineStr">
        <is>
          <t>static('a7b1v000000c6yRAAQ')</t>
        </is>
      </c>
      <c r="CP107" t="inlineStr">
        <is>
          <t>static('E2E Standard Process Flow')</t>
        </is>
      </c>
      <c r="CQ107" t="inlineStr">
        <is>
          <t>static(False)</t>
        </is>
      </c>
      <c r="CR107" t="inlineStr">
        <is>
          <t>static(True)</t>
        </is>
      </c>
      <c r="CS107" t="inlineStr">
        <is>
          <t>static('All')</t>
        </is>
      </c>
      <c r="CT107" t="inlineStr">
        <is>
          <t>static('TecEx')</t>
        </is>
      </c>
      <c r="CU107" t="inlineStr">
        <is>
          <t>static('AM')</t>
        </is>
      </c>
      <c r="CV107">
        <f>SUBSTITUTE(Task_exp7437[[#This Row],[Shipment_Order__r.Client_Reference__c]]&amp;":"&amp;Task_exp7437[[#This Row],[Master_Task_LookupName]],"\","")</f>
        <v/>
      </c>
    </row>
    <row r="108">
      <c r="CM108" t="inlineStr">
        <is>
          <t>MED05</t>
        </is>
      </c>
      <c r="CN108" t="inlineStr">
        <is>
          <t>Export License IOR Modal</t>
        </is>
      </c>
      <c r="CO108" t="inlineStr">
        <is>
          <t>static('a7b1v000000H3znAAC')</t>
        </is>
      </c>
      <c r="CP108" t="inlineStr">
        <is>
          <t>static('Export License IOR Modal')</t>
        </is>
      </c>
      <c r="CQ108" t="inlineStr">
        <is>
          <t>static(False)</t>
        </is>
      </c>
      <c r="CR108" t="inlineStr">
        <is>
          <t>static(True)</t>
        </is>
      </c>
      <c r="CS108" t="inlineStr">
        <is>
          <t>static('All')</t>
        </is>
      </c>
      <c r="CT108" t="inlineStr">
        <is>
          <t>static('TecEx')</t>
        </is>
      </c>
      <c r="CU108" t="inlineStr">
        <is>
          <t>static('AM')</t>
        </is>
      </c>
      <c r="CV108">
        <f>SUBSTITUTE(Task_exp7437[[#This Row],[Shipment_Order__r.Client_Reference__c]]&amp;":"&amp;Task_exp7437[[#This Row],[Master_Task_LookupName]],"\","")</f>
        <v/>
      </c>
    </row>
    <row r="109">
      <c r="CM109" t="inlineStr">
        <is>
          <t>MED05</t>
        </is>
      </c>
      <c r="CN109" t="inlineStr">
        <is>
          <t>Finance Ready to Invoice</t>
        </is>
      </c>
      <c r="CO109" t="inlineStr">
        <is>
          <t>static('a7b1v000000kEssAAE')</t>
        </is>
      </c>
      <c r="CP109" t="inlineStr">
        <is>
          <t>static('Finance Ready to Invoice')</t>
        </is>
      </c>
      <c r="CQ109" t="inlineStr">
        <is>
          <t>static(False)</t>
        </is>
      </c>
      <c r="CR109" t="inlineStr">
        <is>
          <t>static(True)</t>
        </is>
      </c>
      <c r="CS109" t="inlineStr">
        <is>
          <t>static('All')</t>
        </is>
      </c>
      <c r="CT109" t="inlineStr">
        <is>
          <t>static('TecEx')</t>
        </is>
      </c>
      <c r="CU109" t="inlineStr">
        <is>
          <t>static('AM')</t>
        </is>
      </c>
      <c r="CV109">
        <f>SUBSTITUTE(Task_exp7437[[#This Row],[Shipment_Order__r.Client_Reference__c]]&amp;":"&amp;Task_exp7437[[#This Row],[Master_Task_LookupName]],"\","")</f>
        <v/>
      </c>
    </row>
    <row r="110">
      <c r="CM110" t="inlineStr">
        <is>
          <t>MED05</t>
        </is>
      </c>
      <c r="CN110" t="inlineStr">
        <is>
          <t>E2E Shipment</t>
        </is>
      </c>
      <c r="CO110" t="inlineStr">
        <is>
          <t>static('a7b1v000000kEZwAAM')</t>
        </is>
      </c>
      <c r="CP110" t="inlineStr">
        <is>
          <t>static('E2E Shipment')</t>
        </is>
      </c>
      <c r="CQ110" t="inlineStr">
        <is>
          <t>static(False)</t>
        </is>
      </c>
      <c r="CR110" t="inlineStr">
        <is>
          <t>static(True)</t>
        </is>
      </c>
      <c r="CS110" t="inlineStr">
        <is>
          <t>static('All')</t>
        </is>
      </c>
      <c r="CT110" t="inlineStr">
        <is>
          <t>static('TecEx')</t>
        </is>
      </c>
      <c r="CU110" t="inlineStr">
        <is>
          <t>static('AM')</t>
        </is>
      </c>
      <c r="CV110">
        <f>SUBSTITUTE(Task_exp7437[[#This Row],[Shipment_Order__r.Client_Reference__c]]&amp;":"&amp;Task_exp7437[[#This Row],[Master_Task_LookupName]],"\","")</f>
        <v/>
      </c>
    </row>
    <row r="111">
      <c r="CM111" t="inlineStr">
        <is>
          <t>MED05</t>
        </is>
      </c>
      <c r="CN111" t="inlineStr">
        <is>
          <t>Shipping Pack to be Compiled</t>
        </is>
      </c>
      <c r="CO111" t="inlineStr">
        <is>
          <t>static('a7b1v000000kEaTAAU')</t>
        </is>
      </c>
      <c r="CP111" t="inlineStr">
        <is>
          <t>static('Shipping Pack to be Compiled')</t>
        </is>
      </c>
      <c r="CQ111" t="inlineStr">
        <is>
          <t>static(False)</t>
        </is>
      </c>
      <c r="CR111" t="inlineStr">
        <is>
          <t>static(True)</t>
        </is>
      </c>
      <c r="CS111" t="inlineStr">
        <is>
          <t>static('All')</t>
        </is>
      </c>
      <c r="CT111" t="inlineStr">
        <is>
          <t>static('TecEx;Zee')</t>
        </is>
      </c>
      <c r="CU111" t="inlineStr">
        <is>
          <t>static('AM')</t>
        </is>
      </c>
      <c r="CV111">
        <f>SUBSTITUTE(Task_exp7437[[#This Row],[Shipment_Order__r.Client_Reference__c]]&amp;":"&amp;Task_exp7437[[#This Row],[Master_Task_LookupName]],"\","")</f>
        <v/>
      </c>
    </row>
    <row r="112">
      <c r="CM112" t="inlineStr">
        <is>
          <t>MED05</t>
        </is>
      </c>
      <c r="CN112" t="inlineStr">
        <is>
          <t>Invoice Client (During Shipping)</t>
        </is>
      </c>
      <c r="CO112" t="inlineStr">
        <is>
          <t>static('a7b1v000000kEaVAAU')</t>
        </is>
      </c>
      <c r="CP112" t="inlineStr">
        <is>
          <t>static('Invoice Client (During Shipping)')</t>
        </is>
      </c>
      <c r="CQ112" t="inlineStr">
        <is>
          <t>static(False)</t>
        </is>
      </c>
      <c r="CR112" t="inlineStr">
        <is>
          <t>static(True)</t>
        </is>
      </c>
      <c r="CS112" t="inlineStr">
        <is>
          <t>static('All')</t>
        </is>
      </c>
      <c r="CT112" t="inlineStr">
        <is>
          <t>static('TecEx;Zee')</t>
        </is>
      </c>
      <c r="CU112" t="inlineStr">
        <is>
          <t>static('FC')</t>
        </is>
      </c>
      <c r="CV112">
        <f>SUBSTITUTE(Task_exp7437[[#This Row],[Shipment_Order__r.Client_Reference__c]]&amp;":"&amp;Task_exp7437[[#This Row],[Master_Task_LookupName]],"\","")</f>
        <v/>
      </c>
    </row>
    <row r="113">
      <c r="CM113" t="inlineStr">
        <is>
          <t>MED05</t>
        </is>
      </c>
      <c r="CN113" t="inlineStr">
        <is>
          <t>Client Address Pickup Preference</t>
        </is>
      </c>
      <c r="CO113" t="inlineStr">
        <is>
          <t>static('a7b1v000000c6zPAAQ')</t>
        </is>
      </c>
      <c r="CP113" t="inlineStr">
        <is>
          <t>static('Client Address Pickup Preference')</t>
        </is>
      </c>
      <c r="CQ113" t="inlineStr">
        <is>
          <t>static(False)</t>
        </is>
      </c>
      <c r="CR113" t="inlineStr">
        <is>
          <t>static(True)</t>
        </is>
      </c>
      <c r="CS113" t="inlineStr">
        <is>
          <t>static('All')</t>
        </is>
      </c>
      <c r="CT113" t="inlineStr">
        <is>
          <t>static('TecEx;Zee')</t>
        </is>
      </c>
      <c r="CU113" t="inlineStr">
        <is>
          <t>static('AM')</t>
        </is>
      </c>
      <c r="CV113">
        <f>SUBSTITUTE(Task_exp7437[[#This Row],[Shipment_Order__r.Client_Reference__c]]&amp;":"&amp;Task_exp7437[[#This Row],[Master_Task_LookupName]],"\","")</f>
        <v/>
      </c>
    </row>
    <row r="114">
      <c r="CM114" t="inlineStr">
        <is>
          <t>MED06</t>
        </is>
      </c>
      <c r="CN114" t="inlineStr">
        <is>
          <t>No Binding Quote Available</t>
        </is>
      </c>
      <c r="CO114" t="inlineStr">
        <is>
          <t>static('a7b1v000000kEWGAA2')</t>
        </is>
      </c>
      <c r="CP114" t="inlineStr">
        <is>
          <t>static('No Binding Quote Available')</t>
        </is>
      </c>
      <c r="CQ114" t="inlineStr">
        <is>
          <t>static(False)</t>
        </is>
      </c>
      <c r="CR114" t="inlineStr">
        <is>
          <t>static(True)</t>
        </is>
      </c>
      <c r="CS114" t="inlineStr">
        <is>
          <t>static('All')</t>
        </is>
      </c>
      <c r="CT114" t="inlineStr">
        <is>
          <t>static('TecEx')</t>
        </is>
      </c>
      <c r="CU114" t="inlineStr">
        <is>
          <t>static('FC')</t>
        </is>
      </c>
      <c r="CV114">
        <f>SUBSTITUTE(Task_exp7437[[#This Row],[Shipment_Order__r.Client_Reference__c]]&amp;":"&amp;Task_exp7437[[#This Row],[Master_Task_LookupName]],"\","")</f>
        <v/>
      </c>
    </row>
    <row r="115">
      <c r="CM115" t="inlineStr">
        <is>
          <t>MED06</t>
        </is>
      </c>
      <c r="CN115" t="inlineStr">
        <is>
          <t>Multiple FDAs package labelling</t>
        </is>
      </c>
      <c r="CO115" t="inlineStr">
        <is>
          <t>static('a7b1v000000H45rAAC')</t>
        </is>
      </c>
      <c r="CP115" t="inlineStr">
        <is>
          <t>static('Multiple FDAs package labelling')</t>
        </is>
      </c>
      <c r="CQ115" t="inlineStr">
        <is>
          <t>static(False)</t>
        </is>
      </c>
      <c r="CR115" t="inlineStr">
        <is>
          <t>static(True)</t>
        </is>
      </c>
      <c r="CS115" t="inlineStr">
        <is>
          <t>static('All')</t>
        </is>
      </c>
      <c r="CT115" t="inlineStr">
        <is>
          <t>static('TecEx')</t>
        </is>
      </c>
      <c r="CU115" t="inlineStr">
        <is>
          <t>static('AM')</t>
        </is>
      </c>
      <c r="CV115">
        <f>SUBSTITUTE(Task_exp7437[[#This Row],[Shipment_Order__r.Client_Reference__c]]&amp;":"&amp;Task_exp7437[[#This Row],[Master_Task_LookupName]],"\","")</f>
        <v/>
      </c>
    </row>
    <row r="116">
      <c r="CM116" t="inlineStr">
        <is>
          <t>MED06</t>
        </is>
      </c>
      <c r="CN116" t="inlineStr">
        <is>
          <t>Auto CI Used</t>
        </is>
      </c>
      <c r="CO116" t="inlineStr">
        <is>
          <t>static('a7b1v000000kEWIAA2')</t>
        </is>
      </c>
      <c r="CP116" t="inlineStr">
        <is>
          <t>static('Auto CI Used')</t>
        </is>
      </c>
      <c r="CQ116" t="inlineStr">
        <is>
          <t>static(False)</t>
        </is>
      </c>
      <c r="CR116" t="inlineStr">
        <is>
          <t>static(True)</t>
        </is>
      </c>
      <c r="CS116" t="inlineStr">
        <is>
          <t>static('All')</t>
        </is>
      </c>
      <c r="CT116" t="inlineStr">
        <is>
          <t>static('TecEx;Zee')</t>
        </is>
      </c>
      <c r="CU116" t="inlineStr">
        <is>
          <t>static('AM')</t>
        </is>
      </c>
      <c r="CV116">
        <f>SUBSTITUTE(Task_exp7437[[#This Row],[Shipment_Order__r.Client_Reference__c]]&amp;":"&amp;Task_exp7437[[#This Row],[Master_Task_LookupName]],"\","")</f>
        <v/>
      </c>
    </row>
    <row r="117">
      <c r="CM117" t="inlineStr">
        <is>
          <t>MED06</t>
        </is>
      </c>
      <c r="CN117" t="inlineStr">
        <is>
          <t>Export License IOR Modal</t>
        </is>
      </c>
      <c r="CO117" t="inlineStr">
        <is>
          <t>static('a7b1v000000H3znAAC')</t>
        </is>
      </c>
      <c r="CP117" t="inlineStr">
        <is>
          <t>static('Export License IOR Modal')</t>
        </is>
      </c>
      <c r="CQ117" t="inlineStr">
        <is>
          <t>static(False)</t>
        </is>
      </c>
      <c r="CR117" t="inlineStr">
        <is>
          <t>static(True)</t>
        </is>
      </c>
      <c r="CS117" t="inlineStr">
        <is>
          <t>static('All')</t>
        </is>
      </c>
      <c r="CT117" t="inlineStr">
        <is>
          <t>static('TecEx')</t>
        </is>
      </c>
      <c r="CU117" t="inlineStr">
        <is>
          <t>static('AM')</t>
        </is>
      </c>
      <c r="CV117">
        <f>SUBSTITUTE(Task_exp7437[[#This Row],[Shipment_Order__r.Client_Reference__c]]&amp;":"&amp;Task_exp7437[[#This Row],[Master_Task_LookupName]],"\","")</f>
        <v/>
      </c>
    </row>
    <row r="118">
      <c r="CM118" t="inlineStr">
        <is>
          <t>MED06</t>
        </is>
      </c>
      <c r="CN118" t="inlineStr">
        <is>
          <t>AWB Approved Internally</t>
        </is>
      </c>
      <c r="CO118" t="inlineStr">
        <is>
          <t>static('a7b1v000000H3zpAAC')</t>
        </is>
      </c>
      <c r="CP118" t="inlineStr">
        <is>
          <t>static('AWB Approved Internally')</t>
        </is>
      </c>
      <c r="CQ118" t="inlineStr">
        <is>
          <t>static(False)</t>
        </is>
      </c>
      <c r="CR118" t="inlineStr">
        <is>
          <t>static(True)</t>
        </is>
      </c>
      <c r="CS118" t="inlineStr">
        <is>
          <t>static('All')</t>
        </is>
      </c>
      <c r="CT118" t="inlineStr">
        <is>
          <t>static('TecEx')</t>
        </is>
      </c>
      <c r="CU118" t="inlineStr">
        <is>
          <t>static('ICE')</t>
        </is>
      </c>
      <c r="CV118">
        <f>SUBSTITUTE(Task_exp7437[[#This Row],[Shipment_Order__r.Client_Reference__c]]&amp;":"&amp;Task_exp7437[[#This Row],[Master_Task_LookupName]],"\","")</f>
        <v/>
      </c>
    </row>
    <row r="119">
      <c r="CM119" t="inlineStr">
        <is>
          <t>MED06</t>
        </is>
      </c>
      <c r="CN119" t="inlineStr">
        <is>
          <t>Schedule Pick-up (TecEx) - Manual FF</t>
        </is>
      </c>
      <c r="CO119" t="inlineStr">
        <is>
          <t>static('a7b1v000000c6z5AAA')</t>
        </is>
      </c>
      <c r="CP119" t="inlineStr">
        <is>
          <t>static('Schedule Pick-up (TecEx) - Manual FF')</t>
        </is>
      </c>
      <c r="CQ119" t="inlineStr">
        <is>
          <t>static(False)</t>
        </is>
      </c>
      <c r="CR119" t="inlineStr">
        <is>
          <t>static(True)</t>
        </is>
      </c>
      <c r="CS119" t="inlineStr">
        <is>
          <t>static('All')</t>
        </is>
      </c>
      <c r="CT119" t="inlineStr">
        <is>
          <t>static('TecEx;Zee')</t>
        </is>
      </c>
      <c r="CU119" t="inlineStr">
        <is>
          <t>static('AM')</t>
        </is>
      </c>
      <c r="CV119">
        <f>SUBSTITUTE(Task_exp7437[[#This Row],[Shipment_Order__r.Client_Reference__c]]&amp;":"&amp;Task_exp7437[[#This Row],[Master_Task_LookupName]],"\","")</f>
        <v/>
      </c>
    </row>
    <row r="120">
      <c r="CM120" t="inlineStr">
        <is>
          <t>MED06</t>
        </is>
      </c>
      <c r="CN120" t="inlineStr">
        <is>
          <t>End-user Details Required (During Shipping)</t>
        </is>
      </c>
      <c r="CO120" t="inlineStr">
        <is>
          <t>static('a7b1v000000kEXEAA2')</t>
        </is>
      </c>
      <c r="CP120" t="inlineStr">
        <is>
          <t>static('End-user Details Required (During Shipping)')</t>
        </is>
      </c>
      <c r="CQ120" t="inlineStr">
        <is>
          <t>static(False)</t>
        </is>
      </c>
      <c r="CR120" t="inlineStr">
        <is>
          <t>static(True)</t>
        </is>
      </c>
      <c r="CS120" t="inlineStr">
        <is>
          <t>static('All')</t>
        </is>
      </c>
      <c r="CT120" t="inlineStr">
        <is>
          <t>static('TecEx')</t>
        </is>
      </c>
      <c r="CU120" t="inlineStr">
        <is>
          <t>static('AM')</t>
        </is>
      </c>
      <c r="CV120">
        <f>SUBSTITUTE(Task_exp7437[[#This Row],[Shipment_Order__r.Client_Reference__c]]&amp;":"&amp;Task_exp7437[[#This Row],[Master_Task_LookupName]],"\","")</f>
        <v/>
      </c>
    </row>
    <row r="121">
      <c r="CM121" t="inlineStr">
        <is>
          <t>MED06</t>
        </is>
      </c>
      <c r="CN121" t="inlineStr">
        <is>
          <t>Documents to be Signed and Stamped</t>
        </is>
      </c>
      <c r="CO121" t="inlineStr">
        <is>
          <t>static('a7b1v000000kEXIAA2')</t>
        </is>
      </c>
      <c r="CP121" t="inlineStr">
        <is>
          <t>static('Documents to be Signed and Stamped')</t>
        </is>
      </c>
      <c r="CQ121" t="inlineStr">
        <is>
          <t>static(False)</t>
        </is>
      </c>
      <c r="CR121" t="inlineStr">
        <is>
          <t>static(True)</t>
        </is>
      </c>
      <c r="CS121" t="inlineStr">
        <is>
          <t>static('All')</t>
        </is>
      </c>
      <c r="CT121" t="inlineStr">
        <is>
          <t>static('TecEx')</t>
        </is>
      </c>
      <c r="CU121" t="inlineStr">
        <is>
          <t>static('AM')</t>
        </is>
      </c>
      <c r="CV121">
        <f>SUBSTITUTE(Task_exp7437[[#This Row],[Shipment_Order__r.Client_Reference__c]]&amp;":"&amp;Task_exp7437[[#This Row],[Master_Task_LookupName]],"\","")</f>
        <v/>
      </c>
    </row>
    <row r="122">
      <c r="CM122" t="inlineStr">
        <is>
          <t>MED06</t>
        </is>
      </c>
      <c r="CN122" t="inlineStr">
        <is>
          <t>Finance Ready to Invoice</t>
        </is>
      </c>
      <c r="CO122" t="inlineStr">
        <is>
          <t>static('a7b1v000000kEssAAE')</t>
        </is>
      </c>
      <c r="CP122" t="inlineStr">
        <is>
          <t>static('Finance Ready to Invoice')</t>
        </is>
      </c>
      <c r="CQ122" t="inlineStr">
        <is>
          <t>static(False)</t>
        </is>
      </c>
      <c r="CR122" t="inlineStr">
        <is>
          <t>static(True)</t>
        </is>
      </c>
      <c r="CS122" t="inlineStr">
        <is>
          <t>static('All')</t>
        </is>
      </c>
      <c r="CT122" t="inlineStr">
        <is>
          <t>static('TecEx')</t>
        </is>
      </c>
      <c r="CU122" t="inlineStr">
        <is>
          <t>static('AM')</t>
        </is>
      </c>
      <c r="CV122">
        <f>SUBSTITUTE(Task_exp7437[[#This Row],[Shipment_Order__r.Client_Reference__c]]&amp;":"&amp;Task_exp7437[[#This Row],[Master_Task_LookupName]],"\","")</f>
        <v/>
      </c>
    </row>
    <row r="123">
      <c r="CM123" t="inlineStr">
        <is>
          <t>MED06</t>
        </is>
      </c>
      <c r="CN123" t="inlineStr">
        <is>
          <t>Pictures of Products/Labels</t>
        </is>
      </c>
      <c r="CO123" t="inlineStr">
        <is>
          <t>static('a7b1v000000kEYFAA2')</t>
        </is>
      </c>
      <c r="CP123" t="inlineStr">
        <is>
          <t>static('Pictures of Products/Labels')</t>
        </is>
      </c>
      <c r="CQ123" t="inlineStr">
        <is>
          <t>static(False)</t>
        </is>
      </c>
      <c r="CR123" t="inlineStr">
        <is>
          <t>static(True)</t>
        </is>
      </c>
      <c r="CS123" t="inlineStr">
        <is>
          <t>static('All')</t>
        </is>
      </c>
      <c r="CT123" t="inlineStr">
        <is>
          <t>static('TecEx')</t>
        </is>
      </c>
      <c r="CU123" t="inlineStr">
        <is>
          <t>static('ICE')</t>
        </is>
      </c>
      <c r="CV123">
        <f>SUBSTITUTE(Task_exp7437[[#This Row],[Shipment_Order__r.Client_Reference__c]]&amp;":"&amp;Task_exp7437[[#This Row],[Master_Task_LookupName]],"\","")</f>
        <v/>
      </c>
    </row>
    <row r="124">
      <c r="CM124" t="inlineStr">
        <is>
          <t>MED06</t>
        </is>
      </c>
      <c r="CN124" t="inlineStr">
        <is>
          <t>COO Certificate - from Freight Forwarder (TecEx Freight)</t>
        </is>
      </c>
      <c r="CO124" t="inlineStr">
        <is>
          <t>static('a7b1v000000kEYnAAM')</t>
        </is>
      </c>
      <c r="CP124" t="inlineStr">
        <is>
          <t>static('COO Certificate - from Freight Forwarder (TecEx Freight)')</t>
        </is>
      </c>
      <c r="CQ124" t="inlineStr">
        <is>
          <t>static(False)</t>
        </is>
      </c>
      <c r="CR124" t="inlineStr">
        <is>
          <t>static(True)</t>
        </is>
      </c>
      <c r="CS124" t="inlineStr">
        <is>
          <t>static('Afghanistan;Albania;Angola;Azerbaijan;Bahrain;Bangladesh;Benin;Brazil;British Virgin Islands;Cameroon;Central African Republic;Chad;Egypt;Gabon;Gambia;Haiti;Honduras;Iraq;Kuwait;Liberia;Libya;Moldova;Mongolia;Myanmar;Northern Cyprus;Oman;Philippines;Qatar;Saudi Arabia;Sierra Leone;Tunisia;Turkey;United Arab Emirates')</t>
        </is>
      </c>
      <c r="CT124" t="inlineStr">
        <is>
          <t>static('TecEx')</t>
        </is>
      </c>
      <c r="CU124" t="inlineStr">
        <is>
          <t>static('ICE')</t>
        </is>
      </c>
      <c r="CV124">
        <f>SUBSTITUTE(Task_exp7437[[#This Row],[Shipment_Order__r.Client_Reference__c]]&amp;":"&amp;Task_exp7437[[#This Row],[Master_Task_LookupName]],"\","")</f>
        <v/>
      </c>
    </row>
    <row r="125">
      <c r="CM125" t="inlineStr">
        <is>
          <t>MED06</t>
        </is>
      </c>
      <c r="CN125" t="inlineStr">
        <is>
          <t>SCoC Certificate</t>
        </is>
      </c>
      <c r="CO125" t="inlineStr">
        <is>
          <t>static('a7b1v000000kEZFAA2')</t>
        </is>
      </c>
      <c r="CP125" t="inlineStr">
        <is>
          <t>static('SCoC Certificate')</t>
        </is>
      </c>
      <c r="CQ125" t="inlineStr">
        <is>
          <t>static(False)</t>
        </is>
      </c>
      <c r="CR125" t="inlineStr">
        <is>
          <t>static(True)</t>
        </is>
      </c>
      <c r="CS125" t="inlineStr">
        <is>
          <t>static('Saudi Arabia')</t>
        </is>
      </c>
      <c r="CT125" t="inlineStr">
        <is>
          <t>static('TecEx')</t>
        </is>
      </c>
      <c r="CU125" t="inlineStr">
        <is>
          <t>static('ICE')</t>
        </is>
      </c>
      <c r="CV125">
        <f>SUBSTITUTE(Task_exp7437[[#This Row],[Shipment_Order__r.Client_Reference__c]]&amp;":"&amp;Task_exp7437[[#This Row],[Master_Task_LookupName]],"\","")</f>
        <v/>
      </c>
    </row>
    <row r="126">
      <c r="CM126" t="inlineStr">
        <is>
          <t>MED06</t>
        </is>
      </c>
      <c r="CN126" t="inlineStr">
        <is>
          <t>Invoice Client (During Shipping)</t>
        </is>
      </c>
      <c r="CO126" t="inlineStr">
        <is>
          <t>static('a7b1v000000kEaVAAU')</t>
        </is>
      </c>
      <c r="CP126" t="inlineStr">
        <is>
          <t>static('Invoice Client (During Shipping)')</t>
        </is>
      </c>
      <c r="CQ126" t="inlineStr">
        <is>
          <t>static(False)</t>
        </is>
      </c>
      <c r="CR126" t="inlineStr">
        <is>
          <t>static(True)</t>
        </is>
      </c>
      <c r="CS126" t="inlineStr">
        <is>
          <t>static('All')</t>
        </is>
      </c>
      <c r="CT126" t="inlineStr">
        <is>
          <t>static('TecEx;Zee')</t>
        </is>
      </c>
      <c r="CU126" t="inlineStr">
        <is>
          <t>static('FC')</t>
        </is>
      </c>
      <c r="CV126">
        <f>SUBSTITUTE(Task_exp7437[[#This Row],[Shipment_Order__r.Client_Reference__c]]&amp;":"&amp;Task_exp7437[[#This Row],[Master_Task_LookupName]],"\","")</f>
        <v/>
      </c>
    </row>
    <row r="127">
      <c r="CM127" t="inlineStr">
        <is>
          <t>MED06</t>
        </is>
      </c>
      <c r="CN127" t="inlineStr">
        <is>
          <t>Serial Numbers</t>
        </is>
      </c>
      <c r="CO127" t="inlineStr">
        <is>
          <t>static('a7b1v000000kEayAAE')</t>
        </is>
      </c>
      <c r="CP127" t="inlineStr">
        <is>
          <t>static('Serial Numbers')</t>
        </is>
      </c>
      <c r="CQ127" t="inlineStr">
        <is>
          <t>static(False)</t>
        </is>
      </c>
      <c r="CR127" t="inlineStr">
        <is>
          <t>static(True)</t>
        </is>
      </c>
      <c r="CS127" t="inlineStr">
        <is>
          <t>static('All')</t>
        </is>
      </c>
      <c r="CT127" t="inlineStr">
        <is>
          <t>static('TecEx')</t>
        </is>
      </c>
      <c r="CU127" t="inlineStr">
        <is>
          <t>static('ICE')</t>
        </is>
      </c>
      <c r="CV127">
        <f>SUBSTITUTE(Task_exp7437[[#This Row],[Shipment_Order__r.Client_Reference__c]]&amp;":"&amp;Task_exp7437[[#This Row],[Master_Task_LookupName]],"\","")</f>
        <v/>
      </c>
    </row>
    <row r="128">
      <c r="CM128" t="inlineStr">
        <is>
          <t>MED06</t>
        </is>
      </c>
      <c r="CN128" t="inlineStr">
        <is>
          <t>Packing List (TecEx)</t>
        </is>
      </c>
      <c r="CO128" t="inlineStr">
        <is>
          <t>static('a7b1v000000kEbJAAU')</t>
        </is>
      </c>
      <c r="CP128" t="inlineStr">
        <is>
          <t>static('Packing List (TecEx)')</t>
        </is>
      </c>
      <c r="CQ128" t="inlineStr">
        <is>
          <t>static(False)</t>
        </is>
      </c>
      <c r="CR128" t="inlineStr">
        <is>
          <t>static(True)</t>
        </is>
      </c>
      <c r="CS128" t="inlineStr">
        <is>
          <t>static('All')</t>
        </is>
      </c>
      <c r="CT128" t="inlineStr">
        <is>
          <t>static('TecEx')</t>
        </is>
      </c>
      <c r="CU128" t="inlineStr">
        <is>
          <t>static('AM')</t>
        </is>
      </c>
      <c r="CV128">
        <f>SUBSTITUTE(Task_exp7437[[#This Row],[Shipment_Order__r.Client_Reference__c]]&amp;":"&amp;Task_exp7437[[#This Row],[Master_Task_LookupName]],"\","")</f>
        <v/>
      </c>
    </row>
    <row r="129">
      <c r="CM129" t="inlineStr">
        <is>
          <t>MED06</t>
        </is>
      </c>
      <c r="CN129" t="inlineStr">
        <is>
          <t>CB/IECEE Test Report</t>
        </is>
      </c>
      <c r="CO129" t="inlineStr">
        <is>
          <t>static('a7b1v000000kErkAAE')</t>
        </is>
      </c>
      <c r="CP129" t="inlineStr">
        <is>
          <t>static('CB/IECEE Test Report')</t>
        </is>
      </c>
      <c r="CQ129" t="inlineStr">
        <is>
          <t>static(False)</t>
        </is>
      </c>
      <c r="CR129" t="inlineStr">
        <is>
          <t>static(True)</t>
        </is>
      </c>
      <c r="CS129" t="inlineStr">
        <is>
          <t>static('Egypt;Israel;Kenya;Madagascar;Oman;Pakistan;Russia;Saudi Arabia;Turkey;Uganda;West Bank Palestine')</t>
        </is>
      </c>
      <c r="CT129" t="inlineStr">
        <is>
          <t>static('TecEx')</t>
        </is>
      </c>
      <c r="CU129" t="inlineStr">
        <is>
          <t>static('ICE')</t>
        </is>
      </c>
      <c r="CV129">
        <f>SUBSTITUTE(Task_exp7437[[#This Row],[Shipment_Order__r.Client_Reference__c]]&amp;":"&amp;Task_exp7437[[#This Row],[Master_Task_LookupName]],"\","")</f>
        <v/>
      </c>
    </row>
    <row r="130">
      <c r="CM130" t="inlineStr">
        <is>
          <t>MED06</t>
        </is>
      </c>
      <c r="CN130" t="inlineStr">
        <is>
          <t>Original Documents to be Couriered to the In-country Team</t>
        </is>
      </c>
      <c r="CO130" t="inlineStr">
        <is>
          <t>static('a7b1v000000kEXNAA2')</t>
        </is>
      </c>
      <c r="CP130" t="inlineStr">
        <is>
          <t>static('Original Documents to be Couriered to the In-country Team')</t>
        </is>
      </c>
      <c r="CQ130" t="inlineStr">
        <is>
          <t>static(False)</t>
        </is>
      </c>
      <c r="CR130" t="inlineStr">
        <is>
          <t>static(True)</t>
        </is>
      </c>
      <c r="CS130" t="inlineStr">
        <is>
          <t>static('All')</t>
        </is>
      </c>
      <c r="CT130" t="inlineStr">
        <is>
          <t>static('TecEx')</t>
        </is>
      </c>
      <c r="CU130" t="inlineStr">
        <is>
          <t>static('AM')</t>
        </is>
      </c>
      <c r="CV130">
        <f>SUBSTITUTE(Task_exp7437[[#This Row],[Shipment_Order__r.Client_Reference__c]]&amp;":"&amp;Task_exp7437[[#This Row],[Master_Task_LookupName]],"\","")</f>
        <v/>
      </c>
    </row>
    <row r="131">
      <c r="CM131" t="inlineStr">
        <is>
          <t>MED06</t>
        </is>
      </c>
      <c r="CN131" t="inlineStr">
        <is>
          <t>Pick-up Address Required</t>
        </is>
      </c>
      <c r="CO131" t="inlineStr">
        <is>
          <t>static('a7b1v000000kEWfAAM')</t>
        </is>
      </c>
      <c r="CP131" t="inlineStr">
        <is>
          <t>static('Pick-up Address Required')</t>
        </is>
      </c>
      <c r="CQ131" t="inlineStr">
        <is>
          <t>static(False)</t>
        </is>
      </c>
      <c r="CR131" t="inlineStr">
        <is>
          <t>static(True)</t>
        </is>
      </c>
      <c r="CS131" t="inlineStr">
        <is>
          <t>static('All')</t>
        </is>
      </c>
      <c r="CT131" t="inlineStr">
        <is>
          <t>static('TecEx;Zee')</t>
        </is>
      </c>
      <c r="CU131" t="inlineStr">
        <is>
          <t>static('AM')</t>
        </is>
      </c>
      <c r="CV131">
        <f>SUBSTITUTE(Task_exp7437[[#This Row],[Shipment_Order__r.Client_Reference__c]]&amp;":"&amp;Task_exp7437[[#This Row],[Master_Task_LookupName]],"\","")</f>
        <v/>
      </c>
    </row>
    <row r="132">
      <c r="CM132" t="inlineStr">
        <is>
          <t>MED06</t>
        </is>
      </c>
      <c r="CN132" t="inlineStr">
        <is>
          <t>Final Delivery Addresses Required</t>
        </is>
      </c>
      <c r="CO132" t="inlineStr">
        <is>
          <t>static('a7b1v000000kEWgAAM')</t>
        </is>
      </c>
      <c r="CP132" t="inlineStr">
        <is>
          <t>static('Final Delivery Addresses Required')</t>
        </is>
      </c>
      <c r="CQ132" t="inlineStr">
        <is>
          <t>static(False)</t>
        </is>
      </c>
      <c r="CR132" t="inlineStr">
        <is>
          <t>static(True)</t>
        </is>
      </c>
      <c r="CS132" t="inlineStr">
        <is>
          <t>static('All')</t>
        </is>
      </c>
      <c r="CT132" t="inlineStr">
        <is>
          <t>static('TecEx;Zee')</t>
        </is>
      </c>
      <c r="CU132" t="inlineStr">
        <is>
          <t>static('AM')</t>
        </is>
      </c>
      <c r="CV132">
        <f>SUBSTITUTE(Task_exp7437[[#This Row],[Shipment_Order__r.Client_Reference__c]]&amp;":"&amp;Task_exp7437[[#This Row],[Master_Task_LookupName]],"\","")</f>
        <v/>
      </c>
    </row>
    <row r="133">
      <c r="CM133" t="inlineStr">
        <is>
          <t>MED06</t>
        </is>
      </c>
      <c r="CN133" t="inlineStr">
        <is>
          <t>Package Information Required</t>
        </is>
      </c>
      <c r="CO133" t="inlineStr">
        <is>
          <t>static('a7b1v000000kEWhAAM')</t>
        </is>
      </c>
      <c r="CP133" t="inlineStr">
        <is>
          <t>static('Package Information Required')</t>
        </is>
      </c>
      <c r="CQ133" t="inlineStr">
        <is>
          <t>static(False)</t>
        </is>
      </c>
      <c r="CR133" t="inlineStr">
        <is>
          <t>static(True)</t>
        </is>
      </c>
      <c r="CS133" t="inlineStr">
        <is>
          <t>static('All')</t>
        </is>
      </c>
      <c r="CT133" t="inlineStr">
        <is>
          <t>static('TecEx;Zee')</t>
        </is>
      </c>
      <c r="CU133" t="inlineStr">
        <is>
          <t>static('AM')</t>
        </is>
      </c>
      <c r="CV133">
        <f>SUBSTITUTE(Task_exp7437[[#This Row],[Shipment_Order__r.Client_Reference__c]]&amp;":"&amp;Task_exp7437[[#This Row],[Master_Task_LookupName]],"\","")</f>
        <v/>
      </c>
    </row>
    <row r="134">
      <c r="CM134" t="inlineStr">
        <is>
          <t>MED06</t>
        </is>
      </c>
      <c r="CN134" t="inlineStr">
        <is>
          <t>EOR Required out of the UK</t>
        </is>
      </c>
      <c r="CO134" t="inlineStr">
        <is>
          <t>static('a7b1v000000kEWmAAM')</t>
        </is>
      </c>
      <c r="CP134" t="inlineStr">
        <is>
          <t>static('EOR Required out of the UK')</t>
        </is>
      </c>
      <c r="CQ134" t="inlineStr">
        <is>
          <t>static(False)</t>
        </is>
      </c>
      <c r="CR134" t="inlineStr">
        <is>
          <t>static(True)</t>
        </is>
      </c>
      <c r="CS134" t="inlineStr">
        <is>
          <t>static('All')</t>
        </is>
      </c>
      <c r="CT134" t="inlineStr">
        <is>
          <t>static('TecEx')</t>
        </is>
      </c>
      <c r="CU134" t="inlineStr">
        <is>
          <t>static('AM')</t>
        </is>
      </c>
      <c r="CV134">
        <f>SUBSTITUTE(Task_exp7437[[#This Row],[Shipment_Order__r.Client_Reference__c]]&amp;":"&amp;Task_exp7437[[#This Row],[Master_Task_LookupName]],"\","")</f>
        <v/>
      </c>
    </row>
    <row r="135">
      <c r="CM135" t="inlineStr">
        <is>
          <t>MED06</t>
        </is>
      </c>
      <c r="CN135" t="inlineStr">
        <is>
          <t>Data Centre Ticket Number Required</t>
        </is>
      </c>
      <c r="CO135" t="inlineStr">
        <is>
          <t>static('a7b1v000000kEWnAAM')</t>
        </is>
      </c>
      <c r="CP135" t="inlineStr">
        <is>
          <t>static('Data Centre Ticket Number Required')</t>
        </is>
      </c>
      <c r="CQ135" t="inlineStr">
        <is>
          <t>static(False)</t>
        </is>
      </c>
      <c r="CR135" t="inlineStr">
        <is>
          <t>static(True)</t>
        </is>
      </c>
      <c r="CS135" t="inlineStr">
        <is>
          <t>static('All')</t>
        </is>
      </c>
      <c r="CT135" t="inlineStr">
        <is>
          <t>static('TecEx')</t>
        </is>
      </c>
      <c r="CU135" t="inlineStr">
        <is>
          <t>static('AM')</t>
        </is>
      </c>
      <c r="CV135">
        <f>SUBSTITUTE(Task_exp7437[[#This Row],[Shipment_Order__r.Client_Reference__c]]&amp;":"&amp;Task_exp7437[[#This Row],[Master_Task_LookupName]],"\","")</f>
        <v/>
      </c>
    </row>
    <row r="136">
      <c r="CM136" t="inlineStr">
        <is>
          <t>MED06</t>
        </is>
      </c>
      <c r="CN136" t="inlineStr">
        <is>
          <t>Commercial Invoice Required (TecEx)</t>
        </is>
      </c>
      <c r="CO136" t="inlineStr">
        <is>
          <t>static('a7b1v000000kEWoAAM')</t>
        </is>
      </c>
      <c r="CP136" t="inlineStr">
        <is>
          <t>static('Commercial Invoice Required (TecEx)')</t>
        </is>
      </c>
      <c r="CQ136" t="inlineStr">
        <is>
          <t>static(False)</t>
        </is>
      </c>
      <c r="CR136" t="inlineStr">
        <is>
          <t>static(True)</t>
        </is>
      </c>
      <c r="CS136" t="inlineStr">
        <is>
          <t>static('All')</t>
        </is>
      </c>
      <c r="CT136" t="inlineStr">
        <is>
          <t>static('TecEx;Zee')</t>
        </is>
      </c>
      <c r="CU136" t="inlineStr">
        <is>
          <t>static('AM')</t>
        </is>
      </c>
      <c r="CV136">
        <f>SUBSTITUTE(Task_exp7437[[#This Row],[Shipment_Order__r.Client_Reference__c]]&amp;":"&amp;Task_exp7437[[#This Row],[Master_Task_LookupName]],"\","")</f>
        <v/>
      </c>
    </row>
    <row r="137">
      <c r="CM137" t="inlineStr">
        <is>
          <t>MED06</t>
        </is>
      </c>
      <c r="CN137" t="inlineStr">
        <is>
          <t>Courier Picklist Selection</t>
        </is>
      </c>
      <c r="CO137" t="inlineStr">
        <is>
          <t>static('a7b1v000000c6xsAAA')</t>
        </is>
      </c>
      <c r="CP137" t="inlineStr">
        <is>
          <t>static('Courier Picklist Selection')</t>
        </is>
      </c>
      <c r="CQ137" t="inlineStr">
        <is>
          <t>static(False)</t>
        </is>
      </c>
      <c r="CR137" t="inlineStr">
        <is>
          <t>static(True)</t>
        </is>
      </c>
      <c r="CS137" t="inlineStr">
        <is>
          <t>static('All')</t>
        </is>
      </c>
      <c r="CT137" t="inlineStr">
        <is>
          <t>static('TecEx;Zee')</t>
        </is>
      </c>
      <c r="CU137" t="inlineStr">
        <is>
          <t>static('AM')</t>
        </is>
      </c>
      <c r="CV137">
        <f>SUBSTITUTE(Task_exp7437[[#This Row],[Shipment_Order__r.Client_Reference__c]]&amp;":"&amp;Task_exp7437[[#This Row],[Master_Task_LookupName]],"\","")</f>
        <v/>
      </c>
    </row>
    <row r="138">
      <c r="CM138" t="inlineStr">
        <is>
          <t>MED06</t>
        </is>
      </c>
      <c r="CN138" t="inlineStr">
        <is>
          <t>2nd Leg Air Waybill Required - Manual AWB</t>
        </is>
      </c>
      <c r="CO138" t="inlineStr">
        <is>
          <t>static('a7b1v000000kEX4AAM')</t>
        </is>
      </c>
      <c r="CP138" t="inlineStr">
        <is>
          <t>static('2nd Leg Air Waybill Required - Manual AWB')</t>
        </is>
      </c>
      <c r="CQ138" t="inlineStr">
        <is>
          <t>static(False)</t>
        </is>
      </c>
      <c r="CR138" t="inlineStr">
        <is>
          <t>static(True)</t>
        </is>
      </c>
      <c r="CS138" t="inlineStr">
        <is>
          <t>static('All')</t>
        </is>
      </c>
      <c r="CT138" t="inlineStr">
        <is>
          <t>static('TecEx')</t>
        </is>
      </c>
      <c r="CU138" t="inlineStr">
        <is>
          <t>static('AM')</t>
        </is>
      </c>
      <c r="CV138">
        <f>SUBSTITUTE(Task_exp7437[[#This Row],[Shipment_Order__r.Client_Reference__c]]&amp;":"&amp;Task_exp7437[[#This Row],[Master_Task_LookupName]],"\","")</f>
        <v/>
      </c>
    </row>
    <row r="139">
      <c r="CM139" t="inlineStr">
        <is>
          <t>MED06</t>
        </is>
      </c>
      <c r="CN139" t="inlineStr">
        <is>
          <t>No Agreed Pricing</t>
        </is>
      </c>
      <c r="CO139" t="inlineStr">
        <is>
          <t>static('a7b1v000000kEWAAA2')</t>
        </is>
      </c>
      <c r="CP139" t="inlineStr">
        <is>
          <t>static('No Agreed Pricing')</t>
        </is>
      </c>
      <c r="CQ139" t="inlineStr">
        <is>
          <t>static(False)</t>
        </is>
      </c>
      <c r="CR139" t="inlineStr">
        <is>
          <t>static(True)</t>
        </is>
      </c>
      <c r="CS139" t="inlineStr">
        <is>
          <t>static('All')</t>
        </is>
      </c>
      <c r="CT139" t="inlineStr">
        <is>
          <t>static('TecEx')</t>
        </is>
      </c>
      <c r="CU139" t="inlineStr">
        <is>
          <t>static('AM')</t>
        </is>
      </c>
      <c r="CV139">
        <f>SUBSTITUTE(Task_exp7437[[#This Row],[Shipment_Order__r.Client_Reference__c]]&amp;":"&amp;Task_exp7437[[#This Row],[Master_Task_LookupName]],"\","")</f>
        <v/>
      </c>
    </row>
    <row r="140">
      <c r="CM140" t="inlineStr">
        <is>
          <t>MED06</t>
        </is>
      </c>
      <c r="CN140" t="inlineStr">
        <is>
          <t>Shipping Pack to be Compiled (Specific Instructions)</t>
        </is>
      </c>
      <c r="CO140" t="inlineStr">
        <is>
          <t>static('a7b1v000000kEXCAA2')</t>
        </is>
      </c>
      <c r="CP140" t="inlineStr">
        <is>
          <t>static('Shipping Pack to be Compiled (Specific Instructions)')</t>
        </is>
      </c>
      <c r="CQ140" t="inlineStr">
        <is>
          <t>static(False)</t>
        </is>
      </c>
      <c r="CR140" t="inlineStr">
        <is>
          <t>static(True)</t>
        </is>
      </c>
      <c r="CS140" t="inlineStr">
        <is>
          <t>static('All')</t>
        </is>
      </c>
      <c r="CT140" t="inlineStr">
        <is>
          <t>static('TecEx;Zee')</t>
        </is>
      </c>
      <c r="CU140" t="inlineStr">
        <is>
          <t>static('AM')</t>
        </is>
      </c>
      <c r="CV140">
        <f>SUBSTITUTE(Task_exp7437[[#This Row],[Shipment_Order__r.Client_Reference__c]]&amp;":"&amp;Task_exp7437[[#This Row],[Master_Task_LookupName]],"\","")</f>
        <v/>
      </c>
    </row>
    <row r="141">
      <c r="CM141" t="inlineStr">
        <is>
          <t>MED06</t>
        </is>
      </c>
      <c r="CN141" t="inlineStr">
        <is>
          <t>Datasheet</t>
        </is>
      </c>
      <c r="CO141" t="inlineStr">
        <is>
          <t>static('a7b1v000000kEXfAAM')</t>
        </is>
      </c>
      <c r="CP141" t="inlineStr">
        <is>
          <t>static('Datasheet')</t>
        </is>
      </c>
      <c r="CQ141" t="inlineStr">
        <is>
          <t>static(False)</t>
        </is>
      </c>
      <c r="CR141" t="inlineStr">
        <is>
          <t>static(True)</t>
        </is>
      </c>
      <c r="CS141" t="inlineStr">
        <is>
          <t>static('All')</t>
        </is>
      </c>
      <c r="CT141" t="inlineStr">
        <is>
          <t>static('TecEx')</t>
        </is>
      </c>
      <c r="CU141" t="inlineStr">
        <is>
          <t>static('AM')</t>
        </is>
      </c>
      <c r="CV141">
        <f>SUBSTITUTE(Task_exp7437[[#This Row],[Shipment_Order__r.Client_Reference__c]]&amp;":"&amp;Task_exp7437[[#This Row],[Master_Task_LookupName]],"\","")</f>
        <v/>
      </c>
    </row>
    <row r="142">
      <c r="CM142" t="inlineStr">
        <is>
          <t>MED06</t>
        </is>
      </c>
      <c r="CN142" t="inlineStr">
        <is>
          <t>No Binding Quote Available (Freight Forwarder)</t>
        </is>
      </c>
      <c r="CO142" t="inlineStr">
        <is>
          <t>static('a7b1v000000kEWHAA2')</t>
        </is>
      </c>
      <c r="CP142" t="inlineStr">
        <is>
          <t>static('No Binding Quote Available (Freight Forwarder)')</t>
        </is>
      </c>
      <c r="CQ142" t="inlineStr">
        <is>
          <t>static(False)</t>
        </is>
      </c>
      <c r="CR142" t="inlineStr">
        <is>
          <t>static(True)</t>
        </is>
      </c>
      <c r="CS142" t="inlineStr">
        <is>
          <t>static('All')</t>
        </is>
      </c>
      <c r="CT142" t="inlineStr">
        <is>
          <t>static('TecEx')</t>
        </is>
      </c>
      <c r="CU142" t="inlineStr">
        <is>
          <t>static('FC')</t>
        </is>
      </c>
      <c r="CV142">
        <f>SUBSTITUTE(Task_exp7437[[#This Row],[Shipment_Order__r.Client_Reference__c]]&amp;":"&amp;Task_exp7437[[#This Row],[Master_Task_LookupName]],"\","")</f>
        <v/>
      </c>
    </row>
    <row r="143">
      <c r="CM143" t="inlineStr">
        <is>
          <t>MED07</t>
        </is>
      </c>
      <c r="CN143" t="inlineStr">
        <is>
          <t>Pick-up Address Required</t>
        </is>
      </c>
      <c r="CO143" t="inlineStr">
        <is>
          <t>static('a7b1v000000kEWfAAM')</t>
        </is>
      </c>
      <c r="CP143" t="inlineStr">
        <is>
          <t>static('Pick-up Address Required')</t>
        </is>
      </c>
      <c r="CQ143" t="inlineStr">
        <is>
          <t>static(False)</t>
        </is>
      </c>
      <c r="CR143" t="inlineStr">
        <is>
          <t>static(True)</t>
        </is>
      </c>
      <c r="CS143" t="inlineStr">
        <is>
          <t>static('All')</t>
        </is>
      </c>
      <c r="CT143" t="inlineStr">
        <is>
          <t>static('TecEx;Zee')</t>
        </is>
      </c>
      <c r="CU143" t="inlineStr">
        <is>
          <t>static('AM')</t>
        </is>
      </c>
      <c r="CV143">
        <f>SUBSTITUTE(Task_exp7437[[#This Row],[Shipment_Order__r.Client_Reference__c]]&amp;":"&amp;Task_exp7437[[#This Row],[Master_Task_LookupName]],"\","")</f>
        <v/>
      </c>
    </row>
    <row r="144">
      <c r="CM144" t="inlineStr">
        <is>
          <t>MED07</t>
        </is>
      </c>
      <c r="CN144" t="inlineStr">
        <is>
          <t>Air Waybill Required (TecEx) - Auto AWB</t>
        </is>
      </c>
      <c r="CO144" t="inlineStr">
        <is>
          <t>static('a7b1v000000kEWzAAM')</t>
        </is>
      </c>
      <c r="CP144" t="inlineStr">
        <is>
          <t>static('Air Waybill Required (TecEx) - Auto AWB')</t>
        </is>
      </c>
      <c r="CQ144" t="inlineStr">
        <is>
          <t>static(False)</t>
        </is>
      </c>
      <c r="CR144" t="inlineStr">
        <is>
          <t>static(True)</t>
        </is>
      </c>
      <c r="CS144" t="inlineStr">
        <is>
          <t>static('All')</t>
        </is>
      </c>
      <c r="CT144" t="inlineStr">
        <is>
          <t>static('TecEx;Zee')</t>
        </is>
      </c>
      <c r="CU144" t="inlineStr">
        <is>
          <t>static('AM')</t>
        </is>
      </c>
      <c r="CV144">
        <f>SUBSTITUTE(Task_exp7437[[#This Row],[Shipment_Order__r.Client_Reference__c]]&amp;":"&amp;Task_exp7437[[#This Row],[Master_Task_LookupName]],"\","")</f>
        <v/>
      </c>
    </row>
    <row r="145">
      <c r="CM145" t="inlineStr">
        <is>
          <t>MED07</t>
        </is>
      </c>
      <c r="CN145" t="inlineStr">
        <is>
          <t>Client Address Pickup Preference</t>
        </is>
      </c>
      <c r="CO145" t="inlineStr">
        <is>
          <t>static('a7b1v000000c6zPAAQ')</t>
        </is>
      </c>
      <c r="CP145" t="inlineStr">
        <is>
          <t>static('Client Address Pickup Preference')</t>
        </is>
      </c>
      <c r="CQ145" t="inlineStr">
        <is>
          <t>static(False)</t>
        </is>
      </c>
      <c r="CR145" t="inlineStr">
        <is>
          <t>static(True)</t>
        </is>
      </c>
      <c r="CS145" t="inlineStr">
        <is>
          <t>static('All')</t>
        </is>
      </c>
      <c r="CT145" t="inlineStr">
        <is>
          <t>static('TecEx;Zee')</t>
        </is>
      </c>
      <c r="CU145" t="inlineStr">
        <is>
          <t>static('AM')</t>
        </is>
      </c>
      <c r="CV145">
        <f>SUBSTITUTE(Task_exp7437[[#This Row],[Shipment_Order__r.Client_Reference__c]]&amp;":"&amp;Task_exp7437[[#This Row],[Master_Task_LookupName]],"\","")</f>
        <v/>
      </c>
    </row>
    <row r="146">
      <c r="CM146" t="inlineStr">
        <is>
          <t>MED07</t>
        </is>
      </c>
      <c r="CN146" t="inlineStr">
        <is>
          <t>Wireless Information Required (CPA Selection)</t>
        </is>
      </c>
      <c r="CO146" t="inlineStr">
        <is>
          <t>static('a7b1v000000kEWbAAM')</t>
        </is>
      </c>
      <c r="CP146" t="inlineStr">
        <is>
          <t>static('Wireless Information Required (CPA Selection)')</t>
        </is>
      </c>
      <c r="CQ146" t="inlineStr">
        <is>
          <t>static(False)</t>
        </is>
      </c>
      <c r="CR146" t="inlineStr">
        <is>
          <t>static(True)</t>
        </is>
      </c>
      <c r="CS146" t="inlineStr">
        <is>
          <t>static('All')</t>
        </is>
      </c>
      <c r="CT146" t="inlineStr">
        <is>
          <t>static('TecEx')</t>
        </is>
      </c>
      <c r="CU146" t="inlineStr">
        <is>
          <t>static('AM')</t>
        </is>
      </c>
      <c r="CV146">
        <f>SUBSTITUTE(Task_exp7437[[#This Row],[Shipment_Order__r.Client_Reference__c]]&amp;":"&amp;Task_exp7437[[#This Row],[Master_Task_LookupName]],"\","")</f>
        <v/>
      </c>
    </row>
    <row r="147">
      <c r="CM147" t="inlineStr">
        <is>
          <t>MED07</t>
        </is>
      </c>
      <c r="CN147" t="inlineStr">
        <is>
          <t>Final Delivery Addresses Required</t>
        </is>
      </c>
      <c r="CO147" t="inlineStr">
        <is>
          <t>static('a7b1v000000kEWgAAM')</t>
        </is>
      </c>
      <c r="CP147" t="inlineStr">
        <is>
          <t>static('Final Delivery Addresses Required')</t>
        </is>
      </c>
      <c r="CQ147" t="inlineStr">
        <is>
          <t>static(False)</t>
        </is>
      </c>
      <c r="CR147" t="inlineStr">
        <is>
          <t>static(True)</t>
        </is>
      </c>
      <c r="CS147" t="inlineStr">
        <is>
          <t>static('All')</t>
        </is>
      </c>
      <c r="CT147" t="inlineStr">
        <is>
          <t>static('TecEx;Zee')</t>
        </is>
      </c>
      <c r="CU147" t="inlineStr">
        <is>
          <t>static('AM')</t>
        </is>
      </c>
      <c r="CV147">
        <f>SUBSTITUTE(Task_exp7437[[#This Row],[Shipment_Order__r.Client_Reference__c]]&amp;":"&amp;Task_exp7437[[#This Row],[Master_Task_LookupName]],"\","")</f>
        <v/>
      </c>
    </row>
    <row r="148">
      <c r="CM148" t="inlineStr">
        <is>
          <t>MED07</t>
        </is>
      </c>
      <c r="CN148" t="inlineStr">
        <is>
          <t>Valuation Issues</t>
        </is>
      </c>
      <c r="CO148" t="inlineStr">
        <is>
          <t>static('a7b1v000000kEWjAAM')</t>
        </is>
      </c>
      <c r="CP148" t="inlineStr">
        <is>
          <t>static('Valuation Issues')</t>
        </is>
      </c>
      <c r="CQ148" t="inlineStr">
        <is>
          <t>static(False)</t>
        </is>
      </c>
      <c r="CR148" t="inlineStr">
        <is>
          <t>static(True)</t>
        </is>
      </c>
      <c r="CS148" t="inlineStr">
        <is>
          <t>static('All')</t>
        </is>
      </c>
      <c r="CT148" t="inlineStr">
        <is>
          <t>static('TecEx;Zee')</t>
        </is>
      </c>
      <c r="CU148" t="inlineStr">
        <is>
          <t>static('ICE')</t>
        </is>
      </c>
      <c r="CV148">
        <f>SUBSTITUTE(Task_exp7437[[#This Row],[Shipment_Order__r.Client_Reference__c]]&amp;":"&amp;Task_exp7437[[#This Row],[Master_Task_LookupName]],"\","")</f>
        <v/>
      </c>
    </row>
    <row r="149">
      <c r="CM149" t="inlineStr">
        <is>
          <t>MED07</t>
        </is>
      </c>
      <c r="CN149" t="inlineStr">
        <is>
          <t>EOR Required out of the UK</t>
        </is>
      </c>
      <c r="CO149" t="inlineStr">
        <is>
          <t>static('a7b1v000000kEWmAAM')</t>
        </is>
      </c>
      <c r="CP149" t="inlineStr">
        <is>
          <t>static('EOR Required out of the UK')</t>
        </is>
      </c>
      <c r="CQ149" t="inlineStr">
        <is>
          <t>static(False)</t>
        </is>
      </c>
      <c r="CR149" t="inlineStr">
        <is>
          <t>static(True)</t>
        </is>
      </c>
      <c r="CS149" t="inlineStr">
        <is>
          <t>static('All')</t>
        </is>
      </c>
      <c r="CT149" t="inlineStr">
        <is>
          <t>static('TecEx')</t>
        </is>
      </c>
      <c r="CU149" t="inlineStr">
        <is>
          <t>static('AM')</t>
        </is>
      </c>
      <c r="CV149">
        <f>SUBSTITUTE(Task_exp7437[[#This Row],[Shipment_Order__r.Client_Reference__c]]&amp;":"&amp;Task_exp7437[[#This Row],[Master_Task_LookupName]],"\","")</f>
        <v/>
      </c>
    </row>
    <row r="150">
      <c r="CM150" t="inlineStr">
        <is>
          <t>MED07</t>
        </is>
      </c>
      <c r="CN150" t="inlineStr">
        <is>
          <t>Data Centre Ticket Number Required</t>
        </is>
      </c>
      <c r="CO150" t="inlineStr">
        <is>
          <t>static('a7b1v000000kEWnAAM')</t>
        </is>
      </c>
      <c r="CP150" t="inlineStr">
        <is>
          <t>static('Data Centre Ticket Number Required')</t>
        </is>
      </c>
      <c r="CQ150" t="inlineStr">
        <is>
          <t>static(False)</t>
        </is>
      </c>
      <c r="CR150" t="inlineStr">
        <is>
          <t>static(True)</t>
        </is>
      </c>
      <c r="CS150" t="inlineStr">
        <is>
          <t>static('All')</t>
        </is>
      </c>
      <c r="CT150" t="inlineStr">
        <is>
          <t>static('TecEx')</t>
        </is>
      </c>
      <c r="CU150" t="inlineStr">
        <is>
          <t>static('AM')</t>
        </is>
      </c>
      <c r="CV150">
        <f>SUBSTITUTE(Task_exp7437[[#This Row],[Shipment_Order__r.Client_Reference__c]]&amp;":"&amp;Task_exp7437[[#This Row],[Master_Task_LookupName]],"\","")</f>
        <v/>
      </c>
    </row>
    <row r="151">
      <c r="CM151" t="inlineStr">
        <is>
          <t>MED07</t>
        </is>
      </c>
      <c r="CN151" t="inlineStr">
        <is>
          <t>Commercial Invoice Required (TecEx)</t>
        </is>
      </c>
      <c r="CO151" t="inlineStr">
        <is>
          <t>static('a7b1v000000kEWoAAM')</t>
        </is>
      </c>
      <c r="CP151" t="inlineStr">
        <is>
          <t>static('Commercial Invoice Required (TecEx)')</t>
        </is>
      </c>
      <c r="CQ151" t="inlineStr">
        <is>
          <t>static(False)</t>
        </is>
      </c>
      <c r="CR151" t="inlineStr">
        <is>
          <t>static(True)</t>
        </is>
      </c>
      <c r="CS151" t="inlineStr">
        <is>
          <t>static('All')</t>
        </is>
      </c>
      <c r="CT151" t="inlineStr">
        <is>
          <t>static('TecEx;Zee')</t>
        </is>
      </c>
      <c r="CU151" t="inlineStr">
        <is>
          <t>static('AM')</t>
        </is>
      </c>
      <c r="CV151">
        <f>SUBSTITUTE(Task_exp7437[[#This Row],[Shipment_Order__r.Client_Reference__c]]&amp;":"&amp;Task_exp7437[[#This Row],[Master_Task_LookupName]],"\","")</f>
        <v/>
      </c>
    </row>
    <row r="152">
      <c r="CM152" t="inlineStr">
        <is>
          <t>MED07</t>
        </is>
      </c>
      <c r="CN152" t="inlineStr">
        <is>
          <t>Air Waybill Required (TecEx) - Manual AWB</t>
        </is>
      </c>
      <c r="CO152" t="inlineStr">
        <is>
          <t>static('a7b1v000000kEX0AAM')</t>
        </is>
      </c>
      <c r="CP152" t="inlineStr">
        <is>
          <t>static('Air Waybill Required (TecEx) - Manual AWB')</t>
        </is>
      </c>
      <c r="CQ152" t="inlineStr">
        <is>
          <t>static(True)</t>
        </is>
      </c>
      <c r="CR152" t="inlineStr">
        <is>
          <t>static(True)</t>
        </is>
      </c>
      <c r="CS152" t="inlineStr">
        <is>
          <t>static('All')</t>
        </is>
      </c>
      <c r="CT152" t="inlineStr">
        <is>
          <t>static('TecEx;Zee')</t>
        </is>
      </c>
      <c r="CU152" t="inlineStr">
        <is>
          <t>static('AM')</t>
        </is>
      </c>
      <c r="CV152">
        <f>SUBSTITUTE(Task_exp7437[[#This Row],[Shipment_Order__r.Client_Reference__c]]&amp;":"&amp;Task_exp7437[[#This Row],[Master_Task_LookupName]],"\","")</f>
        <v/>
      </c>
    </row>
    <row r="153">
      <c r="CM153" t="inlineStr">
        <is>
          <t>MED07</t>
        </is>
      </c>
      <c r="CN153" t="inlineStr">
        <is>
          <t>Courier Picklist Selection</t>
        </is>
      </c>
      <c r="CO153" t="inlineStr">
        <is>
          <t>static('a7b1v000000c6xsAAA')</t>
        </is>
      </c>
      <c r="CP153" t="inlineStr">
        <is>
          <t>static('Courier Picklist Selection')</t>
        </is>
      </c>
      <c r="CQ153" t="inlineStr">
        <is>
          <t>static(False)</t>
        </is>
      </c>
      <c r="CR153" t="inlineStr">
        <is>
          <t>static(True)</t>
        </is>
      </c>
      <c r="CS153" t="inlineStr">
        <is>
          <t>static('All')</t>
        </is>
      </c>
      <c r="CT153" t="inlineStr">
        <is>
          <t>static('TecEx;Zee')</t>
        </is>
      </c>
      <c r="CU153" t="inlineStr">
        <is>
          <t>static('AM')</t>
        </is>
      </c>
      <c r="CV153">
        <f>SUBSTITUTE(Task_exp7437[[#This Row],[Shipment_Order__r.Client_Reference__c]]&amp;":"&amp;Task_exp7437[[#This Row],[Master_Task_LookupName]],"\","")</f>
        <v/>
      </c>
    </row>
    <row r="154">
      <c r="CM154" t="inlineStr">
        <is>
          <t>MED07</t>
        </is>
      </c>
      <c r="CN154" t="inlineStr">
        <is>
          <t>Schedule Pick-up (TecEx) - Manual Courier</t>
        </is>
      </c>
      <c r="CO154" t="inlineStr">
        <is>
          <t>static('a7b1v000000kEW8AAM')</t>
        </is>
      </c>
      <c r="CP154" t="inlineStr">
        <is>
          <t>static('Schedule Pick-up (TecEx) - Manual Courier')</t>
        </is>
      </c>
      <c r="CQ154" t="inlineStr">
        <is>
          <t>static(False)</t>
        </is>
      </c>
      <c r="CR154" t="inlineStr">
        <is>
          <t>static(True)</t>
        </is>
      </c>
      <c r="CS154" t="inlineStr">
        <is>
          <t>static('All')</t>
        </is>
      </c>
      <c r="CT154" t="inlineStr">
        <is>
          <t>static('TecEx;Zee')</t>
        </is>
      </c>
      <c r="CU154" t="inlineStr">
        <is>
          <t>static('AM')</t>
        </is>
      </c>
      <c r="CV154">
        <f>SUBSTITUTE(Task_exp7437[[#This Row],[Shipment_Order__r.Client_Reference__c]]&amp;":"&amp;Task_exp7437[[#This Row],[Master_Task_LookupName]],"\","")</f>
        <v/>
      </c>
    </row>
    <row r="155">
      <c r="CM155" t="inlineStr">
        <is>
          <t>MED07</t>
        </is>
      </c>
      <c r="CN155" t="inlineStr">
        <is>
          <t>Datasheet</t>
        </is>
      </c>
      <c r="CO155" t="inlineStr">
        <is>
          <t>static('a7b1v000000kEXfAAM')</t>
        </is>
      </c>
      <c r="CP155" t="inlineStr">
        <is>
          <t>static('Datasheet')</t>
        </is>
      </c>
      <c r="CQ155" t="inlineStr">
        <is>
          <t>static(False)</t>
        </is>
      </c>
      <c r="CR155" t="inlineStr">
        <is>
          <t>static(True)</t>
        </is>
      </c>
      <c r="CS155" t="inlineStr">
        <is>
          <t>static('All')</t>
        </is>
      </c>
      <c r="CT155" t="inlineStr">
        <is>
          <t>static('TecEx')</t>
        </is>
      </c>
      <c r="CU155" t="inlineStr">
        <is>
          <t>static('AM')</t>
        </is>
      </c>
      <c r="CV155">
        <f>SUBSTITUTE(Task_exp7437[[#This Row],[Shipment_Order__r.Client_Reference__c]]&amp;":"&amp;Task_exp7437[[#This Row],[Master_Task_LookupName]],"\","")</f>
        <v/>
      </c>
    </row>
    <row r="156">
      <c r="CM156" t="inlineStr">
        <is>
          <t>MED07</t>
        </is>
      </c>
      <c r="CN156" t="inlineStr">
        <is>
          <t>No Binding Quote Available</t>
        </is>
      </c>
      <c r="CO156" t="inlineStr">
        <is>
          <t>static('a7b1v000000kEWGAA2')</t>
        </is>
      </c>
      <c r="CP156" t="inlineStr">
        <is>
          <t>static('No Binding Quote Available')</t>
        </is>
      </c>
      <c r="CQ156" t="inlineStr">
        <is>
          <t>static(False)</t>
        </is>
      </c>
      <c r="CR156" t="inlineStr">
        <is>
          <t>static(True)</t>
        </is>
      </c>
      <c r="CS156" t="inlineStr">
        <is>
          <t>static('All')</t>
        </is>
      </c>
      <c r="CT156" t="inlineStr">
        <is>
          <t>static('TecEx')</t>
        </is>
      </c>
      <c r="CU156" t="inlineStr">
        <is>
          <t>static('FC')</t>
        </is>
      </c>
      <c r="CV156">
        <f>SUBSTITUTE(Task_exp7437[[#This Row],[Shipment_Order__r.Client_Reference__c]]&amp;":"&amp;Task_exp7437[[#This Row],[Master_Task_LookupName]],"\","")</f>
        <v/>
      </c>
    </row>
    <row r="157">
      <c r="CM157" t="inlineStr">
        <is>
          <t>MED07</t>
        </is>
      </c>
      <c r="CN157" t="inlineStr">
        <is>
          <t>Auto CI Used</t>
        </is>
      </c>
      <c r="CO157" t="inlineStr">
        <is>
          <t>static('a7b1v000000kEWIAA2')</t>
        </is>
      </c>
      <c r="CP157" t="inlineStr">
        <is>
          <t>static('Auto CI Used')</t>
        </is>
      </c>
      <c r="CQ157" t="inlineStr">
        <is>
          <t>static(False)</t>
        </is>
      </c>
      <c r="CR157" t="inlineStr">
        <is>
          <t>static(True)</t>
        </is>
      </c>
      <c r="CS157" t="inlineStr">
        <is>
          <t>static('All')</t>
        </is>
      </c>
      <c r="CT157" t="inlineStr">
        <is>
          <t>static('TecEx;Zee')</t>
        </is>
      </c>
      <c r="CU157" t="inlineStr">
        <is>
          <t>static('AM')</t>
        </is>
      </c>
      <c r="CV157">
        <f>SUBSTITUTE(Task_exp7437[[#This Row],[Shipment_Order__r.Client_Reference__c]]&amp;":"&amp;Task_exp7437[[#This Row],[Master_Task_LookupName]],"\","")</f>
        <v/>
      </c>
    </row>
    <row r="158">
      <c r="CM158" t="inlineStr">
        <is>
          <t>MED07</t>
        </is>
      </c>
      <c r="CN158" t="inlineStr">
        <is>
          <t>Export License IOR Modal</t>
        </is>
      </c>
      <c r="CO158" t="inlineStr">
        <is>
          <t>static('a7b1v000000H3znAAC')</t>
        </is>
      </c>
      <c r="CP158" t="inlineStr">
        <is>
          <t>static('Export License IOR Modal')</t>
        </is>
      </c>
      <c r="CQ158" t="inlineStr">
        <is>
          <t>static(False)</t>
        </is>
      </c>
      <c r="CR158" t="inlineStr">
        <is>
          <t>static(True)</t>
        </is>
      </c>
      <c r="CS158" t="inlineStr">
        <is>
          <t>static('All')</t>
        </is>
      </c>
      <c r="CT158" t="inlineStr">
        <is>
          <t>static('TecEx')</t>
        </is>
      </c>
      <c r="CU158" t="inlineStr">
        <is>
          <t>static('AM')</t>
        </is>
      </c>
      <c r="CV158">
        <f>SUBSTITUTE(Task_exp7437[[#This Row],[Shipment_Order__r.Client_Reference__c]]&amp;":"&amp;Task_exp7437[[#This Row],[Master_Task_LookupName]],"\","")</f>
        <v/>
      </c>
    </row>
    <row r="159">
      <c r="CM159" t="inlineStr">
        <is>
          <t>MED07</t>
        </is>
      </c>
      <c r="CN159" t="inlineStr">
        <is>
          <t>AWB Approved Internally</t>
        </is>
      </c>
      <c r="CO159" t="inlineStr">
        <is>
          <t>static('a7b1v000000H3zpAAC')</t>
        </is>
      </c>
      <c r="CP159" t="inlineStr">
        <is>
          <t>static('AWB Approved Internally')</t>
        </is>
      </c>
      <c r="CQ159" t="inlineStr">
        <is>
          <t>static(False)</t>
        </is>
      </c>
      <c r="CR159" t="inlineStr">
        <is>
          <t>static(True)</t>
        </is>
      </c>
      <c r="CS159" t="inlineStr">
        <is>
          <t>static('All')</t>
        </is>
      </c>
      <c r="CT159" t="inlineStr">
        <is>
          <t>static('TecEx')</t>
        </is>
      </c>
      <c r="CU159" t="inlineStr">
        <is>
          <t>static('ICE')</t>
        </is>
      </c>
      <c r="CV159">
        <f>SUBSTITUTE(Task_exp7437[[#This Row],[Shipment_Order__r.Client_Reference__c]]&amp;":"&amp;Task_exp7437[[#This Row],[Master_Task_LookupName]],"\","")</f>
        <v/>
      </c>
    </row>
    <row r="160">
      <c r="CM160" t="inlineStr">
        <is>
          <t>MED07</t>
        </is>
      </c>
      <c r="CN160" t="inlineStr">
        <is>
          <t>End-user Details Required (During Shipping)</t>
        </is>
      </c>
      <c r="CO160" t="inlineStr">
        <is>
          <t>static('a7b1v000000kEXEAA2')</t>
        </is>
      </c>
      <c r="CP160" t="inlineStr">
        <is>
          <t>static('End-user Details Required (During Shipping)')</t>
        </is>
      </c>
      <c r="CQ160" t="inlineStr">
        <is>
          <t>static(False)</t>
        </is>
      </c>
      <c r="CR160" t="inlineStr">
        <is>
          <t>static(True)</t>
        </is>
      </c>
      <c r="CS160" t="inlineStr">
        <is>
          <t>static('All')</t>
        </is>
      </c>
      <c r="CT160" t="inlineStr">
        <is>
          <t>static('TecEx')</t>
        </is>
      </c>
      <c r="CU160" t="inlineStr">
        <is>
          <t>static('AM')</t>
        </is>
      </c>
      <c r="CV160">
        <f>SUBSTITUTE(Task_exp7437[[#This Row],[Shipment_Order__r.Client_Reference__c]]&amp;":"&amp;Task_exp7437[[#This Row],[Master_Task_LookupName]],"\","")</f>
        <v/>
      </c>
    </row>
    <row r="161">
      <c r="CM161" t="inlineStr">
        <is>
          <t>MED07</t>
        </is>
      </c>
      <c r="CN161" t="inlineStr">
        <is>
          <t>Free Trade Zone Check Required</t>
        </is>
      </c>
      <c r="CO161" t="inlineStr">
        <is>
          <t>static('a7b1v000000kEXFAA2')</t>
        </is>
      </c>
      <c r="CP161" t="inlineStr">
        <is>
          <t>static('Free Trade Zone Check Required')</t>
        </is>
      </c>
      <c r="CQ161" t="inlineStr">
        <is>
          <t>static(False)</t>
        </is>
      </c>
      <c r="CR161" t="inlineStr">
        <is>
          <t>static(True)</t>
        </is>
      </c>
      <c r="CS161" t="inlineStr">
        <is>
          <t>static('All')</t>
        </is>
      </c>
      <c r="CT161" t="inlineStr">
        <is>
          <t>static('TecEx')</t>
        </is>
      </c>
      <c r="CU161" t="inlineStr">
        <is>
          <t>static('ICE')</t>
        </is>
      </c>
      <c r="CV161">
        <f>SUBSTITUTE(Task_exp7437[[#This Row],[Shipment_Order__r.Client_Reference__c]]&amp;":"&amp;Task_exp7437[[#This Row],[Master_Task_LookupName]],"\","")</f>
        <v/>
      </c>
    </row>
    <row r="162">
      <c r="CM162" t="inlineStr">
        <is>
          <t>MED07</t>
        </is>
      </c>
      <c r="CN162" t="inlineStr">
        <is>
          <t>Finance Ready to Invoice</t>
        </is>
      </c>
      <c r="CO162" t="inlineStr">
        <is>
          <t>static('a7b1v000000kEssAAE')</t>
        </is>
      </c>
      <c r="CP162" t="inlineStr">
        <is>
          <t>static('Finance Ready to Invoice')</t>
        </is>
      </c>
      <c r="CQ162" t="inlineStr">
        <is>
          <t>static(False)</t>
        </is>
      </c>
      <c r="CR162" t="inlineStr">
        <is>
          <t>static(True)</t>
        </is>
      </c>
      <c r="CS162" t="inlineStr">
        <is>
          <t>static('All')</t>
        </is>
      </c>
      <c r="CT162" t="inlineStr">
        <is>
          <t>static('TecEx')</t>
        </is>
      </c>
      <c r="CU162" t="inlineStr">
        <is>
          <t>static('AM')</t>
        </is>
      </c>
      <c r="CV162">
        <f>SUBSTITUTE(Task_exp7437[[#This Row],[Shipment_Order__r.Client_Reference__c]]&amp;":"&amp;Task_exp7437[[#This Row],[Master_Task_LookupName]],"\","")</f>
        <v/>
      </c>
    </row>
    <row r="163">
      <c r="CM163" t="inlineStr">
        <is>
          <t>MED07</t>
        </is>
      </c>
      <c r="CN163" t="inlineStr">
        <is>
          <t>Pictures of Products/Labels (India)</t>
        </is>
      </c>
      <c r="CO163" t="inlineStr">
        <is>
          <t>static('a7b1v000000kEYIAA2')</t>
        </is>
      </c>
      <c r="CP163" t="inlineStr">
        <is>
          <t>static('Pictures of Products/Labels (India)')</t>
        </is>
      </c>
      <c r="CQ163" t="inlineStr">
        <is>
          <t>static(False)</t>
        </is>
      </c>
      <c r="CR163" t="inlineStr">
        <is>
          <t>static(True)</t>
        </is>
      </c>
      <c r="CS163" t="inlineStr">
        <is>
          <t>static('India')</t>
        </is>
      </c>
      <c r="CT163" t="inlineStr">
        <is>
          <t>static('TecEx')</t>
        </is>
      </c>
      <c r="CU163" t="inlineStr">
        <is>
          <t>static('ICE')</t>
        </is>
      </c>
      <c r="CV163">
        <f>SUBSTITUTE(Task_exp7437[[#This Row],[Shipment_Order__r.Client_Reference__c]]&amp;":"&amp;Task_exp7437[[#This Row],[Master_Task_LookupName]],"\","")</f>
        <v/>
      </c>
    </row>
    <row r="164">
      <c r="CM164" t="inlineStr">
        <is>
          <t>MED07</t>
        </is>
      </c>
      <c r="CN164" t="inlineStr">
        <is>
          <t>GSTIN Required</t>
        </is>
      </c>
      <c r="CO164" t="inlineStr">
        <is>
          <t>static('a7b1v000000kEZgAAM')</t>
        </is>
      </c>
      <c r="CP164" t="inlineStr">
        <is>
          <t>static('GSTIN Required')</t>
        </is>
      </c>
      <c r="CQ164" t="inlineStr">
        <is>
          <t>static(False)</t>
        </is>
      </c>
      <c r="CR164" t="inlineStr">
        <is>
          <t>static(True)</t>
        </is>
      </c>
      <c r="CS164" t="inlineStr">
        <is>
          <t>static('India')</t>
        </is>
      </c>
      <c r="CT164" t="inlineStr">
        <is>
          <t>static('TecEx')</t>
        </is>
      </c>
      <c r="CU164" t="inlineStr">
        <is>
          <t>static('ICE')</t>
        </is>
      </c>
      <c r="CV164">
        <f>SUBSTITUTE(Task_exp7437[[#This Row],[Shipment_Order__r.Client_Reference__c]]&amp;":"&amp;Task_exp7437[[#This Row],[Master_Task_LookupName]],"\","")</f>
        <v/>
      </c>
    </row>
    <row r="165">
      <c r="CM165" t="inlineStr">
        <is>
          <t>MED07</t>
        </is>
      </c>
      <c r="CN165" t="inlineStr">
        <is>
          <t>Shipping Pack to be Compiled</t>
        </is>
      </c>
      <c r="CO165" t="inlineStr">
        <is>
          <t>static('a7b1v000000kEaTAAU')</t>
        </is>
      </c>
      <c r="CP165" t="inlineStr">
        <is>
          <t>static('Shipping Pack to be Compiled')</t>
        </is>
      </c>
      <c r="CQ165" t="inlineStr">
        <is>
          <t>static(False)</t>
        </is>
      </c>
      <c r="CR165" t="inlineStr">
        <is>
          <t>static(True)</t>
        </is>
      </c>
      <c r="CS165" t="inlineStr">
        <is>
          <t>static('All')</t>
        </is>
      </c>
      <c r="CT165" t="inlineStr">
        <is>
          <t>static('TecEx;Zee')</t>
        </is>
      </c>
      <c r="CU165" t="inlineStr">
        <is>
          <t>static('AM')</t>
        </is>
      </c>
      <c r="CV165">
        <f>SUBSTITUTE(Task_exp7437[[#This Row],[Shipment_Order__r.Client_Reference__c]]&amp;":"&amp;Task_exp7437[[#This Row],[Master_Task_LookupName]],"\","")</f>
        <v/>
      </c>
    </row>
    <row r="166">
      <c r="CM166" t="inlineStr">
        <is>
          <t>MED07</t>
        </is>
      </c>
      <c r="CN166" t="inlineStr">
        <is>
          <t>Invoice Client (During Shipping)</t>
        </is>
      </c>
      <c r="CO166" t="inlineStr">
        <is>
          <t>static('a7b1v000000kEaVAAU')</t>
        </is>
      </c>
      <c r="CP166" t="inlineStr">
        <is>
          <t>static('Invoice Client (During Shipping)')</t>
        </is>
      </c>
      <c r="CQ166" t="inlineStr">
        <is>
          <t>static(False)</t>
        </is>
      </c>
      <c r="CR166" t="inlineStr">
        <is>
          <t>static(True)</t>
        </is>
      </c>
      <c r="CS166" t="inlineStr">
        <is>
          <t>static('All')</t>
        </is>
      </c>
      <c r="CT166" t="inlineStr">
        <is>
          <t>static('TecEx;Zee')</t>
        </is>
      </c>
      <c r="CU166" t="inlineStr">
        <is>
          <t>static('FC')</t>
        </is>
      </c>
      <c r="CV166">
        <f>SUBSTITUTE(Task_exp7437[[#This Row],[Shipment_Order__r.Client_Reference__c]]&amp;":"&amp;Task_exp7437[[#This Row],[Master_Task_LookupName]],"\","")</f>
        <v/>
      </c>
    </row>
    <row r="167">
      <c r="CM167" t="inlineStr">
        <is>
          <t>MED07</t>
        </is>
      </c>
      <c r="CN167" t="inlineStr">
        <is>
          <t>CIF Reminder (AWB)</t>
        </is>
      </c>
      <c r="CO167" t="inlineStr">
        <is>
          <t>static('a7b1v000000H4A0AAK')</t>
        </is>
      </c>
      <c r="CP167" t="inlineStr">
        <is>
          <t>static('CIF Reminder (AWB)')</t>
        </is>
      </c>
      <c r="CQ167" t="inlineStr">
        <is>
          <t>static(False)</t>
        </is>
      </c>
      <c r="CR167" t="inlineStr">
        <is>
          <t>static(True)</t>
        </is>
      </c>
      <c r="CS167" t="inlineStr">
        <is>
          <t>static('India')</t>
        </is>
      </c>
      <c r="CT167" t="inlineStr">
        <is>
          <t>static('TecEx')</t>
        </is>
      </c>
      <c r="CU167" t="inlineStr">
        <is>
          <t>static('AM')</t>
        </is>
      </c>
      <c r="CV167">
        <f>SUBSTITUTE(Task_exp7437[[#This Row],[Shipment_Order__r.Client_Reference__c]]&amp;":"&amp;Task_exp7437[[#This Row],[Master_Task_LookupName]],"\","")</f>
        <v/>
      </c>
    </row>
    <row r="168">
      <c r="CM168" t="inlineStr">
        <is>
          <t>MED07</t>
        </is>
      </c>
      <c r="CN168" t="inlineStr">
        <is>
          <t>Pictures of the product’s Box</t>
        </is>
      </c>
      <c r="CO168" t="inlineStr">
        <is>
          <t>static('a7b1v000000c6wLAAQ')</t>
        </is>
      </c>
      <c r="CP168" t="inlineStr">
        <is>
          <t>static('Pictures of the product’s Box')</t>
        </is>
      </c>
      <c r="CQ168" t="inlineStr">
        <is>
          <t>static(False)</t>
        </is>
      </c>
      <c r="CR168" t="inlineStr">
        <is>
          <t>static(True)</t>
        </is>
      </c>
      <c r="CS168" t="inlineStr">
        <is>
          <t>static('India')</t>
        </is>
      </c>
      <c r="CT168" t="inlineStr">
        <is>
          <t>static('TecEx')</t>
        </is>
      </c>
      <c r="CU168" t="inlineStr">
        <is>
          <t>static('ICE')</t>
        </is>
      </c>
      <c r="CV168">
        <f>SUBSTITUTE(Task_exp7437[[#This Row],[Shipment_Order__r.Client_Reference__c]]&amp;":"&amp;Task_exp7437[[#This Row],[Master_Task_LookupName]],"\","")</f>
        <v/>
      </c>
    </row>
    <row r="169">
      <c r="CM169" t="inlineStr">
        <is>
          <t>MED08</t>
        </is>
      </c>
      <c r="CN169" t="inlineStr">
        <is>
          <t>Original Documents to be Couriered to the In-country Team</t>
        </is>
      </c>
      <c r="CO169" t="inlineStr">
        <is>
          <t>static('a7b1v000000kEXNAA2')</t>
        </is>
      </c>
      <c r="CP169" t="inlineStr">
        <is>
          <t>static('Original Documents to be Couriered to the In-country Team')</t>
        </is>
      </c>
      <c r="CQ169" t="inlineStr">
        <is>
          <t>static(False)</t>
        </is>
      </c>
      <c r="CR169" t="inlineStr">
        <is>
          <t>static(True)</t>
        </is>
      </c>
      <c r="CS169" t="inlineStr">
        <is>
          <t>static('All')</t>
        </is>
      </c>
      <c r="CT169" t="inlineStr">
        <is>
          <t>static('TecEx')</t>
        </is>
      </c>
      <c r="CU169" t="inlineStr">
        <is>
          <t>static('AM')</t>
        </is>
      </c>
      <c r="CV169">
        <f>SUBSTITUTE(Task_exp7437[[#This Row],[Shipment_Order__r.Client_Reference__c]]&amp;":"&amp;Task_exp7437[[#This Row],[Master_Task_LookupName]],"\","")</f>
        <v/>
      </c>
    </row>
    <row r="170">
      <c r="CM170" t="inlineStr">
        <is>
          <t>MED08</t>
        </is>
      </c>
      <c r="CN170" t="inlineStr">
        <is>
          <t>Letter of Undertaking</t>
        </is>
      </c>
      <c r="CO170" t="inlineStr">
        <is>
          <t>static('a7b1v000000kEasAAE')</t>
        </is>
      </c>
      <c r="CP170" t="inlineStr">
        <is>
          <t>static('Letter of Undertaking')</t>
        </is>
      </c>
      <c r="CQ170" t="inlineStr">
        <is>
          <t>static(False)</t>
        </is>
      </c>
      <c r="CR170" t="inlineStr">
        <is>
          <t>static(True)</t>
        </is>
      </c>
      <c r="CS170" t="inlineStr">
        <is>
          <t>static('Pakistan;United Kingdom')</t>
        </is>
      </c>
      <c r="CT170" t="inlineStr">
        <is>
          <t>static('TecEx')</t>
        </is>
      </c>
      <c r="CU170" t="inlineStr">
        <is>
          <t>static('ICE')</t>
        </is>
      </c>
      <c r="CV170">
        <f>SUBSTITUTE(Task_exp7437[[#This Row],[Shipment_Order__r.Client_Reference__c]]&amp;":"&amp;Task_exp7437[[#This Row],[Master_Task_LookupName]],"\","")</f>
        <v/>
      </c>
    </row>
    <row r="171">
      <c r="CM171" t="inlineStr">
        <is>
          <t>MED08</t>
        </is>
      </c>
      <c r="CN171" t="inlineStr">
        <is>
          <t>Pick-up Address Required</t>
        </is>
      </c>
      <c r="CO171" t="inlineStr">
        <is>
          <t>static('a7b1v000000kEWfAAM')</t>
        </is>
      </c>
      <c r="CP171" t="inlineStr">
        <is>
          <t>static('Pick-up Address Required')</t>
        </is>
      </c>
      <c r="CQ171" t="inlineStr">
        <is>
          <t>static(False)</t>
        </is>
      </c>
      <c r="CR171" t="inlineStr">
        <is>
          <t>static(True)</t>
        </is>
      </c>
      <c r="CS171" t="inlineStr">
        <is>
          <t>static('All')</t>
        </is>
      </c>
      <c r="CT171" t="inlineStr">
        <is>
          <t>static('TecEx;Zee')</t>
        </is>
      </c>
      <c r="CU171" t="inlineStr">
        <is>
          <t>static('AM')</t>
        </is>
      </c>
      <c r="CV171">
        <f>SUBSTITUTE(Task_exp7437[[#This Row],[Shipment_Order__r.Client_Reference__c]]&amp;":"&amp;Task_exp7437[[#This Row],[Master_Task_LookupName]],"\","")</f>
        <v/>
      </c>
    </row>
    <row r="172">
      <c r="CM172" t="inlineStr">
        <is>
          <t>MED08</t>
        </is>
      </c>
      <c r="CN172" t="inlineStr">
        <is>
          <t>Package Information Required</t>
        </is>
      </c>
      <c r="CO172" t="inlineStr">
        <is>
          <t>static('a7b1v000000kEWhAAM')</t>
        </is>
      </c>
      <c r="CP172" t="inlineStr">
        <is>
          <t>static('Package Information Required')</t>
        </is>
      </c>
      <c r="CQ172" t="inlineStr">
        <is>
          <t>static(False)</t>
        </is>
      </c>
      <c r="CR172" t="inlineStr">
        <is>
          <t>static(True)</t>
        </is>
      </c>
      <c r="CS172" t="inlineStr">
        <is>
          <t>static('All')</t>
        </is>
      </c>
      <c r="CT172" t="inlineStr">
        <is>
          <t>static('TecEx;Zee')</t>
        </is>
      </c>
      <c r="CU172" t="inlineStr">
        <is>
          <t>static('AM')</t>
        </is>
      </c>
      <c r="CV172">
        <f>SUBSTITUTE(Task_exp7437[[#This Row],[Shipment_Order__r.Client_Reference__c]]&amp;":"&amp;Task_exp7437[[#This Row],[Master_Task_LookupName]],"\","")</f>
        <v/>
      </c>
    </row>
    <row r="173">
      <c r="CM173" t="inlineStr">
        <is>
          <t>MED08</t>
        </is>
      </c>
      <c r="CN173" t="inlineStr">
        <is>
          <t>Data Centre Ticket Number Required</t>
        </is>
      </c>
      <c r="CO173" t="inlineStr">
        <is>
          <t>static('a7b1v000000kEWnAAM')</t>
        </is>
      </c>
      <c r="CP173" t="inlineStr">
        <is>
          <t>static('Data Centre Ticket Number Required')</t>
        </is>
      </c>
      <c r="CQ173" t="inlineStr">
        <is>
          <t>static(False)</t>
        </is>
      </c>
      <c r="CR173" t="inlineStr">
        <is>
          <t>static(True)</t>
        </is>
      </c>
      <c r="CS173" t="inlineStr">
        <is>
          <t>static('All')</t>
        </is>
      </c>
      <c r="CT173" t="inlineStr">
        <is>
          <t>static('TecEx')</t>
        </is>
      </c>
      <c r="CU173" t="inlineStr">
        <is>
          <t>static('AM')</t>
        </is>
      </c>
      <c r="CV173">
        <f>SUBSTITUTE(Task_exp7437[[#This Row],[Shipment_Order__r.Client_Reference__c]]&amp;":"&amp;Task_exp7437[[#This Row],[Master_Task_LookupName]],"\","")</f>
        <v/>
      </c>
    </row>
    <row r="174">
      <c r="CM174" t="inlineStr">
        <is>
          <t>MED08</t>
        </is>
      </c>
      <c r="CN174" t="inlineStr">
        <is>
          <t>Commercial Invoice Required (TecEx)</t>
        </is>
      </c>
      <c r="CO174" t="inlineStr">
        <is>
          <t>static('a7b1v000000kEWoAAM')</t>
        </is>
      </c>
      <c r="CP174" t="inlineStr">
        <is>
          <t>static('Commercial Invoice Required (TecEx)')</t>
        </is>
      </c>
      <c r="CQ174" t="inlineStr">
        <is>
          <t>static(False)</t>
        </is>
      </c>
      <c r="CR174" t="inlineStr">
        <is>
          <t>static(True)</t>
        </is>
      </c>
      <c r="CS174" t="inlineStr">
        <is>
          <t>static('All')</t>
        </is>
      </c>
      <c r="CT174" t="inlineStr">
        <is>
          <t>static('TecEx;Zee')</t>
        </is>
      </c>
      <c r="CU174" t="inlineStr">
        <is>
          <t>static('AM')</t>
        </is>
      </c>
      <c r="CV174">
        <f>SUBSTITUTE(Task_exp7437[[#This Row],[Shipment_Order__r.Client_Reference__c]]&amp;":"&amp;Task_exp7437[[#This Row],[Master_Task_LookupName]],"\","")</f>
        <v/>
      </c>
    </row>
    <row r="175">
      <c r="CM175" t="inlineStr">
        <is>
          <t>MED08</t>
        </is>
      </c>
      <c r="CN175" t="inlineStr">
        <is>
          <t>Cargo for Military Use</t>
        </is>
      </c>
      <c r="CO175" t="inlineStr">
        <is>
          <t>static('a7b1v000000H43UAAS')</t>
        </is>
      </c>
      <c r="CP175" t="inlineStr">
        <is>
          <t>static('Cargo for Military Use')</t>
        </is>
      </c>
      <c r="CQ175" t="inlineStr">
        <is>
          <t>static(False)</t>
        </is>
      </c>
      <c r="CR175" t="inlineStr">
        <is>
          <t>static(True)</t>
        </is>
      </c>
      <c r="CS175" t="inlineStr">
        <is>
          <t>static('All')</t>
        </is>
      </c>
      <c r="CT175" t="inlineStr">
        <is>
          <t>static('TecEx')</t>
        </is>
      </c>
      <c r="CU175" t="inlineStr">
        <is>
          <t>static('AM')</t>
        </is>
      </c>
      <c r="CV175">
        <f>SUBSTITUTE(Task_exp7437[[#This Row],[Shipment_Order__r.Client_Reference__c]]&amp;":"&amp;Task_exp7437[[#This Row],[Master_Task_LookupName]],"\","")</f>
        <v/>
      </c>
    </row>
    <row r="176">
      <c r="CM176" t="inlineStr">
        <is>
          <t>MED08</t>
        </is>
      </c>
      <c r="CN176" t="inlineStr">
        <is>
          <t>Air Waybill Required (Client) (No Notify Party)</t>
        </is>
      </c>
      <c r="CO176" t="inlineStr">
        <is>
          <t>static('a7b1v000000kEX2AAM')</t>
        </is>
      </c>
      <c r="CP176" t="inlineStr">
        <is>
          <t>static('Air Waybill Required (Client) (No Notify Party)')</t>
        </is>
      </c>
      <c r="CQ176" t="inlineStr">
        <is>
          <t>static(False)</t>
        </is>
      </c>
      <c r="CR176" t="inlineStr">
        <is>
          <t>static(True)</t>
        </is>
      </c>
      <c r="CS176" t="inlineStr">
        <is>
          <t>static('All')</t>
        </is>
      </c>
      <c r="CT176" t="inlineStr">
        <is>
          <t>static('TecEx;Zee')</t>
        </is>
      </c>
      <c r="CU176" t="inlineStr">
        <is>
          <t>static('AM')</t>
        </is>
      </c>
      <c r="CV176">
        <f>SUBSTITUTE(Task_exp7437[[#This Row],[Shipment_Order__r.Client_Reference__c]]&amp;":"&amp;Task_exp7437[[#This Row],[Master_Task_LookupName]],"\","")</f>
        <v/>
      </c>
    </row>
    <row r="177">
      <c r="CM177" t="inlineStr">
        <is>
          <t>MED08</t>
        </is>
      </c>
      <c r="CN177" t="inlineStr">
        <is>
          <t>Documents to be Signed and Stamped</t>
        </is>
      </c>
      <c r="CO177" t="inlineStr">
        <is>
          <t>static('a7b1v000000kEXIAA2')</t>
        </is>
      </c>
      <c r="CP177" t="inlineStr">
        <is>
          <t>static('Documents to be Signed and Stamped')</t>
        </is>
      </c>
      <c r="CQ177" t="inlineStr">
        <is>
          <t>static(False)</t>
        </is>
      </c>
      <c r="CR177" t="inlineStr">
        <is>
          <t>static(True)</t>
        </is>
      </c>
      <c r="CS177" t="inlineStr">
        <is>
          <t>static('All')</t>
        </is>
      </c>
      <c r="CT177" t="inlineStr">
        <is>
          <t>static('TecEx')</t>
        </is>
      </c>
      <c r="CU177" t="inlineStr">
        <is>
          <t>static('AM')</t>
        </is>
      </c>
      <c r="CV177">
        <f>SUBSTITUTE(Task_exp7437[[#This Row],[Shipment_Order__r.Client_Reference__c]]&amp;":"&amp;Task_exp7437[[#This Row],[Master_Task_LookupName]],"\","")</f>
        <v/>
      </c>
    </row>
    <row r="178">
      <c r="CM178" t="inlineStr">
        <is>
          <t>MED08</t>
        </is>
      </c>
      <c r="CN178" t="inlineStr">
        <is>
          <t>EOR Pre-alert (AM)</t>
        </is>
      </c>
      <c r="CO178" t="inlineStr">
        <is>
          <t>static('a7b1v000000H46kAAC')</t>
        </is>
      </c>
      <c r="CP178" t="inlineStr">
        <is>
          <t>static('EOR Pre-alert (AM)')</t>
        </is>
      </c>
      <c r="CQ178" t="inlineStr">
        <is>
          <t>static(False)</t>
        </is>
      </c>
      <c r="CR178" t="inlineStr">
        <is>
          <t>static(True)</t>
        </is>
      </c>
      <c r="CS178" t="inlineStr">
        <is>
          <t>static('All')</t>
        </is>
      </c>
      <c r="CT178" t="inlineStr">
        <is>
          <t>static('TecEx')</t>
        </is>
      </c>
      <c r="CU178" t="inlineStr">
        <is>
          <t>static('AM')</t>
        </is>
      </c>
      <c r="CV178">
        <f>SUBSTITUTE(Task_exp7437[[#This Row],[Shipment_Order__r.Client_Reference__c]]&amp;":"&amp;Task_exp7437[[#This Row],[Master_Task_LookupName]],"\","")</f>
        <v/>
      </c>
    </row>
    <row r="179">
      <c r="CM179" t="inlineStr">
        <is>
          <t>MED08</t>
        </is>
      </c>
      <c r="CN179" t="inlineStr">
        <is>
          <t>Auto CI Used</t>
        </is>
      </c>
      <c r="CO179" t="inlineStr">
        <is>
          <t>static('a7b1v000000kEWIAA2')</t>
        </is>
      </c>
      <c r="CP179" t="inlineStr">
        <is>
          <t>static('Auto CI Used')</t>
        </is>
      </c>
      <c r="CQ179" t="inlineStr">
        <is>
          <t>static(False)</t>
        </is>
      </c>
      <c r="CR179" t="inlineStr">
        <is>
          <t>static(True)</t>
        </is>
      </c>
      <c r="CS179" t="inlineStr">
        <is>
          <t>static('All')</t>
        </is>
      </c>
      <c r="CT179" t="inlineStr">
        <is>
          <t>static('TecEx;Zee')</t>
        </is>
      </c>
      <c r="CU179" t="inlineStr">
        <is>
          <t>static('AM')</t>
        </is>
      </c>
      <c r="CV179">
        <f>SUBSTITUTE(Task_exp7437[[#This Row],[Shipment_Order__r.Client_Reference__c]]&amp;":"&amp;Task_exp7437[[#This Row],[Master_Task_LookupName]],"\","")</f>
        <v/>
      </c>
    </row>
    <row r="180">
      <c r="CM180" t="inlineStr">
        <is>
          <t>MED08</t>
        </is>
      </c>
      <c r="CN180" t="inlineStr">
        <is>
          <t>End-user Details Required (During Shipping)</t>
        </is>
      </c>
      <c r="CO180" t="inlineStr">
        <is>
          <t>static('a7b1v000000kEXEAA2')</t>
        </is>
      </c>
      <c r="CP180" t="inlineStr">
        <is>
          <t>static('End-user Details Required (During Shipping)')</t>
        </is>
      </c>
      <c r="CQ180" t="inlineStr">
        <is>
          <t>static(False)</t>
        </is>
      </c>
      <c r="CR180" t="inlineStr">
        <is>
          <t>static(True)</t>
        </is>
      </c>
      <c r="CS180" t="inlineStr">
        <is>
          <t>static('All')</t>
        </is>
      </c>
      <c r="CT180" t="inlineStr">
        <is>
          <t>static('TecEx')</t>
        </is>
      </c>
      <c r="CU180" t="inlineStr">
        <is>
          <t>static('AM')</t>
        </is>
      </c>
      <c r="CV180">
        <f>SUBSTITUTE(Task_exp7437[[#This Row],[Shipment_Order__r.Client_Reference__c]]&amp;":"&amp;Task_exp7437[[#This Row],[Master_Task_LookupName]],"\","")</f>
        <v/>
      </c>
    </row>
    <row r="181">
      <c r="CM181" t="inlineStr">
        <is>
          <t>MED08</t>
        </is>
      </c>
      <c r="CN181" t="inlineStr">
        <is>
          <t>End-User Statement</t>
        </is>
      </c>
      <c r="CO181" t="inlineStr">
        <is>
          <t>static('a7b1v000000kEYtAAM')</t>
        </is>
      </c>
      <c r="CP181" t="inlineStr">
        <is>
          <t>static('End-User Statement')</t>
        </is>
      </c>
      <c r="CQ181" t="inlineStr">
        <is>
          <t>static(False)</t>
        </is>
      </c>
      <c r="CR181" t="inlineStr">
        <is>
          <t>static(True)</t>
        </is>
      </c>
      <c r="CS181" t="inlineStr">
        <is>
          <t>static('Bangladesh;Hong Kong;Jordan;Lebanon;Myanmar;Netherlands;Singapore;Sri Lanka;Tunisia;United Kingdom;Vietnam')</t>
        </is>
      </c>
      <c r="CT181" t="inlineStr">
        <is>
          <t>static('TecEx')</t>
        </is>
      </c>
      <c r="CU181" t="inlineStr">
        <is>
          <t>static('ICE')</t>
        </is>
      </c>
      <c r="CV181">
        <f>SUBSTITUTE(Task_exp7437[[#This Row],[Shipment_Order__r.Client_Reference__c]]&amp;":"&amp;Task_exp7437[[#This Row],[Master_Task_LookupName]],"\","")</f>
        <v/>
      </c>
    </row>
    <row r="182">
      <c r="CM182" t="inlineStr">
        <is>
          <t>MED08</t>
        </is>
      </c>
      <c r="CN182" t="inlineStr">
        <is>
          <t>Export License EOR</t>
        </is>
      </c>
      <c r="CO182" t="inlineStr">
        <is>
          <t>static('a7b1v000000kEYwAAM')</t>
        </is>
      </c>
      <c r="CP182" t="inlineStr">
        <is>
          <t>static('Export License EOR')</t>
        </is>
      </c>
      <c r="CQ182" t="inlineStr">
        <is>
          <t>static(False)</t>
        </is>
      </c>
      <c r="CR182" t="inlineStr">
        <is>
          <t>static(True)</t>
        </is>
      </c>
      <c r="CS182" t="inlineStr">
        <is>
          <t>static('All')</t>
        </is>
      </c>
      <c r="CT182" t="inlineStr">
        <is>
          <t>static('TecEx;Medical')</t>
        </is>
      </c>
      <c r="CU182" t="inlineStr">
        <is>
          <t>static('ICE')</t>
        </is>
      </c>
      <c r="CV182">
        <f>SUBSTITUTE(Task_exp7437[[#This Row],[Shipment_Order__r.Client_Reference__c]]&amp;":"&amp;Task_exp7437[[#This Row],[Master_Task_LookupName]],"\","")</f>
        <v/>
      </c>
    </row>
    <row r="183">
      <c r="CM183" t="inlineStr">
        <is>
          <t>MED08</t>
        </is>
      </c>
      <c r="CN183" t="inlineStr">
        <is>
          <t>EOR Process</t>
        </is>
      </c>
      <c r="CO183" t="inlineStr">
        <is>
          <t>static('a7b1v000000kEZTAA2')</t>
        </is>
      </c>
      <c r="CP183" t="inlineStr">
        <is>
          <t>static('EOR Process')</t>
        </is>
      </c>
      <c r="CQ183" t="inlineStr">
        <is>
          <t>static(False)</t>
        </is>
      </c>
      <c r="CR183" t="inlineStr">
        <is>
          <t>static(True)</t>
        </is>
      </c>
      <c r="CS183" t="inlineStr">
        <is>
          <t>static('All')</t>
        </is>
      </c>
      <c r="CT183" t="inlineStr">
        <is>
          <t>static('TecEx;Medical')</t>
        </is>
      </c>
      <c r="CU183" t="inlineStr">
        <is>
          <t>static('ICE')</t>
        </is>
      </c>
      <c r="CV183">
        <f>SUBSTITUTE(Task_exp7437[[#This Row],[Shipment_Order__r.Client_Reference__c]]&amp;":"&amp;Task_exp7437[[#This Row],[Master_Task_LookupName]],"\","")</f>
        <v/>
      </c>
    </row>
    <row r="184">
      <c r="CM184" t="inlineStr">
        <is>
          <t>MED08</t>
        </is>
      </c>
      <c r="CN184" t="inlineStr">
        <is>
          <t>Shipping Pack to be Compiled</t>
        </is>
      </c>
      <c r="CO184" t="inlineStr">
        <is>
          <t>static('a7b1v000000kEaTAAU')</t>
        </is>
      </c>
      <c r="CP184" t="inlineStr">
        <is>
          <t>static('Shipping Pack to be Compiled')</t>
        </is>
      </c>
      <c r="CQ184" t="inlineStr">
        <is>
          <t>static(False)</t>
        </is>
      </c>
      <c r="CR184" t="inlineStr">
        <is>
          <t>static(True)</t>
        </is>
      </c>
      <c r="CS184" t="inlineStr">
        <is>
          <t>static('All')</t>
        </is>
      </c>
      <c r="CT184" t="inlineStr">
        <is>
          <t>static('TecEx;Zee')</t>
        </is>
      </c>
      <c r="CU184" t="inlineStr">
        <is>
          <t>static('AM')</t>
        </is>
      </c>
      <c r="CV184">
        <f>SUBSTITUTE(Task_exp7437[[#This Row],[Shipment_Order__r.Client_Reference__c]]&amp;":"&amp;Task_exp7437[[#This Row],[Master_Task_LookupName]],"\","")</f>
        <v/>
      </c>
    </row>
    <row r="185">
      <c r="CM185" t="inlineStr">
        <is>
          <t>MED08</t>
        </is>
      </c>
      <c r="CN185" t="inlineStr">
        <is>
          <t>Beneficial Owner Details Required</t>
        </is>
      </c>
      <c r="CO185" t="inlineStr">
        <is>
          <t>static('a7b1v000000kEafAAE')</t>
        </is>
      </c>
      <c r="CP185" t="inlineStr">
        <is>
          <t>static('Beneficial Owner Details Required')</t>
        </is>
      </c>
      <c r="CQ185" t="inlineStr">
        <is>
          <t>static(False)</t>
        </is>
      </c>
      <c r="CR185" t="inlineStr">
        <is>
          <t>static(True)</t>
        </is>
      </c>
      <c r="CS185" t="inlineStr">
        <is>
          <t>static('All')</t>
        </is>
      </c>
      <c r="CT185" t="inlineStr">
        <is>
          <t>static('TecEx')</t>
        </is>
      </c>
      <c r="CU185" t="inlineStr">
        <is>
          <t>static('AM')</t>
        </is>
      </c>
      <c r="CV185">
        <f>SUBSTITUTE(Task_exp7437[[#This Row],[Shipment_Order__r.Client_Reference__c]]&amp;":"&amp;Task_exp7437[[#This Row],[Master_Task_LookupName]],"\","")</f>
        <v/>
      </c>
    </row>
    <row r="186">
      <c r="CM186" t="inlineStr">
        <is>
          <t>MED08</t>
        </is>
      </c>
      <c r="CN186" t="inlineStr">
        <is>
          <t>Purchase Order Required (for TecEx Services) Non-BATS</t>
        </is>
      </c>
      <c r="CO186" t="inlineStr">
        <is>
          <t>static('a7b1v000000H43GAAS')</t>
        </is>
      </c>
      <c r="CP186" t="inlineStr">
        <is>
          <t>static('Purchase Order Required (for TecEx Services) Non-BATS')</t>
        </is>
      </c>
      <c r="CQ186" t="inlineStr">
        <is>
          <t>static(False)</t>
        </is>
      </c>
      <c r="CR186" t="inlineStr">
        <is>
          <t>static(True)</t>
        </is>
      </c>
      <c r="CS186" t="inlineStr">
        <is>
          <t>static('All')</t>
        </is>
      </c>
      <c r="CT186" t="inlineStr">
        <is>
          <t>static('TecEx')</t>
        </is>
      </c>
      <c r="CU186" t="inlineStr">
        <is>
          <t>static('AM')</t>
        </is>
      </c>
      <c r="CV186">
        <f>SUBSTITUTE(Task_exp7437[[#This Row],[Shipment_Order__r.Client_Reference__c]]&amp;":"&amp;Task_exp7437[[#This Row],[Master_Task_LookupName]],"\","")</f>
        <v/>
      </c>
    </row>
    <row r="187">
      <c r="CM187" t="inlineStr">
        <is>
          <t>MED09</t>
        </is>
      </c>
      <c r="CN187" t="inlineStr">
        <is>
          <t>Pick-up Address Required</t>
        </is>
      </c>
      <c r="CO187" t="inlineStr">
        <is>
          <t>static('a7b1v000000kEWfAAM')</t>
        </is>
      </c>
      <c r="CP187" t="inlineStr">
        <is>
          <t>static('Pick-up Address Required')</t>
        </is>
      </c>
      <c r="CQ187" t="inlineStr">
        <is>
          <t>static(False)</t>
        </is>
      </c>
      <c r="CR187" t="inlineStr">
        <is>
          <t>static(True)</t>
        </is>
      </c>
      <c r="CS187" t="inlineStr">
        <is>
          <t>static('All')</t>
        </is>
      </c>
      <c r="CT187" t="inlineStr">
        <is>
          <t>static('TecEx;Zee')</t>
        </is>
      </c>
      <c r="CU187" t="inlineStr">
        <is>
          <t>static('AM')</t>
        </is>
      </c>
      <c r="CV187">
        <f>SUBSTITUTE(Task_exp7437[[#This Row],[Shipment_Order__r.Client_Reference__c]]&amp;":"&amp;Task_exp7437[[#This Row],[Master_Task_LookupName]],"\","")</f>
        <v/>
      </c>
    </row>
    <row r="188">
      <c r="CM188" t="inlineStr">
        <is>
          <t>MED09</t>
        </is>
      </c>
      <c r="CN188" t="inlineStr">
        <is>
          <t>Purchase Order Required (for TecEx Services) Non-BATS</t>
        </is>
      </c>
      <c r="CO188" t="inlineStr">
        <is>
          <t>static('a7b1v000000H43GAAS')</t>
        </is>
      </c>
      <c r="CP188" t="inlineStr">
        <is>
          <t>static('Purchase Order Required (for TecEx Services) Non-BATS')</t>
        </is>
      </c>
      <c r="CQ188" t="inlineStr">
        <is>
          <t>static(False)</t>
        </is>
      </c>
      <c r="CR188" t="inlineStr">
        <is>
          <t>static(True)</t>
        </is>
      </c>
      <c r="CS188" t="inlineStr">
        <is>
          <t>static('All')</t>
        </is>
      </c>
      <c r="CT188" t="inlineStr">
        <is>
          <t>static('TecEx')</t>
        </is>
      </c>
      <c r="CU188" t="inlineStr">
        <is>
          <t>static('AM')</t>
        </is>
      </c>
      <c r="CV188">
        <f>SUBSTITUTE(Task_exp7437[[#This Row],[Shipment_Order__r.Client_Reference__c]]&amp;":"&amp;Task_exp7437[[#This Row],[Master_Task_LookupName]],"\","")</f>
        <v/>
      </c>
    </row>
    <row r="189">
      <c r="CM189" t="inlineStr">
        <is>
          <t>MED09</t>
        </is>
      </c>
      <c r="CN189" t="inlineStr">
        <is>
          <t>Commercial Invoice Required (TecEx)</t>
        </is>
      </c>
      <c r="CO189" t="inlineStr">
        <is>
          <t>static('a7b1v000000kEWoAAM')</t>
        </is>
      </c>
      <c r="CP189" t="inlineStr">
        <is>
          <t>static('Commercial Invoice Required (TecEx)')</t>
        </is>
      </c>
      <c r="CQ189" t="inlineStr">
        <is>
          <t>static(False)</t>
        </is>
      </c>
      <c r="CR189" t="inlineStr">
        <is>
          <t>static(True)</t>
        </is>
      </c>
      <c r="CS189" t="inlineStr">
        <is>
          <t>static('All')</t>
        </is>
      </c>
      <c r="CT189" t="inlineStr">
        <is>
          <t>static('TecEx;Zee')</t>
        </is>
      </c>
      <c r="CU189" t="inlineStr">
        <is>
          <t>static('AM')</t>
        </is>
      </c>
      <c r="CV189">
        <f>SUBSTITUTE(Task_exp7437[[#This Row],[Shipment_Order__r.Client_Reference__c]]&amp;":"&amp;Task_exp7437[[#This Row],[Master_Task_LookupName]],"\","")</f>
        <v/>
      </c>
    </row>
    <row r="190">
      <c r="CM190" t="inlineStr">
        <is>
          <t>MED09</t>
        </is>
      </c>
      <c r="CN190" t="inlineStr">
        <is>
          <t>Cargo for Military Use</t>
        </is>
      </c>
      <c r="CO190" t="inlineStr">
        <is>
          <t>static('a7b1v000000H43UAAS')</t>
        </is>
      </c>
      <c r="CP190" t="inlineStr">
        <is>
          <t>static('Cargo for Military Use')</t>
        </is>
      </c>
      <c r="CQ190" t="inlineStr">
        <is>
          <t>static(False)</t>
        </is>
      </c>
      <c r="CR190" t="inlineStr">
        <is>
          <t>static(True)</t>
        </is>
      </c>
      <c r="CS190" t="inlineStr">
        <is>
          <t>static('All')</t>
        </is>
      </c>
      <c r="CT190" t="inlineStr">
        <is>
          <t>static('TecEx')</t>
        </is>
      </c>
      <c r="CU190" t="inlineStr">
        <is>
          <t>static('AM')</t>
        </is>
      </c>
      <c r="CV190">
        <f>SUBSTITUTE(Task_exp7437[[#This Row],[Shipment_Order__r.Client_Reference__c]]&amp;":"&amp;Task_exp7437[[#This Row],[Master_Task_LookupName]],"\","")</f>
        <v/>
      </c>
    </row>
    <row r="191">
      <c r="CM191" t="inlineStr">
        <is>
          <t>MED09</t>
        </is>
      </c>
      <c r="CN191" t="inlineStr">
        <is>
          <t>Air Waybill Required (Client) (No Notify Party)</t>
        </is>
      </c>
      <c r="CO191" t="inlineStr">
        <is>
          <t>static('a7b1v000000kEX2AAM')</t>
        </is>
      </c>
      <c r="CP191" t="inlineStr">
        <is>
          <t>static('Air Waybill Required (Client) (No Notify Party)')</t>
        </is>
      </c>
      <c r="CQ191" t="inlineStr">
        <is>
          <t>static(False)</t>
        </is>
      </c>
      <c r="CR191" t="inlineStr">
        <is>
          <t>static(True)</t>
        </is>
      </c>
      <c r="CS191" t="inlineStr">
        <is>
          <t>static('All')</t>
        </is>
      </c>
      <c r="CT191" t="inlineStr">
        <is>
          <t>static('TecEx;Zee')</t>
        </is>
      </c>
      <c r="CU191" t="inlineStr">
        <is>
          <t>static('AM')</t>
        </is>
      </c>
      <c r="CV191">
        <f>SUBSTITUTE(Task_exp7437[[#This Row],[Shipment_Order__r.Client_Reference__c]]&amp;":"&amp;Task_exp7437[[#This Row],[Master_Task_LookupName]],"\","")</f>
        <v/>
      </c>
    </row>
    <row r="192">
      <c r="CM192" t="inlineStr">
        <is>
          <t>MED09</t>
        </is>
      </c>
      <c r="CN192" t="inlineStr">
        <is>
          <t>Documents to be Signed and Stamped</t>
        </is>
      </c>
      <c r="CO192" t="inlineStr">
        <is>
          <t>static('a7b1v000000kEXIAA2')</t>
        </is>
      </c>
      <c r="CP192" t="inlineStr">
        <is>
          <t>static('Documents to be Signed and Stamped')</t>
        </is>
      </c>
      <c r="CQ192" t="inlineStr">
        <is>
          <t>static(False)</t>
        </is>
      </c>
      <c r="CR192" t="inlineStr">
        <is>
          <t>static(True)</t>
        </is>
      </c>
      <c r="CS192" t="inlineStr">
        <is>
          <t>static('All')</t>
        </is>
      </c>
      <c r="CT192" t="inlineStr">
        <is>
          <t>static('TecEx')</t>
        </is>
      </c>
      <c r="CU192" t="inlineStr">
        <is>
          <t>static('AM')</t>
        </is>
      </c>
      <c r="CV192">
        <f>SUBSTITUTE(Task_exp7437[[#This Row],[Shipment_Order__r.Client_Reference__c]]&amp;":"&amp;Task_exp7437[[#This Row],[Master_Task_LookupName]],"\","")</f>
        <v/>
      </c>
    </row>
    <row r="193">
      <c r="CM193" t="inlineStr">
        <is>
          <t>MED09</t>
        </is>
      </c>
      <c r="CN193" t="inlineStr">
        <is>
          <t>EOR Pre-alert (AM)</t>
        </is>
      </c>
      <c r="CO193" t="inlineStr">
        <is>
          <t>static('a7b1v000000H46kAAC')</t>
        </is>
      </c>
      <c r="CP193" t="inlineStr">
        <is>
          <t>static('EOR Pre-alert (AM)')</t>
        </is>
      </c>
      <c r="CQ193" t="inlineStr">
        <is>
          <t>static(False)</t>
        </is>
      </c>
      <c r="CR193" t="inlineStr">
        <is>
          <t>static(True)</t>
        </is>
      </c>
      <c r="CS193" t="inlineStr">
        <is>
          <t>static('All')</t>
        </is>
      </c>
      <c r="CT193" t="inlineStr">
        <is>
          <t>static('TecEx')</t>
        </is>
      </c>
      <c r="CU193" t="inlineStr">
        <is>
          <t>static('AM')</t>
        </is>
      </c>
      <c r="CV193">
        <f>SUBSTITUTE(Task_exp7437[[#This Row],[Shipment_Order__r.Client_Reference__c]]&amp;":"&amp;Task_exp7437[[#This Row],[Master_Task_LookupName]],"\","")</f>
        <v/>
      </c>
    </row>
    <row r="194">
      <c r="CM194" t="inlineStr">
        <is>
          <t>MED09</t>
        </is>
      </c>
      <c r="CN194" t="inlineStr">
        <is>
          <t>Auto CI Used</t>
        </is>
      </c>
      <c r="CO194" t="inlineStr">
        <is>
          <t>static('a7b1v000000kEWIAA2')</t>
        </is>
      </c>
      <c r="CP194" t="inlineStr">
        <is>
          <t>static('Auto CI Used')</t>
        </is>
      </c>
      <c r="CQ194" t="inlineStr">
        <is>
          <t>static(False)</t>
        </is>
      </c>
      <c r="CR194" t="inlineStr">
        <is>
          <t>static(True)</t>
        </is>
      </c>
      <c r="CS194" t="inlineStr">
        <is>
          <t>static('All')</t>
        </is>
      </c>
      <c r="CT194" t="inlineStr">
        <is>
          <t>static('TecEx;Zee')</t>
        </is>
      </c>
      <c r="CU194" t="inlineStr">
        <is>
          <t>static('AM')</t>
        </is>
      </c>
      <c r="CV194">
        <f>SUBSTITUTE(Task_exp7437[[#This Row],[Shipment_Order__r.Client_Reference__c]]&amp;":"&amp;Task_exp7437[[#This Row],[Master_Task_LookupName]],"\","")</f>
        <v/>
      </c>
    </row>
    <row r="195">
      <c r="CM195" t="inlineStr">
        <is>
          <t>MED09</t>
        </is>
      </c>
      <c r="CN195" t="inlineStr">
        <is>
          <t>End-user Details Required (During Shipping)</t>
        </is>
      </c>
      <c r="CO195" t="inlineStr">
        <is>
          <t>static('a7b1v000000kEXEAA2')</t>
        </is>
      </c>
      <c r="CP195" t="inlineStr">
        <is>
          <t>static('End-user Details Required (During Shipping)')</t>
        </is>
      </c>
      <c r="CQ195" t="inlineStr">
        <is>
          <t>static(False)</t>
        </is>
      </c>
      <c r="CR195" t="inlineStr">
        <is>
          <t>static(True)</t>
        </is>
      </c>
      <c r="CS195" t="inlineStr">
        <is>
          <t>static('All')</t>
        </is>
      </c>
      <c r="CT195" t="inlineStr">
        <is>
          <t>static('TecEx')</t>
        </is>
      </c>
      <c r="CU195" t="inlineStr">
        <is>
          <t>static('AM')</t>
        </is>
      </c>
      <c r="CV195">
        <f>SUBSTITUTE(Task_exp7437[[#This Row],[Shipment_Order__r.Client_Reference__c]]&amp;":"&amp;Task_exp7437[[#This Row],[Master_Task_LookupName]],"\","")</f>
        <v/>
      </c>
    </row>
    <row r="196">
      <c r="CM196" t="inlineStr">
        <is>
          <t>MED09</t>
        </is>
      </c>
      <c r="CN196" t="inlineStr">
        <is>
          <t>End-User Statement</t>
        </is>
      </c>
      <c r="CO196" t="inlineStr">
        <is>
          <t>static('a7b1v000000kEYtAAM')</t>
        </is>
      </c>
      <c r="CP196" t="inlineStr">
        <is>
          <t>static('End-User Statement')</t>
        </is>
      </c>
      <c r="CQ196" t="inlineStr">
        <is>
          <t>static(False)</t>
        </is>
      </c>
      <c r="CR196" t="inlineStr">
        <is>
          <t>static(True)</t>
        </is>
      </c>
      <c r="CS196" t="inlineStr">
        <is>
          <t>static('Bangladesh;Hong Kong;Jordan;Lebanon;Myanmar;Netherlands;Singapore;Sri Lanka;Tunisia;United Kingdom;Vietnam')</t>
        </is>
      </c>
      <c r="CT196" t="inlineStr">
        <is>
          <t>static('TecEx')</t>
        </is>
      </c>
      <c r="CU196" t="inlineStr">
        <is>
          <t>static('ICE')</t>
        </is>
      </c>
      <c r="CV196">
        <f>SUBSTITUTE(Task_exp7437[[#This Row],[Shipment_Order__r.Client_Reference__c]]&amp;":"&amp;Task_exp7437[[#This Row],[Master_Task_LookupName]],"\","")</f>
        <v/>
      </c>
    </row>
    <row r="197">
      <c r="CM197" t="inlineStr">
        <is>
          <t>MED09</t>
        </is>
      </c>
      <c r="CN197" t="inlineStr">
        <is>
          <t>Export License EOR</t>
        </is>
      </c>
      <c r="CO197" t="inlineStr">
        <is>
          <t>static('a7b1v000000kEYwAAM')</t>
        </is>
      </c>
      <c r="CP197" t="inlineStr">
        <is>
          <t>static('Export License EOR')</t>
        </is>
      </c>
      <c r="CQ197" t="inlineStr">
        <is>
          <t>static(False)</t>
        </is>
      </c>
      <c r="CR197" t="inlineStr">
        <is>
          <t>static(True)</t>
        </is>
      </c>
      <c r="CS197" t="inlineStr">
        <is>
          <t>static('All')</t>
        </is>
      </c>
      <c r="CT197" t="inlineStr">
        <is>
          <t>static('TecEx;Medical')</t>
        </is>
      </c>
      <c r="CU197" t="inlineStr">
        <is>
          <t>static('ICE')</t>
        </is>
      </c>
      <c r="CV197">
        <f>SUBSTITUTE(Task_exp7437[[#This Row],[Shipment_Order__r.Client_Reference__c]]&amp;":"&amp;Task_exp7437[[#This Row],[Master_Task_LookupName]],"\","")</f>
        <v/>
      </c>
    </row>
    <row r="198">
      <c r="CM198" t="inlineStr">
        <is>
          <t>MED09</t>
        </is>
      </c>
      <c r="CN198" t="inlineStr">
        <is>
          <t>EOR Process</t>
        </is>
      </c>
      <c r="CO198" t="inlineStr">
        <is>
          <t>static('a7b1v000000kEZTAA2')</t>
        </is>
      </c>
      <c r="CP198" t="inlineStr">
        <is>
          <t>static('EOR Process')</t>
        </is>
      </c>
      <c r="CQ198" t="inlineStr">
        <is>
          <t>static(False)</t>
        </is>
      </c>
      <c r="CR198" t="inlineStr">
        <is>
          <t>static(True)</t>
        </is>
      </c>
      <c r="CS198" t="inlineStr">
        <is>
          <t>static('All')</t>
        </is>
      </c>
      <c r="CT198" t="inlineStr">
        <is>
          <t>static('TecEx;Medical')</t>
        </is>
      </c>
      <c r="CU198" t="inlineStr">
        <is>
          <t>static('ICE')</t>
        </is>
      </c>
      <c r="CV198">
        <f>SUBSTITUTE(Task_exp7437[[#This Row],[Shipment_Order__r.Client_Reference__c]]&amp;":"&amp;Task_exp7437[[#This Row],[Master_Task_LookupName]],"\","")</f>
        <v/>
      </c>
    </row>
    <row r="199">
      <c r="CM199" t="inlineStr">
        <is>
          <t>MED09</t>
        </is>
      </c>
      <c r="CN199" t="inlineStr">
        <is>
          <t>Shipping Pack to be Compiled</t>
        </is>
      </c>
      <c r="CO199" t="inlineStr">
        <is>
          <t>static('a7b1v000000kEaTAAU')</t>
        </is>
      </c>
      <c r="CP199" t="inlineStr">
        <is>
          <t>static('Shipping Pack to be Compiled')</t>
        </is>
      </c>
      <c r="CQ199" t="inlineStr">
        <is>
          <t>static(False)</t>
        </is>
      </c>
      <c r="CR199" t="inlineStr">
        <is>
          <t>static(True)</t>
        </is>
      </c>
      <c r="CS199" t="inlineStr">
        <is>
          <t>static('All')</t>
        </is>
      </c>
      <c r="CT199" t="inlineStr">
        <is>
          <t>static('TecEx;Zee')</t>
        </is>
      </c>
      <c r="CU199" t="inlineStr">
        <is>
          <t>static('AM')</t>
        </is>
      </c>
      <c r="CV199">
        <f>SUBSTITUTE(Task_exp7437[[#This Row],[Shipment_Order__r.Client_Reference__c]]&amp;":"&amp;Task_exp7437[[#This Row],[Master_Task_LookupName]],"\","")</f>
        <v/>
      </c>
    </row>
    <row r="200">
      <c r="CM200" t="inlineStr">
        <is>
          <t>MED09</t>
        </is>
      </c>
      <c r="CN200" t="inlineStr">
        <is>
          <t>Beneficial Owner Details Required</t>
        </is>
      </c>
      <c r="CO200" t="inlineStr">
        <is>
          <t>static('a7b1v000000kEafAAE')</t>
        </is>
      </c>
      <c r="CP200" t="inlineStr">
        <is>
          <t>static('Beneficial Owner Details Required')</t>
        </is>
      </c>
      <c r="CQ200" t="inlineStr">
        <is>
          <t>static(False)</t>
        </is>
      </c>
      <c r="CR200" t="inlineStr">
        <is>
          <t>static(True)</t>
        </is>
      </c>
      <c r="CS200" t="inlineStr">
        <is>
          <t>static('All')</t>
        </is>
      </c>
      <c r="CT200" t="inlineStr">
        <is>
          <t>static('TecEx')</t>
        </is>
      </c>
      <c r="CU200" t="inlineStr">
        <is>
          <t>static('AM')</t>
        </is>
      </c>
      <c r="CV200">
        <f>SUBSTITUTE(Task_exp7437[[#This Row],[Shipment_Order__r.Client_Reference__c]]&amp;":"&amp;Task_exp7437[[#This Row],[Master_Task_LookupName]],"\","")</f>
        <v/>
      </c>
    </row>
    <row r="201">
      <c r="CM201" t="inlineStr">
        <is>
          <t>MED09</t>
        </is>
      </c>
      <c r="CN201" t="inlineStr">
        <is>
          <t>Letter of Undertaking</t>
        </is>
      </c>
      <c r="CO201" t="inlineStr">
        <is>
          <t>static('a7b1v000000kEasAAE')</t>
        </is>
      </c>
      <c r="CP201" t="inlineStr">
        <is>
          <t>static('Letter of Undertaking')</t>
        </is>
      </c>
      <c r="CQ201" t="inlineStr">
        <is>
          <t>static(False)</t>
        </is>
      </c>
      <c r="CR201" t="inlineStr">
        <is>
          <t>static(True)</t>
        </is>
      </c>
      <c r="CS201" t="inlineStr">
        <is>
          <t>static('Pakistan;United Kingdom')</t>
        </is>
      </c>
      <c r="CT201" t="inlineStr">
        <is>
          <t>static('TecEx')</t>
        </is>
      </c>
      <c r="CU201" t="inlineStr">
        <is>
          <t>static('ICE')</t>
        </is>
      </c>
      <c r="CV201">
        <f>SUBSTITUTE(Task_exp7437[[#This Row],[Shipment_Order__r.Client_Reference__c]]&amp;":"&amp;Task_exp7437[[#This Row],[Master_Task_LookupName]],"\","")</f>
        <v/>
      </c>
    </row>
    <row r="202">
      <c r="CM202" t="inlineStr">
        <is>
          <t>MED09</t>
        </is>
      </c>
      <c r="CN202" t="inlineStr">
        <is>
          <t>Package Information Required</t>
        </is>
      </c>
      <c r="CO202" t="inlineStr">
        <is>
          <t>static('a7b1v000000kEWhAAM')</t>
        </is>
      </c>
      <c r="CP202" t="inlineStr">
        <is>
          <t>static('Package Information Required')</t>
        </is>
      </c>
      <c r="CQ202" t="inlineStr">
        <is>
          <t>static(False)</t>
        </is>
      </c>
      <c r="CR202" t="inlineStr">
        <is>
          <t>static(True)</t>
        </is>
      </c>
      <c r="CS202" t="inlineStr">
        <is>
          <t>static('All')</t>
        </is>
      </c>
      <c r="CT202" t="inlineStr">
        <is>
          <t>static('TecEx;Zee')</t>
        </is>
      </c>
      <c r="CU202" t="inlineStr">
        <is>
          <t>static('AM')</t>
        </is>
      </c>
      <c r="CV202">
        <f>SUBSTITUTE(Task_exp7437[[#This Row],[Shipment_Order__r.Client_Reference__c]]&amp;":"&amp;Task_exp7437[[#This Row],[Master_Task_LookupName]],"\","")</f>
        <v/>
      </c>
    </row>
    <row r="203">
      <c r="CM203" t="inlineStr">
        <is>
          <t>MED09</t>
        </is>
      </c>
      <c r="CN203" t="inlineStr">
        <is>
          <t>Original Documents to be Couriered to the In-country Team</t>
        </is>
      </c>
      <c r="CO203" t="inlineStr">
        <is>
          <t>static('a7b1v000000kEXNAA2')</t>
        </is>
      </c>
      <c r="CP203" t="inlineStr">
        <is>
          <t>static('Original Documents to be Couriered to the In-country Team')</t>
        </is>
      </c>
      <c r="CQ203" t="inlineStr">
        <is>
          <t>static(False)</t>
        </is>
      </c>
      <c r="CR203" t="inlineStr">
        <is>
          <t>static(True)</t>
        </is>
      </c>
      <c r="CS203" t="inlineStr">
        <is>
          <t>static('All')</t>
        </is>
      </c>
      <c r="CT203" t="inlineStr">
        <is>
          <t>static('TecEx')</t>
        </is>
      </c>
      <c r="CU203" t="inlineStr">
        <is>
          <t>static('AM')</t>
        </is>
      </c>
      <c r="CV203">
        <f>SUBSTITUTE(Task_exp7437[[#This Row],[Shipment_Order__r.Client_Reference__c]]&amp;":"&amp;Task_exp7437[[#This Row],[Master_Task_LookupName]],"\","")</f>
        <v/>
      </c>
    </row>
    <row r="204">
      <c r="CM204" t="inlineStr">
        <is>
          <t>MED09</t>
        </is>
      </c>
      <c r="CN204" t="inlineStr">
        <is>
          <t>Data Centre Ticket Number Required</t>
        </is>
      </c>
      <c r="CO204" t="inlineStr">
        <is>
          <t>static('a7b1v000000kEWnAAM')</t>
        </is>
      </c>
      <c r="CP204" t="inlineStr">
        <is>
          <t>static('Data Centre Ticket Number Required')</t>
        </is>
      </c>
      <c r="CQ204" t="inlineStr">
        <is>
          <t>static(False)</t>
        </is>
      </c>
      <c r="CR204" t="inlineStr">
        <is>
          <t>static(True)</t>
        </is>
      </c>
      <c r="CS204" t="inlineStr">
        <is>
          <t>static('All')</t>
        </is>
      </c>
      <c r="CT204" t="inlineStr">
        <is>
          <t>static('TecEx')</t>
        </is>
      </c>
      <c r="CU204" t="inlineStr">
        <is>
          <t>static('AM')</t>
        </is>
      </c>
      <c r="CV204">
        <f>SUBSTITUTE(Task_exp7437[[#This Row],[Shipment_Order__r.Client_Reference__c]]&amp;":"&amp;Task_exp7437[[#This Row],[Master_Task_LookupName]],"\","")</f>
        <v/>
      </c>
    </row>
    <row r="205">
      <c r="CM205" t="inlineStr">
        <is>
          <t>MED10</t>
        </is>
      </c>
      <c r="CN205" t="inlineStr">
        <is>
          <t>Final Delivery Addresses Required</t>
        </is>
      </c>
      <c r="CO205" t="inlineStr">
        <is>
          <t>static('a7b1v000000kEWgAAM')</t>
        </is>
      </c>
      <c r="CP205" t="inlineStr">
        <is>
          <t>static('Final Delivery Addresses Required')</t>
        </is>
      </c>
      <c r="CQ205" t="inlineStr">
        <is>
          <t>static(False)</t>
        </is>
      </c>
      <c r="CR205" t="inlineStr">
        <is>
          <t>static(True)</t>
        </is>
      </c>
      <c r="CS205" t="inlineStr">
        <is>
          <t>static('All')</t>
        </is>
      </c>
      <c r="CT205" t="inlineStr">
        <is>
          <t>static('TecEx;Zee')</t>
        </is>
      </c>
      <c r="CU205" t="inlineStr">
        <is>
          <t>static('AM')</t>
        </is>
      </c>
      <c r="CV205">
        <f>SUBSTITUTE(Task_exp7437[[#This Row],[Shipment_Order__r.Client_Reference__c]]&amp;":"&amp;Task_exp7437[[#This Row],[Master_Task_LookupName]],"\","")</f>
        <v/>
      </c>
    </row>
    <row r="206">
      <c r="CM206" t="inlineStr">
        <is>
          <t>MED10</t>
        </is>
      </c>
      <c r="CN206" t="inlineStr">
        <is>
          <t>Trade Wars</t>
        </is>
      </c>
      <c r="CO206" t="inlineStr">
        <is>
          <t>static('a7b1v000000kEaFAAU')</t>
        </is>
      </c>
      <c r="CP206" t="inlineStr">
        <is>
          <t>static('Trade Wars')</t>
        </is>
      </c>
      <c r="CQ206" t="inlineStr">
        <is>
          <t>static(False)</t>
        </is>
      </c>
      <c r="CR206" t="inlineStr">
        <is>
          <t>static(True)</t>
        </is>
      </c>
      <c r="CS206" t="inlineStr">
        <is>
          <t>static('All')</t>
        </is>
      </c>
      <c r="CT206" t="inlineStr">
        <is>
          <t>static('TecEx')</t>
        </is>
      </c>
      <c r="CU206" t="inlineStr">
        <is>
          <t>static('AM')</t>
        </is>
      </c>
      <c r="CV206">
        <f>SUBSTITUTE(Task_exp7437[[#This Row],[Shipment_Order__r.Client_Reference__c]]&amp;":"&amp;Task_exp7437[[#This Row],[Master_Task_LookupName]],"\","")</f>
        <v/>
      </c>
    </row>
    <row r="207">
      <c r="CM207" t="inlineStr">
        <is>
          <t>MED10</t>
        </is>
      </c>
      <c r="CN207" t="inlineStr">
        <is>
          <t>Manufacturer Information Required (CPA Selection)</t>
        </is>
      </c>
      <c r="CO207" t="inlineStr">
        <is>
          <t>static('a7b1v000000kEWdAAM')</t>
        </is>
      </c>
      <c r="CP207" t="inlineStr">
        <is>
          <t>static('Manufacturer Information Required (CPA Selection)')</t>
        </is>
      </c>
      <c r="CQ207" t="inlineStr">
        <is>
          <t>static(False)</t>
        </is>
      </c>
      <c r="CR207" t="inlineStr">
        <is>
          <t>static(True)</t>
        </is>
      </c>
      <c r="CS207" t="inlineStr">
        <is>
          <t>static('All')</t>
        </is>
      </c>
      <c r="CT207" t="inlineStr">
        <is>
          <t>static('TecEx')</t>
        </is>
      </c>
      <c r="CU207" t="inlineStr">
        <is>
          <t>static('AM')</t>
        </is>
      </c>
      <c r="CV207">
        <f>SUBSTITUTE(Task_exp7437[[#This Row],[Shipment_Order__r.Client_Reference__c]]&amp;":"&amp;Task_exp7437[[#This Row],[Master_Task_LookupName]],"\","")</f>
        <v/>
      </c>
    </row>
    <row r="208">
      <c r="CM208" t="inlineStr">
        <is>
          <t>MED10</t>
        </is>
      </c>
      <c r="CN208" t="inlineStr">
        <is>
          <t>Pick-up Address Required</t>
        </is>
      </c>
      <c r="CO208" t="inlineStr">
        <is>
          <t>static('a7b1v000000kEWfAAM')</t>
        </is>
      </c>
      <c r="CP208" t="inlineStr">
        <is>
          <t>static('Pick-up Address Required')</t>
        </is>
      </c>
      <c r="CQ208" t="inlineStr">
        <is>
          <t>static(False)</t>
        </is>
      </c>
      <c r="CR208" t="inlineStr">
        <is>
          <t>static(True)</t>
        </is>
      </c>
      <c r="CS208" t="inlineStr">
        <is>
          <t>static('All')</t>
        </is>
      </c>
      <c r="CT208" t="inlineStr">
        <is>
          <t>static('TecEx;Zee')</t>
        </is>
      </c>
      <c r="CU208" t="inlineStr">
        <is>
          <t>static('AM')</t>
        </is>
      </c>
      <c r="CV208">
        <f>SUBSTITUTE(Task_exp7437[[#This Row],[Shipment_Order__r.Client_Reference__c]]&amp;":"&amp;Task_exp7437[[#This Row],[Master_Task_LookupName]],"\","")</f>
        <v/>
      </c>
    </row>
    <row r="209">
      <c r="CM209" t="inlineStr">
        <is>
          <t>MED10</t>
        </is>
      </c>
      <c r="CN209" t="inlineStr">
        <is>
          <t>Package Information Required</t>
        </is>
      </c>
      <c r="CO209" t="inlineStr">
        <is>
          <t>static('a7b1v000000kEWhAAM')</t>
        </is>
      </c>
      <c r="CP209" t="inlineStr">
        <is>
          <t>static('Package Information Required')</t>
        </is>
      </c>
      <c r="CQ209" t="inlineStr">
        <is>
          <t>static(False)</t>
        </is>
      </c>
      <c r="CR209" t="inlineStr">
        <is>
          <t>static(True)</t>
        </is>
      </c>
      <c r="CS209" t="inlineStr">
        <is>
          <t>static('All')</t>
        </is>
      </c>
      <c r="CT209" t="inlineStr">
        <is>
          <t>static('TecEx;Zee')</t>
        </is>
      </c>
      <c r="CU209" t="inlineStr">
        <is>
          <t>static('AM')</t>
        </is>
      </c>
      <c r="CV209">
        <f>SUBSTITUTE(Task_exp7437[[#This Row],[Shipment_Order__r.Client_Reference__c]]&amp;":"&amp;Task_exp7437[[#This Row],[Master_Task_LookupName]],"\","")</f>
        <v/>
      </c>
    </row>
    <row r="210">
      <c r="CM210" t="inlineStr">
        <is>
          <t>MED10</t>
        </is>
      </c>
      <c r="CN210" t="inlineStr">
        <is>
          <t>Data Centre Ticket Number Required</t>
        </is>
      </c>
      <c r="CO210" t="inlineStr">
        <is>
          <t>static('a7b1v000000kEWnAAM')</t>
        </is>
      </c>
      <c r="CP210" t="inlineStr">
        <is>
          <t>static('Data Centre Ticket Number Required')</t>
        </is>
      </c>
      <c r="CQ210" t="inlineStr">
        <is>
          <t>static(False)</t>
        </is>
      </c>
      <c r="CR210" t="inlineStr">
        <is>
          <t>static(True)</t>
        </is>
      </c>
      <c r="CS210" t="inlineStr">
        <is>
          <t>static('All')</t>
        </is>
      </c>
      <c r="CT210" t="inlineStr">
        <is>
          <t>static('TecEx')</t>
        </is>
      </c>
      <c r="CU210" t="inlineStr">
        <is>
          <t>static('AM')</t>
        </is>
      </c>
      <c r="CV210">
        <f>SUBSTITUTE(Task_exp7437[[#This Row],[Shipment_Order__r.Client_Reference__c]]&amp;":"&amp;Task_exp7437[[#This Row],[Master_Task_LookupName]],"\","")</f>
        <v/>
      </c>
    </row>
    <row r="211">
      <c r="CM211" t="inlineStr">
        <is>
          <t>MED10</t>
        </is>
      </c>
      <c r="CN211" t="inlineStr">
        <is>
          <t>Commercial Invoice Required (TecEx)</t>
        </is>
      </c>
      <c r="CO211" t="inlineStr">
        <is>
          <t>static('a7b1v000000kEWoAAM')</t>
        </is>
      </c>
      <c r="CP211" t="inlineStr">
        <is>
          <t>static('Commercial Invoice Required (TecEx)')</t>
        </is>
      </c>
      <c r="CQ211" t="inlineStr">
        <is>
          <t>static(False)</t>
        </is>
      </c>
      <c r="CR211" t="inlineStr">
        <is>
          <t>static(True)</t>
        </is>
      </c>
      <c r="CS211" t="inlineStr">
        <is>
          <t>static('All')</t>
        </is>
      </c>
      <c r="CT211" t="inlineStr">
        <is>
          <t>static('TecEx;Zee')</t>
        </is>
      </c>
      <c r="CU211" t="inlineStr">
        <is>
          <t>static('AM')</t>
        </is>
      </c>
      <c r="CV211">
        <f>SUBSTITUTE(Task_exp7437[[#This Row],[Shipment_Order__r.Client_Reference__c]]&amp;":"&amp;Task_exp7437[[#This Row],[Master_Task_LookupName]],"\","")</f>
        <v/>
      </c>
    </row>
    <row r="212">
      <c r="CM212" t="inlineStr">
        <is>
          <t>MED10</t>
        </is>
      </c>
      <c r="CN212" t="inlineStr">
        <is>
          <t>Air Waybill Required (TecEx) - Manual AWB</t>
        </is>
      </c>
      <c r="CO212" t="inlineStr">
        <is>
          <t>static('a7b1v000000kEX0AAM')</t>
        </is>
      </c>
      <c r="CP212" t="inlineStr">
        <is>
          <t>static('Air Waybill Required (TecEx) - Manual AWB')</t>
        </is>
      </c>
      <c r="CQ212" t="inlineStr">
        <is>
          <t>static(True)</t>
        </is>
      </c>
      <c r="CR212" t="inlineStr">
        <is>
          <t>static(True)</t>
        </is>
      </c>
      <c r="CS212" t="inlineStr">
        <is>
          <t>static('All')</t>
        </is>
      </c>
      <c r="CT212" t="inlineStr">
        <is>
          <t>static('TecEx;Zee')</t>
        </is>
      </c>
      <c r="CU212" t="inlineStr">
        <is>
          <t>static('AM')</t>
        </is>
      </c>
      <c r="CV212">
        <f>SUBSTITUTE(Task_exp7437[[#This Row],[Shipment_Order__r.Client_Reference__c]]&amp;":"&amp;Task_exp7437[[#This Row],[Master_Task_LookupName]],"\","")</f>
        <v/>
      </c>
    </row>
    <row r="213">
      <c r="CM213" t="inlineStr">
        <is>
          <t>MED10</t>
        </is>
      </c>
      <c r="CN213" t="inlineStr">
        <is>
          <t>Courier Picklist Selection</t>
        </is>
      </c>
      <c r="CO213" t="inlineStr">
        <is>
          <t>static('a7b1v000000c6xsAAA')</t>
        </is>
      </c>
      <c r="CP213" t="inlineStr">
        <is>
          <t>static('Courier Picklist Selection')</t>
        </is>
      </c>
      <c r="CQ213" t="inlineStr">
        <is>
          <t>static(False)</t>
        </is>
      </c>
      <c r="CR213" t="inlineStr">
        <is>
          <t>static(True)</t>
        </is>
      </c>
      <c r="CS213" t="inlineStr">
        <is>
          <t>static('All')</t>
        </is>
      </c>
      <c r="CT213" t="inlineStr">
        <is>
          <t>static('TecEx;Zee')</t>
        </is>
      </c>
      <c r="CU213" t="inlineStr">
        <is>
          <t>static('AM')</t>
        </is>
      </c>
      <c r="CV213">
        <f>SUBSTITUTE(Task_exp7437[[#This Row],[Shipment_Order__r.Client_Reference__c]]&amp;":"&amp;Task_exp7437[[#This Row],[Master_Task_LookupName]],"\","")</f>
        <v/>
      </c>
    </row>
    <row r="214">
      <c r="CM214" t="inlineStr">
        <is>
          <t>MED10</t>
        </is>
      </c>
      <c r="CN214" t="inlineStr">
        <is>
          <t>Trade war (US &amp; China)</t>
        </is>
      </c>
      <c r="CO214" t="inlineStr">
        <is>
          <t>static('a7b1v000000c71BAAQ')</t>
        </is>
      </c>
      <c r="CP214" t="inlineStr">
        <is>
          <t>static('Trade war (US &amp; China)')</t>
        </is>
      </c>
      <c r="CQ214" t="inlineStr">
        <is>
          <t>static(False)</t>
        </is>
      </c>
      <c r="CR214" t="inlineStr">
        <is>
          <t>static(True)</t>
        </is>
      </c>
      <c r="CS214" t="inlineStr">
        <is>
          <t>static('China;United States')</t>
        </is>
      </c>
      <c r="CT214" t="inlineStr">
        <is>
          <t>static('TecEx')</t>
        </is>
      </c>
      <c r="CU214" t="inlineStr">
        <is>
          <t>static('AM')</t>
        </is>
      </c>
      <c r="CV214">
        <f>SUBSTITUTE(Task_exp7437[[#This Row],[Shipment_Order__r.Client_Reference__c]]&amp;":"&amp;Task_exp7437[[#This Row],[Master_Task_LookupName]],"\","")</f>
        <v/>
      </c>
    </row>
    <row r="215">
      <c r="CM215" t="inlineStr">
        <is>
          <t>MED10</t>
        </is>
      </c>
      <c r="CN215" t="inlineStr">
        <is>
          <t>Schedule Pick-up (TecEx) - Manual Courier</t>
        </is>
      </c>
      <c r="CO215" t="inlineStr">
        <is>
          <t>static('a7b1v000000kEW8AAM')</t>
        </is>
      </c>
      <c r="CP215" t="inlineStr">
        <is>
          <t>static('Schedule Pick-up (TecEx) - Manual Courier')</t>
        </is>
      </c>
      <c r="CQ215" t="inlineStr">
        <is>
          <t>static(True)</t>
        </is>
      </c>
      <c r="CR215" t="inlineStr">
        <is>
          <t>static(True)</t>
        </is>
      </c>
      <c r="CS215" t="inlineStr">
        <is>
          <t>static('All')</t>
        </is>
      </c>
      <c r="CT215" t="inlineStr">
        <is>
          <t>static('TecEx;Zee')</t>
        </is>
      </c>
      <c r="CU215" t="inlineStr">
        <is>
          <t>static('AM')</t>
        </is>
      </c>
      <c r="CV215">
        <f>SUBSTITUTE(Task_exp7437[[#This Row],[Shipment_Order__r.Client_Reference__c]]&amp;":"&amp;Task_exp7437[[#This Row],[Master_Task_LookupName]],"\","")</f>
        <v/>
      </c>
    </row>
    <row r="216">
      <c r="CM216" t="inlineStr">
        <is>
          <t>MED10</t>
        </is>
      </c>
      <c r="CN216" t="inlineStr">
        <is>
          <t>Datasheet</t>
        </is>
      </c>
      <c r="CO216" t="inlineStr">
        <is>
          <t>static('a7b1v000000kEXfAAM')</t>
        </is>
      </c>
      <c r="CP216" t="inlineStr">
        <is>
          <t>static('Datasheet')</t>
        </is>
      </c>
      <c r="CQ216" t="inlineStr">
        <is>
          <t>static(False)</t>
        </is>
      </c>
      <c r="CR216" t="inlineStr">
        <is>
          <t>static(True)</t>
        </is>
      </c>
      <c r="CS216" t="inlineStr">
        <is>
          <t>static('All')</t>
        </is>
      </c>
      <c r="CT216" t="inlineStr">
        <is>
          <t>static('TecEx')</t>
        </is>
      </c>
      <c r="CU216" t="inlineStr">
        <is>
          <t>static('AM')</t>
        </is>
      </c>
      <c r="CV216">
        <f>SUBSTITUTE(Task_exp7437[[#This Row],[Shipment_Order__r.Client_Reference__c]]&amp;":"&amp;Task_exp7437[[#This Row],[Master_Task_LookupName]],"\","")</f>
        <v/>
      </c>
    </row>
    <row r="217">
      <c r="CM217" t="inlineStr">
        <is>
          <t>MED10</t>
        </is>
      </c>
      <c r="CN217" t="inlineStr">
        <is>
          <t>Auto CI Used</t>
        </is>
      </c>
      <c r="CO217" t="inlineStr">
        <is>
          <t>static('a7b1v000000kEWIAA2')</t>
        </is>
      </c>
      <c r="CP217" t="inlineStr">
        <is>
          <t>static('Auto CI Used')</t>
        </is>
      </c>
      <c r="CQ217" t="inlineStr">
        <is>
          <t>static(False)</t>
        </is>
      </c>
      <c r="CR217" t="inlineStr">
        <is>
          <t>static(True)</t>
        </is>
      </c>
      <c r="CS217" t="inlineStr">
        <is>
          <t>static('All')</t>
        </is>
      </c>
      <c r="CT217" t="inlineStr">
        <is>
          <t>static('TecEx;Zee')</t>
        </is>
      </c>
      <c r="CU217" t="inlineStr">
        <is>
          <t>static('AM')</t>
        </is>
      </c>
      <c r="CV217">
        <f>SUBSTITUTE(Task_exp7437[[#This Row],[Shipment_Order__r.Client_Reference__c]]&amp;":"&amp;Task_exp7437[[#This Row],[Master_Task_LookupName]],"\","")</f>
        <v/>
      </c>
    </row>
    <row r="218">
      <c r="CM218" t="inlineStr">
        <is>
          <t>MED10</t>
        </is>
      </c>
      <c r="CN218" t="inlineStr">
        <is>
          <t>AWB Approved Internally</t>
        </is>
      </c>
      <c r="CO218" t="inlineStr">
        <is>
          <t>static('a7b1v000000H3zpAAC')</t>
        </is>
      </c>
      <c r="CP218" t="inlineStr">
        <is>
          <t>static('AWB Approved Internally')</t>
        </is>
      </c>
      <c r="CQ218" t="inlineStr">
        <is>
          <t>static(False)</t>
        </is>
      </c>
      <c r="CR218" t="inlineStr">
        <is>
          <t>static(True)</t>
        </is>
      </c>
      <c r="CS218" t="inlineStr">
        <is>
          <t>static('All')</t>
        </is>
      </c>
      <c r="CT218" t="inlineStr">
        <is>
          <t>static('TecEx')</t>
        </is>
      </c>
      <c r="CU218" t="inlineStr">
        <is>
          <t>static('ICE')</t>
        </is>
      </c>
      <c r="CV218">
        <f>SUBSTITUTE(Task_exp7437[[#This Row],[Shipment_Order__r.Client_Reference__c]]&amp;":"&amp;Task_exp7437[[#This Row],[Master_Task_LookupName]],"\","")</f>
        <v/>
      </c>
    </row>
    <row r="219">
      <c r="CM219" t="inlineStr">
        <is>
          <t>MED10</t>
        </is>
      </c>
      <c r="CN219" t="inlineStr">
        <is>
          <t>Finance Ready to Invoice</t>
        </is>
      </c>
      <c r="CO219" t="inlineStr">
        <is>
          <t>static('a7b1v000000kEssAAE')</t>
        </is>
      </c>
      <c r="CP219" t="inlineStr">
        <is>
          <t>static('Finance Ready to Invoice')</t>
        </is>
      </c>
      <c r="CQ219" t="inlineStr">
        <is>
          <t>static(False)</t>
        </is>
      </c>
      <c r="CR219" t="inlineStr">
        <is>
          <t>static(True)</t>
        </is>
      </c>
      <c r="CS219" t="inlineStr">
        <is>
          <t>static('All')</t>
        </is>
      </c>
      <c r="CT219" t="inlineStr">
        <is>
          <t>static('TecEx')</t>
        </is>
      </c>
      <c r="CU219" t="inlineStr">
        <is>
          <t>static('AM')</t>
        </is>
      </c>
      <c r="CV219">
        <f>SUBSTITUTE(Task_exp7437[[#This Row],[Shipment_Order__r.Client_Reference__c]]&amp;":"&amp;Task_exp7437[[#This Row],[Master_Task_LookupName]],"\","")</f>
        <v/>
      </c>
    </row>
    <row r="220">
      <c r="CM220" t="inlineStr">
        <is>
          <t>MED10</t>
        </is>
      </c>
      <c r="CN220" t="inlineStr">
        <is>
          <t>Shipping Pack to be Compiled</t>
        </is>
      </c>
      <c r="CO220" t="inlineStr">
        <is>
          <t>static('a7b1v000000kEaTAAU')</t>
        </is>
      </c>
      <c r="CP220" t="inlineStr">
        <is>
          <t>static('Shipping Pack to be Compiled')</t>
        </is>
      </c>
      <c r="CQ220" t="inlineStr">
        <is>
          <t>static(False)</t>
        </is>
      </c>
      <c r="CR220" t="inlineStr">
        <is>
          <t>static(True)</t>
        </is>
      </c>
      <c r="CS220" t="inlineStr">
        <is>
          <t>static('All')</t>
        </is>
      </c>
      <c r="CT220" t="inlineStr">
        <is>
          <t>static('TecEx;Zee')</t>
        </is>
      </c>
      <c r="CU220" t="inlineStr">
        <is>
          <t>static('AM')</t>
        </is>
      </c>
      <c r="CV220">
        <f>SUBSTITUTE(Task_exp7437[[#This Row],[Shipment_Order__r.Client_Reference__c]]&amp;":"&amp;Task_exp7437[[#This Row],[Master_Task_LookupName]],"\","")</f>
        <v/>
      </c>
    </row>
    <row r="221">
      <c r="CM221" t="inlineStr">
        <is>
          <t>MED10</t>
        </is>
      </c>
      <c r="CN221" t="inlineStr">
        <is>
          <t>Invoice Client (During Shipping)</t>
        </is>
      </c>
      <c r="CO221" t="inlineStr">
        <is>
          <t>static('a7b1v000000kEaVAAU')</t>
        </is>
      </c>
      <c r="CP221" t="inlineStr">
        <is>
          <t>static('Invoice Client (During Shipping)')</t>
        </is>
      </c>
      <c r="CQ221" t="inlineStr">
        <is>
          <t>static(False)</t>
        </is>
      </c>
      <c r="CR221" t="inlineStr">
        <is>
          <t>static(True)</t>
        </is>
      </c>
      <c r="CS221" t="inlineStr">
        <is>
          <t>static('All')</t>
        </is>
      </c>
      <c r="CT221" t="inlineStr">
        <is>
          <t>static('TecEx;Zee')</t>
        </is>
      </c>
      <c r="CU221" t="inlineStr">
        <is>
          <t>static('FC')</t>
        </is>
      </c>
      <c r="CV221">
        <f>SUBSTITUTE(Task_exp7437[[#This Row],[Shipment_Order__r.Client_Reference__c]]&amp;":"&amp;Task_exp7437[[#This Row],[Master_Task_LookupName]],"\","")</f>
        <v/>
      </c>
    </row>
    <row r="222">
      <c r="CM222" t="inlineStr">
        <is>
          <t>MED10</t>
        </is>
      </c>
      <c r="CN222" t="inlineStr">
        <is>
          <t>Enquire if the Rhenus Hub has been utilized for this shipment</t>
        </is>
      </c>
      <c r="CO222" t="inlineStr">
        <is>
          <t>static('a7b1v000000kEMEDAAU')</t>
        </is>
      </c>
      <c r="CP222" t="inlineStr">
        <is>
          <t>static('Enquire if the Rhenus Hub has been utilized for this shipment')</t>
        </is>
      </c>
      <c r="CQ222" t="inlineStr">
        <is>
          <t>static(False)</t>
        </is>
      </c>
      <c r="CR222" t="inlineStr">
        <is>
          <t>static(True)</t>
        </is>
      </c>
      <c r="CS222" t="inlineStr">
        <is>
          <t>static('All')</t>
        </is>
      </c>
      <c r="CT222" t="inlineStr">
        <is>
          <t>static('TecEx')</t>
        </is>
      </c>
      <c r="CU222" t="inlineStr">
        <is>
          <t>static('AM')</t>
        </is>
      </c>
      <c r="CV222">
        <f>SUBSTITUTE(Task_exp7437[[#This Row],[Shipment_Order__r.Client_Reference__c]]&amp;":"&amp;Task_exp7437[[#This Row],[Master_Task_LookupName]],"\","")</f>
        <v/>
      </c>
    </row>
    <row r="223">
      <c r="CM223" t="inlineStr">
        <is>
          <t>MED10</t>
        </is>
      </c>
      <c r="CN223" t="inlineStr">
        <is>
          <t>Air Waybill Required (TecEx) - Auto AWB</t>
        </is>
      </c>
      <c r="CO223" t="inlineStr">
        <is>
          <t>static('a7b1v000000kEWzAAM')</t>
        </is>
      </c>
      <c r="CP223" t="inlineStr">
        <is>
          <t>static('Air Waybill Required (TecEx) - Auto AWB')</t>
        </is>
      </c>
      <c r="CQ223" t="inlineStr">
        <is>
          <t>static(False)</t>
        </is>
      </c>
      <c r="CR223" t="inlineStr">
        <is>
          <t>static(True)</t>
        </is>
      </c>
      <c r="CS223" t="inlineStr">
        <is>
          <t>static('All')</t>
        </is>
      </c>
      <c r="CT223" t="inlineStr">
        <is>
          <t>static('TecEx;Zee')</t>
        </is>
      </c>
      <c r="CU223" t="inlineStr">
        <is>
          <t>static('AM')</t>
        </is>
      </c>
      <c r="CV223">
        <f>SUBSTITUTE(Task_exp7437[[#This Row],[Shipment_Order__r.Client_Reference__c]]&amp;":"&amp;Task_exp7437[[#This Row],[Master_Task_LookupName]],"\","")</f>
        <v/>
      </c>
    </row>
    <row r="224">
      <c r="CM224" t="inlineStr">
        <is>
          <t>MED10</t>
        </is>
      </c>
      <c r="CN224" t="inlineStr">
        <is>
          <t>Schedule Pick-up (TecEx) - Auto</t>
        </is>
      </c>
      <c r="CO224" t="inlineStr">
        <is>
          <t>static('a7b1v000000kEW7AAM')</t>
        </is>
      </c>
      <c r="CP224" t="inlineStr">
        <is>
          <t>static('Schedule Pick-up (TecEx) - Auto')</t>
        </is>
      </c>
      <c r="CQ224" t="inlineStr">
        <is>
          <t>static(False)</t>
        </is>
      </c>
      <c r="CR224" t="inlineStr">
        <is>
          <t>static(True)</t>
        </is>
      </c>
      <c r="CS224" t="inlineStr">
        <is>
          <t>static('All')</t>
        </is>
      </c>
      <c r="CT224" t="inlineStr">
        <is>
          <t>static('TecEx;Zee')</t>
        </is>
      </c>
      <c r="CU224" t="inlineStr">
        <is>
          <t>static('AM')</t>
        </is>
      </c>
      <c r="CV224">
        <f>SUBSTITUTE(Task_exp7437[[#This Row],[Shipment_Order__r.Client_Reference__c]]&amp;":"&amp;Task_exp7437[[#This Row],[Master_Task_LookupName]],"\","")</f>
        <v/>
      </c>
    </row>
    <row r="225">
      <c r="CM225" t="inlineStr">
        <is>
          <t>MED10</t>
        </is>
      </c>
      <c r="CN225" t="inlineStr">
        <is>
          <t>Part Categorising Required (Tax Calculation)</t>
        </is>
      </c>
      <c r="CO225" t="inlineStr">
        <is>
          <t>static('a7b1v000000kEWaAAM')</t>
        </is>
      </c>
      <c r="CP225" t="inlineStr">
        <is>
          <t>static('Part Categorising Required (Tax Calculation)')</t>
        </is>
      </c>
      <c r="CQ225" t="inlineStr">
        <is>
          <t>static(False)</t>
        </is>
      </c>
      <c r="CR225" t="inlineStr">
        <is>
          <t>static(True)</t>
        </is>
      </c>
      <c r="CS225" t="inlineStr">
        <is>
          <t>static('All')</t>
        </is>
      </c>
      <c r="CT225" t="inlineStr">
        <is>
          <t>static('TecEx')</t>
        </is>
      </c>
      <c r="CU225" t="inlineStr">
        <is>
          <t>static('AM')</t>
        </is>
      </c>
      <c r="CV225">
        <f>SUBSTITUTE(Task_exp7437[[#This Row],[Shipment_Order__r.Client_Reference__c]]&amp;":"&amp;Task_exp7437[[#This Row],[Master_Task_LookupName]],"\","")</f>
        <v/>
      </c>
    </row>
    <row r="226">
      <c r="CM226" t="inlineStr">
        <is>
          <t>MED10</t>
        </is>
      </c>
      <c r="CN226" t="inlineStr">
        <is>
          <t>Unmatched Part</t>
        </is>
      </c>
      <c r="CO226" t="inlineStr">
        <is>
          <t>static('a7b1v000000kEWtAAM')</t>
        </is>
      </c>
      <c r="CP226" t="inlineStr">
        <is>
          <t>static('Unmatched Part')</t>
        </is>
      </c>
      <c r="CQ226" t="inlineStr">
        <is>
          <t>static(False)</t>
        </is>
      </c>
      <c r="CR226" t="inlineStr">
        <is>
          <t>static(True)</t>
        </is>
      </c>
      <c r="CS226" t="inlineStr">
        <is>
          <t>static('All')</t>
        </is>
      </c>
      <c r="CT226" t="inlineStr">
        <is>
          <t>static('TecEx;Zee')</t>
        </is>
      </c>
      <c r="CU226" t="inlineStr">
        <is>
          <t>static('Compliance')</t>
        </is>
      </c>
      <c r="CV226">
        <f>SUBSTITUTE(Task_exp7437[[#This Row],[Shipment_Order__r.Client_Reference__c]]&amp;":"&amp;Task_exp7437[[#This Row],[Master_Task_LookupName]],"\","")</f>
        <v/>
      </c>
    </row>
    <row r="227">
      <c r="CM227" t="inlineStr">
        <is>
          <t>MED10</t>
        </is>
      </c>
      <c r="CN227" t="inlineStr">
        <is>
          <t>Client Address Pickup Preference</t>
        </is>
      </c>
      <c r="CO227" t="inlineStr">
        <is>
          <t>static('a7b1v000000c6zPAAQ')</t>
        </is>
      </c>
      <c r="CP227" t="inlineStr">
        <is>
          <t>static('Client Address Pickup Preference')</t>
        </is>
      </c>
      <c r="CQ227" t="inlineStr">
        <is>
          <t>static(False)</t>
        </is>
      </c>
      <c r="CR227" t="inlineStr">
        <is>
          <t>static(True)</t>
        </is>
      </c>
      <c r="CS227" t="inlineStr">
        <is>
          <t>static('All')</t>
        </is>
      </c>
      <c r="CT227" t="inlineStr">
        <is>
          <t>static('TecEx;Zee')</t>
        </is>
      </c>
      <c r="CU227" t="inlineStr">
        <is>
          <t>static('AM')</t>
        </is>
      </c>
      <c r="CV227">
        <f>SUBSTITUTE(Task_exp7437[[#This Row],[Shipment_Order__r.Client_Reference__c]]&amp;":"&amp;Task_exp7437[[#This Row],[Master_Task_LookupName]],"\","")</f>
        <v/>
      </c>
    </row>
    <row r="228">
      <c r="CM228" t="inlineStr">
        <is>
          <t>MED11</t>
        </is>
      </c>
      <c r="CN228" t="inlineStr">
        <is>
          <t>Letter of Credit (LC)</t>
        </is>
      </c>
      <c r="CO228" t="inlineStr">
        <is>
          <t>static('a7b1v000000c6tlAAA')</t>
        </is>
      </c>
      <c r="CP228" t="inlineStr">
        <is>
          <t>static('Letter of Credit (LC)')</t>
        </is>
      </c>
      <c r="CQ228" t="inlineStr">
        <is>
          <t>static(False)</t>
        </is>
      </c>
      <c r="CR228" t="inlineStr">
        <is>
          <t>static(True)</t>
        </is>
      </c>
      <c r="CS228" t="inlineStr">
        <is>
          <t>static('Bangladesh')</t>
        </is>
      </c>
      <c r="CT228" t="inlineStr">
        <is>
          <t>static('TecEx')</t>
        </is>
      </c>
      <c r="CU228" t="inlineStr">
        <is>
          <t>static('ICE')</t>
        </is>
      </c>
      <c r="CV228">
        <f>SUBSTITUTE(Task_exp7437[[#This Row],[Shipment_Order__r.Client_Reference__c]]&amp;":"&amp;Task_exp7437[[#This Row],[Master_Task_LookupName]],"\","")</f>
        <v/>
      </c>
    </row>
    <row r="229">
      <c r="CM229" t="inlineStr">
        <is>
          <t>MED11</t>
        </is>
      </c>
      <c r="CN229" t="inlineStr">
        <is>
          <t>Packing List (TecEx)</t>
        </is>
      </c>
      <c r="CO229" t="inlineStr">
        <is>
          <t>static('a7b1v000000kEbJAAU')</t>
        </is>
      </c>
      <c r="CP229" t="inlineStr">
        <is>
          <t>static('Packing List (TecEx)')</t>
        </is>
      </c>
      <c r="CQ229" t="inlineStr">
        <is>
          <t>static(False)</t>
        </is>
      </c>
      <c r="CR229" t="inlineStr">
        <is>
          <t>static(True)</t>
        </is>
      </c>
      <c r="CS229" t="inlineStr">
        <is>
          <t>static('All')</t>
        </is>
      </c>
      <c r="CT229" t="inlineStr">
        <is>
          <t>static('TecEx')</t>
        </is>
      </c>
      <c r="CU229" t="inlineStr">
        <is>
          <t>static('AM')</t>
        </is>
      </c>
      <c r="CV229">
        <f>SUBSTITUTE(Task_exp7437[[#This Row],[Shipment_Order__r.Client_Reference__c]]&amp;":"&amp;Task_exp7437[[#This Row],[Master_Task_LookupName]],"\","")</f>
        <v/>
      </c>
    </row>
    <row r="230">
      <c r="CM230" t="inlineStr">
        <is>
          <t>MED11</t>
        </is>
      </c>
      <c r="CN230" t="inlineStr">
        <is>
          <t>BTRC Permission</t>
        </is>
      </c>
      <c r="CO230" t="inlineStr">
        <is>
          <t>static('a7b1v000000c6tqAAA')</t>
        </is>
      </c>
      <c r="CP230" t="inlineStr">
        <is>
          <t>static('BTRC Permission')</t>
        </is>
      </c>
      <c r="CQ230" t="inlineStr">
        <is>
          <t>static(False)</t>
        </is>
      </c>
      <c r="CR230" t="inlineStr">
        <is>
          <t>static(True)</t>
        </is>
      </c>
      <c r="CS230" t="inlineStr">
        <is>
          <t>static('Bangladesh')</t>
        </is>
      </c>
      <c r="CT230" t="inlineStr">
        <is>
          <t>static('TecEx')</t>
        </is>
      </c>
      <c r="CU230" t="inlineStr">
        <is>
          <t>static('ICE')</t>
        </is>
      </c>
      <c r="CV230">
        <f>SUBSTITUTE(Task_exp7437[[#This Row],[Shipment_Order__r.Client_Reference__c]]&amp;":"&amp;Task_exp7437[[#This Row],[Master_Task_LookupName]],"\","")</f>
        <v/>
      </c>
    </row>
    <row r="231">
      <c r="CM231" t="inlineStr">
        <is>
          <t>MED11</t>
        </is>
      </c>
      <c r="CN231" t="inlineStr">
        <is>
          <t>Attestation Required</t>
        </is>
      </c>
      <c r="CO231" t="inlineStr">
        <is>
          <t>static('a7b1v000000kEXJAA2')</t>
        </is>
      </c>
      <c r="CP231" t="inlineStr">
        <is>
          <t>static('Attestation Required')</t>
        </is>
      </c>
      <c r="CQ231" t="inlineStr">
        <is>
          <t>static(False)</t>
        </is>
      </c>
      <c r="CR231" t="inlineStr">
        <is>
          <t>static(True)</t>
        </is>
      </c>
      <c r="CS231" t="inlineStr">
        <is>
          <t>static('All')</t>
        </is>
      </c>
      <c r="CT231" t="inlineStr">
        <is>
          <t>static('TecEx')</t>
        </is>
      </c>
      <c r="CU231" t="inlineStr">
        <is>
          <t>static('AM')</t>
        </is>
      </c>
      <c r="CV231">
        <f>SUBSTITUTE(Task_exp7437[[#This Row],[Shipment_Order__r.Client_Reference__c]]&amp;":"&amp;Task_exp7437[[#This Row],[Master_Task_LookupName]],"\","")</f>
        <v/>
      </c>
    </row>
    <row r="232">
      <c r="CM232" t="inlineStr">
        <is>
          <t>MED11</t>
        </is>
      </c>
      <c r="CN232" t="inlineStr">
        <is>
          <t>Original Documents to be Couriered to the In-country Team</t>
        </is>
      </c>
      <c r="CO232" t="inlineStr">
        <is>
          <t>static('a7b1v000000kEXNAA2')</t>
        </is>
      </c>
      <c r="CP232" t="inlineStr">
        <is>
          <t>static('Original Documents to be Couriered to the In-country Team')</t>
        </is>
      </c>
      <c r="CQ232" t="inlineStr">
        <is>
          <t>static(False)</t>
        </is>
      </c>
      <c r="CR232" t="inlineStr">
        <is>
          <t>static(True)</t>
        </is>
      </c>
      <c r="CS232" t="inlineStr">
        <is>
          <t>static('All')</t>
        </is>
      </c>
      <c r="CT232" t="inlineStr">
        <is>
          <t>static('TecEx')</t>
        </is>
      </c>
      <c r="CU232" t="inlineStr">
        <is>
          <t>static('AM')</t>
        </is>
      </c>
      <c r="CV232">
        <f>SUBSTITUTE(Task_exp7437[[#This Row],[Shipment_Order__r.Client_Reference__c]]&amp;":"&amp;Task_exp7437[[#This Row],[Master_Task_LookupName]],"\","")</f>
        <v/>
      </c>
    </row>
    <row r="233">
      <c r="CM233" t="inlineStr">
        <is>
          <t>MED11</t>
        </is>
      </c>
      <c r="CN233" t="inlineStr">
        <is>
          <t>Purchase Order Required (for TecEx Services) Non-BATS</t>
        </is>
      </c>
      <c r="CO233" t="inlineStr">
        <is>
          <t>static('a7b1v000000H43GAAS')</t>
        </is>
      </c>
      <c r="CP233" t="inlineStr">
        <is>
          <t>static('Purchase Order Required (for TecEx Services) Non-BATS')</t>
        </is>
      </c>
      <c r="CQ233" t="inlineStr">
        <is>
          <t>static(False)</t>
        </is>
      </c>
      <c r="CR233" t="inlineStr">
        <is>
          <t>static(True)</t>
        </is>
      </c>
      <c r="CS233" t="inlineStr">
        <is>
          <t>static('All')</t>
        </is>
      </c>
      <c r="CT233" t="inlineStr">
        <is>
          <t>static('TecEx')</t>
        </is>
      </c>
      <c r="CU233" t="inlineStr">
        <is>
          <t>static('AM')</t>
        </is>
      </c>
      <c r="CV233">
        <f>SUBSTITUTE(Task_exp7437[[#This Row],[Shipment_Order__r.Client_Reference__c]]&amp;":"&amp;Task_exp7437[[#This Row],[Master_Task_LookupName]],"\","")</f>
        <v/>
      </c>
    </row>
    <row r="234">
      <c r="CM234" t="inlineStr">
        <is>
          <t>MED11</t>
        </is>
      </c>
      <c r="CN234" t="inlineStr">
        <is>
          <t>Manufacturer Information Required (CPA Selection)</t>
        </is>
      </c>
      <c r="CO234" t="inlineStr">
        <is>
          <t>static('a7b1v000000kEWdAAM')</t>
        </is>
      </c>
      <c r="CP234" t="inlineStr">
        <is>
          <t>static('Manufacturer Information Required (CPA Selection)')</t>
        </is>
      </c>
      <c r="CQ234" t="inlineStr">
        <is>
          <t>static(False)</t>
        </is>
      </c>
      <c r="CR234" t="inlineStr">
        <is>
          <t>static(True)</t>
        </is>
      </c>
      <c r="CS234" t="inlineStr">
        <is>
          <t>static('All')</t>
        </is>
      </c>
      <c r="CT234" t="inlineStr">
        <is>
          <t>static('TecEx')</t>
        </is>
      </c>
      <c r="CU234" t="inlineStr">
        <is>
          <t>static('AM')</t>
        </is>
      </c>
      <c r="CV234">
        <f>SUBSTITUTE(Task_exp7437[[#This Row],[Shipment_Order__r.Client_Reference__c]]&amp;":"&amp;Task_exp7437[[#This Row],[Master_Task_LookupName]],"\","")</f>
        <v/>
      </c>
    </row>
    <row r="235">
      <c r="CM235" t="inlineStr">
        <is>
          <t>MED11</t>
        </is>
      </c>
      <c r="CN235" t="inlineStr">
        <is>
          <t>Pick-up Address Required</t>
        </is>
      </c>
      <c r="CO235" t="inlineStr">
        <is>
          <t>static('a7b1v000000kEWfAAM')</t>
        </is>
      </c>
      <c r="CP235" t="inlineStr">
        <is>
          <t>static('Pick-up Address Required')</t>
        </is>
      </c>
      <c r="CQ235" t="inlineStr">
        <is>
          <t>static(False)</t>
        </is>
      </c>
      <c r="CR235" t="inlineStr">
        <is>
          <t>static(True)</t>
        </is>
      </c>
      <c r="CS235" t="inlineStr">
        <is>
          <t>static('All')</t>
        </is>
      </c>
      <c r="CT235" t="inlineStr">
        <is>
          <t>static('TecEx;Zee')</t>
        </is>
      </c>
      <c r="CU235" t="inlineStr">
        <is>
          <t>static('AM')</t>
        </is>
      </c>
      <c r="CV235">
        <f>SUBSTITUTE(Task_exp7437[[#This Row],[Shipment_Order__r.Client_Reference__c]]&amp;":"&amp;Task_exp7437[[#This Row],[Master_Task_LookupName]],"\","")</f>
        <v/>
      </c>
    </row>
    <row r="236">
      <c r="CM236" t="inlineStr">
        <is>
          <t>MED11</t>
        </is>
      </c>
      <c r="CN236" t="inlineStr">
        <is>
          <t>Final Delivery Addresses Required</t>
        </is>
      </c>
      <c r="CO236" t="inlineStr">
        <is>
          <t>static('a7b1v000000kEWgAAM')</t>
        </is>
      </c>
      <c r="CP236" t="inlineStr">
        <is>
          <t>static('Final Delivery Addresses Required')</t>
        </is>
      </c>
      <c r="CQ236" t="inlineStr">
        <is>
          <t>static(False)</t>
        </is>
      </c>
      <c r="CR236" t="inlineStr">
        <is>
          <t>static(True)</t>
        </is>
      </c>
      <c r="CS236" t="inlineStr">
        <is>
          <t>static('All')</t>
        </is>
      </c>
      <c r="CT236" t="inlineStr">
        <is>
          <t>static('TecEx;Zee')</t>
        </is>
      </c>
      <c r="CU236" t="inlineStr">
        <is>
          <t>static('AM')</t>
        </is>
      </c>
      <c r="CV236">
        <f>SUBSTITUTE(Task_exp7437[[#This Row],[Shipment_Order__r.Client_Reference__c]]&amp;":"&amp;Task_exp7437[[#This Row],[Master_Task_LookupName]],"\","")</f>
        <v/>
      </c>
    </row>
    <row r="237">
      <c r="CM237" t="inlineStr">
        <is>
          <t>MED11</t>
        </is>
      </c>
      <c r="CN237" t="inlineStr">
        <is>
          <t>Package Information Required</t>
        </is>
      </c>
      <c r="CO237" t="inlineStr">
        <is>
          <t>static('a7b1v000000kEWhAAM')</t>
        </is>
      </c>
      <c r="CP237" t="inlineStr">
        <is>
          <t>static('Package Information Required')</t>
        </is>
      </c>
      <c r="CQ237" t="inlineStr">
        <is>
          <t>static(False)</t>
        </is>
      </c>
      <c r="CR237" t="inlineStr">
        <is>
          <t>static(True)</t>
        </is>
      </c>
      <c r="CS237" t="inlineStr">
        <is>
          <t>static('All')</t>
        </is>
      </c>
      <c r="CT237" t="inlineStr">
        <is>
          <t>static('TecEx;Zee')</t>
        </is>
      </c>
      <c r="CU237" t="inlineStr">
        <is>
          <t>static('AM')</t>
        </is>
      </c>
      <c r="CV237">
        <f>SUBSTITUTE(Task_exp7437[[#This Row],[Shipment_Order__r.Client_Reference__c]]&amp;":"&amp;Task_exp7437[[#This Row],[Master_Task_LookupName]],"\","")</f>
        <v/>
      </c>
    </row>
    <row r="238">
      <c r="CM238" t="inlineStr">
        <is>
          <t>MED11</t>
        </is>
      </c>
      <c r="CN238" t="inlineStr">
        <is>
          <t>Valuation Issues</t>
        </is>
      </c>
      <c r="CO238" t="inlineStr">
        <is>
          <t>static('a7b1v000000kEWjAAM')</t>
        </is>
      </c>
      <c r="CP238" t="inlineStr">
        <is>
          <t>static('Valuation Issues')</t>
        </is>
      </c>
      <c r="CQ238" t="inlineStr">
        <is>
          <t>static(False)</t>
        </is>
      </c>
      <c r="CR238" t="inlineStr">
        <is>
          <t>static(True)</t>
        </is>
      </c>
      <c r="CS238" t="inlineStr">
        <is>
          <t>static('All')</t>
        </is>
      </c>
      <c r="CT238" t="inlineStr">
        <is>
          <t>static('TecEx;Zee')</t>
        </is>
      </c>
      <c r="CU238" t="inlineStr">
        <is>
          <t>static('ICE')</t>
        </is>
      </c>
      <c r="CV238">
        <f>SUBSTITUTE(Task_exp7437[[#This Row],[Shipment_Order__r.Client_Reference__c]]&amp;":"&amp;Task_exp7437[[#This Row],[Master_Task_LookupName]],"\","")</f>
        <v/>
      </c>
    </row>
    <row r="239">
      <c r="CM239" t="inlineStr">
        <is>
          <t>MED11</t>
        </is>
      </c>
      <c r="CN239" t="inlineStr">
        <is>
          <t>Data Centre Ticket Number Required</t>
        </is>
      </c>
      <c r="CO239" t="inlineStr">
        <is>
          <t>static('a7b1v000000kEWnAAM')</t>
        </is>
      </c>
      <c r="CP239" t="inlineStr">
        <is>
          <t>static('Data Centre Ticket Number Required')</t>
        </is>
      </c>
      <c r="CQ239" t="inlineStr">
        <is>
          <t>static(False)</t>
        </is>
      </c>
      <c r="CR239" t="inlineStr">
        <is>
          <t>static(True)</t>
        </is>
      </c>
      <c r="CS239" t="inlineStr">
        <is>
          <t>static('All')</t>
        </is>
      </c>
      <c r="CT239" t="inlineStr">
        <is>
          <t>static('TecEx')</t>
        </is>
      </c>
      <c r="CU239" t="inlineStr">
        <is>
          <t>static('AM')</t>
        </is>
      </c>
      <c r="CV239">
        <f>SUBSTITUTE(Task_exp7437[[#This Row],[Shipment_Order__r.Client_Reference__c]]&amp;":"&amp;Task_exp7437[[#This Row],[Master_Task_LookupName]],"\","")</f>
        <v/>
      </c>
    </row>
    <row r="240">
      <c r="CM240" t="inlineStr">
        <is>
          <t>MED11</t>
        </is>
      </c>
      <c r="CN240" t="inlineStr">
        <is>
          <t>Commercial Invoice Required (TecEx)</t>
        </is>
      </c>
      <c r="CO240" t="inlineStr">
        <is>
          <t>static('a7b1v000000kEWoAAM')</t>
        </is>
      </c>
      <c r="CP240" t="inlineStr">
        <is>
          <t>static('Commercial Invoice Required (TecEx)')</t>
        </is>
      </c>
      <c r="CQ240" t="inlineStr">
        <is>
          <t>static(False)</t>
        </is>
      </c>
      <c r="CR240" t="inlineStr">
        <is>
          <t>static(True)</t>
        </is>
      </c>
      <c r="CS240" t="inlineStr">
        <is>
          <t>static('All')</t>
        </is>
      </c>
      <c r="CT240" t="inlineStr">
        <is>
          <t>static('TecEx;Zee')</t>
        </is>
      </c>
      <c r="CU240" t="inlineStr">
        <is>
          <t>static('AM')</t>
        </is>
      </c>
      <c r="CV240">
        <f>SUBSTITUTE(Task_exp7437[[#This Row],[Shipment_Order__r.Client_Reference__c]]&amp;":"&amp;Task_exp7437[[#This Row],[Master_Task_LookupName]],"\","")</f>
        <v/>
      </c>
    </row>
    <row r="241">
      <c r="CM241" t="inlineStr">
        <is>
          <t>MED11</t>
        </is>
      </c>
      <c r="CN241" t="inlineStr">
        <is>
          <t>Pre-alert/Departure Notice/Flight Details Required</t>
        </is>
      </c>
      <c r="CO241" t="inlineStr">
        <is>
          <t>static('a7b1v000000kEX7AAM')</t>
        </is>
      </c>
      <c r="CP241" t="inlineStr">
        <is>
          <t>static('Pre-alert/Departure Notice/Flight Details Required')</t>
        </is>
      </c>
      <c r="CQ241" t="inlineStr">
        <is>
          <t>static(False)</t>
        </is>
      </c>
      <c r="CR241" t="inlineStr">
        <is>
          <t>static(True)</t>
        </is>
      </c>
      <c r="CS241" t="inlineStr">
        <is>
          <t>static('All')</t>
        </is>
      </c>
      <c r="CT241" t="inlineStr">
        <is>
          <t>static('TecEx')</t>
        </is>
      </c>
      <c r="CU241" t="inlineStr">
        <is>
          <t>static('AM')</t>
        </is>
      </c>
      <c r="CV241">
        <f>SUBSTITUTE(Task_exp7437[[#This Row],[Shipment_Order__r.Client_Reference__c]]&amp;":"&amp;Task_exp7437[[#This Row],[Master_Task_LookupName]],"\","")</f>
        <v/>
      </c>
    </row>
    <row r="242">
      <c r="CM242" t="inlineStr">
        <is>
          <t>MED11</t>
        </is>
      </c>
      <c r="CN242" t="inlineStr">
        <is>
          <t>Datasheet</t>
        </is>
      </c>
      <c r="CO242" t="inlineStr">
        <is>
          <t>static('a7b1v000000kEXfAAM')</t>
        </is>
      </c>
      <c r="CP242" t="inlineStr">
        <is>
          <t>static('Datasheet')</t>
        </is>
      </c>
      <c r="CQ242" t="inlineStr">
        <is>
          <t>static(False)</t>
        </is>
      </c>
      <c r="CR242" t="inlineStr">
        <is>
          <t>static(True)</t>
        </is>
      </c>
      <c r="CS242" t="inlineStr">
        <is>
          <t>static('All')</t>
        </is>
      </c>
      <c r="CT242" t="inlineStr">
        <is>
          <t>static('TecEx')</t>
        </is>
      </c>
      <c r="CU242" t="inlineStr">
        <is>
          <t>static('AM')</t>
        </is>
      </c>
      <c r="CV242">
        <f>SUBSTITUTE(Task_exp7437[[#This Row],[Shipment_Order__r.Client_Reference__c]]&amp;":"&amp;Task_exp7437[[#This Row],[Master_Task_LookupName]],"\","")</f>
        <v/>
      </c>
    </row>
    <row r="243">
      <c r="CM243" t="inlineStr">
        <is>
          <t>MED11</t>
        </is>
      </c>
      <c r="CN243" t="inlineStr">
        <is>
          <t>Auto CI Used</t>
        </is>
      </c>
      <c r="CO243" t="inlineStr">
        <is>
          <t>static('a7b1v000000kEWIAA2')</t>
        </is>
      </c>
      <c r="CP243" t="inlineStr">
        <is>
          <t>static('Auto CI Used')</t>
        </is>
      </c>
      <c r="CQ243" t="inlineStr">
        <is>
          <t>static(False)</t>
        </is>
      </c>
      <c r="CR243" t="inlineStr">
        <is>
          <t>static(True)</t>
        </is>
      </c>
      <c r="CS243" t="inlineStr">
        <is>
          <t>static('All')</t>
        </is>
      </c>
      <c r="CT243" t="inlineStr">
        <is>
          <t>static('TecEx;Zee')</t>
        </is>
      </c>
      <c r="CU243" t="inlineStr">
        <is>
          <t>static('AM')</t>
        </is>
      </c>
      <c r="CV243">
        <f>SUBSTITUTE(Task_exp7437[[#This Row],[Shipment_Order__r.Client_Reference__c]]&amp;":"&amp;Task_exp7437[[#This Row],[Master_Task_LookupName]],"\","")</f>
        <v/>
      </c>
    </row>
    <row r="244">
      <c r="CM244" t="inlineStr">
        <is>
          <t>MED11</t>
        </is>
      </c>
      <c r="CN244" t="inlineStr">
        <is>
          <t>End-user Details Required (Before Shipping)</t>
        </is>
      </c>
      <c r="CO244" t="inlineStr">
        <is>
          <t>static('a7b1v000000kEXDAA2')</t>
        </is>
      </c>
      <c r="CP244" t="inlineStr">
        <is>
          <t>static('End-user Details Required (Before Shipping)')</t>
        </is>
      </c>
      <c r="CQ244" t="inlineStr">
        <is>
          <t>static(False)</t>
        </is>
      </c>
      <c r="CR244" t="inlineStr">
        <is>
          <t>static(True)</t>
        </is>
      </c>
      <c r="CS244" t="inlineStr">
        <is>
          <t>static('All')</t>
        </is>
      </c>
      <c r="CT244" t="inlineStr">
        <is>
          <t>static('TecEx')</t>
        </is>
      </c>
      <c r="CU244" t="inlineStr">
        <is>
          <t>static('AM')</t>
        </is>
      </c>
      <c r="CV244">
        <f>SUBSTITUTE(Task_exp7437[[#This Row],[Shipment_Order__r.Client_Reference__c]]&amp;":"&amp;Task_exp7437[[#This Row],[Master_Task_LookupName]],"\","")</f>
        <v/>
      </c>
    </row>
    <row r="245">
      <c r="CM245" t="inlineStr">
        <is>
          <t>MED11</t>
        </is>
      </c>
      <c r="CN245" t="inlineStr">
        <is>
          <t>Free Trade Zone Check Required</t>
        </is>
      </c>
      <c r="CO245" t="inlineStr">
        <is>
          <t>static('a7b1v000000kEXFAA2')</t>
        </is>
      </c>
      <c r="CP245" t="inlineStr">
        <is>
          <t>static('Free Trade Zone Check Required')</t>
        </is>
      </c>
      <c r="CQ245" t="inlineStr">
        <is>
          <t>static(False)</t>
        </is>
      </c>
      <c r="CR245" t="inlineStr">
        <is>
          <t>static(True)</t>
        </is>
      </c>
      <c r="CS245" t="inlineStr">
        <is>
          <t>static('All')</t>
        </is>
      </c>
      <c r="CT245" t="inlineStr">
        <is>
          <t>static('TecEx')</t>
        </is>
      </c>
      <c r="CU245" t="inlineStr">
        <is>
          <t>static('ICE')</t>
        </is>
      </c>
      <c r="CV245">
        <f>SUBSTITUTE(Task_exp7437[[#This Row],[Shipment_Order__r.Client_Reference__c]]&amp;":"&amp;Task_exp7437[[#This Row],[Master_Task_LookupName]],"\","")</f>
        <v/>
      </c>
    </row>
    <row r="246">
      <c r="CM246" t="inlineStr">
        <is>
          <t>MED11</t>
        </is>
      </c>
      <c r="CN246" t="inlineStr">
        <is>
          <t>Documents to be Signed and Stamped</t>
        </is>
      </c>
      <c r="CO246" t="inlineStr">
        <is>
          <t>static('a7b1v000000kEXIAA2')</t>
        </is>
      </c>
      <c r="CP246" t="inlineStr">
        <is>
          <t>static('Documents to be Signed and Stamped')</t>
        </is>
      </c>
      <c r="CQ246" t="inlineStr">
        <is>
          <t>static(False)</t>
        </is>
      </c>
      <c r="CR246" t="inlineStr">
        <is>
          <t>static(True)</t>
        </is>
      </c>
      <c r="CS246" t="inlineStr">
        <is>
          <t>static('All')</t>
        </is>
      </c>
      <c r="CT246" t="inlineStr">
        <is>
          <t>static('TecEx')</t>
        </is>
      </c>
      <c r="CU246" t="inlineStr">
        <is>
          <t>static('AM')</t>
        </is>
      </c>
      <c r="CV246">
        <f>SUBSTITUTE(Task_exp7437[[#This Row],[Shipment_Order__r.Client_Reference__c]]&amp;":"&amp;Task_exp7437[[#This Row],[Master_Task_LookupName]],"\","")</f>
        <v/>
      </c>
    </row>
    <row r="247">
      <c r="CM247" t="inlineStr">
        <is>
          <t>MED11</t>
        </is>
      </c>
      <c r="CN247" t="inlineStr">
        <is>
          <t>COO Certificate - from Freight Forwarder (Client Freight)</t>
        </is>
      </c>
      <c r="CO247" t="inlineStr">
        <is>
          <t>static('a7b1v000000kEYqAAM')</t>
        </is>
      </c>
      <c r="CP247" t="inlineStr">
        <is>
          <t>static('COO Certificate - from Freight Forwarder (Client Freight)')</t>
        </is>
      </c>
      <c r="CQ247" t="inlineStr">
        <is>
          <t>static(False)</t>
        </is>
      </c>
      <c r="CR247" t="inlineStr">
        <is>
          <t>static(True)</t>
        </is>
      </c>
      <c r="CS247" t="inlineStr">
        <is>
          <t>static('Afghanistan;Albania;Angola;Azerbaijan;Bahrain;Bangladesh;Benin;Brazil;British Virgin Islands;Cameroon;Central African Republic;Chad;Egypt;Gabon;Haiti;Honduras;Iraq;Kuwait;Liberia;Libya;Moldova;Mongolia;Myanmar;Northern Cyprus;Oman;Philippines;Qatar;Saudi Arabia;Sierra Leone;Tunisia;Turkey;United Arab Emirates')</t>
        </is>
      </c>
      <c r="CT247" t="inlineStr">
        <is>
          <t>static('TecEx')</t>
        </is>
      </c>
      <c r="CU247" t="inlineStr">
        <is>
          <t>static('ICE')</t>
        </is>
      </c>
      <c r="CV247">
        <f>SUBSTITUTE(Task_exp7437[[#This Row],[Shipment_Order__r.Client_Reference__c]]&amp;":"&amp;Task_exp7437[[#This Row],[Master_Task_LookupName]],"\","")</f>
        <v/>
      </c>
    </row>
    <row r="248">
      <c r="CM248" t="inlineStr">
        <is>
          <t>MED11</t>
        </is>
      </c>
      <c r="CN248" t="inlineStr">
        <is>
          <t>End-User Statement</t>
        </is>
      </c>
      <c r="CO248" t="inlineStr">
        <is>
          <t>static('a7b1v000000kEYtAAM')</t>
        </is>
      </c>
      <c r="CP248" t="inlineStr">
        <is>
          <t>static('End-User Statement')</t>
        </is>
      </c>
      <c r="CQ248" t="inlineStr">
        <is>
          <t>static(False)</t>
        </is>
      </c>
      <c r="CR248" t="inlineStr">
        <is>
          <t>static(True)</t>
        </is>
      </c>
      <c r="CS248" t="inlineStr">
        <is>
          <t>static('Bangladesh;Hong Kong;Jordan;Lebanon;Myanmar;Netherlands;Singapore;Sri Lanka;Tunisia;United Kingdom;Vietnam')</t>
        </is>
      </c>
      <c r="CT248" t="inlineStr">
        <is>
          <t>static('TecEx')</t>
        </is>
      </c>
      <c r="CU248" t="inlineStr">
        <is>
          <t>static('ICE')</t>
        </is>
      </c>
      <c r="CV248">
        <f>SUBSTITUTE(Task_exp7437[[#This Row],[Shipment_Order__r.Client_Reference__c]]&amp;":"&amp;Task_exp7437[[#This Row],[Master_Task_LookupName]],"\","")</f>
        <v/>
      </c>
    </row>
    <row r="249">
      <c r="CM249" t="inlineStr">
        <is>
          <t>MED11</t>
        </is>
      </c>
      <c r="CN249" t="inlineStr">
        <is>
          <t>Freight Information Required</t>
        </is>
      </c>
      <c r="CO249" t="inlineStr">
        <is>
          <t>static('a7b1v000000kEaAAAU')</t>
        </is>
      </c>
      <c r="CP249" t="inlineStr">
        <is>
          <t>static('Freight Information Required')</t>
        </is>
      </c>
      <c r="CQ249" t="inlineStr">
        <is>
          <t>static(False)</t>
        </is>
      </c>
      <c r="CR249" t="inlineStr">
        <is>
          <t>static(True)</t>
        </is>
      </c>
      <c r="CS249" t="inlineStr">
        <is>
          <t>static('All')</t>
        </is>
      </c>
      <c r="CT249" t="inlineStr">
        <is>
          <t>static('TecEx')</t>
        </is>
      </c>
      <c r="CU249" t="inlineStr">
        <is>
          <t>static('AM')</t>
        </is>
      </c>
      <c r="CV249">
        <f>SUBSTITUTE(Task_exp7437[[#This Row],[Shipment_Order__r.Client_Reference__c]]&amp;":"&amp;Task_exp7437[[#This Row],[Master_Task_LookupName]],"\","")</f>
        <v/>
      </c>
    </row>
    <row r="250">
      <c r="CM250" t="inlineStr">
        <is>
          <t>MED11</t>
        </is>
      </c>
      <c r="CN250" t="inlineStr">
        <is>
          <t>Shipping Pack to be Compiled</t>
        </is>
      </c>
      <c r="CO250" t="inlineStr">
        <is>
          <t>static('a7b1v000000kEaTAAU')</t>
        </is>
      </c>
      <c r="CP250" t="inlineStr">
        <is>
          <t>static('Shipping Pack to be Compiled')</t>
        </is>
      </c>
      <c r="CQ250" t="inlineStr">
        <is>
          <t>static(False)</t>
        </is>
      </c>
      <c r="CR250" t="inlineStr">
        <is>
          <t>static(True)</t>
        </is>
      </c>
      <c r="CS250" t="inlineStr">
        <is>
          <t>static('All')</t>
        </is>
      </c>
      <c r="CT250" t="inlineStr">
        <is>
          <t>static('TecEx;Zee')</t>
        </is>
      </c>
      <c r="CU250" t="inlineStr">
        <is>
          <t>static('AM')</t>
        </is>
      </c>
      <c r="CV250">
        <f>SUBSTITUTE(Task_exp7437[[#This Row],[Shipment_Order__r.Client_Reference__c]]&amp;":"&amp;Task_exp7437[[#This Row],[Master_Task_LookupName]],"\","")</f>
        <v/>
      </c>
    </row>
    <row r="251">
      <c r="CM251" t="inlineStr">
        <is>
          <t>MED11</t>
        </is>
      </c>
      <c r="CN251" t="inlineStr">
        <is>
          <t>Air Waybill Required (Client) - FF Only (With Notify Party)</t>
        </is>
      </c>
      <c r="CO251" t="inlineStr">
        <is>
          <t>static('a7b1v000000kEaYAAU')</t>
        </is>
      </c>
      <c r="CP251" t="inlineStr">
        <is>
          <t>static('Air Waybill Required (Client) - FF Only (With Notify Party)')</t>
        </is>
      </c>
      <c r="CQ251" t="inlineStr">
        <is>
          <t>static(False)</t>
        </is>
      </c>
      <c r="CR251" t="inlineStr">
        <is>
          <t>static(True)</t>
        </is>
      </c>
      <c r="CS251" t="inlineStr">
        <is>
          <t>static('All')</t>
        </is>
      </c>
      <c r="CT251" t="inlineStr">
        <is>
          <t>static('TecEx;Zee')</t>
        </is>
      </c>
      <c r="CU251" t="inlineStr">
        <is>
          <t>static('AM')</t>
        </is>
      </c>
      <c r="CV251">
        <f>SUBSTITUTE(Task_exp7437[[#This Row],[Shipment_Order__r.Client_Reference__c]]&amp;":"&amp;Task_exp7437[[#This Row],[Master_Task_LookupName]],"\","")</f>
        <v/>
      </c>
    </row>
    <row r="252">
      <c r="CM252" t="inlineStr">
        <is>
          <t>MED11</t>
        </is>
      </c>
      <c r="CN252" t="inlineStr">
        <is>
          <t>Work Order</t>
        </is>
      </c>
      <c r="CO252" t="inlineStr">
        <is>
          <t>static('a7b1v000000c6tmAAA')</t>
        </is>
      </c>
      <c r="CP252" t="inlineStr">
        <is>
          <t>static('Work Order')</t>
        </is>
      </c>
      <c r="CQ252" t="inlineStr">
        <is>
          <t>static(False)</t>
        </is>
      </c>
      <c r="CR252" t="inlineStr">
        <is>
          <t>static(True)</t>
        </is>
      </c>
      <c r="CS252" t="inlineStr">
        <is>
          <t>static('Bangladesh')</t>
        </is>
      </c>
      <c r="CT252" t="inlineStr">
        <is>
          <t>static('TecEx')</t>
        </is>
      </c>
      <c r="CU252" t="inlineStr">
        <is>
          <t>static('ICE')</t>
        </is>
      </c>
      <c r="CV252">
        <f>SUBSTITUTE(Task_exp7437[[#This Row],[Shipment_Order__r.Client_Reference__c]]&amp;":"&amp;Task_exp7437[[#This Row],[Master_Task_LookupName]],"\","")</f>
        <v/>
      </c>
    </row>
    <row r="253">
      <c r="CM253" t="inlineStr">
        <is>
          <t>MED12</t>
        </is>
      </c>
      <c r="CN253" t="inlineStr">
        <is>
          <t>Attestation Required</t>
        </is>
      </c>
      <c r="CO253" t="inlineStr">
        <is>
          <t>static('a7b1v000000kEXJAA2')</t>
        </is>
      </c>
      <c r="CP253" t="inlineStr">
        <is>
          <t>static('Attestation Required')</t>
        </is>
      </c>
      <c r="CQ253" t="inlineStr">
        <is>
          <t>static(False)</t>
        </is>
      </c>
      <c r="CR253" t="inlineStr">
        <is>
          <t>static(True)</t>
        </is>
      </c>
      <c r="CS253" t="inlineStr">
        <is>
          <t>static('All')</t>
        </is>
      </c>
      <c r="CT253" t="inlineStr">
        <is>
          <t>static('TecEx')</t>
        </is>
      </c>
      <c r="CU253" t="inlineStr">
        <is>
          <t>static('AM')</t>
        </is>
      </c>
      <c r="CV253">
        <f>SUBSTITUTE(Task_exp7437[[#This Row],[Shipment_Order__r.Client_Reference__c]]&amp;":"&amp;Task_exp7437[[#This Row],[Master_Task_LookupName]],"\","")</f>
        <v/>
      </c>
    </row>
    <row r="254">
      <c r="CM254" t="inlineStr">
        <is>
          <t>MED12</t>
        </is>
      </c>
      <c r="CN254" t="inlineStr">
        <is>
          <t>Purchase Order Required (for TecEx Services) Non-BATS</t>
        </is>
      </c>
      <c r="CO254" t="inlineStr">
        <is>
          <t>static('a7b1v000000H43GAAS')</t>
        </is>
      </c>
      <c r="CP254" t="inlineStr">
        <is>
          <t>static('Purchase Order Required (for TecEx Services) Non-BATS')</t>
        </is>
      </c>
      <c r="CQ254" t="inlineStr">
        <is>
          <t>static(False)</t>
        </is>
      </c>
      <c r="CR254" t="inlineStr">
        <is>
          <t>static(True)</t>
        </is>
      </c>
      <c r="CS254" t="inlineStr">
        <is>
          <t>static('All')</t>
        </is>
      </c>
      <c r="CT254" t="inlineStr">
        <is>
          <t>static('TecEx')</t>
        </is>
      </c>
      <c r="CU254" t="inlineStr">
        <is>
          <t>static('AM')</t>
        </is>
      </c>
      <c r="CV254">
        <f>SUBSTITUTE(Task_exp7437[[#This Row],[Shipment_Order__r.Client_Reference__c]]&amp;":"&amp;Task_exp7437[[#This Row],[Master_Task_LookupName]],"\","")</f>
        <v/>
      </c>
    </row>
    <row r="255">
      <c r="CM255" t="inlineStr">
        <is>
          <t>MED12</t>
        </is>
      </c>
      <c r="CN255" t="inlineStr">
        <is>
          <t>Pick-up Address Required</t>
        </is>
      </c>
      <c r="CO255" t="inlineStr">
        <is>
          <t>static('a7b1v000000kEWfAAM')</t>
        </is>
      </c>
      <c r="CP255" t="inlineStr">
        <is>
          <t>static('Pick-up Address Required')</t>
        </is>
      </c>
      <c r="CQ255" t="inlineStr">
        <is>
          <t>static(False)</t>
        </is>
      </c>
      <c r="CR255" t="inlineStr">
        <is>
          <t>static(True)</t>
        </is>
      </c>
      <c r="CS255" t="inlineStr">
        <is>
          <t>static('All')</t>
        </is>
      </c>
      <c r="CT255" t="inlineStr">
        <is>
          <t>static('TecEx;Zee')</t>
        </is>
      </c>
      <c r="CU255" t="inlineStr">
        <is>
          <t>static('AM')</t>
        </is>
      </c>
      <c r="CV255">
        <f>SUBSTITUTE(Task_exp7437[[#This Row],[Shipment_Order__r.Client_Reference__c]]&amp;":"&amp;Task_exp7437[[#This Row],[Master_Task_LookupName]],"\","")</f>
        <v/>
      </c>
    </row>
    <row r="256">
      <c r="CM256" t="inlineStr">
        <is>
          <t>MED12</t>
        </is>
      </c>
      <c r="CN256" t="inlineStr">
        <is>
          <t>Final Delivery Addresses Required</t>
        </is>
      </c>
      <c r="CO256" t="inlineStr">
        <is>
          <t>static('a7b1v000000kEWgAAM')</t>
        </is>
      </c>
      <c r="CP256" t="inlineStr">
        <is>
          <t>static('Final Delivery Addresses Required')</t>
        </is>
      </c>
      <c r="CQ256" t="inlineStr">
        <is>
          <t>static(False)</t>
        </is>
      </c>
      <c r="CR256" t="inlineStr">
        <is>
          <t>static(True)</t>
        </is>
      </c>
      <c r="CS256" t="inlineStr">
        <is>
          <t>static('All')</t>
        </is>
      </c>
      <c r="CT256" t="inlineStr">
        <is>
          <t>static('TecEx;Zee')</t>
        </is>
      </c>
      <c r="CU256" t="inlineStr">
        <is>
          <t>static('AM')</t>
        </is>
      </c>
      <c r="CV256">
        <f>SUBSTITUTE(Task_exp7437[[#This Row],[Shipment_Order__r.Client_Reference__c]]&amp;":"&amp;Task_exp7437[[#This Row],[Master_Task_LookupName]],"\","")</f>
        <v/>
      </c>
    </row>
    <row r="257">
      <c r="CM257" t="inlineStr">
        <is>
          <t>MED12</t>
        </is>
      </c>
      <c r="CN257" t="inlineStr">
        <is>
          <t>Data Centre Ticket Number Required</t>
        </is>
      </c>
      <c r="CO257" t="inlineStr">
        <is>
          <t>static('a7b1v000000kEWnAAM')</t>
        </is>
      </c>
      <c r="CP257" t="inlineStr">
        <is>
          <t>static('Data Centre Ticket Number Required')</t>
        </is>
      </c>
      <c r="CQ257" t="inlineStr">
        <is>
          <t>static(False)</t>
        </is>
      </c>
      <c r="CR257" t="inlineStr">
        <is>
          <t>static(True)</t>
        </is>
      </c>
      <c r="CS257" t="inlineStr">
        <is>
          <t>static('All')</t>
        </is>
      </c>
      <c r="CT257" t="inlineStr">
        <is>
          <t>static('TecEx')</t>
        </is>
      </c>
      <c r="CU257" t="inlineStr">
        <is>
          <t>static('AM')</t>
        </is>
      </c>
      <c r="CV257">
        <f>SUBSTITUTE(Task_exp7437[[#This Row],[Shipment_Order__r.Client_Reference__c]]&amp;":"&amp;Task_exp7437[[#This Row],[Master_Task_LookupName]],"\","")</f>
        <v/>
      </c>
    </row>
    <row r="258">
      <c r="CM258" t="inlineStr">
        <is>
          <t>MED12</t>
        </is>
      </c>
      <c r="CN258" t="inlineStr">
        <is>
          <t>Commercial Invoice Required (TecEx)</t>
        </is>
      </c>
      <c r="CO258" t="inlineStr">
        <is>
          <t>static('a7b1v000000kEWoAAM')</t>
        </is>
      </c>
      <c r="CP258" t="inlineStr">
        <is>
          <t>static('Commercial Invoice Required (TecEx)')</t>
        </is>
      </c>
      <c r="CQ258" t="inlineStr">
        <is>
          <t>static(False)</t>
        </is>
      </c>
      <c r="CR258" t="inlineStr">
        <is>
          <t>static(True)</t>
        </is>
      </c>
      <c r="CS258" t="inlineStr">
        <is>
          <t>static('All')</t>
        </is>
      </c>
      <c r="CT258" t="inlineStr">
        <is>
          <t>static('TecEx;Zee')</t>
        </is>
      </c>
      <c r="CU258" t="inlineStr">
        <is>
          <t>static('AM')</t>
        </is>
      </c>
      <c r="CV258">
        <f>SUBSTITUTE(Task_exp7437[[#This Row],[Shipment_Order__r.Client_Reference__c]]&amp;":"&amp;Task_exp7437[[#This Row],[Master_Task_LookupName]],"\","")</f>
        <v/>
      </c>
    </row>
    <row r="259">
      <c r="CM259" t="inlineStr">
        <is>
          <t>MED12</t>
        </is>
      </c>
      <c r="CN259" t="inlineStr">
        <is>
          <t>Documents to be Signed and Stamped</t>
        </is>
      </c>
      <c r="CO259" t="inlineStr">
        <is>
          <t>static('a7b1v000000kEXIAA2')</t>
        </is>
      </c>
      <c r="CP259" t="inlineStr">
        <is>
          <t>static('Documents to be Signed and Stamped')</t>
        </is>
      </c>
      <c r="CQ259" t="inlineStr">
        <is>
          <t>static(False)</t>
        </is>
      </c>
      <c r="CR259" t="inlineStr">
        <is>
          <t>static(True)</t>
        </is>
      </c>
      <c r="CS259" t="inlineStr">
        <is>
          <t>static('All')</t>
        </is>
      </c>
      <c r="CT259" t="inlineStr">
        <is>
          <t>static('TecEx')</t>
        </is>
      </c>
      <c r="CU259" t="inlineStr">
        <is>
          <t>static('AM')</t>
        </is>
      </c>
      <c r="CV259">
        <f>SUBSTITUTE(Task_exp7437[[#This Row],[Shipment_Order__r.Client_Reference__c]]&amp;":"&amp;Task_exp7437[[#This Row],[Master_Task_LookupName]],"\","")</f>
        <v/>
      </c>
    </row>
    <row r="260">
      <c r="CM260" t="inlineStr">
        <is>
          <t>MED12</t>
        </is>
      </c>
      <c r="CN260" t="inlineStr">
        <is>
          <t>Shipping Pack to be Compiled (Specific Instructions)</t>
        </is>
      </c>
      <c r="CO260" t="inlineStr">
        <is>
          <t>static('a7b1v000000kEXCAA2')</t>
        </is>
      </c>
      <c r="CP260" t="inlineStr">
        <is>
          <t>static('Shipping Pack to be Compiled (Specific Instructions)')</t>
        </is>
      </c>
      <c r="CQ260" t="inlineStr">
        <is>
          <t>static(False)</t>
        </is>
      </c>
      <c r="CR260" t="inlineStr">
        <is>
          <t>static(True)</t>
        </is>
      </c>
      <c r="CS260" t="inlineStr">
        <is>
          <t>static('All')</t>
        </is>
      </c>
      <c r="CT260" t="inlineStr">
        <is>
          <t>static('TecEx;Zee')</t>
        </is>
      </c>
      <c r="CU260" t="inlineStr">
        <is>
          <t>static('AM')</t>
        </is>
      </c>
      <c r="CV260">
        <f>SUBSTITUTE(Task_exp7437[[#This Row],[Shipment_Order__r.Client_Reference__c]]&amp;":"&amp;Task_exp7437[[#This Row],[Master_Task_LookupName]],"\","")</f>
        <v/>
      </c>
    </row>
    <row r="261">
      <c r="CM261" t="inlineStr">
        <is>
          <t>MED12</t>
        </is>
      </c>
      <c r="CN261" t="inlineStr">
        <is>
          <t>Datasheet</t>
        </is>
      </c>
      <c r="CO261" t="inlineStr">
        <is>
          <t>static('a7b1v000000kEXfAAM')</t>
        </is>
      </c>
      <c r="CP261" t="inlineStr">
        <is>
          <t>static('Datasheet')</t>
        </is>
      </c>
      <c r="CQ261" t="inlineStr">
        <is>
          <t>static(False)</t>
        </is>
      </c>
      <c r="CR261" t="inlineStr">
        <is>
          <t>static(True)</t>
        </is>
      </c>
      <c r="CS261" t="inlineStr">
        <is>
          <t>static('All')</t>
        </is>
      </c>
      <c r="CT261" t="inlineStr">
        <is>
          <t>static('TecEx')</t>
        </is>
      </c>
      <c r="CU261" t="inlineStr">
        <is>
          <t>static('AM')</t>
        </is>
      </c>
      <c r="CV261">
        <f>SUBSTITUTE(Task_exp7437[[#This Row],[Shipment_Order__r.Client_Reference__c]]&amp;":"&amp;Task_exp7437[[#This Row],[Master_Task_LookupName]],"\","")</f>
        <v/>
      </c>
    </row>
    <row r="262">
      <c r="CM262" t="inlineStr">
        <is>
          <t>MED12</t>
        </is>
      </c>
      <c r="CN262" t="inlineStr">
        <is>
          <t>Multiple FDAs package labelling</t>
        </is>
      </c>
      <c r="CO262" t="inlineStr">
        <is>
          <t>static('a7b1v000000H45rAAC')</t>
        </is>
      </c>
      <c r="CP262" t="inlineStr">
        <is>
          <t>static('Multiple FDAs package labelling')</t>
        </is>
      </c>
      <c r="CQ262" t="inlineStr">
        <is>
          <t>static(False)</t>
        </is>
      </c>
      <c r="CR262" t="inlineStr">
        <is>
          <t>static(True)</t>
        </is>
      </c>
      <c r="CS262" t="inlineStr">
        <is>
          <t>static('All')</t>
        </is>
      </c>
      <c r="CT262" t="inlineStr">
        <is>
          <t>static('TecEx')</t>
        </is>
      </c>
      <c r="CU262" t="inlineStr">
        <is>
          <t>static('AM')</t>
        </is>
      </c>
      <c r="CV262">
        <f>SUBSTITUTE(Task_exp7437[[#This Row],[Shipment_Order__r.Client_Reference__c]]&amp;":"&amp;Task_exp7437[[#This Row],[Master_Task_LookupName]],"\","")</f>
        <v/>
      </c>
    </row>
    <row r="263">
      <c r="CM263" t="inlineStr">
        <is>
          <t>MED12</t>
        </is>
      </c>
      <c r="CN263" t="inlineStr">
        <is>
          <t>Auto CI Used</t>
        </is>
      </c>
      <c r="CO263" t="inlineStr">
        <is>
          <t>static('a7b1v000000kEWIAA2')</t>
        </is>
      </c>
      <c r="CP263" t="inlineStr">
        <is>
          <t>static('Auto CI Used')</t>
        </is>
      </c>
      <c r="CQ263" t="inlineStr">
        <is>
          <t>static(False)</t>
        </is>
      </c>
      <c r="CR263" t="inlineStr">
        <is>
          <t>static(True)</t>
        </is>
      </c>
      <c r="CS263" t="inlineStr">
        <is>
          <t>static('All')</t>
        </is>
      </c>
      <c r="CT263" t="inlineStr">
        <is>
          <t>static('TecEx;Zee')</t>
        </is>
      </c>
      <c r="CU263" t="inlineStr">
        <is>
          <t>static('AM')</t>
        </is>
      </c>
      <c r="CV263">
        <f>SUBSTITUTE(Task_exp7437[[#This Row],[Shipment_Order__r.Client_Reference__c]]&amp;":"&amp;Task_exp7437[[#This Row],[Master_Task_LookupName]],"\","")</f>
        <v/>
      </c>
    </row>
    <row r="264">
      <c r="CM264" t="inlineStr">
        <is>
          <t>MED12</t>
        </is>
      </c>
      <c r="CN264" t="inlineStr">
        <is>
          <t>Air Waybill Required (Client) (No Notify Party)</t>
        </is>
      </c>
      <c r="CO264" t="inlineStr">
        <is>
          <t>static('a7b1v000000kEX2AAM')</t>
        </is>
      </c>
      <c r="CP264" t="inlineStr">
        <is>
          <t>static('Air Waybill Required (Client) (No Notify Party)')</t>
        </is>
      </c>
      <c r="CQ264" t="inlineStr">
        <is>
          <t>static(False)</t>
        </is>
      </c>
      <c r="CR264" t="inlineStr">
        <is>
          <t>static(True)</t>
        </is>
      </c>
      <c r="CS264" t="inlineStr">
        <is>
          <t>static('All')</t>
        </is>
      </c>
      <c r="CT264" t="inlineStr">
        <is>
          <t>static('TecEx;Zee')</t>
        </is>
      </c>
      <c r="CU264" t="inlineStr">
        <is>
          <t>static('AM')</t>
        </is>
      </c>
      <c r="CV264">
        <f>SUBSTITUTE(Task_exp7437[[#This Row],[Shipment_Order__r.Client_Reference__c]]&amp;":"&amp;Task_exp7437[[#This Row],[Master_Task_LookupName]],"\","")</f>
        <v/>
      </c>
    </row>
    <row r="265">
      <c r="CM265" t="inlineStr">
        <is>
          <t>MED13</t>
        </is>
      </c>
      <c r="CN265" t="inlineStr">
        <is>
          <t>Data Centre Ticket Number Required</t>
        </is>
      </c>
      <c r="CO265" t="inlineStr">
        <is>
          <t>static('a7b1v000000kEWnAAM')</t>
        </is>
      </c>
      <c r="CP265" t="inlineStr">
        <is>
          <t>static('Data Centre Ticket Number Required')</t>
        </is>
      </c>
      <c r="CQ265" t="inlineStr">
        <is>
          <t>static(False)</t>
        </is>
      </c>
      <c r="CR265" t="inlineStr">
        <is>
          <t>static(True)</t>
        </is>
      </c>
      <c r="CS265" t="inlineStr">
        <is>
          <t>static('All')</t>
        </is>
      </c>
      <c r="CT265" t="inlineStr">
        <is>
          <t>static('TecEx')</t>
        </is>
      </c>
      <c r="CU265" t="inlineStr">
        <is>
          <t>static('AM')</t>
        </is>
      </c>
      <c r="CV265">
        <f>SUBSTITUTE(Task_exp7437[[#This Row],[Shipment_Order__r.Client_Reference__c]]&amp;":"&amp;Task_exp7437[[#This Row],[Master_Task_LookupName]],"\","")</f>
        <v/>
      </c>
    </row>
    <row r="266">
      <c r="CM266" t="inlineStr">
        <is>
          <t>MED13</t>
        </is>
      </c>
      <c r="CN266" t="inlineStr">
        <is>
          <t>Final Delivery Addresses Required</t>
        </is>
      </c>
      <c r="CO266" t="inlineStr">
        <is>
          <t>static('a7b1v000000kEWgAAM')</t>
        </is>
      </c>
      <c r="CP266" t="inlineStr">
        <is>
          <t>static('Final Delivery Addresses Required')</t>
        </is>
      </c>
      <c r="CQ266" t="inlineStr">
        <is>
          <t>static(False)</t>
        </is>
      </c>
      <c r="CR266" t="inlineStr">
        <is>
          <t>static(True)</t>
        </is>
      </c>
      <c r="CS266" t="inlineStr">
        <is>
          <t>static('All')</t>
        </is>
      </c>
      <c r="CT266" t="inlineStr">
        <is>
          <t>static('TecEx;Zee')</t>
        </is>
      </c>
      <c r="CU266" t="inlineStr">
        <is>
          <t>static('AM')</t>
        </is>
      </c>
      <c r="CV266">
        <f>SUBSTITUTE(Task_exp7437[[#This Row],[Shipment_Order__r.Client_Reference__c]]&amp;":"&amp;Task_exp7437[[#This Row],[Master_Task_LookupName]],"\","")</f>
        <v/>
      </c>
    </row>
    <row r="267">
      <c r="CM267" t="inlineStr">
        <is>
          <t>MED13</t>
        </is>
      </c>
      <c r="CN267" t="inlineStr">
        <is>
          <t>Shipper's Letter of Instruction (Special)</t>
        </is>
      </c>
      <c r="CO267" t="inlineStr">
        <is>
          <t>static('a7b1v000000c6wVAAQ')</t>
        </is>
      </c>
      <c r="CP267" t="inlineStr">
        <is>
          <t>static('Shipper\'s Letter of Instruction (Special)')</t>
        </is>
      </c>
      <c r="CQ267" t="inlineStr">
        <is>
          <t>static(False)</t>
        </is>
      </c>
      <c r="CR267" t="inlineStr">
        <is>
          <t>static(True)</t>
        </is>
      </c>
      <c r="CS267" t="inlineStr">
        <is>
          <t>static('All')</t>
        </is>
      </c>
      <c r="CT267" t="inlineStr">
        <is>
          <t>static('TecEx')</t>
        </is>
      </c>
      <c r="CU267" t="inlineStr">
        <is>
          <t>static('AM')</t>
        </is>
      </c>
      <c r="CV267">
        <f>SUBSTITUTE(Task_exp7437[[#This Row],[Shipment_Order__r.Client_Reference__c]]&amp;":"&amp;Task_exp7437[[#This Row],[Master_Task_LookupName]],"\","")</f>
        <v/>
      </c>
    </row>
    <row r="268">
      <c r="CM268" t="inlineStr">
        <is>
          <t>MED13</t>
        </is>
      </c>
      <c r="CN268" t="inlineStr">
        <is>
          <t>Courier Picklist Selection</t>
        </is>
      </c>
      <c r="CO268" t="inlineStr">
        <is>
          <t>static('a7b1v000000c6xsAAA')</t>
        </is>
      </c>
      <c r="CP268" t="inlineStr">
        <is>
          <t>static('Courier Picklist Selection')</t>
        </is>
      </c>
      <c r="CQ268" t="inlineStr">
        <is>
          <t>static(False)</t>
        </is>
      </c>
      <c r="CR268" t="inlineStr">
        <is>
          <t>static(True)</t>
        </is>
      </c>
      <c r="CS268" t="inlineStr">
        <is>
          <t>static('All')</t>
        </is>
      </c>
      <c r="CT268" t="inlineStr">
        <is>
          <t>static('TecEx;Zee')</t>
        </is>
      </c>
      <c r="CU268" t="inlineStr">
        <is>
          <t>static('AM')</t>
        </is>
      </c>
      <c r="CV268">
        <f>SUBSTITUTE(Task_exp7437[[#This Row],[Shipment_Order__r.Client_Reference__c]]&amp;":"&amp;Task_exp7437[[#This Row],[Master_Task_LookupName]],"\","")</f>
        <v/>
      </c>
    </row>
    <row r="269">
      <c r="CM269" t="inlineStr">
        <is>
          <t>MED13</t>
        </is>
      </c>
      <c r="CN269" t="inlineStr">
        <is>
          <t>Certificate of Conformity (CoC)</t>
        </is>
      </c>
      <c r="CO269" t="inlineStr">
        <is>
          <t>static('a7b1v000000kEXcAAM')</t>
        </is>
      </c>
      <c r="CP269" t="inlineStr">
        <is>
          <t>static('Certificate of Conformity (CoC)')</t>
        </is>
      </c>
      <c r="CQ269" t="inlineStr">
        <is>
          <t>static(False)</t>
        </is>
      </c>
      <c r="CR269" t="inlineStr">
        <is>
          <t>static(True)</t>
        </is>
      </c>
      <c r="CS269" t="inlineStr">
        <is>
          <t>static('All')</t>
        </is>
      </c>
      <c r="CT269" t="inlineStr">
        <is>
          <t>static('TecEx')</t>
        </is>
      </c>
      <c r="CU269" t="inlineStr">
        <is>
          <t>static('ICE')</t>
        </is>
      </c>
      <c r="CV269">
        <f>SUBSTITUTE(Task_exp7437[[#This Row],[Shipment_Order__r.Client_Reference__c]]&amp;":"&amp;Task_exp7437[[#This Row],[Master_Task_LookupName]],"\","")</f>
        <v/>
      </c>
    </row>
    <row r="270">
      <c r="CM270" t="inlineStr">
        <is>
          <t>MED13</t>
        </is>
      </c>
      <c r="CN270" t="inlineStr">
        <is>
          <t>Datasheet</t>
        </is>
      </c>
      <c r="CO270" t="inlineStr">
        <is>
          <t>static('a7b1v000000kEXfAAM')</t>
        </is>
      </c>
      <c r="CP270" t="inlineStr">
        <is>
          <t>static('Datasheet')</t>
        </is>
      </c>
      <c r="CQ270" t="inlineStr">
        <is>
          <t>static(False)</t>
        </is>
      </c>
      <c r="CR270" t="inlineStr">
        <is>
          <t>static(True)</t>
        </is>
      </c>
      <c r="CS270" t="inlineStr">
        <is>
          <t>static('All')</t>
        </is>
      </c>
      <c r="CT270" t="inlineStr">
        <is>
          <t>static('TecEx')</t>
        </is>
      </c>
      <c r="CU270" t="inlineStr">
        <is>
          <t>static('AM')</t>
        </is>
      </c>
      <c r="CV270">
        <f>SUBSTITUTE(Task_exp7437[[#This Row],[Shipment_Order__r.Client_Reference__c]]&amp;":"&amp;Task_exp7437[[#This Row],[Master_Task_LookupName]],"\","")</f>
        <v/>
      </c>
    </row>
    <row r="271">
      <c r="CM271" t="inlineStr">
        <is>
          <t>MED13</t>
        </is>
      </c>
      <c r="CN271" t="inlineStr">
        <is>
          <t>No Binding Quote Available (Freight Forwarder)</t>
        </is>
      </c>
      <c r="CO271" t="inlineStr">
        <is>
          <t>static('a7b1v000000kEWHAA2')</t>
        </is>
      </c>
      <c r="CP271" t="inlineStr">
        <is>
          <t>static('No Binding Quote Available (Freight Forwarder)')</t>
        </is>
      </c>
      <c r="CQ271" t="inlineStr">
        <is>
          <t>static(False)</t>
        </is>
      </c>
      <c r="CR271" t="inlineStr">
        <is>
          <t>static(True)</t>
        </is>
      </c>
      <c r="CS271" t="inlineStr">
        <is>
          <t>static('All')</t>
        </is>
      </c>
      <c r="CT271" t="inlineStr">
        <is>
          <t>static('TecEx')</t>
        </is>
      </c>
      <c r="CU271" t="inlineStr">
        <is>
          <t>static('FC')</t>
        </is>
      </c>
      <c r="CV271">
        <f>SUBSTITUTE(Task_exp7437[[#This Row],[Shipment_Order__r.Client_Reference__c]]&amp;":"&amp;Task_exp7437[[#This Row],[Master_Task_LookupName]],"\","")</f>
        <v/>
      </c>
    </row>
    <row r="272">
      <c r="CM272" t="inlineStr">
        <is>
          <t>MED13</t>
        </is>
      </c>
      <c r="CN272" t="inlineStr">
        <is>
          <t>TESTING TASK - DO NOT COMPLETE</t>
        </is>
      </c>
      <c r="CO272" t="inlineStr">
        <is>
          <t>static('a7b1v000000H3z1AAC')</t>
        </is>
      </c>
      <c r="CP272" t="inlineStr">
        <is>
          <t>static('TESTING TASK - DO NOT COMPLETE')</t>
        </is>
      </c>
      <c r="CQ272" t="inlineStr">
        <is>
          <t>static(False)</t>
        </is>
      </c>
      <c r="CR272" t="inlineStr">
        <is>
          <t>static(True)</t>
        </is>
      </c>
      <c r="CS272" t="inlineStr">
        <is>
          <t>static('All')</t>
        </is>
      </c>
      <c r="CT272" t="inlineStr">
        <is>
          <t>static('TecEx')</t>
        </is>
      </c>
      <c r="CU272" t="inlineStr">
        <is>
          <t>static('AM')</t>
        </is>
      </c>
      <c r="CV272">
        <f>SUBSTITUTE(Task_exp7437[[#This Row],[Shipment_Order__r.Client_Reference__c]]&amp;":"&amp;Task_exp7437[[#This Row],[Master_Task_LookupName]],"\","")</f>
        <v/>
      </c>
    </row>
    <row r="273">
      <c r="CM273" t="inlineStr">
        <is>
          <t>MED13</t>
        </is>
      </c>
      <c r="CN273" t="inlineStr">
        <is>
          <t>Schedule Pick-up (TecEx) - Manual FF</t>
        </is>
      </c>
      <c r="CO273" t="inlineStr">
        <is>
          <t>static('a7b1v000000c6z5AAA')</t>
        </is>
      </c>
      <c r="CP273" t="inlineStr">
        <is>
          <t>static('Schedule Pick-up (TecEx) - Manual FF')</t>
        </is>
      </c>
      <c r="CQ273" t="inlineStr">
        <is>
          <t>static(False)</t>
        </is>
      </c>
      <c r="CR273" t="inlineStr">
        <is>
          <t>static(True)</t>
        </is>
      </c>
      <c r="CS273" t="inlineStr">
        <is>
          <t>static('All')</t>
        </is>
      </c>
      <c r="CT273" t="inlineStr">
        <is>
          <t>static('TecEx;Zee')</t>
        </is>
      </c>
      <c r="CU273" t="inlineStr">
        <is>
          <t>static('AM')</t>
        </is>
      </c>
      <c r="CV273">
        <f>SUBSTITUTE(Task_exp7437[[#This Row],[Shipment_Order__r.Client_Reference__c]]&amp;":"&amp;Task_exp7437[[#This Row],[Master_Task_LookupName]],"\","")</f>
        <v/>
      </c>
    </row>
    <row r="274">
      <c r="CM274" t="inlineStr">
        <is>
          <t>MED13</t>
        </is>
      </c>
      <c r="CN274" t="inlineStr">
        <is>
          <t>COO Certificate - from Freight Forwarder (US Shipments)</t>
        </is>
      </c>
      <c r="CO274" t="inlineStr">
        <is>
          <t>static('a7b1v000000kEYrAAM')</t>
        </is>
      </c>
      <c r="CP274" t="inlineStr">
        <is>
          <t>static('COO Certificate - from Freight Forwarder (US Shipments)')</t>
        </is>
      </c>
      <c r="CQ274" t="inlineStr">
        <is>
          <t>static(False)</t>
        </is>
      </c>
      <c r="CR274" t="inlineStr">
        <is>
          <t>static(True)</t>
        </is>
      </c>
      <c r="CS274" t="inlineStr">
        <is>
          <t>static('Afghanistan;Albania;Angola;Azerbaijan;Bahrain;Bangladesh;Benin;Brazil;British Virgin Islands;Cameroon;Central African Republic;Chad;Egypt;Gabon;Haiti;Honduras;Iraq;Kuwait;Liberia;Libya;Moldova;Mongolia;Myanmar;Northern Cyprus;Oman;Philippines;Qatar;Saudi Arabia;Sierra Leone;Tunisia;United Arab Emirates')</t>
        </is>
      </c>
      <c r="CT274" t="inlineStr">
        <is>
          <t>static('TecEx')</t>
        </is>
      </c>
      <c r="CU274" t="inlineStr">
        <is>
          <t>static('ICE')</t>
        </is>
      </c>
      <c r="CV274">
        <f>SUBSTITUTE(Task_exp7437[[#This Row],[Shipment_Order__r.Client_Reference__c]]&amp;":"&amp;Task_exp7437[[#This Row],[Master_Task_LookupName]],"\","")</f>
        <v/>
      </c>
    </row>
    <row r="275">
      <c r="CM275" t="inlineStr">
        <is>
          <t>MED13</t>
        </is>
      </c>
      <c r="CN275" t="inlineStr">
        <is>
          <t>Packing List (Client)</t>
        </is>
      </c>
      <c r="CO275" t="inlineStr">
        <is>
          <t>static('a7b1v000000kEZ9AAM')</t>
        </is>
      </c>
      <c r="CP275" t="inlineStr">
        <is>
          <t>static('Packing List (Client)')</t>
        </is>
      </c>
      <c r="CQ275" t="inlineStr">
        <is>
          <t>static(False)</t>
        </is>
      </c>
      <c r="CR275" t="inlineStr">
        <is>
          <t>static(True)</t>
        </is>
      </c>
      <c r="CS275" t="inlineStr">
        <is>
          <t>static('All')</t>
        </is>
      </c>
      <c r="CT275" t="inlineStr">
        <is>
          <t>static('TecEx;Medical')</t>
        </is>
      </c>
      <c r="CU275" t="inlineStr">
        <is>
          <t>static('ICE')</t>
        </is>
      </c>
      <c r="CV275">
        <f>SUBSTITUTE(Task_exp7437[[#This Row],[Shipment_Order__r.Client_Reference__c]]&amp;":"&amp;Task_exp7437[[#This Row],[Master_Task_LookupName]],"\","")</f>
        <v/>
      </c>
    </row>
    <row r="276">
      <c r="CM276" t="inlineStr">
        <is>
          <t>MED13</t>
        </is>
      </c>
      <c r="CN276" t="inlineStr">
        <is>
          <t>Insurance Information Required</t>
        </is>
      </c>
      <c r="CO276" t="inlineStr">
        <is>
          <t>static('a7b1v000000kEaBAAU')</t>
        </is>
      </c>
      <c r="CP276" t="inlineStr">
        <is>
          <t>static('Insurance Information Required')</t>
        </is>
      </c>
      <c r="CQ276" t="inlineStr">
        <is>
          <t>static(False)</t>
        </is>
      </c>
      <c r="CR276" t="inlineStr">
        <is>
          <t>static(True)</t>
        </is>
      </c>
      <c r="CS276" t="inlineStr">
        <is>
          <t>static('All')</t>
        </is>
      </c>
      <c r="CT276" t="inlineStr">
        <is>
          <t>static('TecEx')</t>
        </is>
      </c>
      <c r="CU276" t="inlineStr">
        <is>
          <t>static('AM')</t>
        </is>
      </c>
      <c r="CV276">
        <f>SUBSTITUTE(Task_exp7437[[#This Row],[Shipment_Order__r.Client_Reference__c]]&amp;":"&amp;Task_exp7437[[#This Row],[Master_Task_LookupName]],"\","")</f>
        <v/>
      </c>
    </row>
    <row r="277">
      <c r="CM277" t="inlineStr">
        <is>
          <t>MED13</t>
        </is>
      </c>
      <c r="CN277" t="inlineStr">
        <is>
          <t>Upfront Payment of Taxes (By CPA)</t>
        </is>
      </c>
      <c r="CO277" t="inlineStr">
        <is>
          <t>static('a7b1v000000kEaEAAU')</t>
        </is>
      </c>
      <c r="CP277" t="inlineStr">
        <is>
          <t>static('Upfront Payment of Taxes (By CPA)')</t>
        </is>
      </c>
      <c r="CQ277" t="inlineStr">
        <is>
          <t>static(False)</t>
        </is>
      </c>
      <c r="CR277" t="inlineStr">
        <is>
          <t>static(True)</t>
        </is>
      </c>
      <c r="CS277" t="inlineStr">
        <is>
          <t>static('All')</t>
        </is>
      </c>
      <c r="CT277" t="inlineStr">
        <is>
          <t>static('TecEx')</t>
        </is>
      </c>
      <c r="CU277" t="inlineStr">
        <is>
          <t>static('ICE')</t>
        </is>
      </c>
      <c r="CV277">
        <f>SUBSTITUTE(Task_exp7437[[#This Row],[Shipment_Order__r.Client_Reference__c]]&amp;":"&amp;Task_exp7437[[#This Row],[Master_Task_LookupName]],"\","")</f>
        <v/>
      </c>
    </row>
    <row r="278">
      <c r="CM278" t="inlineStr">
        <is>
          <t>MED13</t>
        </is>
      </c>
      <c r="CN278" t="inlineStr">
        <is>
          <t>Shipping Pack to be Compiled</t>
        </is>
      </c>
      <c r="CO278" t="inlineStr">
        <is>
          <t>static('a7b1v000000kEaTAAU')</t>
        </is>
      </c>
      <c r="CP278" t="inlineStr">
        <is>
          <t>static('Shipping Pack to be Compiled')</t>
        </is>
      </c>
      <c r="CQ278" t="inlineStr">
        <is>
          <t>static(False)</t>
        </is>
      </c>
      <c r="CR278" t="inlineStr">
        <is>
          <t>static(True)</t>
        </is>
      </c>
      <c r="CS278" t="inlineStr">
        <is>
          <t>static('All')</t>
        </is>
      </c>
      <c r="CT278" t="inlineStr">
        <is>
          <t>static('TecEx;Zee')</t>
        </is>
      </c>
      <c r="CU278" t="inlineStr">
        <is>
          <t>static('AM')</t>
        </is>
      </c>
      <c r="CV278">
        <f>SUBSTITUTE(Task_exp7437[[#This Row],[Shipment_Order__r.Client_Reference__c]]&amp;":"&amp;Task_exp7437[[#This Row],[Master_Task_LookupName]],"\","")</f>
        <v/>
      </c>
    </row>
    <row r="279">
      <c r="CM279" t="inlineStr">
        <is>
          <t>MED13</t>
        </is>
      </c>
      <c r="CN279" t="inlineStr">
        <is>
          <t>Enquire if the Rhenus Hub has been utilized for this shipment</t>
        </is>
      </c>
      <c r="CO279" t="inlineStr">
        <is>
          <t>static('a7b1v000000kEMEDAAU')</t>
        </is>
      </c>
      <c r="CP279" t="inlineStr">
        <is>
          <t>static('Enquire if the Rhenus Hub has been utilized for this shipment')</t>
        </is>
      </c>
      <c r="CQ279" t="inlineStr">
        <is>
          <t>static(False)</t>
        </is>
      </c>
      <c r="CR279" t="inlineStr">
        <is>
          <t>static(True)</t>
        </is>
      </c>
      <c r="CS279" t="inlineStr">
        <is>
          <t>static('All')</t>
        </is>
      </c>
      <c r="CT279" t="inlineStr">
        <is>
          <t>static('TecEx')</t>
        </is>
      </c>
      <c r="CU279" t="inlineStr">
        <is>
          <t>static('AM')</t>
        </is>
      </c>
      <c r="CV279">
        <f>SUBSTITUTE(Task_exp7437[[#This Row],[Shipment_Order__r.Client_Reference__c]]&amp;":"&amp;Task_exp7437[[#This Row],[Master_Task_LookupName]],"\","")</f>
        <v/>
      </c>
    </row>
    <row r="280">
      <c r="CM280" t="inlineStr">
        <is>
          <t>MED13</t>
        </is>
      </c>
      <c r="CN280" t="inlineStr">
        <is>
          <t>Attestation Required</t>
        </is>
      </c>
      <c r="CO280" t="inlineStr">
        <is>
          <t>static('a7b1v000000kEXJAA2')</t>
        </is>
      </c>
      <c r="CP280" t="inlineStr">
        <is>
          <t>static('Attestation Required')</t>
        </is>
      </c>
      <c r="CQ280" t="inlineStr">
        <is>
          <t>static(False)</t>
        </is>
      </c>
      <c r="CR280" t="inlineStr">
        <is>
          <t>static(True)</t>
        </is>
      </c>
      <c r="CS280" t="inlineStr">
        <is>
          <t>static('All')</t>
        </is>
      </c>
      <c r="CT280" t="inlineStr">
        <is>
          <t>static('TecEx')</t>
        </is>
      </c>
      <c r="CU280" t="inlineStr">
        <is>
          <t>static('AM')</t>
        </is>
      </c>
      <c r="CV280">
        <f>SUBSTITUTE(Task_exp7437[[#This Row],[Shipment_Order__r.Client_Reference__c]]&amp;":"&amp;Task_exp7437[[#This Row],[Master_Task_LookupName]],"\","")</f>
        <v/>
      </c>
    </row>
    <row r="281">
      <c r="CM281" t="inlineStr">
        <is>
          <t>MED13</t>
        </is>
      </c>
      <c r="CN281" t="inlineStr">
        <is>
          <t>Pre-inspection Required</t>
        </is>
      </c>
      <c r="CO281" t="inlineStr">
        <is>
          <t>static('a7b1v000000kEWYAA2')</t>
        </is>
      </c>
      <c r="CP281" t="inlineStr">
        <is>
          <t>static('Pre-inspection Required')</t>
        </is>
      </c>
      <c r="CQ281" t="inlineStr">
        <is>
          <t>static(False)</t>
        </is>
      </c>
      <c r="CR281" t="inlineStr">
        <is>
          <t>static(True)</t>
        </is>
      </c>
      <c r="CS281" t="inlineStr">
        <is>
          <t>static('All')</t>
        </is>
      </c>
      <c r="CT281" t="inlineStr">
        <is>
          <t>static('TecEx')</t>
        </is>
      </c>
      <c r="CU281" t="inlineStr">
        <is>
          <t>static('AM')</t>
        </is>
      </c>
      <c r="CV281">
        <f>SUBSTITUTE(Task_exp7437[[#This Row],[Shipment_Order__r.Client_Reference__c]]&amp;":"&amp;Task_exp7437[[#This Row],[Master_Task_LookupName]],"\","")</f>
        <v/>
      </c>
    </row>
    <row r="282">
      <c r="CM282" t="inlineStr">
        <is>
          <t>MED13</t>
        </is>
      </c>
      <c r="CN282" t="inlineStr">
        <is>
          <t>Commercial Invoice Required (Client)</t>
        </is>
      </c>
      <c r="CO282" t="inlineStr">
        <is>
          <t>static('a7b1v000000kEWxAAM')</t>
        </is>
      </c>
      <c r="CP282" t="inlineStr">
        <is>
          <t>static('Commercial Invoice Required (Client)')</t>
        </is>
      </c>
      <c r="CQ282" t="inlineStr">
        <is>
          <t>static(False)</t>
        </is>
      </c>
      <c r="CR282" t="inlineStr">
        <is>
          <t>static(True)</t>
        </is>
      </c>
      <c r="CS282" t="inlineStr">
        <is>
          <t>static('All')</t>
        </is>
      </c>
      <c r="CT282" t="inlineStr">
        <is>
          <t>static('TecEx;Zee')</t>
        </is>
      </c>
      <c r="CU282" t="inlineStr">
        <is>
          <t>static('AM')</t>
        </is>
      </c>
      <c r="CV282">
        <f>SUBSTITUTE(Task_exp7437[[#This Row],[Shipment_Order__r.Client_Reference__c]]&amp;":"&amp;Task_exp7437[[#This Row],[Master_Task_LookupName]],"\","")</f>
        <v/>
      </c>
    </row>
    <row r="283">
      <c r="CM283" t="inlineStr">
        <is>
          <t>MED14</t>
        </is>
      </c>
      <c r="CN283" t="inlineStr">
        <is>
          <t>Taiwan Custom POD</t>
        </is>
      </c>
      <c r="CO283" t="inlineStr">
        <is>
          <t>static('a7b1v000000c6vXAAQ')</t>
        </is>
      </c>
      <c r="CP283" t="inlineStr">
        <is>
          <t>static('Taiwan Custom POD')</t>
        </is>
      </c>
      <c r="CQ283" t="inlineStr">
        <is>
          <t>static(False)</t>
        </is>
      </c>
      <c r="CR283" t="inlineStr">
        <is>
          <t>static(True)</t>
        </is>
      </c>
      <c r="CS283" t="inlineStr">
        <is>
          <t>static('Taiwan')</t>
        </is>
      </c>
      <c r="CT283" t="inlineStr">
        <is>
          <t>static('TecEx;Medical')</t>
        </is>
      </c>
      <c r="CU283" t="inlineStr">
        <is>
          <t>static('ICE')</t>
        </is>
      </c>
      <c r="CV283">
        <f>SUBSTITUTE(Task_exp7437[[#This Row],[Shipment_Order__r.Client_Reference__c]]&amp;":"&amp;Task_exp7437[[#This Row],[Master_Task_LookupName]],"\","")</f>
        <v/>
      </c>
    </row>
    <row r="284">
      <c r="CM284" t="inlineStr">
        <is>
          <t>MED14</t>
        </is>
      </c>
      <c r="CN284" t="inlineStr">
        <is>
          <t>Additional Compliance Potentially Required for Part(s)</t>
        </is>
      </c>
      <c r="CO284" t="inlineStr">
        <is>
          <t>static('a7b1v000000kEaLAAU')</t>
        </is>
      </c>
      <c r="CP284" t="inlineStr">
        <is>
          <t>static('Additional Compliance Potentially Required for Part(s)')</t>
        </is>
      </c>
      <c r="CQ284" t="inlineStr">
        <is>
          <t>static(False)</t>
        </is>
      </c>
      <c r="CR284" t="inlineStr">
        <is>
          <t>static(True)</t>
        </is>
      </c>
      <c r="CS284" t="inlineStr">
        <is>
          <t>static('All')</t>
        </is>
      </c>
      <c r="CT284" t="inlineStr">
        <is>
          <t>static('TecEx')</t>
        </is>
      </c>
      <c r="CU284" t="inlineStr">
        <is>
          <t>static('ICE')</t>
        </is>
      </c>
      <c r="CV284">
        <f>SUBSTITUTE(Task_exp7437[[#This Row],[Shipment_Order__r.Client_Reference__c]]&amp;":"&amp;Task_exp7437[[#This Row],[Master_Task_LookupName]],"\","")</f>
        <v/>
      </c>
    </row>
    <row r="285">
      <c r="CM285" t="inlineStr">
        <is>
          <t>MED14</t>
        </is>
      </c>
      <c r="CN285" t="inlineStr">
        <is>
          <t>Final Delivery Addresses Required</t>
        </is>
      </c>
      <c r="CO285" t="inlineStr">
        <is>
          <t>static('a7b1v000000kEWgAAM')</t>
        </is>
      </c>
      <c r="CP285" t="inlineStr">
        <is>
          <t>static('Final Delivery Addresses Required')</t>
        </is>
      </c>
      <c r="CQ285" t="inlineStr">
        <is>
          <t>static(False)</t>
        </is>
      </c>
      <c r="CR285" t="inlineStr">
        <is>
          <t>static(True)</t>
        </is>
      </c>
      <c r="CS285" t="inlineStr">
        <is>
          <t>static('All')</t>
        </is>
      </c>
      <c r="CT285" t="inlineStr">
        <is>
          <t>static('TecEx;Zee')</t>
        </is>
      </c>
      <c r="CU285" t="inlineStr">
        <is>
          <t>static('AM')</t>
        </is>
      </c>
      <c r="CV285">
        <f>SUBSTITUTE(Task_exp7437[[#This Row],[Shipment_Order__r.Client_Reference__c]]&amp;":"&amp;Task_exp7437[[#This Row],[Master_Task_LookupName]],"\","")</f>
        <v/>
      </c>
    </row>
    <row r="286">
      <c r="CM286" t="inlineStr">
        <is>
          <t>MED14</t>
        </is>
      </c>
      <c r="CN286" t="inlineStr">
        <is>
          <t>Package Information Required</t>
        </is>
      </c>
      <c r="CO286" t="inlineStr">
        <is>
          <t>static('a7b1v000000kEWhAAM')</t>
        </is>
      </c>
      <c r="CP286" t="inlineStr">
        <is>
          <t>static('Package Information Required')</t>
        </is>
      </c>
      <c r="CQ286" t="inlineStr">
        <is>
          <t>static(False)</t>
        </is>
      </c>
      <c r="CR286" t="inlineStr">
        <is>
          <t>static(True)</t>
        </is>
      </c>
      <c r="CS286" t="inlineStr">
        <is>
          <t>static('All')</t>
        </is>
      </c>
      <c r="CT286" t="inlineStr">
        <is>
          <t>static('TecEx;Zee')</t>
        </is>
      </c>
      <c r="CU286" t="inlineStr">
        <is>
          <t>static('AM')</t>
        </is>
      </c>
      <c r="CV286">
        <f>SUBSTITUTE(Task_exp7437[[#This Row],[Shipment_Order__r.Client_Reference__c]]&amp;":"&amp;Task_exp7437[[#This Row],[Master_Task_LookupName]],"\","")</f>
        <v/>
      </c>
    </row>
    <row r="287">
      <c r="CM287" t="inlineStr">
        <is>
          <t>MED14</t>
        </is>
      </c>
      <c r="CN287" t="inlineStr">
        <is>
          <t>Valuation Issues</t>
        </is>
      </c>
      <c r="CO287" t="inlineStr">
        <is>
          <t>static('a7b1v000000kEWjAAM')</t>
        </is>
      </c>
      <c r="CP287" t="inlineStr">
        <is>
          <t>static('Valuation Issues')</t>
        </is>
      </c>
      <c r="CQ287" t="inlineStr">
        <is>
          <t>static(False)</t>
        </is>
      </c>
      <c r="CR287" t="inlineStr">
        <is>
          <t>static(True)</t>
        </is>
      </c>
      <c r="CS287" t="inlineStr">
        <is>
          <t>static('All')</t>
        </is>
      </c>
      <c r="CT287" t="inlineStr">
        <is>
          <t>static('TecEx;Zee')</t>
        </is>
      </c>
      <c r="CU287" t="inlineStr">
        <is>
          <t>static('ICE')</t>
        </is>
      </c>
      <c r="CV287">
        <f>SUBSTITUTE(Task_exp7437[[#This Row],[Shipment_Order__r.Client_Reference__c]]&amp;":"&amp;Task_exp7437[[#This Row],[Master_Task_LookupName]],"\","")</f>
        <v/>
      </c>
    </row>
    <row r="288">
      <c r="CM288" t="inlineStr">
        <is>
          <t>MED14</t>
        </is>
      </c>
      <c r="CN288" t="inlineStr">
        <is>
          <t>Data Centre Ticket Number Required</t>
        </is>
      </c>
      <c r="CO288" t="inlineStr">
        <is>
          <t>static('a7b1v000000kEWnAAM')</t>
        </is>
      </c>
      <c r="CP288" t="inlineStr">
        <is>
          <t>static('Data Centre Ticket Number Required')</t>
        </is>
      </c>
      <c r="CQ288" t="inlineStr">
        <is>
          <t>static(False)</t>
        </is>
      </c>
      <c r="CR288" t="inlineStr">
        <is>
          <t>static(True)</t>
        </is>
      </c>
      <c r="CS288" t="inlineStr">
        <is>
          <t>static('All')</t>
        </is>
      </c>
      <c r="CT288" t="inlineStr">
        <is>
          <t>static('TecEx')</t>
        </is>
      </c>
      <c r="CU288" t="inlineStr">
        <is>
          <t>static('AM')</t>
        </is>
      </c>
      <c r="CV288">
        <f>SUBSTITUTE(Task_exp7437[[#This Row],[Shipment_Order__r.Client_Reference__c]]&amp;":"&amp;Task_exp7437[[#This Row],[Master_Task_LookupName]],"\","")</f>
        <v/>
      </c>
    </row>
    <row r="289">
      <c r="CM289" t="inlineStr">
        <is>
          <t>MED14</t>
        </is>
      </c>
      <c r="CN289" t="inlineStr">
        <is>
          <t>Commercial Invoice Required (TecEx)</t>
        </is>
      </c>
      <c r="CO289" t="inlineStr">
        <is>
          <t>static('a7b1v000000kEWoAAM')</t>
        </is>
      </c>
      <c r="CP289" t="inlineStr">
        <is>
          <t>static('Commercial Invoice Required (TecEx)')</t>
        </is>
      </c>
      <c r="CQ289" t="inlineStr">
        <is>
          <t>static(False)</t>
        </is>
      </c>
      <c r="CR289" t="inlineStr">
        <is>
          <t>static(True)</t>
        </is>
      </c>
      <c r="CS289" t="inlineStr">
        <is>
          <t>static('All')</t>
        </is>
      </c>
      <c r="CT289" t="inlineStr">
        <is>
          <t>static('TecEx;Zee')</t>
        </is>
      </c>
      <c r="CU289" t="inlineStr">
        <is>
          <t>static('AM')</t>
        </is>
      </c>
      <c r="CV289">
        <f>SUBSTITUTE(Task_exp7437[[#This Row],[Shipment_Order__r.Client_Reference__c]]&amp;":"&amp;Task_exp7437[[#This Row],[Master_Task_LookupName]],"\","")</f>
        <v/>
      </c>
    </row>
    <row r="290">
      <c r="CM290" t="inlineStr">
        <is>
          <t>MED14</t>
        </is>
      </c>
      <c r="CN290" t="inlineStr">
        <is>
          <t>Datasheet</t>
        </is>
      </c>
      <c r="CO290" t="inlineStr">
        <is>
          <t>static('a7b1v000000kEXfAAM')</t>
        </is>
      </c>
      <c r="CP290" t="inlineStr">
        <is>
          <t>static('Datasheet')</t>
        </is>
      </c>
      <c r="CQ290" t="inlineStr">
        <is>
          <t>static(False)</t>
        </is>
      </c>
      <c r="CR290" t="inlineStr">
        <is>
          <t>static(True)</t>
        </is>
      </c>
      <c r="CS290" t="inlineStr">
        <is>
          <t>static('All')</t>
        </is>
      </c>
      <c r="CT290" t="inlineStr">
        <is>
          <t>static('TecEx')</t>
        </is>
      </c>
      <c r="CU290" t="inlineStr">
        <is>
          <t>static('AM')</t>
        </is>
      </c>
      <c r="CV290">
        <f>SUBSTITUTE(Task_exp7437[[#This Row],[Shipment_Order__r.Client_Reference__c]]&amp;":"&amp;Task_exp7437[[#This Row],[Master_Task_LookupName]],"\","")</f>
        <v/>
      </c>
    </row>
    <row r="291">
      <c r="CM291" t="inlineStr">
        <is>
          <t>MED14</t>
        </is>
      </c>
      <c r="CN291" t="inlineStr">
        <is>
          <t>Multiple FDAs package labelling</t>
        </is>
      </c>
      <c r="CO291" t="inlineStr">
        <is>
          <t>static('a7b1v000000H45rAAC')</t>
        </is>
      </c>
      <c r="CP291" t="inlineStr">
        <is>
          <t>static('Multiple FDAs package labelling')</t>
        </is>
      </c>
      <c r="CQ291" t="inlineStr">
        <is>
          <t>static(False)</t>
        </is>
      </c>
      <c r="CR291" t="inlineStr">
        <is>
          <t>static(True)</t>
        </is>
      </c>
      <c r="CS291" t="inlineStr">
        <is>
          <t>static('All')</t>
        </is>
      </c>
      <c r="CT291" t="inlineStr">
        <is>
          <t>static('TecEx')</t>
        </is>
      </c>
      <c r="CU291" t="inlineStr">
        <is>
          <t>static('AM')</t>
        </is>
      </c>
      <c r="CV291">
        <f>SUBSTITUTE(Task_exp7437[[#This Row],[Shipment_Order__r.Client_Reference__c]]&amp;":"&amp;Task_exp7437[[#This Row],[Master_Task_LookupName]],"\","")</f>
        <v/>
      </c>
    </row>
    <row r="292">
      <c r="CM292" t="inlineStr">
        <is>
          <t>MED14</t>
        </is>
      </c>
      <c r="CN292" t="inlineStr">
        <is>
          <t>Auto CI Used</t>
        </is>
      </c>
      <c r="CO292" t="inlineStr">
        <is>
          <t>static('a7b1v000000kEWIAA2')</t>
        </is>
      </c>
      <c r="CP292" t="inlineStr">
        <is>
          <t>static('Auto CI Used')</t>
        </is>
      </c>
      <c r="CQ292" t="inlineStr">
        <is>
          <t>static(False)</t>
        </is>
      </c>
      <c r="CR292" t="inlineStr">
        <is>
          <t>static(True)</t>
        </is>
      </c>
      <c r="CS292" t="inlineStr">
        <is>
          <t>static('All')</t>
        </is>
      </c>
      <c r="CT292" t="inlineStr">
        <is>
          <t>static('TecEx;Zee')</t>
        </is>
      </c>
      <c r="CU292" t="inlineStr">
        <is>
          <t>static('AM')</t>
        </is>
      </c>
      <c r="CV292">
        <f>SUBSTITUTE(Task_exp7437[[#This Row],[Shipment_Order__r.Client_Reference__c]]&amp;":"&amp;Task_exp7437[[#This Row],[Master_Task_LookupName]],"\","")</f>
        <v/>
      </c>
    </row>
    <row r="293">
      <c r="CM293" t="inlineStr">
        <is>
          <t>MED14</t>
        </is>
      </c>
      <c r="CN293" t="inlineStr">
        <is>
          <t>AWB Approved Internally</t>
        </is>
      </c>
      <c r="CO293" t="inlineStr">
        <is>
          <t>static('a7b1v000000H3zpAAC')</t>
        </is>
      </c>
      <c r="CP293" t="inlineStr">
        <is>
          <t>static('AWB Approved Internally')</t>
        </is>
      </c>
      <c r="CQ293" t="inlineStr">
        <is>
          <t>static(False)</t>
        </is>
      </c>
      <c r="CR293" t="inlineStr">
        <is>
          <t>static(True)</t>
        </is>
      </c>
      <c r="CS293" t="inlineStr">
        <is>
          <t>static('All')</t>
        </is>
      </c>
      <c r="CT293" t="inlineStr">
        <is>
          <t>static('TecEx')</t>
        </is>
      </c>
      <c r="CU293" t="inlineStr">
        <is>
          <t>static('ICE')</t>
        </is>
      </c>
      <c r="CV293">
        <f>SUBSTITUTE(Task_exp7437[[#This Row],[Shipment_Order__r.Client_Reference__c]]&amp;":"&amp;Task_exp7437[[#This Row],[Master_Task_LookupName]],"\","")</f>
        <v/>
      </c>
    </row>
    <row r="294">
      <c r="CM294" t="inlineStr">
        <is>
          <t>MED14</t>
        </is>
      </c>
      <c r="CN294" t="inlineStr">
        <is>
          <t>Finance Ready to Invoice</t>
        </is>
      </c>
      <c r="CO294" t="inlineStr">
        <is>
          <t>static('a7b1v000000kEssAAE')</t>
        </is>
      </c>
      <c r="CP294" t="inlineStr">
        <is>
          <t>static('Finance Ready to Invoice')</t>
        </is>
      </c>
      <c r="CQ294" t="inlineStr">
        <is>
          <t>static(False)</t>
        </is>
      </c>
      <c r="CR294" t="inlineStr">
        <is>
          <t>static(True)</t>
        </is>
      </c>
      <c r="CS294" t="inlineStr">
        <is>
          <t>static('All')</t>
        </is>
      </c>
      <c r="CT294" t="inlineStr">
        <is>
          <t>static('TecEx')</t>
        </is>
      </c>
      <c r="CU294" t="inlineStr">
        <is>
          <t>static('AM')</t>
        </is>
      </c>
      <c r="CV294">
        <f>SUBSTITUTE(Task_exp7437[[#This Row],[Shipment_Order__r.Client_Reference__c]]&amp;":"&amp;Task_exp7437[[#This Row],[Master_Task_LookupName]],"\","")</f>
        <v/>
      </c>
    </row>
    <row r="295">
      <c r="CM295" t="inlineStr">
        <is>
          <t>MED14</t>
        </is>
      </c>
      <c r="CN295" t="inlineStr">
        <is>
          <t>Shipping Pack to be Compiled</t>
        </is>
      </c>
      <c r="CO295" t="inlineStr">
        <is>
          <t>static('a7b1v000000kEaTAAU')</t>
        </is>
      </c>
      <c r="CP295" t="inlineStr">
        <is>
          <t>static('Shipping Pack to be Compiled')</t>
        </is>
      </c>
      <c r="CQ295" t="inlineStr">
        <is>
          <t>static(False)</t>
        </is>
      </c>
      <c r="CR295" t="inlineStr">
        <is>
          <t>static(True)</t>
        </is>
      </c>
      <c r="CS295" t="inlineStr">
        <is>
          <t>static('All')</t>
        </is>
      </c>
      <c r="CT295" t="inlineStr">
        <is>
          <t>static('TecEx;Zee')</t>
        </is>
      </c>
      <c r="CU295" t="inlineStr">
        <is>
          <t>static('AM')</t>
        </is>
      </c>
      <c r="CV295">
        <f>SUBSTITUTE(Task_exp7437[[#This Row],[Shipment_Order__r.Client_Reference__c]]&amp;":"&amp;Task_exp7437[[#This Row],[Master_Task_LookupName]],"\","")</f>
        <v/>
      </c>
    </row>
    <row r="296">
      <c r="CM296" t="inlineStr">
        <is>
          <t>MED14</t>
        </is>
      </c>
      <c r="CN296" t="inlineStr">
        <is>
          <t>Invoice Client (During Shipping)</t>
        </is>
      </c>
      <c r="CO296" t="inlineStr">
        <is>
          <t>static('a7b1v000000kEaVAAU')</t>
        </is>
      </c>
      <c r="CP296" t="inlineStr">
        <is>
          <t>static('Invoice Client (During Shipping)')</t>
        </is>
      </c>
      <c r="CQ296" t="inlineStr">
        <is>
          <t>static(False)</t>
        </is>
      </c>
      <c r="CR296" t="inlineStr">
        <is>
          <t>static(True)</t>
        </is>
      </c>
      <c r="CS296" t="inlineStr">
        <is>
          <t>static('All')</t>
        </is>
      </c>
      <c r="CT296" t="inlineStr">
        <is>
          <t>static('TecEx;Zee')</t>
        </is>
      </c>
      <c r="CU296" t="inlineStr">
        <is>
          <t>static('FC')</t>
        </is>
      </c>
      <c r="CV296">
        <f>SUBSTITUTE(Task_exp7437[[#This Row],[Shipment_Order__r.Client_Reference__c]]&amp;":"&amp;Task_exp7437[[#This Row],[Master_Task_LookupName]],"\","")</f>
        <v/>
      </c>
    </row>
    <row r="297">
      <c r="CM297" t="inlineStr">
        <is>
          <t>MED14</t>
        </is>
      </c>
      <c r="CN297" t="inlineStr">
        <is>
          <t>Air Waybill Required (Client) (With Notify Party)</t>
        </is>
      </c>
      <c r="CO297" t="inlineStr">
        <is>
          <t>static('a7b1v000000kEaXAAU')</t>
        </is>
      </c>
      <c r="CP297" t="inlineStr">
        <is>
          <t>static('Air Waybill Required (Client) (With Notify Party)')</t>
        </is>
      </c>
      <c r="CQ297" t="inlineStr">
        <is>
          <t>static(False)</t>
        </is>
      </c>
      <c r="CR297" t="inlineStr">
        <is>
          <t>static(True)</t>
        </is>
      </c>
      <c r="CS297" t="inlineStr">
        <is>
          <t>static('All')</t>
        </is>
      </c>
      <c r="CT297" t="inlineStr">
        <is>
          <t>static('TecEx;Zee')</t>
        </is>
      </c>
      <c r="CU297" t="inlineStr">
        <is>
          <t>static('AM')</t>
        </is>
      </c>
      <c r="CV297">
        <f>SUBSTITUTE(Task_exp7437[[#This Row],[Shipment_Order__r.Client_Reference__c]]&amp;":"&amp;Task_exp7437[[#This Row],[Master_Task_LookupName]],"\","")</f>
        <v/>
      </c>
    </row>
    <row r="298">
      <c r="CM298" t="inlineStr">
        <is>
          <t>MED14</t>
        </is>
      </c>
      <c r="CN298" t="inlineStr">
        <is>
          <t>NCC Certificate</t>
        </is>
      </c>
      <c r="CO298" t="inlineStr">
        <is>
          <t>static('a7b1v000000kEY4AAM')</t>
        </is>
      </c>
      <c r="CP298" t="inlineStr">
        <is>
          <t>static('NCC Certificate')</t>
        </is>
      </c>
      <c r="CQ298" t="inlineStr">
        <is>
          <t>static(False)</t>
        </is>
      </c>
      <c r="CR298" t="inlineStr">
        <is>
          <t>static(True)</t>
        </is>
      </c>
      <c r="CS298" t="inlineStr">
        <is>
          <t>static('Taiwan')</t>
        </is>
      </c>
      <c r="CT298" t="inlineStr">
        <is>
          <t>static('TecEx')</t>
        </is>
      </c>
      <c r="CU298" t="inlineStr">
        <is>
          <t>static('ICE')</t>
        </is>
      </c>
      <c r="CV298">
        <f>SUBSTITUTE(Task_exp7437[[#This Row],[Shipment_Order__r.Client_Reference__c]]&amp;":"&amp;Task_exp7437[[#This Row],[Master_Task_LookupName]],"\","")</f>
        <v/>
      </c>
    </row>
    <row r="299">
      <c r="CM299" t="inlineStr">
        <is>
          <t>MED14</t>
        </is>
      </c>
      <c r="CN299" t="inlineStr">
        <is>
          <t>BSMI</t>
        </is>
      </c>
      <c r="CO299" t="inlineStr">
        <is>
          <t>static('a7b1v000000kEWPAA2')</t>
        </is>
      </c>
      <c r="CP299" t="inlineStr">
        <is>
          <t>static('BSMI')</t>
        </is>
      </c>
      <c r="CQ299" t="inlineStr">
        <is>
          <t>static(False)</t>
        </is>
      </c>
      <c r="CR299" t="inlineStr">
        <is>
          <t>static(True)</t>
        </is>
      </c>
      <c r="CS299" t="inlineStr">
        <is>
          <t>static('Taiwan')</t>
        </is>
      </c>
      <c r="CT299" t="inlineStr">
        <is>
          <t>static('TecEx')</t>
        </is>
      </c>
      <c r="CU299" t="inlineStr">
        <is>
          <t>static('ICE')</t>
        </is>
      </c>
      <c r="CV299">
        <f>SUBSTITUTE(Task_exp7437[[#This Row],[Shipment_Order__r.Client_Reference__c]]&amp;":"&amp;Task_exp7437[[#This Row],[Master_Task_LookupName]],"\","")</f>
        <v/>
      </c>
    </row>
    <row r="300">
      <c r="CM300" t="inlineStr">
        <is>
          <t>MED14</t>
        </is>
      </c>
      <c r="CN300" t="inlineStr">
        <is>
          <t>Manufacturer Restricted (Part)</t>
        </is>
      </c>
      <c r="CO300" t="inlineStr">
        <is>
          <t>static('a7b1v000000kEWVAA2')</t>
        </is>
      </c>
      <c r="CP300" t="inlineStr">
        <is>
          <t>static('Manufacturer Restricted (Part)')</t>
        </is>
      </c>
      <c r="CQ300" t="inlineStr">
        <is>
          <t>static(False)</t>
        </is>
      </c>
      <c r="CR300" t="inlineStr">
        <is>
          <t>static(True)</t>
        </is>
      </c>
      <c r="CS300" t="inlineStr">
        <is>
          <t>static('All')</t>
        </is>
      </c>
      <c r="CT300" t="inlineStr">
        <is>
          <t>static('TecEx')</t>
        </is>
      </c>
      <c r="CU300" t="inlineStr">
        <is>
          <t>static('ICE')</t>
        </is>
      </c>
      <c r="CV300">
        <f>SUBSTITUTE(Task_exp7437[[#This Row],[Shipment_Order__r.Client_Reference__c]]&amp;":"&amp;Task_exp7437[[#This Row],[Master_Task_LookupName]],"\","")</f>
        <v/>
      </c>
    </row>
    <row r="301">
      <c r="CM301" t="inlineStr">
        <is>
          <t>MED14</t>
        </is>
      </c>
      <c r="CN301" t="inlineStr">
        <is>
          <t>Wireless Goods Limited to 10 samples</t>
        </is>
      </c>
      <c r="CO301" t="inlineStr">
        <is>
          <t>static('a7b1v000000kEZVAA2')</t>
        </is>
      </c>
      <c r="CP301" t="inlineStr">
        <is>
          <t>static('Wireless Goods Limited to 10 samples')</t>
        </is>
      </c>
      <c r="CQ301" t="inlineStr">
        <is>
          <t>static(False)</t>
        </is>
      </c>
      <c r="CR301" t="inlineStr">
        <is>
          <t>static(True)</t>
        </is>
      </c>
      <c r="CS301" t="inlineStr">
        <is>
          <t>static('Taiwan')</t>
        </is>
      </c>
      <c r="CT301" t="inlineStr">
        <is>
          <t>static('TecEx')</t>
        </is>
      </c>
      <c r="CU301" t="inlineStr">
        <is>
          <t>static('ICE')</t>
        </is>
      </c>
      <c r="CV301">
        <f>SUBSTITUTE(Task_exp7437[[#This Row],[Shipment_Order__r.Client_Reference__c]]&amp;":"&amp;Task_exp7437[[#This Row],[Master_Task_LookupName]],"\","")</f>
        <v/>
      </c>
    </row>
    <row r="302">
      <c r="CM302" t="inlineStr">
        <is>
          <t>MED14</t>
        </is>
      </c>
      <c r="CN302" t="inlineStr">
        <is>
          <t>Pick-up Address Required</t>
        </is>
      </c>
      <c r="CO302" t="inlineStr">
        <is>
          <t>static('a7b1v000000kEWfAAM')</t>
        </is>
      </c>
      <c r="CP302" t="inlineStr">
        <is>
          <t>static('Pick-up Address Required')</t>
        </is>
      </c>
      <c r="CQ302" t="inlineStr">
        <is>
          <t>static(False)</t>
        </is>
      </c>
      <c r="CR302" t="inlineStr">
        <is>
          <t>static(True)</t>
        </is>
      </c>
      <c r="CS302" t="inlineStr">
        <is>
          <t>static('All')</t>
        </is>
      </c>
      <c r="CT302" t="inlineStr">
        <is>
          <t>static('TecEx;Zee')</t>
        </is>
      </c>
      <c r="CU302" t="inlineStr">
        <is>
          <t>static('AM')</t>
        </is>
      </c>
      <c r="CV302">
        <f>SUBSTITUTE(Task_exp7437[[#This Row],[Shipment_Order__r.Client_Reference__c]]&amp;":"&amp;Task_exp7437[[#This Row],[Master_Task_LookupName]],"\","")</f>
        <v/>
      </c>
    </row>
    <row r="303">
      <c r="CM303" t="inlineStr">
        <is>
          <t>MED15</t>
        </is>
      </c>
      <c r="CN303" t="inlineStr">
        <is>
          <t>Purchase Order Required (for TecEx Services) Non-BATS</t>
        </is>
      </c>
      <c r="CO303" t="inlineStr">
        <is>
          <t>static('a7b1v000000H43GAAS')</t>
        </is>
      </c>
      <c r="CP303" t="inlineStr">
        <is>
          <t>static('Purchase Order Required (for TecEx Services) Non-BATS')</t>
        </is>
      </c>
      <c r="CQ303" t="inlineStr">
        <is>
          <t>static(False)</t>
        </is>
      </c>
      <c r="CR303" t="inlineStr">
        <is>
          <t>static(True)</t>
        </is>
      </c>
      <c r="CS303" t="inlineStr">
        <is>
          <t>static('All')</t>
        </is>
      </c>
      <c r="CT303" t="inlineStr">
        <is>
          <t>static('TecEx')</t>
        </is>
      </c>
      <c r="CU303" t="inlineStr">
        <is>
          <t>static('AM')</t>
        </is>
      </c>
      <c r="CV303">
        <f>SUBSTITUTE(Task_exp7437[[#This Row],[Shipment_Order__r.Client_Reference__c]]&amp;":"&amp;Task_exp7437[[#This Row],[Master_Task_LookupName]],"\","")</f>
        <v/>
      </c>
    </row>
    <row r="304">
      <c r="CM304" t="inlineStr">
        <is>
          <t>MED15</t>
        </is>
      </c>
      <c r="CN304" t="inlineStr">
        <is>
          <t>Pick-up Address Required</t>
        </is>
      </c>
      <c r="CO304" t="inlineStr">
        <is>
          <t>static('a7b1v000000kEWfAAM')</t>
        </is>
      </c>
      <c r="CP304" t="inlineStr">
        <is>
          <t>static('Pick-up Address Required')</t>
        </is>
      </c>
      <c r="CQ304" t="inlineStr">
        <is>
          <t>static(False)</t>
        </is>
      </c>
      <c r="CR304" t="inlineStr">
        <is>
          <t>static(True)</t>
        </is>
      </c>
      <c r="CS304" t="inlineStr">
        <is>
          <t>static('All')</t>
        </is>
      </c>
      <c r="CT304" t="inlineStr">
        <is>
          <t>static('TecEx;Zee')</t>
        </is>
      </c>
      <c r="CU304" t="inlineStr">
        <is>
          <t>static('AM')</t>
        </is>
      </c>
      <c r="CV304">
        <f>SUBSTITUTE(Task_exp7437[[#This Row],[Shipment_Order__r.Client_Reference__c]]&amp;":"&amp;Task_exp7437[[#This Row],[Master_Task_LookupName]],"\","")</f>
        <v/>
      </c>
    </row>
    <row r="305">
      <c r="CM305" t="inlineStr">
        <is>
          <t>MED15</t>
        </is>
      </c>
      <c r="CN305" t="inlineStr">
        <is>
          <t>Final Delivery Addresses Required</t>
        </is>
      </c>
      <c r="CO305" t="inlineStr">
        <is>
          <t>static('a7b1v000000kEWgAAM')</t>
        </is>
      </c>
      <c r="CP305" t="inlineStr">
        <is>
          <t>static('Final Delivery Addresses Required')</t>
        </is>
      </c>
      <c r="CQ305" t="inlineStr">
        <is>
          <t>static(False)</t>
        </is>
      </c>
      <c r="CR305" t="inlineStr">
        <is>
          <t>static(True)</t>
        </is>
      </c>
      <c r="CS305" t="inlineStr">
        <is>
          <t>static('All')</t>
        </is>
      </c>
      <c r="CT305" t="inlineStr">
        <is>
          <t>static('TecEx;Zee')</t>
        </is>
      </c>
      <c r="CU305" t="inlineStr">
        <is>
          <t>static('AM')</t>
        </is>
      </c>
      <c r="CV305">
        <f>SUBSTITUTE(Task_exp7437[[#This Row],[Shipment_Order__r.Client_Reference__c]]&amp;":"&amp;Task_exp7437[[#This Row],[Master_Task_LookupName]],"\","")</f>
        <v/>
      </c>
    </row>
    <row r="306">
      <c r="CM306" t="inlineStr">
        <is>
          <t>MED15</t>
        </is>
      </c>
      <c r="CN306" t="inlineStr">
        <is>
          <t>Package Information Required</t>
        </is>
      </c>
      <c r="CO306" t="inlineStr">
        <is>
          <t>static('a7b1v000000kEWhAAM')</t>
        </is>
      </c>
      <c r="CP306" t="inlineStr">
        <is>
          <t>static('Package Information Required')</t>
        </is>
      </c>
      <c r="CQ306" t="inlineStr">
        <is>
          <t>static(False)</t>
        </is>
      </c>
      <c r="CR306" t="inlineStr">
        <is>
          <t>static(True)</t>
        </is>
      </c>
      <c r="CS306" t="inlineStr">
        <is>
          <t>static('All')</t>
        </is>
      </c>
      <c r="CT306" t="inlineStr">
        <is>
          <t>static('TecEx;Zee')</t>
        </is>
      </c>
      <c r="CU306" t="inlineStr">
        <is>
          <t>static('AM')</t>
        </is>
      </c>
      <c r="CV306">
        <f>SUBSTITUTE(Task_exp7437[[#This Row],[Shipment_Order__r.Client_Reference__c]]&amp;":"&amp;Task_exp7437[[#This Row],[Master_Task_LookupName]],"\","")</f>
        <v/>
      </c>
    </row>
    <row r="307">
      <c r="CM307" t="inlineStr">
        <is>
          <t>MED15</t>
        </is>
      </c>
      <c r="CN307" t="inlineStr">
        <is>
          <t>Data Centre Ticket Number Required</t>
        </is>
      </c>
      <c r="CO307" t="inlineStr">
        <is>
          <t>static('a7b1v000000kEWnAAM')</t>
        </is>
      </c>
      <c r="CP307" t="inlineStr">
        <is>
          <t>static('Data Centre Ticket Number Required')</t>
        </is>
      </c>
      <c r="CQ307" t="inlineStr">
        <is>
          <t>static(False)</t>
        </is>
      </c>
      <c r="CR307" t="inlineStr">
        <is>
          <t>static(True)</t>
        </is>
      </c>
      <c r="CS307" t="inlineStr">
        <is>
          <t>static('All')</t>
        </is>
      </c>
      <c r="CT307" t="inlineStr">
        <is>
          <t>static('TecEx')</t>
        </is>
      </c>
      <c r="CU307" t="inlineStr">
        <is>
          <t>static('AM')</t>
        </is>
      </c>
      <c r="CV307">
        <f>SUBSTITUTE(Task_exp7437[[#This Row],[Shipment_Order__r.Client_Reference__c]]&amp;":"&amp;Task_exp7437[[#This Row],[Master_Task_LookupName]],"\","")</f>
        <v/>
      </c>
    </row>
    <row r="308">
      <c r="CM308" t="inlineStr">
        <is>
          <t>MED15</t>
        </is>
      </c>
      <c r="CN308" t="inlineStr">
        <is>
          <t>Commercial Invoice Required (TecEx)</t>
        </is>
      </c>
      <c r="CO308" t="inlineStr">
        <is>
          <t>static('a7b1v000000kEWoAAM')</t>
        </is>
      </c>
      <c r="CP308" t="inlineStr">
        <is>
          <t>static('Commercial Invoice Required (TecEx)')</t>
        </is>
      </c>
      <c r="CQ308" t="inlineStr">
        <is>
          <t>static(False)</t>
        </is>
      </c>
      <c r="CR308" t="inlineStr">
        <is>
          <t>static(True)</t>
        </is>
      </c>
      <c r="CS308" t="inlineStr">
        <is>
          <t>static('All')</t>
        </is>
      </c>
      <c r="CT308" t="inlineStr">
        <is>
          <t>static('TecEx;Zee')</t>
        </is>
      </c>
      <c r="CU308" t="inlineStr">
        <is>
          <t>static('AM')</t>
        </is>
      </c>
      <c r="CV308">
        <f>SUBSTITUTE(Task_exp7437[[#This Row],[Shipment_Order__r.Client_Reference__c]]&amp;":"&amp;Task_exp7437[[#This Row],[Master_Task_LookupName]],"\","")</f>
        <v/>
      </c>
    </row>
    <row r="309">
      <c r="CM309" t="inlineStr">
        <is>
          <t>MED15</t>
        </is>
      </c>
      <c r="CN309" t="inlineStr">
        <is>
          <t>Air Waybill Required (Client) - FF Only (No Notify Party)</t>
        </is>
      </c>
      <c r="CO309" t="inlineStr">
        <is>
          <t>static('a7b1v000000kEX1AAM')</t>
        </is>
      </c>
      <c r="CP309" t="inlineStr">
        <is>
          <t>static('Air Waybill Required (Client) - FF Only (No Notify Party)')</t>
        </is>
      </c>
      <c r="CQ309" t="inlineStr">
        <is>
          <t>static(False)</t>
        </is>
      </c>
      <c r="CR309" t="inlineStr">
        <is>
          <t>static(True)</t>
        </is>
      </c>
      <c r="CS309" t="inlineStr">
        <is>
          <t>static('All')</t>
        </is>
      </c>
      <c r="CT309" t="inlineStr">
        <is>
          <t>static('TecEx;Zee')</t>
        </is>
      </c>
      <c r="CU309" t="inlineStr">
        <is>
          <t>static('AM')</t>
        </is>
      </c>
      <c r="CV309">
        <f>SUBSTITUTE(Task_exp7437[[#This Row],[Shipment_Order__r.Client_Reference__c]]&amp;":"&amp;Task_exp7437[[#This Row],[Master_Task_LookupName]],"\","")</f>
        <v/>
      </c>
    </row>
    <row r="310">
      <c r="CM310" t="inlineStr">
        <is>
          <t>MED15</t>
        </is>
      </c>
      <c r="CN310" t="inlineStr">
        <is>
          <t>Pre-alert/Departure Notice/Flight Details Required</t>
        </is>
      </c>
      <c r="CO310" t="inlineStr">
        <is>
          <t>static('a7b1v000000kEX7AAM')</t>
        </is>
      </c>
      <c r="CP310" t="inlineStr">
        <is>
          <t>static('Pre-alert/Departure Notice/Flight Details Required')</t>
        </is>
      </c>
      <c r="CQ310" t="inlineStr">
        <is>
          <t>static(False)</t>
        </is>
      </c>
      <c r="CR310" t="inlineStr">
        <is>
          <t>static(True)</t>
        </is>
      </c>
      <c r="CS310" t="inlineStr">
        <is>
          <t>static('All')</t>
        </is>
      </c>
      <c r="CT310" t="inlineStr">
        <is>
          <t>static('TecEx')</t>
        </is>
      </c>
      <c r="CU310" t="inlineStr">
        <is>
          <t>static('AM')</t>
        </is>
      </c>
      <c r="CV310">
        <f>SUBSTITUTE(Task_exp7437[[#This Row],[Shipment_Order__r.Client_Reference__c]]&amp;":"&amp;Task_exp7437[[#This Row],[Master_Task_LookupName]],"\","")</f>
        <v/>
      </c>
    </row>
    <row r="311">
      <c r="CM311" t="inlineStr">
        <is>
          <t>MED15</t>
        </is>
      </c>
      <c r="CN311" t="inlineStr">
        <is>
          <t>No Agreed Pricing</t>
        </is>
      </c>
      <c r="CO311" t="inlineStr">
        <is>
          <t>static('a7b1v000000kEWAAA2')</t>
        </is>
      </c>
      <c r="CP311" t="inlineStr">
        <is>
          <t>static('No Agreed Pricing')</t>
        </is>
      </c>
      <c r="CQ311" t="inlineStr">
        <is>
          <t>static(False)</t>
        </is>
      </c>
      <c r="CR311" t="inlineStr">
        <is>
          <t>static(True)</t>
        </is>
      </c>
      <c r="CS311" t="inlineStr">
        <is>
          <t>static('All')</t>
        </is>
      </c>
      <c r="CT311" t="inlineStr">
        <is>
          <t>static('TecEx')</t>
        </is>
      </c>
      <c r="CU311" t="inlineStr">
        <is>
          <t>static('AM')</t>
        </is>
      </c>
      <c r="CV311">
        <f>SUBSTITUTE(Task_exp7437[[#This Row],[Shipment_Order__r.Client_Reference__c]]&amp;":"&amp;Task_exp7437[[#This Row],[Master_Task_LookupName]],"\","")</f>
        <v/>
      </c>
    </row>
    <row r="312">
      <c r="CM312" t="inlineStr">
        <is>
          <t>MED15</t>
        </is>
      </c>
      <c r="CN312" t="inlineStr">
        <is>
          <t>Datasheet</t>
        </is>
      </c>
      <c r="CO312" t="inlineStr">
        <is>
          <t>static('a7b1v000000kEXfAAM')</t>
        </is>
      </c>
      <c r="CP312" t="inlineStr">
        <is>
          <t>static('Datasheet')</t>
        </is>
      </c>
      <c r="CQ312" t="inlineStr">
        <is>
          <t>static(False)</t>
        </is>
      </c>
      <c r="CR312" t="inlineStr">
        <is>
          <t>static(True)</t>
        </is>
      </c>
      <c r="CS312" t="inlineStr">
        <is>
          <t>static('All')</t>
        </is>
      </c>
      <c r="CT312" t="inlineStr">
        <is>
          <t>static('TecEx')</t>
        </is>
      </c>
      <c r="CU312" t="inlineStr">
        <is>
          <t>static('AM')</t>
        </is>
      </c>
      <c r="CV312">
        <f>SUBSTITUTE(Task_exp7437[[#This Row],[Shipment_Order__r.Client_Reference__c]]&amp;":"&amp;Task_exp7437[[#This Row],[Master_Task_LookupName]],"\","")</f>
        <v/>
      </c>
    </row>
    <row r="313">
      <c r="CM313" t="inlineStr">
        <is>
          <t>MED15</t>
        </is>
      </c>
      <c r="CN313" t="inlineStr">
        <is>
          <t>Auto CI Used</t>
        </is>
      </c>
      <c r="CO313" t="inlineStr">
        <is>
          <t>static('a7b1v000000kEWIAA2')</t>
        </is>
      </c>
      <c r="CP313" t="inlineStr">
        <is>
          <t>static('Auto CI Used')</t>
        </is>
      </c>
      <c r="CQ313" t="inlineStr">
        <is>
          <t>static(False)</t>
        </is>
      </c>
      <c r="CR313" t="inlineStr">
        <is>
          <t>static(True)</t>
        </is>
      </c>
      <c r="CS313" t="inlineStr">
        <is>
          <t>static('All')</t>
        </is>
      </c>
      <c r="CT313" t="inlineStr">
        <is>
          <t>static('TecEx;Zee')</t>
        </is>
      </c>
      <c r="CU313" t="inlineStr">
        <is>
          <t>static('AM')</t>
        </is>
      </c>
      <c r="CV313">
        <f>SUBSTITUTE(Task_exp7437[[#This Row],[Shipment_Order__r.Client_Reference__c]]&amp;":"&amp;Task_exp7437[[#This Row],[Master_Task_LookupName]],"\","")</f>
        <v/>
      </c>
    </row>
    <row r="314">
      <c r="CM314" t="inlineStr">
        <is>
          <t>MED15</t>
        </is>
      </c>
      <c r="CN314" t="inlineStr">
        <is>
          <t>Export License IOR Modal</t>
        </is>
      </c>
      <c r="CO314" t="inlineStr">
        <is>
          <t>static('a7b1v000000H3znAAC')</t>
        </is>
      </c>
      <c r="CP314" t="inlineStr">
        <is>
          <t>static('Export License IOR Modal')</t>
        </is>
      </c>
      <c r="CQ314" t="inlineStr">
        <is>
          <t>static(False)</t>
        </is>
      </c>
      <c r="CR314" t="inlineStr">
        <is>
          <t>static(True)</t>
        </is>
      </c>
      <c r="CS314" t="inlineStr">
        <is>
          <t>static('All')</t>
        </is>
      </c>
      <c r="CT314" t="inlineStr">
        <is>
          <t>static('TecEx')</t>
        </is>
      </c>
      <c r="CU314" t="inlineStr">
        <is>
          <t>static('AM')</t>
        </is>
      </c>
      <c r="CV314">
        <f>SUBSTITUTE(Task_exp7437[[#This Row],[Shipment_Order__r.Client_Reference__c]]&amp;":"&amp;Task_exp7437[[#This Row],[Master_Task_LookupName]],"\","")</f>
        <v/>
      </c>
    </row>
    <row r="315">
      <c r="CM315" t="inlineStr">
        <is>
          <t>MED15</t>
        </is>
      </c>
      <c r="CN315" t="inlineStr">
        <is>
          <t>AWB Approved Internally</t>
        </is>
      </c>
      <c r="CO315" t="inlineStr">
        <is>
          <t>static('a7b1v000000H3zpAAC')</t>
        </is>
      </c>
      <c r="CP315" t="inlineStr">
        <is>
          <t>static('AWB Approved Internally')</t>
        </is>
      </c>
      <c r="CQ315" t="inlineStr">
        <is>
          <t>static(False)</t>
        </is>
      </c>
      <c r="CR315" t="inlineStr">
        <is>
          <t>static(True)</t>
        </is>
      </c>
      <c r="CS315" t="inlineStr">
        <is>
          <t>static('All')</t>
        </is>
      </c>
      <c r="CT315" t="inlineStr">
        <is>
          <t>static('TecEx')</t>
        </is>
      </c>
      <c r="CU315" t="inlineStr">
        <is>
          <t>static('ICE')</t>
        </is>
      </c>
      <c r="CV315">
        <f>SUBSTITUTE(Task_exp7437[[#This Row],[Shipment_Order__r.Client_Reference__c]]&amp;":"&amp;Task_exp7437[[#This Row],[Master_Task_LookupName]],"\","")</f>
        <v/>
      </c>
    </row>
    <row r="316">
      <c r="CM316" t="inlineStr">
        <is>
          <t>MED15</t>
        </is>
      </c>
      <c r="CN316" t="inlineStr">
        <is>
          <t>Japan Datacenter Modal</t>
        </is>
      </c>
      <c r="CO316" t="inlineStr">
        <is>
          <t>static('a7b1v000000H41RAAS')</t>
        </is>
      </c>
      <c r="CP316" t="inlineStr">
        <is>
          <t>static('Japan Datacenter Modal')</t>
        </is>
      </c>
      <c r="CQ316" t="inlineStr">
        <is>
          <t>static(False)</t>
        </is>
      </c>
      <c r="CR316" t="inlineStr">
        <is>
          <t>static(True)</t>
        </is>
      </c>
      <c r="CS316" t="inlineStr">
        <is>
          <t>static('Japan')</t>
        </is>
      </c>
      <c r="CT316" t="inlineStr">
        <is>
          <t>static('TecEx')</t>
        </is>
      </c>
      <c r="CU316" t="inlineStr">
        <is>
          <t>static('AM')</t>
        </is>
      </c>
      <c r="CV316">
        <f>SUBSTITUTE(Task_exp7437[[#This Row],[Shipment_Order__r.Client_Reference__c]]&amp;":"&amp;Task_exp7437[[#This Row],[Master_Task_LookupName]],"\","")</f>
        <v/>
      </c>
    </row>
    <row r="317">
      <c r="CM317" t="inlineStr">
        <is>
          <t>MED15</t>
        </is>
      </c>
      <c r="CN317" t="inlineStr">
        <is>
          <t>Freight Information Required</t>
        </is>
      </c>
      <c r="CO317" t="inlineStr">
        <is>
          <t>static('a7b1v000000kEaAAAU')</t>
        </is>
      </c>
      <c r="CP317" t="inlineStr">
        <is>
          <t>static('Freight Information Required')</t>
        </is>
      </c>
      <c r="CQ317" t="inlineStr">
        <is>
          <t>static(False)</t>
        </is>
      </c>
      <c r="CR317" t="inlineStr">
        <is>
          <t>static(True)</t>
        </is>
      </c>
      <c r="CS317" t="inlineStr">
        <is>
          <t>static('All')</t>
        </is>
      </c>
      <c r="CT317" t="inlineStr">
        <is>
          <t>static('TecEx')</t>
        </is>
      </c>
      <c r="CU317" t="inlineStr">
        <is>
          <t>static('AM')</t>
        </is>
      </c>
      <c r="CV317">
        <f>SUBSTITUTE(Task_exp7437[[#This Row],[Shipment_Order__r.Client_Reference__c]]&amp;":"&amp;Task_exp7437[[#This Row],[Master_Task_LookupName]],"\","")</f>
        <v/>
      </c>
    </row>
    <row r="318">
      <c r="CM318" t="inlineStr">
        <is>
          <t>MED15</t>
        </is>
      </c>
      <c r="CN318" t="inlineStr">
        <is>
          <t>Shipping Pack to be Compiled</t>
        </is>
      </c>
      <c r="CO318" t="inlineStr">
        <is>
          <t>static('a7b1v000000kEaTAAU')</t>
        </is>
      </c>
      <c r="CP318" t="inlineStr">
        <is>
          <t>static('Shipping Pack to be Compiled')</t>
        </is>
      </c>
      <c r="CQ318" t="inlineStr">
        <is>
          <t>static(False)</t>
        </is>
      </c>
      <c r="CR318" t="inlineStr">
        <is>
          <t>static(True)</t>
        </is>
      </c>
      <c r="CS318" t="inlineStr">
        <is>
          <t>static('All')</t>
        </is>
      </c>
      <c r="CT318" t="inlineStr">
        <is>
          <t>static('TecEx;Zee')</t>
        </is>
      </c>
      <c r="CU318" t="inlineStr">
        <is>
          <t>static('AM')</t>
        </is>
      </c>
      <c r="CV318">
        <f>SUBSTITUTE(Task_exp7437[[#This Row],[Shipment_Order__r.Client_Reference__c]]&amp;":"&amp;Task_exp7437[[#This Row],[Master_Task_LookupName]],"\","")</f>
        <v/>
      </c>
    </row>
    <row r="319">
      <c r="CM319" t="inlineStr">
        <is>
          <t>MED16</t>
        </is>
      </c>
      <c r="CN319" t="inlineStr">
        <is>
          <t>Insurance Information Required</t>
        </is>
      </c>
      <c r="CO319" t="inlineStr">
        <is>
          <t>static('a7b1v000000kEaBAAU')</t>
        </is>
      </c>
      <c r="CP319" t="inlineStr">
        <is>
          <t>static('Insurance Information Required')</t>
        </is>
      </c>
      <c r="CQ319" t="inlineStr">
        <is>
          <t>static(False)</t>
        </is>
      </c>
      <c r="CR319" t="inlineStr">
        <is>
          <t>static(True)</t>
        </is>
      </c>
      <c r="CS319" t="inlineStr">
        <is>
          <t>static('All')</t>
        </is>
      </c>
      <c r="CT319" t="inlineStr">
        <is>
          <t>static('TecEx')</t>
        </is>
      </c>
      <c r="CU319" t="inlineStr">
        <is>
          <t>static('AM')</t>
        </is>
      </c>
      <c r="CV319">
        <f>SUBSTITUTE(Task_exp7437[[#This Row],[Shipment_Order__r.Client_Reference__c]]&amp;":"&amp;Task_exp7437[[#This Row],[Master_Task_LookupName]],"\","")</f>
        <v/>
      </c>
    </row>
    <row r="320">
      <c r="CM320" t="inlineStr">
        <is>
          <t>MED16</t>
        </is>
      </c>
      <c r="CN320" t="inlineStr">
        <is>
          <t>Freight Information Required</t>
        </is>
      </c>
      <c r="CO320" t="inlineStr">
        <is>
          <t>static('a7b1v000000kEaAAAU')</t>
        </is>
      </c>
      <c r="CP320" t="inlineStr">
        <is>
          <t>static('Freight Information Required')</t>
        </is>
      </c>
      <c r="CQ320" t="inlineStr">
        <is>
          <t>static(False)</t>
        </is>
      </c>
      <c r="CR320" t="inlineStr">
        <is>
          <t>static(True)</t>
        </is>
      </c>
      <c r="CS320" t="inlineStr">
        <is>
          <t>static('All')</t>
        </is>
      </c>
      <c r="CT320" t="inlineStr">
        <is>
          <t>static('TecEx')</t>
        </is>
      </c>
      <c r="CU320" t="inlineStr">
        <is>
          <t>static('AM')</t>
        </is>
      </c>
      <c r="CV320">
        <f>SUBSTITUTE(Task_exp7437[[#This Row],[Shipment_Order__r.Client_Reference__c]]&amp;":"&amp;Task_exp7437[[#This Row],[Master_Task_LookupName]],"\","")</f>
        <v/>
      </c>
    </row>
    <row r="321">
      <c r="CM321" t="inlineStr">
        <is>
          <t>MED16</t>
        </is>
      </c>
      <c r="CN321" t="inlineStr">
        <is>
          <t>Shipping Pack to be Compiled</t>
        </is>
      </c>
      <c r="CO321" t="inlineStr">
        <is>
          <t>static('a7b1v000000kEaTAAU')</t>
        </is>
      </c>
      <c r="CP321" t="inlineStr">
        <is>
          <t>static('Shipping Pack to be Compiled')</t>
        </is>
      </c>
      <c r="CQ321" t="inlineStr">
        <is>
          <t>static(False)</t>
        </is>
      </c>
      <c r="CR321" t="inlineStr">
        <is>
          <t>static(True)</t>
        </is>
      </c>
      <c r="CS321" t="inlineStr">
        <is>
          <t>static('All')</t>
        </is>
      </c>
      <c r="CT321" t="inlineStr">
        <is>
          <t>static('TecEx;Zee')</t>
        </is>
      </c>
      <c r="CU321" t="inlineStr">
        <is>
          <t>static('AM')</t>
        </is>
      </c>
      <c r="CV321">
        <f>SUBSTITUTE(Task_exp7437[[#This Row],[Shipment_Order__r.Client_Reference__c]]&amp;":"&amp;Task_exp7437[[#This Row],[Master_Task_LookupName]],"\","")</f>
        <v/>
      </c>
    </row>
    <row r="322">
      <c r="CM322" t="inlineStr">
        <is>
          <t>MED16</t>
        </is>
      </c>
      <c r="CN322" t="inlineStr">
        <is>
          <t>Invoice Client (During Shipping)</t>
        </is>
      </c>
      <c r="CO322" t="inlineStr">
        <is>
          <t>static('a7b1v000000kEaVAAU')</t>
        </is>
      </c>
      <c r="CP322" t="inlineStr">
        <is>
          <t>static('Invoice Client (During Shipping)')</t>
        </is>
      </c>
      <c r="CQ322" t="inlineStr">
        <is>
          <t>static(False)</t>
        </is>
      </c>
      <c r="CR322" t="inlineStr">
        <is>
          <t>static(True)</t>
        </is>
      </c>
      <c r="CS322" t="inlineStr">
        <is>
          <t>static('All')</t>
        </is>
      </c>
      <c r="CT322" t="inlineStr">
        <is>
          <t>static('TecEx;Zee')</t>
        </is>
      </c>
      <c r="CU322" t="inlineStr">
        <is>
          <t>static('FC')</t>
        </is>
      </c>
      <c r="CV322">
        <f>SUBSTITUTE(Task_exp7437[[#This Row],[Shipment_Order__r.Client_Reference__c]]&amp;":"&amp;Task_exp7437[[#This Row],[Master_Task_LookupName]],"\","")</f>
        <v/>
      </c>
    </row>
    <row r="323">
      <c r="CM323" t="inlineStr">
        <is>
          <t>MED16</t>
        </is>
      </c>
      <c r="CN323" t="inlineStr">
        <is>
          <t>Packing List (TecEx)</t>
        </is>
      </c>
      <c r="CO323" t="inlineStr">
        <is>
          <t>static('a7b1v000000kEbJAAU')</t>
        </is>
      </c>
      <c r="CP323" t="inlineStr">
        <is>
          <t>static('Packing List (TecEx)')</t>
        </is>
      </c>
      <c r="CQ323" t="inlineStr">
        <is>
          <t>static(False)</t>
        </is>
      </c>
      <c r="CR323" t="inlineStr">
        <is>
          <t>static(True)</t>
        </is>
      </c>
      <c r="CS323" t="inlineStr">
        <is>
          <t>static('All')</t>
        </is>
      </c>
      <c r="CT323" t="inlineStr">
        <is>
          <t>static('TecEx')</t>
        </is>
      </c>
      <c r="CU323" t="inlineStr">
        <is>
          <t>static('AM')</t>
        </is>
      </c>
      <c r="CV323">
        <f>SUBSTITUTE(Task_exp7437[[#This Row],[Shipment_Order__r.Client_Reference__c]]&amp;":"&amp;Task_exp7437[[#This Row],[Master_Task_LookupName]],"\","")</f>
        <v/>
      </c>
    </row>
    <row r="324">
      <c r="CM324" t="inlineStr">
        <is>
          <t>MED16</t>
        </is>
      </c>
      <c r="CN324" t="inlineStr">
        <is>
          <t>Upfront Payment of Taxes (By CPA)</t>
        </is>
      </c>
      <c r="CO324" t="inlineStr">
        <is>
          <t>static('a7b1v000000kEaEAAU')</t>
        </is>
      </c>
      <c r="CP324" t="inlineStr">
        <is>
          <t>static('Upfront Payment of Taxes (By CPA)')</t>
        </is>
      </c>
      <c r="CQ324" t="inlineStr">
        <is>
          <t>static(False)</t>
        </is>
      </c>
      <c r="CR324" t="inlineStr">
        <is>
          <t>static(True)</t>
        </is>
      </c>
      <c r="CS324" t="inlineStr">
        <is>
          <t>static('All')</t>
        </is>
      </c>
      <c r="CT324" t="inlineStr">
        <is>
          <t>static('TecEx')</t>
        </is>
      </c>
      <c r="CU324" t="inlineStr">
        <is>
          <t>static('ICE')</t>
        </is>
      </c>
      <c r="CV324">
        <f>SUBSTITUTE(Task_exp7437[[#This Row],[Shipment_Order__r.Client_Reference__c]]&amp;":"&amp;Task_exp7437[[#This Row],[Master_Task_LookupName]],"\","")</f>
        <v/>
      </c>
    </row>
    <row r="325">
      <c r="CM325" t="inlineStr">
        <is>
          <t>MED16</t>
        </is>
      </c>
      <c r="CN325" t="inlineStr">
        <is>
          <t>Finance Ready to Invoice</t>
        </is>
      </c>
      <c r="CO325" t="inlineStr">
        <is>
          <t>static('a7b1v000000kEssAAE')</t>
        </is>
      </c>
      <c r="CP325" t="inlineStr">
        <is>
          <t>static('Finance Ready to Invoice')</t>
        </is>
      </c>
      <c r="CQ325" t="inlineStr">
        <is>
          <t>static(False)</t>
        </is>
      </c>
      <c r="CR325" t="inlineStr">
        <is>
          <t>static(True)</t>
        </is>
      </c>
      <c r="CS325" t="inlineStr">
        <is>
          <t>static('All')</t>
        </is>
      </c>
      <c r="CT325" t="inlineStr">
        <is>
          <t>static('TecEx')</t>
        </is>
      </c>
      <c r="CU325" t="inlineStr">
        <is>
          <t>static('AM')</t>
        </is>
      </c>
      <c r="CV325">
        <f>SUBSTITUTE(Task_exp7437[[#This Row],[Shipment_Order__r.Client_Reference__c]]&amp;":"&amp;Task_exp7437[[#This Row],[Master_Task_LookupName]],"\","")</f>
        <v/>
      </c>
    </row>
    <row r="326">
      <c r="CM326" t="inlineStr">
        <is>
          <t>MED16</t>
        </is>
      </c>
      <c r="CN326" t="inlineStr">
        <is>
          <t>Documents to be Signed and Stamped</t>
        </is>
      </c>
      <c r="CO326" t="inlineStr">
        <is>
          <t>static('a7b1v000000kEXIAA2')</t>
        </is>
      </c>
      <c r="CP326" t="inlineStr">
        <is>
          <t>static('Documents to be Signed and Stamped')</t>
        </is>
      </c>
      <c r="CQ326" t="inlineStr">
        <is>
          <t>static(False)</t>
        </is>
      </c>
      <c r="CR326" t="inlineStr">
        <is>
          <t>static(True)</t>
        </is>
      </c>
      <c r="CS326" t="inlineStr">
        <is>
          <t>static('All')</t>
        </is>
      </c>
      <c r="CT326" t="inlineStr">
        <is>
          <t>static('TecEx')</t>
        </is>
      </c>
      <c r="CU326" t="inlineStr">
        <is>
          <t>static('AM')</t>
        </is>
      </c>
      <c r="CV326">
        <f>SUBSTITUTE(Task_exp7437[[#This Row],[Shipment_Order__r.Client_Reference__c]]&amp;":"&amp;Task_exp7437[[#This Row],[Master_Task_LookupName]],"\","")</f>
        <v/>
      </c>
    </row>
    <row r="327">
      <c r="CM327" t="inlineStr">
        <is>
          <t>MED16</t>
        </is>
      </c>
      <c r="CN327" t="inlineStr">
        <is>
          <t>Auto CI Used</t>
        </is>
      </c>
      <c r="CO327" t="inlineStr">
        <is>
          <t>static('a7b1v000000kEWIAA2')</t>
        </is>
      </c>
      <c r="CP327" t="inlineStr">
        <is>
          <t>static('Auto CI Used')</t>
        </is>
      </c>
      <c r="CQ327" t="inlineStr">
        <is>
          <t>static(False)</t>
        </is>
      </c>
      <c r="CR327" t="inlineStr">
        <is>
          <t>static(True)</t>
        </is>
      </c>
      <c r="CS327" t="inlineStr">
        <is>
          <t>static('All')</t>
        </is>
      </c>
      <c r="CT327" t="inlineStr">
        <is>
          <t>static('TecEx;Zee')</t>
        </is>
      </c>
      <c r="CU327" t="inlineStr">
        <is>
          <t>static('AM')</t>
        </is>
      </c>
      <c r="CV327">
        <f>SUBSTITUTE(Task_exp7437[[#This Row],[Shipment_Order__r.Client_Reference__c]]&amp;":"&amp;Task_exp7437[[#This Row],[Master_Task_LookupName]],"\","")</f>
        <v/>
      </c>
    </row>
    <row r="328">
      <c r="CM328" t="inlineStr">
        <is>
          <t>MED16</t>
        </is>
      </c>
      <c r="CN328" t="inlineStr">
        <is>
          <t>Datasheet</t>
        </is>
      </c>
      <c r="CO328" t="inlineStr">
        <is>
          <t>static('a7b1v000000kEXfAAM')</t>
        </is>
      </c>
      <c r="CP328" t="inlineStr">
        <is>
          <t>static('Datasheet')</t>
        </is>
      </c>
      <c r="CQ328" t="inlineStr">
        <is>
          <t>static(False)</t>
        </is>
      </c>
      <c r="CR328" t="inlineStr">
        <is>
          <t>static(True)</t>
        </is>
      </c>
      <c r="CS328" t="inlineStr">
        <is>
          <t>static('All')</t>
        </is>
      </c>
      <c r="CT328" t="inlineStr">
        <is>
          <t>static('TecEx')</t>
        </is>
      </c>
      <c r="CU328" t="inlineStr">
        <is>
          <t>static('AM')</t>
        </is>
      </c>
      <c r="CV328">
        <f>SUBSTITUTE(Task_exp7437[[#This Row],[Shipment_Order__r.Client_Reference__c]]&amp;":"&amp;Task_exp7437[[#This Row],[Master_Task_LookupName]],"\","")</f>
        <v/>
      </c>
    </row>
    <row r="329">
      <c r="CM329" t="inlineStr">
        <is>
          <t>MED16</t>
        </is>
      </c>
      <c r="CN329" t="inlineStr">
        <is>
          <t>No Agreed Pricing - EHS Lanes</t>
        </is>
      </c>
      <c r="CO329" t="inlineStr">
        <is>
          <t>static('a7b1v000000H4AZAA0')</t>
        </is>
      </c>
      <c r="CP329" t="inlineStr">
        <is>
          <t>static('No Agreed Pricing - EHS Lanes')</t>
        </is>
      </c>
      <c r="CQ329" t="inlineStr">
        <is>
          <t>static(False)</t>
        </is>
      </c>
      <c r="CR329" t="inlineStr">
        <is>
          <t>static(True)</t>
        </is>
      </c>
      <c r="CS329" t="inlineStr">
        <is>
          <t>static('All')</t>
        </is>
      </c>
      <c r="CT329" t="inlineStr">
        <is>
          <t>static('TecEx')</t>
        </is>
      </c>
      <c r="CU329" t="inlineStr">
        <is>
          <t>static('AM')</t>
        </is>
      </c>
      <c r="CV329">
        <f>SUBSTITUTE(Task_exp7437[[#This Row],[Shipment_Order__r.Client_Reference__c]]&amp;":"&amp;Task_exp7437[[#This Row],[Master_Task_LookupName]],"\","")</f>
        <v/>
      </c>
    </row>
    <row r="330">
      <c r="CM330" t="inlineStr">
        <is>
          <t>MED16</t>
        </is>
      </c>
      <c r="CN330" t="inlineStr">
        <is>
          <t>Air Waybill Required (Client) (No Notify Party)</t>
        </is>
      </c>
      <c r="CO330" t="inlineStr">
        <is>
          <t>static('a7b1v000000kEX2AAM')</t>
        </is>
      </c>
      <c r="CP330" t="inlineStr">
        <is>
          <t>static('Air Waybill Required (Client) (No Notify Party)')</t>
        </is>
      </c>
      <c r="CQ330" t="inlineStr">
        <is>
          <t>static(False)</t>
        </is>
      </c>
      <c r="CR330" t="inlineStr">
        <is>
          <t>static(True)</t>
        </is>
      </c>
      <c r="CS330" t="inlineStr">
        <is>
          <t>static('All')</t>
        </is>
      </c>
      <c r="CT330" t="inlineStr">
        <is>
          <t>static('TecEx;Zee')</t>
        </is>
      </c>
      <c r="CU330" t="inlineStr">
        <is>
          <t>static('AM')</t>
        </is>
      </c>
      <c r="CV330">
        <f>SUBSTITUTE(Task_exp7437[[#This Row],[Shipment_Order__r.Client_Reference__c]]&amp;":"&amp;Task_exp7437[[#This Row],[Master_Task_LookupName]],"\","")</f>
        <v/>
      </c>
    </row>
    <row r="331">
      <c r="CM331" t="inlineStr">
        <is>
          <t>MED16</t>
        </is>
      </c>
      <c r="CN331" t="inlineStr">
        <is>
          <t>Commercial Invoice Required (TecEx)</t>
        </is>
      </c>
      <c r="CO331" t="inlineStr">
        <is>
          <t>static('a7b1v000000kEWoAAM')</t>
        </is>
      </c>
      <c r="CP331" t="inlineStr">
        <is>
          <t>static('Commercial Invoice Required (TecEx)')</t>
        </is>
      </c>
      <c r="CQ331" t="inlineStr">
        <is>
          <t>static(False)</t>
        </is>
      </c>
      <c r="CR331" t="inlineStr">
        <is>
          <t>static(True)</t>
        </is>
      </c>
      <c r="CS331" t="inlineStr">
        <is>
          <t>static('All')</t>
        </is>
      </c>
      <c r="CT331" t="inlineStr">
        <is>
          <t>static('TecEx;Zee')</t>
        </is>
      </c>
      <c r="CU331" t="inlineStr">
        <is>
          <t>static('AM')</t>
        </is>
      </c>
      <c r="CV331">
        <f>SUBSTITUTE(Task_exp7437[[#This Row],[Shipment_Order__r.Client_Reference__c]]&amp;":"&amp;Task_exp7437[[#This Row],[Master_Task_LookupName]],"\","")</f>
        <v/>
      </c>
    </row>
    <row r="332">
      <c r="CM332" t="inlineStr">
        <is>
          <t>MED16</t>
        </is>
      </c>
      <c r="CN332" t="inlineStr">
        <is>
          <t>Data Centre Ticket Number Required</t>
        </is>
      </c>
      <c r="CO332" t="inlineStr">
        <is>
          <t>static('a7b1v000000kEWnAAM')</t>
        </is>
      </c>
      <c r="CP332" t="inlineStr">
        <is>
          <t>static('Data Centre Ticket Number Required')</t>
        </is>
      </c>
      <c r="CQ332" t="inlineStr">
        <is>
          <t>static(False)</t>
        </is>
      </c>
      <c r="CR332" t="inlineStr">
        <is>
          <t>static(True)</t>
        </is>
      </c>
      <c r="CS332" t="inlineStr">
        <is>
          <t>static('All')</t>
        </is>
      </c>
      <c r="CT332" t="inlineStr">
        <is>
          <t>static('TecEx')</t>
        </is>
      </c>
      <c r="CU332" t="inlineStr">
        <is>
          <t>static('AM')</t>
        </is>
      </c>
      <c r="CV332">
        <f>SUBSTITUTE(Task_exp7437[[#This Row],[Shipment_Order__r.Client_Reference__c]]&amp;":"&amp;Task_exp7437[[#This Row],[Master_Task_LookupName]],"\","")</f>
        <v/>
      </c>
    </row>
    <row r="333">
      <c r="CM333" t="inlineStr">
        <is>
          <t>MED16</t>
        </is>
      </c>
      <c r="CN333" t="inlineStr">
        <is>
          <t>Package Information Required</t>
        </is>
      </c>
      <c r="CO333" t="inlineStr">
        <is>
          <t>static('a7b1v000000kEWhAAM')</t>
        </is>
      </c>
      <c r="CP333" t="inlineStr">
        <is>
          <t>static('Package Information Required')</t>
        </is>
      </c>
      <c r="CQ333" t="inlineStr">
        <is>
          <t>static(False)</t>
        </is>
      </c>
      <c r="CR333" t="inlineStr">
        <is>
          <t>static(True)</t>
        </is>
      </c>
      <c r="CS333" t="inlineStr">
        <is>
          <t>static('All')</t>
        </is>
      </c>
      <c r="CT333" t="inlineStr">
        <is>
          <t>static('TecEx;Zee')</t>
        </is>
      </c>
      <c r="CU333" t="inlineStr">
        <is>
          <t>static('AM')</t>
        </is>
      </c>
      <c r="CV333">
        <f>SUBSTITUTE(Task_exp7437[[#This Row],[Shipment_Order__r.Client_Reference__c]]&amp;":"&amp;Task_exp7437[[#This Row],[Master_Task_LookupName]],"\","")</f>
        <v/>
      </c>
    </row>
    <row r="334">
      <c r="CM334" t="inlineStr">
        <is>
          <t>MED16</t>
        </is>
      </c>
      <c r="CN334" t="inlineStr">
        <is>
          <t>Final Delivery Addresses Required</t>
        </is>
      </c>
      <c r="CO334" t="inlineStr">
        <is>
          <t>static('a7b1v000000kEWgAAM')</t>
        </is>
      </c>
      <c r="CP334" t="inlineStr">
        <is>
          <t>static('Final Delivery Addresses Required')</t>
        </is>
      </c>
      <c r="CQ334" t="inlineStr">
        <is>
          <t>static(False)</t>
        </is>
      </c>
      <c r="CR334" t="inlineStr">
        <is>
          <t>static(True)</t>
        </is>
      </c>
      <c r="CS334" t="inlineStr">
        <is>
          <t>static('All')</t>
        </is>
      </c>
      <c r="CT334" t="inlineStr">
        <is>
          <t>static('TecEx;Zee')</t>
        </is>
      </c>
      <c r="CU334" t="inlineStr">
        <is>
          <t>static('AM')</t>
        </is>
      </c>
      <c r="CV334">
        <f>SUBSTITUTE(Task_exp7437[[#This Row],[Shipment_Order__r.Client_Reference__c]]&amp;":"&amp;Task_exp7437[[#This Row],[Master_Task_LookupName]],"\","")</f>
        <v/>
      </c>
    </row>
    <row r="335">
      <c r="CM335" t="inlineStr">
        <is>
          <t>MED16</t>
        </is>
      </c>
      <c r="CN335" t="inlineStr">
        <is>
          <t>Pick-up Address Required</t>
        </is>
      </c>
      <c r="CO335" t="inlineStr">
        <is>
          <t>static('a7b1v000000kEWfAAM')</t>
        </is>
      </c>
      <c r="CP335" t="inlineStr">
        <is>
          <t>static('Pick-up Address Required')</t>
        </is>
      </c>
      <c r="CQ335" t="inlineStr">
        <is>
          <t>static(False)</t>
        </is>
      </c>
      <c r="CR335" t="inlineStr">
        <is>
          <t>static(True)</t>
        </is>
      </c>
      <c r="CS335" t="inlineStr">
        <is>
          <t>static('All')</t>
        </is>
      </c>
      <c r="CT335" t="inlineStr">
        <is>
          <t>static('TecEx;Zee')</t>
        </is>
      </c>
      <c r="CU335" t="inlineStr">
        <is>
          <t>static('AM')</t>
        </is>
      </c>
      <c r="CV335">
        <f>SUBSTITUTE(Task_exp7437[[#This Row],[Shipment_Order__r.Client_Reference__c]]&amp;":"&amp;Task_exp7437[[#This Row],[Master_Task_LookupName]],"\","")</f>
        <v/>
      </c>
    </row>
    <row r="336">
      <c r="CM336" t="inlineStr">
        <is>
          <t>MED17</t>
        </is>
      </c>
      <c r="CN336" t="inlineStr">
        <is>
          <t>Multiple FDAs package labelling</t>
        </is>
      </c>
      <c r="CO336" t="inlineStr">
        <is>
          <t>static('a7b1v000000H45rAAC')</t>
        </is>
      </c>
      <c r="CP336" t="inlineStr">
        <is>
          <t>static('Multiple FDAs package labelling')</t>
        </is>
      </c>
      <c r="CQ336" t="inlineStr">
        <is>
          <t>static(False)</t>
        </is>
      </c>
      <c r="CR336" t="inlineStr">
        <is>
          <t>static(True)</t>
        </is>
      </c>
      <c r="CS336" t="inlineStr">
        <is>
          <t>static('All')</t>
        </is>
      </c>
      <c r="CT336" t="inlineStr">
        <is>
          <t>static('TecEx')</t>
        </is>
      </c>
      <c r="CU336" t="inlineStr">
        <is>
          <t>static('AM')</t>
        </is>
      </c>
      <c r="CV336">
        <f>SUBSTITUTE(Task_exp7437[[#This Row],[Shipment_Order__r.Client_Reference__c]]&amp;":"&amp;Task_exp7437[[#This Row],[Master_Task_LookupName]],"\","")</f>
        <v/>
      </c>
    </row>
    <row r="337">
      <c r="CM337" t="inlineStr">
        <is>
          <t>MED17</t>
        </is>
      </c>
      <c r="CN337" t="inlineStr">
        <is>
          <t>Client Address Pickup Preference</t>
        </is>
      </c>
      <c r="CO337" t="inlineStr">
        <is>
          <t>static('a7b1v000000c6zPAAQ')</t>
        </is>
      </c>
      <c r="CP337" t="inlineStr">
        <is>
          <t>static('Client Address Pickup Preference')</t>
        </is>
      </c>
      <c r="CQ337" t="inlineStr">
        <is>
          <t>static(False)</t>
        </is>
      </c>
      <c r="CR337" t="inlineStr">
        <is>
          <t>static(True)</t>
        </is>
      </c>
      <c r="CS337" t="inlineStr">
        <is>
          <t>static('All')</t>
        </is>
      </c>
      <c r="CT337" t="inlineStr">
        <is>
          <t>static('TecEx;Zee')</t>
        </is>
      </c>
      <c r="CU337" t="inlineStr">
        <is>
          <t>static('AM')</t>
        </is>
      </c>
      <c r="CV337">
        <f>SUBSTITUTE(Task_exp7437[[#This Row],[Shipment_Order__r.Client_Reference__c]]&amp;":"&amp;Task_exp7437[[#This Row],[Master_Task_LookupName]],"\","")</f>
        <v/>
      </c>
    </row>
    <row r="338">
      <c r="CM338" t="inlineStr">
        <is>
          <t>MED17</t>
        </is>
      </c>
      <c r="CN338" t="inlineStr">
        <is>
          <t>Auto CI Used</t>
        </is>
      </c>
      <c r="CO338" t="inlineStr">
        <is>
          <t>static('a7b1v000000kEWIAA2')</t>
        </is>
      </c>
      <c r="CP338" t="inlineStr">
        <is>
          <t>static('Auto CI Used')</t>
        </is>
      </c>
      <c r="CQ338" t="inlineStr">
        <is>
          <t>static(False)</t>
        </is>
      </c>
      <c r="CR338" t="inlineStr">
        <is>
          <t>static(True)</t>
        </is>
      </c>
      <c r="CS338" t="inlineStr">
        <is>
          <t>static('All')</t>
        </is>
      </c>
      <c r="CT338" t="inlineStr">
        <is>
          <t>static('TecEx;Zee')</t>
        </is>
      </c>
      <c r="CU338" t="inlineStr">
        <is>
          <t>static('AM')</t>
        </is>
      </c>
      <c r="CV338">
        <f>SUBSTITUTE(Task_exp7437[[#This Row],[Shipment_Order__r.Client_Reference__c]]&amp;":"&amp;Task_exp7437[[#This Row],[Master_Task_LookupName]],"\","")</f>
        <v/>
      </c>
    </row>
    <row r="339">
      <c r="CM339" t="inlineStr">
        <is>
          <t>MED17</t>
        </is>
      </c>
      <c r="CN339" t="inlineStr">
        <is>
          <t>Finance Ready to Invoice</t>
        </is>
      </c>
      <c r="CO339" t="inlineStr">
        <is>
          <t>static('a7b1v000000kEssAAE')</t>
        </is>
      </c>
      <c r="CP339" t="inlineStr">
        <is>
          <t>static('Finance Ready to Invoice')</t>
        </is>
      </c>
      <c r="CQ339" t="inlineStr">
        <is>
          <t>static(False)</t>
        </is>
      </c>
      <c r="CR339" t="inlineStr">
        <is>
          <t>static(True)</t>
        </is>
      </c>
      <c r="CS339" t="inlineStr">
        <is>
          <t>static('All')</t>
        </is>
      </c>
      <c r="CT339" t="inlineStr">
        <is>
          <t>static('TecEx')</t>
        </is>
      </c>
      <c r="CU339" t="inlineStr">
        <is>
          <t>static('AM')</t>
        </is>
      </c>
      <c r="CV339">
        <f>SUBSTITUTE(Task_exp7437[[#This Row],[Shipment_Order__r.Client_Reference__c]]&amp;":"&amp;Task_exp7437[[#This Row],[Master_Task_LookupName]],"\","")</f>
        <v/>
      </c>
    </row>
    <row r="340">
      <c r="CM340" t="inlineStr">
        <is>
          <t>MED17</t>
        </is>
      </c>
      <c r="CN340" t="inlineStr">
        <is>
          <t>End User Address Must NOT be on Boxes</t>
        </is>
      </c>
      <c r="CO340" t="inlineStr">
        <is>
          <t>static('a7b1v000000kEZaAAM')</t>
        </is>
      </c>
      <c r="CP340" t="inlineStr">
        <is>
          <t>static('End User Address Must NOT be on Boxes')</t>
        </is>
      </c>
      <c r="CQ340" t="inlineStr">
        <is>
          <t>static(False)</t>
        </is>
      </c>
      <c r="CR340" t="inlineStr">
        <is>
          <t>static(True)</t>
        </is>
      </c>
      <c r="CS340" t="inlineStr">
        <is>
          <t>static('Belarus;Kyrgyzstan;Russia;United Arab Emirates')</t>
        </is>
      </c>
      <c r="CT340" t="inlineStr">
        <is>
          <t>static('TecEx')</t>
        </is>
      </c>
      <c r="CU340" t="inlineStr">
        <is>
          <t>static('AM')</t>
        </is>
      </c>
      <c r="CV340">
        <f>SUBSTITUTE(Task_exp7437[[#This Row],[Shipment_Order__r.Client_Reference__c]]&amp;":"&amp;Task_exp7437[[#This Row],[Master_Task_LookupName]],"\","")</f>
        <v/>
      </c>
    </row>
    <row r="341">
      <c r="CM341" t="inlineStr">
        <is>
          <t>MED17</t>
        </is>
      </c>
      <c r="CN341" t="inlineStr">
        <is>
          <t>Upfront Payment of Taxes (By CPA)</t>
        </is>
      </c>
      <c r="CO341" t="inlineStr">
        <is>
          <t>static('a7b1v000000kEaEAAU')</t>
        </is>
      </c>
      <c r="CP341" t="inlineStr">
        <is>
          <t>static('Upfront Payment of Taxes (By CPA)')</t>
        </is>
      </c>
      <c r="CQ341" t="inlineStr">
        <is>
          <t>static(False)</t>
        </is>
      </c>
      <c r="CR341" t="inlineStr">
        <is>
          <t>static(True)</t>
        </is>
      </c>
      <c r="CS341" t="inlineStr">
        <is>
          <t>static('All')</t>
        </is>
      </c>
      <c r="CT341" t="inlineStr">
        <is>
          <t>static('TecEx')</t>
        </is>
      </c>
      <c r="CU341" t="inlineStr">
        <is>
          <t>static('ICE')</t>
        </is>
      </c>
      <c r="CV341">
        <f>SUBSTITUTE(Task_exp7437[[#This Row],[Shipment_Order__r.Client_Reference__c]]&amp;":"&amp;Task_exp7437[[#This Row],[Master_Task_LookupName]],"\","")</f>
        <v/>
      </c>
    </row>
    <row r="342">
      <c r="CM342" t="inlineStr">
        <is>
          <t>MED17</t>
        </is>
      </c>
      <c r="CN342" t="inlineStr">
        <is>
          <t>Invoice Client (During Shipping)</t>
        </is>
      </c>
      <c r="CO342" t="inlineStr">
        <is>
          <t>static('a7b1v000000kEaVAAU')</t>
        </is>
      </c>
      <c r="CP342" t="inlineStr">
        <is>
          <t>static('Invoice Client (During Shipping)')</t>
        </is>
      </c>
      <c r="CQ342" t="inlineStr">
        <is>
          <t>static(False)</t>
        </is>
      </c>
      <c r="CR342" t="inlineStr">
        <is>
          <t>static(True)</t>
        </is>
      </c>
      <c r="CS342" t="inlineStr">
        <is>
          <t>static('All')</t>
        </is>
      </c>
      <c r="CT342" t="inlineStr">
        <is>
          <t>static('TecEx;Zee')</t>
        </is>
      </c>
      <c r="CU342" t="inlineStr">
        <is>
          <t>static('FC')</t>
        </is>
      </c>
      <c r="CV342">
        <f>SUBSTITUTE(Task_exp7437[[#This Row],[Shipment_Order__r.Client_Reference__c]]&amp;":"&amp;Task_exp7437[[#This Row],[Master_Task_LookupName]],"\","")</f>
        <v/>
      </c>
    </row>
    <row r="343">
      <c r="CM343" t="inlineStr">
        <is>
          <t>MED17</t>
        </is>
      </c>
      <c r="CN343" t="inlineStr">
        <is>
          <t>Packing List (TecEx)</t>
        </is>
      </c>
      <c r="CO343" t="inlineStr">
        <is>
          <t>static('a7b1v000000kEbJAAU')</t>
        </is>
      </c>
      <c r="CP343" t="inlineStr">
        <is>
          <t>static('Packing List (TecEx)')</t>
        </is>
      </c>
      <c r="CQ343" t="inlineStr">
        <is>
          <t>static(False)</t>
        </is>
      </c>
      <c r="CR343" t="inlineStr">
        <is>
          <t>static(True)</t>
        </is>
      </c>
      <c r="CS343" t="inlineStr">
        <is>
          <t>static('All')</t>
        </is>
      </c>
      <c r="CT343" t="inlineStr">
        <is>
          <t>static('TecEx')</t>
        </is>
      </c>
      <c r="CU343" t="inlineStr">
        <is>
          <t>static('AM')</t>
        </is>
      </c>
      <c r="CV343">
        <f>SUBSTITUTE(Task_exp7437[[#This Row],[Shipment_Order__r.Client_Reference__c]]&amp;":"&amp;Task_exp7437[[#This Row],[Master_Task_LookupName]],"\","")</f>
        <v/>
      </c>
    </row>
    <row r="344">
      <c r="CM344" t="inlineStr">
        <is>
          <t>MED17</t>
        </is>
      </c>
      <c r="CN344" t="inlineStr">
        <is>
          <t>Air Waybill Required (TecEx) - Auto AWB</t>
        </is>
      </c>
      <c r="CO344" t="inlineStr">
        <is>
          <t>static('a7b1v000000kEWzAAM')</t>
        </is>
      </c>
      <c r="CP344" t="inlineStr">
        <is>
          <t>static('Air Waybill Required (TecEx) - Auto AWB')</t>
        </is>
      </c>
      <c r="CQ344" t="inlineStr">
        <is>
          <t>static(False)</t>
        </is>
      </c>
      <c r="CR344" t="inlineStr">
        <is>
          <t>static(True)</t>
        </is>
      </c>
      <c r="CS344" t="inlineStr">
        <is>
          <t>static('All')</t>
        </is>
      </c>
      <c r="CT344" t="inlineStr">
        <is>
          <t>static('TecEx;Zee')</t>
        </is>
      </c>
      <c r="CU344" t="inlineStr">
        <is>
          <t>static('AM')</t>
        </is>
      </c>
      <c r="CV344">
        <f>SUBSTITUTE(Task_exp7437[[#This Row],[Shipment_Order__r.Client_Reference__c]]&amp;":"&amp;Task_exp7437[[#This Row],[Master_Task_LookupName]],"\","")</f>
        <v/>
      </c>
    </row>
    <row r="345">
      <c r="CM345" t="inlineStr">
        <is>
          <t>MED17</t>
        </is>
      </c>
      <c r="CN345" t="inlineStr">
        <is>
          <t>Schedule Pick-up (TecEx) - Auto</t>
        </is>
      </c>
      <c r="CO345" t="inlineStr">
        <is>
          <t>static('a7b1v000000kEW7AAM')</t>
        </is>
      </c>
      <c r="CP345" t="inlineStr">
        <is>
          <t>static('Schedule Pick-up (TecEx) - Auto')</t>
        </is>
      </c>
      <c r="CQ345" t="inlineStr">
        <is>
          <t>static(False)</t>
        </is>
      </c>
      <c r="CR345" t="inlineStr">
        <is>
          <t>static(True)</t>
        </is>
      </c>
      <c r="CS345" t="inlineStr">
        <is>
          <t>static('All')</t>
        </is>
      </c>
      <c r="CT345" t="inlineStr">
        <is>
          <t>static('TecEx;Zee')</t>
        </is>
      </c>
      <c r="CU345" t="inlineStr">
        <is>
          <t>static('AM')</t>
        </is>
      </c>
      <c r="CV345">
        <f>SUBSTITUTE(Task_exp7437[[#This Row],[Shipment_Order__r.Client_Reference__c]]&amp;":"&amp;Task_exp7437[[#This Row],[Master_Task_LookupName]],"\","")</f>
        <v/>
      </c>
    </row>
    <row r="346">
      <c r="CM346" t="inlineStr">
        <is>
          <t>MED17</t>
        </is>
      </c>
      <c r="CN346" t="inlineStr">
        <is>
          <t>No Binding Quote Available</t>
        </is>
      </c>
      <c r="CO346" t="inlineStr">
        <is>
          <t>static('a7b1v000000kEWGAA2')</t>
        </is>
      </c>
      <c r="CP346" t="inlineStr">
        <is>
          <t>static('No Binding Quote Available')</t>
        </is>
      </c>
      <c r="CQ346" t="inlineStr">
        <is>
          <t>static(False)</t>
        </is>
      </c>
      <c r="CR346" t="inlineStr">
        <is>
          <t>static(True)</t>
        </is>
      </c>
      <c r="CS346" t="inlineStr">
        <is>
          <t>static('All')</t>
        </is>
      </c>
      <c r="CT346" t="inlineStr">
        <is>
          <t>static('TecEx')</t>
        </is>
      </c>
      <c r="CU346" t="inlineStr">
        <is>
          <t>static('FC')</t>
        </is>
      </c>
      <c r="CV346">
        <f>SUBSTITUTE(Task_exp7437[[#This Row],[Shipment_Order__r.Client_Reference__c]]&amp;":"&amp;Task_exp7437[[#This Row],[Master_Task_LookupName]],"\","")</f>
        <v/>
      </c>
    </row>
    <row r="347">
      <c r="CM347" t="inlineStr">
        <is>
          <t>MED17</t>
        </is>
      </c>
      <c r="CN347" t="inlineStr">
        <is>
          <t>Pick-up Address Required</t>
        </is>
      </c>
      <c r="CO347" t="inlineStr">
        <is>
          <t>static('a7b1v000000kEWfAAM')</t>
        </is>
      </c>
      <c r="CP347" t="inlineStr">
        <is>
          <t>static('Pick-up Address Required')</t>
        </is>
      </c>
      <c r="CQ347" t="inlineStr">
        <is>
          <t>static(False)</t>
        </is>
      </c>
      <c r="CR347" t="inlineStr">
        <is>
          <t>static(True)</t>
        </is>
      </c>
      <c r="CS347" t="inlineStr">
        <is>
          <t>static('All')</t>
        </is>
      </c>
      <c r="CT347" t="inlineStr">
        <is>
          <t>static('TecEx;Zee')</t>
        </is>
      </c>
      <c r="CU347" t="inlineStr">
        <is>
          <t>static('AM')</t>
        </is>
      </c>
      <c r="CV347">
        <f>SUBSTITUTE(Task_exp7437[[#This Row],[Shipment_Order__r.Client_Reference__c]]&amp;":"&amp;Task_exp7437[[#This Row],[Master_Task_LookupName]],"\","")</f>
        <v/>
      </c>
    </row>
    <row r="348">
      <c r="CM348" t="inlineStr">
        <is>
          <t>MED17</t>
        </is>
      </c>
      <c r="CN348" t="inlineStr">
        <is>
          <t>Final Delivery Addresses Required</t>
        </is>
      </c>
      <c r="CO348" t="inlineStr">
        <is>
          <t>static('a7b1v000000kEWgAAM')</t>
        </is>
      </c>
      <c r="CP348" t="inlineStr">
        <is>
          <t>static('Final Delivery Addresses Required')</t>
        </is>
      </c>
      <c r="CQ348" t="inlineStr">
        <is>
          <t>static(False)</t>
        </is>
      </c>
      <c r="CR348" t="inlineStr">
        <is>
          <t>static(True)</t>
        </is>
      </c>
      <c r="CS348" t="inlineStr">
        <is>
          <t>static('All')</t>
        </is>
      </c>
      <c r="CT348" t="inlineStr">
        <is>
          <t>static('TecEx;Zee')</t>
        </is>
      </c>
      <c r="CU348" t="inlineStr">
        <is>
          <t>static('AM')</t>
        </is>
      </c>
      <c r="CV348">
        <f>SUBSTITUTE(Task_exp7437[[#This Row],[Shipment_Order__r.Client_Reference__c]]&amp;":"&amp;Task_exp7437[[#This Row],[Master_Task_LookupName]],"\","")</f>
        <v/>
      </c>
    </row>
    <row r="349">
      <c r="CM349" t="inlineStr">
        <is>
          <t>MED17</t>
        </is>
      </c>
      <c r="CN349" t="inlineStr">
        <is>
          <t>Package Information Required</t>
        </is>
      </c>
      <c r="CO349" t="inlineStr">
        <is>
          <t>static('a7b1v000000kEWhAAM')</t>
        </is>
      </c>
      <c r="CP349" t="inlineStr">
        <is>
          <t>static('Package Information Required')</t>
        </is>
      </c>
      <c r="CQ349" t="inlineStr">
        <is>
          <t>static(False)</t>
        </is>
      </c>
      <c r="CR349" t="inlineStr">
        <is>
          <t>static(True)</t>
        </is>
      </c>
      <c r="CS349" t="inlineStr">
        <is>
          <t>static('All')</t>
        </is>
      </c>
      <c r="CT349" t="inlineStr">
        <is>
          <t>static('TecEx;Zee')</t>
        </is>
      </c>
      <c r="CU349" t="inlineStr">
        <is>
          <t>static('AM')</t>
        </is>
      </c>
      <c r="CV349">
        <f>SUBSTITUTE(Task_exp7437[[#This Row],[Shipment_Order__r.Client_Reference__c]]&amp;":"&amp;Task_exp7437[[#This Row],[Master_Task_LookupName]],"\","")</f>
        <v/>
      </c>
    </row>
    <row r="350">
      <c r="CM350" t="inlineStr">
        <is>
          <t>MED17</t>
        </is>
      </c>
      <c r="CN350" t="inlineStr">
        <is>
          <t>Data Centre Ticket Number Required</t>
        </is>
      </c>
      <c r="CO350" t="inlineStr">
        <is>
          <t>static('a7b1v000000kEWnAAM')</t>
        </is>
      </c>
      <c r="CP350" t="inlineStr">
        <is>
          <t>static('Data Centre Ticket Number Required')</t>
        </is>
      </c>
      <c r="CQ350" t="inlineStr">
        <is>
          <t>static(False)</t>
        </is>
      </c>
      <c r="CR350" t="inlineStr">
        <is>
          <t>static(True)</t>
        </is>
      </c>
      <c r="CS350" t="inlineStr">
        <is>
          <t>static('All')</t>
        </is>
      </c>
      <c r="CT350" t="inlineStr">
        <is>
          <t>static('TecEx')</t>
        </is>
      </c>
      <c r="CU350" t="inlineStr">
        <is>
          <t>static('AM')</t>
        </is>
      </c>
      <c r="CV350">
        <f>SUBSTITUTE(Task_exp7437[[#This Row],[Shipment_Order__r.Client_Reference__c]]&amp;":"&amp;Task_exp7437[[#This Row],[Master_Task_LookupName]],"\","")</f>
        <v/>
      </c>
    </row>
    <row r="351">
      <c r="CM351" t="inlineStr">
        <is>
          <t>MED17</t>
        </is>
      </c>
      <c r="CN351" t="inlineStr">
        <is>
          <t>Commercial Invoice Required (TecEx)</t>
        </is>
      </c>
      <c r="CO351" t="inlineStr">
        <is>
          <t>static('a7b1v000000kEWoAAM')</t>
        </is>
      </c>
      <c r="CP351" t="inlineStr">
        <is>
          <t>static('Commercial Invoice Required (TecEx)')</t>
        </is>
      </c>
      <c r="CQ351" t="inlineStr">
        <is>
          <t>static(False)</t>
        </is>
      </c>
      <c r="CR351" t="inlineStr">
        <is>
          <t>static(True)</t>
        </is>
      </c>
      <c r="CS351" t="inlineStr">
        <is>
          <t>static('All')</t>
        </is>
      </c>
      <c r="CT351" t="inlineStr">
        <is>
          <t>static('TecEx;Zee')</t>
        </is>
      </c>
      <c r="CU351" t="inlineStr">
        <is>
          <t>static('AM')</t>
        </is>
      </c>
      <c r="CV351">
        <f>SUBSTITUTE(Task_exp7437[[#This Row],[Shipment_Order__r.Client_Reference__c]]&amp;":"&amp;Task_exp7437[[#This Row],[Master_Task_LookupName]],"\","")</f>
        <v/>
      </c>
    </row>
    <row r="352">
      <c r="CM352" t="inlineStr">
        <is>
          <t>MED17</t>
        </is>
      </c>
      <c r="CN352" t="inlineStr">
        <is>
          <t>Air Waybill Required (TecEx) - Manual AWB</t>
        </is>
      </c>
      <c r="CO352" t="inlineStr">
        <is>
          <t>static('a7b1v000000kEX0AAM')</t>
        </is>
      </c>
      <c r="CP352" t="inlineStr">
        <is>
          <t>static('Air Waybill Required (TecEx) - Manual AWB')</t>
        </is>
      </c>
      <c r="CQ352" t="inlineStr">
        <is>
          <t>static(True)</t>
        </is>
      </c>
      <c r="CR352" t="inlineStr">
        <is>
          <t>static(True)</t>
        </is>
      </c>
      <c r="CS352" t="inlineStr">
        <is>
          <t>static('All')</t>
        </is>
      </c>
      <c r="CT352" t="inlineStr">
        <is>
          <t>static('TecEx;Zee')</t>
        </is>
      </c>
      <c r="CU352" t="inlineStr">
        <is>
          <t>static('AM')</t>
        </is>
      </c>
      <c r="CV352">
        <f>SUBSTITUTE(Task_exp7437[[#This Row],[Shipment_Order__r.Client_Reference__c]]&amp;":"&amp;Task_exp7437[[#This Row],[Master_Task_LookupName]],"\","")</f>
        <v/>
      </c>
    </row>
    <row r="353">
      <c r="CM353" t="inlineStr">
        <is>
          <t>MED17</t>
        </is>
      </c>
      <c r="CN353" t="inlineStr">
        <is>
          <t>Courier Picklist Selection</t>
        </is>
      </c>
      <c r="CO353" t="inlineStr">
        <is>
          <t>static('a7b1v000000c6xsAAA')</t>
        </is>
      </c>
      <c r="CP353" t="inlineStr">
        <is>
          <t>static('Courier Picklist Selection')</t>
        </is>
      </c>
      <c r="CQ353" t="inlineStr">
        <is>
          <t>static(False)</t>
        </is>
      </c>
      <c r="CR353" t="inlineStr">
        <is>
          <t>static(True)</t>
        </is>
      </c>
      <c r="CS353" t="inlineStr">
        <is>
          <t>static('All')</t>
        </is>
      </c>
      <c r="CT353" t="inlineStr">
        <is>
          <t>static('TecEx;Zee')</t>
        </is>
      </c>
      <c r="CU353" t="inlineStr">
        <is>
          <t>static('AM')</t>
        </is>
      </c>
      <c r="CV353">
        <f>SUBSTITUTE(Task_exp7437[[#This Row],[Shipment_Order__r.Client_Reference__c]]&amp;":"&amp;Task_exp7437[[#This Row],[Master_Task_LookupName]],"\","")</f>
        <v/>
      </c>
    </row>
    <row r="354">
      <c r="CM354" t="inlineStr">
        <is>
          <t>MED17</t>
        </is>
      </c>
      <c r="CN354" t="inlineStr">
        <is>
          <t>Schedule Pick-up (TecEx) - Manual Courier</t>
        </is>
      </c>
      <c r="CO354" t="inlineStr">
        <is>
          <t>static('a7b1v000000kEW8AAM')</t>
        </is>
      </c>
      <c r="CP354" t="inlineStr">
        <is>
          <t>static('Schedule Pick-up (TecEx) - Manual Courier')</t>
        </is>
      </c>
      <c r="CQ354" t="inlineStr">
        <is>
          <t>static(True)</t>
        </is>
      </c>
      <c r="CR354" t="inlineStr">
        <is>
          <t>static(True)</t>
        </is>
      </c>
      <c r="CS354" t="inlineStr">
        <is>
          <t>static('All')</t>
        </is>
      </c>
      <c r="CT354" t="inlineStr">
        <is>
          <t>static('TecEx;Zee')</t>
        </is>
      </c>
      <c r="CU354" t="inlineStr">
        <is>
          <t>static('AM')</t>
        </is>
      </c>
      <c r="CV354">
        <f>SUBSTITUTE(Task_exp7437[[#This Row],[Shipment_Order__r.Client_Reference__c]]&amp;":"&amp;Task_exp7437[[#This Row],[Master_Task_LookupName]],"\","")</f>
        <v/>
      </c>
    </row>
    <row r="355">
      <c r="CM355" t="inlineStr">
        <is>
          <t>MED17</t>
        </is>
      </c>
      <c r="CN355" t="inlineStr">
        <is>
          <t>Shipping Pack to be Compiled (Specific Instructions)</t>
        </is>
      </c>
      <c r="CO355" t="inlineStr">
        <is>
          <t>static('a7b1v000000kEXCAA2')</t>
        </is>
      </c>
      <c r="CP355" t="inlineStr">
        <is>
          <t>static('Shipping Pack to be Compiled (Specific Instructions)')</t>
        </is>
      </c>
      <c r="CQ355" t="inlineStr">
        <is>
          <t>static(False)</t>
        </is>
      </c>
      <c r="CR355" t="inlineStr">
        <is>
          <t>static(True)</t>
        </is>
      </c>
      <c r="CS355" t="inlineStr">
        <is>
          <t>static('All')</t>
        </is>
      </c>
      <c r="CT355" t="inlineStr">
        <is>
          <t>static('TecEx;Zee')</t>
        </is>
      </c>
      <c r="CU355" t="inlineStr">
        <is>
          <t>static('AM')</t>
        </is>
      </c>
      <c r="CV355">
        <f>SUBSTITUTE(Task_exp7437[[#This Row],[Shipment_Order__r.Client_Reference__c]]&amp;":"&amp;Task_exp7437[[#This Row],[Master_Task_LookupName]],"\","")</f>
        <v/>
      </c>
    </row>
    <row r="356">
      <c r="CM356" t="inlineStr">
        <is>
          <t>MED17</t>
        </is>
      </c>
      <c r="CN356" t="inlineStr">
        <is>
          <t>Datasheet</t>
        </is>
      </c>
      <c r="CO356" t="inlineStr">
        <is>
          <t>static('a7b1v000000kEXfAAM')</t>
        </is>
      </c>
      <c r="CP356" t="inlineStr">
        <is>
          <t>static('Datasheet')</t>
        </is>
      </c>
      <c r="CQ356" t="inlineStr">
        <is>
          <t>static(False)</t>
        </is>
      </c>
      <c r="CR356" t="inlineStr">
        <is>
          <t>static(True)</t>
        </is>
      </c>
      <c r="CS356" t="inlineStr">
        <is>
          <t>static('All')</t>
        </is>
      </c>
      <c r="CT356" t="inlineStr">
        <is>
          <t>static('TecEx')</t>
        </is>
      </c>
      <c r="CU356" t="inlineStr">
        <is>
          <t>static('AM')</t>
        </is>
      </c>
      <c r="CV356">
        <f>SUBSTITUTE(Task_exp7437[[#This Row],[Shipment_Order__r.Client_Reference__c]]&amp;":"&amp;Task_exp7437[[#This Row],[Master_Task_LookupName]],"\","")</f>
        <v/>
      </c>
    </row>
    <row r="357">
      <c r="CM357" t="inlineStr">
        <is>
          <t>MED17</t>
        </is>
      </c>
      <c r="CN357" t="inlineStr">
        <is>
          <t>EAC Declaration of Conformity</t>
        </is>
      </c>
      <c r="CO357" t="inlineStr">
        <is>
          <t>static('a7b1v000000kEXkAAM')</t>
        </is>
      </c>
      <c r="CP357" t="inlineStr">
        <is>
          <t>static('EAC Declaration of Conformity')</t>
        </is>
      </c>
      <c r="CQ357" t="inlineStr">
        <is>
          <t>static(False)</t>
        </is>
      </c>
      <c r="CR357" t="inlineStr">
        <is>
          <t>static(True)</t>
        </is>
      </c>
      <c r="CS357" t="inlineStr">
        <is>
          <t>static('Belarus;Kazakhstan;Russia;Ukraine')</t>
        </is>
      </c>
      <c r="CT357" t="inlineStr">
        <is>
          <t>static('TecEx')</t>
        </is>
      </c>
      <c r="CU357" t="inlineStr">
        <is>
          <t>static('ICE')</t>
        </is>
      </c>
      <c r="CV357">
        <f>SUBSTITUTE(Task_exp7437[[#This Row],[Shipment_Order__r.Client_Reference__c]]&amp;":"&amp;Task_exp7437[[#This Row],[Master_Task_LookupName]],"\","")</f>
        <v/>
      </c>
    </row>
    <row r="358">
      <c r="CM358" t="inlineStr">
        <is>
          <t>MED19</t>
        </is>
      </c>
      <c r="CN358" t="inlineStr">
        <is>
          <t>Datasheet</t>
        </is>
      </c>
      <c r="CO358" t="inlineStr">
        <is>
          <t>static('a7b1v000000kEXfAAM')</t>
        </is>
      </c>
      <c r="CP358" t="inlineStr">
        <is>
          <t>static('Datasheet')</t>
        </is>
      </c>
      <c r="CQ358" t="inlineStr">
        <is>
          <t>static(False)</t>
        </is>
      </c>
      <c r="CR358" t="inlineStr">
        <is>
          <t>static(True)</t>
        </is>
      </c>
      <c r="CS358" t="inlineStr">
        <is>
          <t>static('All')</t>
        </is>
      </c>
      <c r="CT358" t="inlineStr">
        <is>
          <t>static('TecEx')</t>
        </is>
      </c>
      <c r="CU358" t="inlineStr">
        <is>
          <t>static('AM')</t>
        </is>
      </c>
      <c r="CV358">
        <f>SUBSTITUTE(Task_exp7437[[#This Row],[Shipment_Order__r.Client_Reference__c]]&amp;":"&amp;Task_exp7437[[#This Row],[Master_Task_LookupName]],"\","")</f>
        <v/>
      </c>
    </row>
    <row r="359">
      <c r="CM359" t="inlineStr">
        <is>
          <t>MED19</t>
        </is>
      </c>
      <c r="CN359" t="inlineStr">
        <is>
          <t>Air Waybill Required (TecEx) - Auto AWB</t>
        </is>
      </c>
      <c r="CO359" t="inlineStr">
        <is>
          <t>static('a7b1v000000kEWzAAM')</t>
        </is>
      </c>
      <c r="CP359" t="inlineStr">
        <is>
          <t>static('Air Waybill Required (TecEx) - Auto AWB')</t>
        </is>
      </c>
      <c r="CQ359" t="inlineStr">
        <is>
          <t>static(False)</t>
        </is>
      </c>
      <c r="CR359" t="inlineStr">
        <is>
          <t>static(True)</t>
        </is>
      </c>
      <c r="CS359" t="inlineStr">
        <is>
          <t>static('All')</t>
        </is>
      </c>
      <c r="CT359" t="inlineStr">
        <is>
          <t>static('TecEx;Zee')</t>
        </is>
      </c>
      <c r="CU359" t="inlineStr">
        <is>
          <t>static('AM')</t>
        </is>
      </c>
      <c r="CV359">
        <f>SUBSTITUTE(Task_exp7437[[#This Row],[Shipment_Order__r.Client_Reference__c]]&amp;":"&amp;Task_exp7437[[#This Row],[Master_Task_LookupName]],"\","")</f>
        <v/>
      </c>
    </row>
    <row r="360">
      <c r="CM360" t="inlineStr">
        <is>
          <t>MED19</t>
        </is>
      </c>
      <c r="CN360" t="inlineStr">
        <is>
          <t>E2E Standard Process Flow</t>
        </is>
      </c>
      <c r="CO360" t="inlineStr">
        <is>
          <t>static('a7b1v000000c6yRAAQ')</t>
        </is>
      </c>
      <c r="CP360" t="inlineStr">
        <is>
          <t>static('E2E Standard Process Flow')</t>
        </is>
      </c>
      <c r="CQ360" t="inlineStr">
        <is>
          <t>static(False)</t>
        </is>
      </c>
      <c r="CR360" t="inlineStr">
        <is>
          <t>static(True)</t>
        </is>
      </c>
      <c r="CS360" t="inlineStr">
        <is>
          <t>static('All')</t>
        </is>
      </c>
      <c r="CT360" t="inlineStr">
        <is>
          <t>static('TecEx')</t>
        </is>
      </c>
      <c r="CU360" t="inlineStr">
        <is>
          <t>static('AM')</t>
        </is>
      </c>
      <c r="CV360">
        <f>SUBSTITUTE(Task_exp7437[[#This Row],[Shipment_Order__r.Client_Reference__c]]&amp;":"&amp;Task_exp7437[[#This Row],[Master_Task_LookupName]],"\","")</f>
        <v/>
      </c>
    </row>
    <row r="361">
      <c r="CM361" t="inlineStr">
        <is>
          <t>MED19</t>
        </is>
      </c>
      <c r="CN361" t="inlineStr">
        <is>
          <t>AWB Approved Internally</t>
        </is>
      </c>
      <c r="CO361" t="inlineStr">
        <is>
          <t>static('a7b1v000000H3zpAAC')</t>
        </is>
      </c>
      <c r="CP361" t="inlineStr">
        <is>
          <t>static('AWB Approved Internally')</t>
        </is>
      </c>
      <c r="CQ361" t="inlineStr">
        <is>
          <t>static(False)</t>
        </is>
      </c>
      <c r="CR361" t="inlineStr">
        <is>
          <t>static(True)</t>
        </is>
      </c>
      <c r="CS361" t="inlineStr">
        <is>
          <t>static('All')</t>
        </is>
      </c>
      <c r="CT361" t="inlineStr">
        <is>
          <t>static('TecEx')</t>
        </is>
      </c>
      <c r="CU361" t="inlineStr">
        <is>
          <t>static('ICE')</t>
        </is>
      </c>
      <c r="CV361">
        <f>SUBSTITUTE(Task_exp7437[[#This Row],[Shipment_Order__r.Client_Reference__c]]&amp;":"&amp;Task_exp7437[[#This Row],[Master_Task_LookupName]],"\","")</f>
        <v/>
      </c>
    </row>
    <row r="362">
      <c r="CM362" t="inlineStr">
        <is>
          <t>MED19</t>
        </is>
      </c>
      <c r="CN362" t="inlineStr">
        <is>
          <t>Documents to be Signed and Stamped</t>
        </is>
      </c>
      <c r="CO362" t="inlineStr">
        <is>
          <t>static('a7b1v000000kEXIAA2')</t>
        </is>
      </c>
      <c r="CP362" t="inlineStr">
        <is>
          <t>static('Documents to be Signed and Stamped')</t>
        </is>
      </c>
      <c r="CQ362" t="inlineStr">
        <is>
          <t>static(False)</t>
        </is>
      </c>
      <c r="CR362" t="inlineStr">
        <is>
          <t>static(True)</t>
        </is>
      </c>
      <c r="CS362" t="inlineStr">
        <is>
          <t>static('All')</t>
        </is>
      </c>
      <c r="CT362" t="inlineStr">
        <is>
          <t>static('TecEx')</t>
        </is>
      </c>
      <c r="CU362" t="inlineStr">
        <is>
          <t>static('AM')</t>
        </is>
      </c>
      <c r="CV362">
        <f>SUBSTITUTE(Task_exp7437[[#This Row],[Shipment_Order__r.Client_Reference__c]]&amp;":"&amp;Task_exp7437[[#This Row],[Master_Task_LookupName]],"\","")</f>
        <v/>
      </c>
    </row>
    <row r="363">
      <c r="CM363" t="inlineStr">
        <is>
          <t>MED19</t>
        </is>
      </c>
      <c r="CN363" t="inlineStr">
        <is>
          <t>Finance Ready to Invoice</t>
        </is>
      </c>
      <c r="CO363" t="inlineStr">
        <is>
          <t>static('a7b1v000000kEssAAE')</t>
        </is>
      </c>
      <c r="CP363" t="inlineStr">
        <is>
          <t>static('Finance Ready to Invoice')</t>
        </is>
      </c>
      <c r="CQ363" t="inlineStr">
        <is>
          <t>static(False)</t>
        </is>
      </c>
      <c r="CR363" t="inlineStr">
        <is>
          <t>static(True)</t>
        </is>
      </c>
      <c r="CS363" t="inlineStr">
        <is>
          <t>static('All')</t>
        </is>
      </c>
      <c r="CT363" t="inlineStr">
        <is>
          <t>static('TecEx')</t>
        </is>
      </c>
      <c r="CU363" t="inlineStr">
        <is>
          <t>static('AM')</t>
        </is>
      </c>
      <c r="CV363">
        <f>SUBSTITUTE(Task_exp7437[[#This Row],[Shipment_Order__r.Client_Reference__c]]&amp;":"&amp;Task_exp7437[[#This Row],[Master_Task_LookupName]],"\","")</f>
        <v/>
      </c>
    </row>
    <row r="364">
      <c r="CM364" t="inlineStr">
        <is>
          <t>MED19</t>
        </is>
      </c>
      <c r="CN364" t="inlineStr">
        <is>
          <t>E2E Shipment</t>
        </is>
      </c>
      <c r="CO364" t="inlineStr">
        <is>
          <t>static('a7b1v000000kEZwAAM')</t>
        </is>
      </c>
      <c r="CP364" t="inlineStr">
        <is>
          <t>static('E2E Shipment')</t>
        </is>
      </c>
      <c r="CQ364" t="inlineStr">
        <is>
          <t>static(False)</t>
        </is>
      </c>
      <c r="CR364" t="inlineStr">
        <is>
          <t>static(True)</t>
        </is>
      </c>
      <c r="CS364" t="inlineStr">
        <is>
          <t>static('All')</t>
        </is>
      </c>
      <c r="CT364" t="inlineStr">
        <is>
          <t>static('TecEx')</t>
        </is>
      </c>
      <c r="CU364" t="inlineStr">
        <is>
          <t>static('AM')</t>
        </is>
      </c>
      <c r="CV364">
        <f>SUBSTITUTE(Task_exp7437[[#This Row],[Shipment_Order__r.Client_Reference__c]]&amp;":"&amp;Task_exp7437[[#This Row],[Master_Task_LookupName]],"\","")</f>
        <v/>
      </c>
    </row>
    <row r="365">
      <c r="CM365" t="inlineStr">
        <is>
          <t>MED19</t>
        </is>
      </c>
      <c r="CN365" t="inlineStr">
        <is>
          <t>Shipping Pack to be Compiled</t>
        </is>
      </c>
      <c r="CO365" t="inlineStr">
        <is>
          <t>static('a7b1v000000kEaTAAU')</t>
        </is>
      </c>
      <c r="CP365" t="inlineStr">
        <is>
          <t>static('Shipping Pack to be Compiled')</t>
        </is>
      </c>
      <c r="CQ365" t="inlineStr">
        <is>
          <t>static(False)</t>
        </is>
      </c>
      <c r="CR365" t="inlineStr">
        <is>
          <t>static(True)</t>
        </is>
      </c>
      <c r="CS365" t="inlineStr">
        <is>
          <t>static('All')</t>
        </is>
      </c>
      <c r="CT365" t="inlineStr">
        <is>
          <t>static('TecEx;Zee')</t>
        </is>
      </c>
      <c r="CU365" t="inlineStr">
        <is>
          <t>static('AM')</t>
        </is>
      </c>
      <c r="CV365">
        <f>SUBSTITUTE(Task_exp7437[[#This Row],[Shipment_Order__r.Client_Reference__c]]&amp;":"&amp;Task_exp7437[[#This Row],[Master_Task_LookupName]],"\","")</f>
        <v/>
      </c>
    </row>
    <row r="366">
      <c r="CM366" t="inlineStr">
        <is>
          <t>MED19</t>
        </is>
      </c>
      <c r="CN366" t="inlineStr">
        <is>
          <t>Invoice Client (During Shipping)</t>
        </is>
      </c>
      <c r="CO366" t="inlineStr">
        <is>
          <t>static('a7b1v000000kEaVAAU')</t>
        </is>
      </c>
      <c r="CP366" t="inlineStr">
        <is>
          <t>static('Invoice Client (During Shipping)')</t>
        </is>
      </c>
      <c r="CQ366" t="inlineStr">
        <is>
          <t>static(False)</t>
        </is>
      </c>
      <c r="CR366" t="inlineStr">
        <is>
          <t>static(True)</t>
        </is>
      </c>
      <c r="CS366" t="inlineStr">
        <is>
          <t>static('All')</t>
        </is>
      </c>
      <c r="CT366" t="inlineStr">
        <is>
          <t>static('TecEx;Zee')</t>
        </is>
      </c>
      <c r="CU366" t="inlineStr">
        <is>
          <t>static('FC')</t>
        </is>
      </c>
      <c r="CV366">
        <f>SUBSTITUTE(Task_exp7437[[#This Row],[Shipment_Order__r.Client_Reference__c]]&amp;":"&amp;Task_exp7437[[#This Row],[Master_Task_LookupName]],"\","")</f>
        <v/>
      </c>
    </row>
    <row r="367">
      <c r="CM367" t="inlineStr">
        <is>
          <t>MED19</t>
        </is>
      </c>
      <c r="CN367" t="inlineStr">
        <is>
          <t>Net Weight per Line Item</t>
        </is>
      </c>
      <c r="CO367" t="inlineStr">
        <is>
          <t>static('a7b1v000000H42jAAC')</t>
        </is>
      </c>
      <c r="CP367" t="inlineStr">
        <is>
          <t>static('Net Weight per Line Item')</t>
        </is>
      </c>
      <c r="CQ367" t="inlineStr">
        <is>
          <t>static(False)</t>
        </is>
      </c>
      <c r="CR367" t="inlineStr">
        <is>
          <t>static(True)</t>
        </is>
      </c>
      <c r="CS367" t="inlineStr">
        <is>
          <t>static('Australia')</t>
        </is>
      </c>
      <c r="CT367" t="inlineStr">
        <is>
          <t>static('TecEx')</t>
        </is>
      </c>
      <c r="CU367" t="inlineStr">
        <is>
          <t>static('AM')</t>
        </is>
      </c>
      <c r="CV367">
        <f>SUBSTITUTE(Task_exp7437[[#This Row],[Shipment_Order__r.Client_Reference__c]]&amp;":"&amp;Task_exp7437[[#This Row],[Master_Task_LookupName]],"\","")</f>
        <v/>
      </c>
    </row>
    <row r="368">
      <c r="CM368" t="inlineStr">
        <is>
          <t>MED19</t>
        </is>
      </c>
      <c r="CN368" t="inlineStr">
        <is>
          <t>Schedule Pick-up (TecEx) - Manual Courier</t>
        </is>
      </c>
      <c r="CO368" t="inlineStr">
        <is>
          <t>static('a7b1v000000kEW8AAM')</t>
        </is>
      </c>
      <c r="CP368" t="inlineStr">
        <is>
          <t>static('Schedule Pick-up (TecEx) - Manual Courier')</t>
        </is>
      </c>
      <c r="CQ368" t="inlineStr">
        <is>
          <t>static(True)</t>
        </is>
      </c>
      <c r="CR368" t="inlineStr">
        <is>
          <t>static(True)</t>
        </is>
      </c>
      <c r="CS368" t="inlineStr">
        <is>
          <t>static('All')</t>
        </is>
      </c>
      <c r="CT368" t="inlineStr">
        <is>
          <t>static('TecEx;Zee')</t>
        </is>
      </c>
      <c r="CU368" t="inlineStr">
        <is>
          <t>static('AM')</t>
        </is>
      </c>
      <c r="CV368">
        <f>SUBSTITUTE(Task_exp7437[[#This Row],[Shipment_Order__r.Client_Reference__c]]&amp;":"&amp;Task_exp7437[[#This Row],[Master_Task_LookupName]],"\","")</f>
        <v/>
      </c>
    </row>
    <row r="369">
      <c r="CM369" t="inlineStr">
        <is>
          <t>MED19</t>
        </is>
      </c>
      <c r="CN369" t="inlineStr">
        <is>
          <t>Courier Picklist Selection</t>
        </is>
      </c>
      <c r="CO369" t="inlineStr">
        <is>
          <t>static('a7b1v000000c6xsAAA')</t>
        </is>
      </c>
      <c r="CP369" t="inlineStr">
        <is>
          <t>static('Courier Picklist Selection')</t>
        </is>
      </c>
      <c r="CQ369" t="inlineStr">
        <is>
          <t>static(False)</t>
        </is>
      </c>
      <c r="CR369" t="inlineStr">
        <is>
          <t>static(True)</t>
        </is>
      </c>
      <c r="CS369" t="inlineStr">
        <is>
          <t>static('All')</t>
        </is>
      </c>
      <c r="CT369" t="inlineStr">
        <is>
          <t>static('TecEx;Zee')</t>
        </is>
      </c>
      <c r="CU369" t="inlineStr">
        <is>
          <t>static('AM')</t>
        </is>
      </c>
      <c r="CV369">
        <f>SUBSTITUTE(Task_exp7437[[#This Row],[Shipment_Order__r.Client_Reference__c]]&amp;":"&amp;Task_exp7437[[#This Row],[Master_Task_LookupName]],"\","")</f>
        <v/>
      </c>
    </row>
    <row r="370">
      <c r="CM370" t="inlineStr">
        <is>
          <t>MED19</t>
        </is>
      </c>
      <c r="CN370" t="inlineStr">
        <is>
          <t>Air Waybill Required (TecEx) - Manual AWB</t>
        </is>
      </c>
      <c r="CO370" t="inlineStr">
        <is>
          <t>static('a7b1v000000kEX0AAM')</t>
        </is>
      </c>
      <c r="CP370" t="inlineStr">
        <is>
          <t>static('Air Waybill Required (TecEx) - Manual AWB')</t>
        </is>
      </c>
      <c r="CQ370" t="inlineStr">
        <is>
          <t>static(True)</t>
        </is>
      </c>
      <c r="CR370" t="inlineStr">
        <is>
          <t>static(True)</t>
        </is>
      </c>
      <c r="CS370" t="inlineStr">
        <is>
          <t>static('All')</t>
        </is>
      </c>
      <c r="CT370" t="inlineStr">
        <is>
          <t>static('TecEx;Zee')</t>
        </is>
      </c>
      <c r="CU370" t="inlineStr">
        <is>
          <t>static('AM')</t>
        </is>
      </c>
      <c r="CV370">
        <f>SUBSTITUTE(Task_exp7437[[#This Row],[Shipment_Order__r.Client_Reference__c]]&amp;":"&amp;Task_exp7437[[#This Row],[Master_Task_LookupName]],"\","")</f>
        <v/>
      </c>
    </row>
    <row r="371">
      <c r="CM371" t="inlineStr">
        <is>
          <t>MED19</t>
        </is>
      </c>
      <c r="CN371" t="inlineStr">
        <is>
          <t>Commercial Invoice Required (TecEx)</t>
        </is>
      </c>
      <c r="CO371" t="inlineStr">
        <is>
          <t>static('a7b1v000000kEWoAAM')</t>
        </is>
      </c>
      <c r="CP371" t="inlineStr">
        <is>
          <t>static('Commercial Invoice Required (TecEx)')</t>
        </is>
      </c>
      <c r="CQ371" t="inlineStr">
        <is>
          <t>static(False)</t>
        </is>
      </c>
      <c r="CR371" t="inlineStr">
        <is>
          <t>static(True)</t>
        </is>
      </c>
      <c r="CS371" t="inlineStr">
        <is>
          <t>static('All')</t>
        </is>
      </c>
      <c r="CT371" t="inlineStr">
        <is>
          <t>static('TecEx;Zee')</t>
        </is>
      </c>
      <c r="CU371" t="inlineStr">
        <is>
          <t>static('AM')</t>
        </is>
      </c>
      <c r="CV371">
        <f>SUBSTITUTE(Task_exp7437[[#This Row],[Shipment_Order__r.Client_Reference__c]]&amp;":"&amp;Task_exp7437[[#This Row],[Master_Task_LookupName]],"\","")</f>
        <v/>
      </c>
    </row>
    <row r="372">
      <c r="CM372" t="inlineStr">
        <is>
          <t>MED19</t>
        </is>
      </c>
      <c r="CN372" t="inlineStr">
        <is>
          <t>Data Centre Ticket Number Required</t>
        </is>
      </c>
      <c r="CO372" t="inlineStr">
        <is>
          <t>static('a7b1v000000kEWnAAM')</t>
        </is>
      </c>
      <c r="CP372" t="inlineStr">
        <is>
          <t>static('Data Centre Ticket Number Required')</t>
        </is>
      </c>
      <c r="CQ372" t="inlineStr">
        <is>
          <t>static(False)</t>
        </is>
      </c>
      <c r="CR372" t="inlineStr">
        <is>
          <t>static(True)</t>
        </is>
      </c>
      <c r="CS372" t="inlineStr">
        <is>
          <t>static('All')</t>
        </is>
      </c>
      <c r="CT372" t="inlineStr">
        <is>
          <t>static('TecEx')</t>
        </is>
      </c>
      <c r="CU372" t="inlineStr">
        <is>
          <t>static('AM')</t>
        </is>
      </c>
      <c r="CV372">
        <f>SUBSTITUTE(Task_exp7437[[#This Row],[Shipment_Order__r.Client_Reference__c]]&amp;":"&amp;Task_exp7437[[#This Row],[Master_Task_LookupName]],"\","")</f>
        <v/>
      </c>
    </row>
    <row r="373">
      <c r="CM373" t="inlineStr">
        <is>
          <t>MED19</t>
        </is>
      </c>
      <c r="CN373" t="inlineStr">
        <is>
          <t>Package Information Required</t>
        </is>
      </c>
      <c r="CO373" t="inlineStr">
        <is>
          <t>static('a7b1v000000kEWhAAM')</t>
        </is>
      </c>
      <c r="CP373" t="inlineStr">
        <is>
          <t>static('Package Information Required')</t>
        </is>
      </c>
      <c r="CQ373" t="inlineStr">
        <is>
          <t>static(False)</t>
        </is>
      </c>
      <c r="CR373" t="inlineStr">
        <is>
          <t>static(True)</t>
        </is>
      </c>
      <c r="CS373" t="inlineStr">
        <is>
          <t>static('All')</t>
        </is>
      </c>
      <c r="CT373" t="inlineStr">
        <is>
          <t>static('TecEx;Zee')</t>
        </is>
      </c>
      <c r="CU373" t="inlineStr">
        <is>
          <t>static('AM')</t>
        </is>
      </c>
      <c r="CV373">
        <f>SUBSTITUTE(Task_exp7437[[#This Row],[Shipment_Order__r.Client_Reference__c]]&amp;":"&amp;Task_exp7437[[#This Row],[Master_Task_LookupName]],"\","")</f>
        <v/>
      </c>
    </row>
    <row r="374">
      <c r="CM374" t="inlineStr">
        <is>
          <t>MED19</t>
        </is>
      </c>
      <c r="CN374" t="inlineStr">
        <is>
          <t>Final Delivery Addresses Required</t>
        </is>
      </c>
      <c r="CO374" t="inlineStr">
        <is>
          <t>static('a7b1v000000kEWgAAM')</t>
        </is>
      </c>
      <c r="CP374" t="inlineStr">
        <is>
          <t>static('Final Delivery Addresses Required')</t>
        </is>
      </c>
      <c r="CQ374" t="inlineStr">
        <is>
          <t>static(False)</t>
        </is>
      </c>
      <c r="CR374" t="inlineStr">
        <is>
          <t>static(True)</t>
        </is>
      </c>
      <c r="CS374" t="inlineStr">
        <is>
          <t>static('All')</t>
        </is>
      </c>
      <c r="CT374" t="inlineStr">
        <is>
          <t>static('TecEx;Zee')</t>
        </is>
      </c>
      <c r="CU374" t="inlineStr">
        <is>
          <t>static('AM')</t>
        </is>
      </c>
      <c r="CV374">
        <f>SUBSTITUTE(Task_exp7437[[#This Row],[Shipment_Order__r.Client_Reference__c]]&amp;":"&amp;Task_exp7437[[#This Row],[Master_Task_LookupName]],"\","")</f>
        <v/>
      </c>
    </row>
    <row r="375">
      <c r="CM375" t="inlineStr">
        <is>
          <t>MED19</t>
        </is>
      </c>
      <c r="CN375" t="inlineStr">
        <is>
          <t>Pick-up Address Required</t>
        </is>
      </c>
      <c r="CO375" t="inlineStr">
        <is>
          <t>static('a7b1v000000kEWfAAM')</t>
        </is>
      </c>
      <c r="CP375" t="inlineStr">
        <is>
          <t>static('Pick-up Address Required')</t>
        </is>
      </c>
      <c r="CQ375" t="inlineStr">
        <is>
          <t>static(False)</t>
        </is>
      </c>
      <c r="CR375" t="inlineStr">
        <is>
          <t>static(True)</t>
        </is>
      </c>
      <c r="CS375" t="inlineStr">
        <is>
          <t>static('All')</t>
        </is>
      </c>
      <c r="CT375" t="inlineStr">
        <is>
          <t>static('TecEx;Zee')</t>
        </is>
      </c>
      <c r="CU375" t="inlineStr">
        <is>
          <t>static('AM')</t>
        </is>
      </c>
      <c r="CV375">
        <f>SUBSTITUTE(Task_exp7437[[#This Row],[Shipment_Order__r.Client_Reference__c]]&amp;":"&amp;Task_exp7437[[#This Row],[Master_Task_LookupName]],"\","")</f>
        <v/>
      </c>
    </row>
    <row r="376">
      <c r="CM376" t="inlineStr">
        <is>
          <t>MED19</t>
        </is>
      </c>
      <c r="CN376" t="inlineStr">
        <is>
          <t>Client Address Pickup Preference</t>
        </is>
      </c>
      <c r="CO376" t="inlineStr">
        <is>
          <t>static('a7b1v000000c6zPAAQ')</t>
        </is>
      </c>
      <c r="CP376" t="inlineStr">
        <is>
          <t>static('Client Address Pickup Preference')</t>
        </is>
      </c>
      <c r="CQ376" t="inlineStr">
        <is>
          <t>static(False)</t>
        </is>
      </c>
      <c r="CR376" t="inlineStr">
        <is>
          <t>static(True)</t>
        </is>
      </c>
      <c r="CS376" t="inlineStr">
        <is>
          <t>static('All')</t>
        </is>
      </c>
      <c r="CT376" t="inlineStr">
        <is>
          <t>static('TecEx;Zee')</t>
        </is>
      </c>
      <c r="CU376" t="inlineStr">
        <is>
          <t>static('AM')</t>
        </is>
      </c>
      <c r="CV376">
        <f>SUBSTITUTE(Task_exp7437[[#This Row],[Shipment_Order__r.Client_Reference__c]]&amp;":"&amp;Task_exp7437[[#This Row],[Master_Task_LookupName]],"\","")</f>
        <v/>
      </c>
    </row>
    <row r="377">
      <c r="CM377" t="inlineStr">
        <is>
          <t>MED19</t>
        </is>
      </c>
      <c r="CN377" t="inlineStr">
        <is>
          <t>Test MT for CH5675 (23910)</t>
        </is>
      </c>
      <c r="CO377" t="inlineStr">
        <is>
          <t>static('a7b1v000000c6vSAAQ')</t>
        </is>
      </c>
      <c r="CP377" t="inlineStr">
        <is>
          <t>static('Test MT for CH5675 (23910)')</t>
        </is>
      </c>
      <c r="CQ377" t="inlineStr">
        <is>
          <t>static(False)</t>
        </is>
      </c>
      <c r="CR377" t="inlineStr">
        <is>
          <t>static(True)</t>
        </is>
      </c>
      <c r="CS377" t="inlineStr">
        <is>
          <t>static('Australia')</t>
        </is>
      </c>
      <c r="CT377" t="inlineStr">
        <is>
          <t>static('TecEx')</t>
        </is>
      </c>
      <c r="CU377" t="inlineStr">
        <is>
          <t>static('ICE')</t>
        </is>
      </c>
      <c r="CV377">
        <f>SUBSTITUTE(Task_exp7437[[#This Row],[Shipment_Order__r.Client_Reference__c]]&amp;":"&amp;Task_exp7437[[#This Row],[Master_Task_LookupName]],"\","")</f>
        <v/>
      </c>
    </row>
    <row r="378">
      <c r="CM378" t="inlineStr">
        <is>
          <t>MED19</t>
        </is>
      </c>
      <c r="CN378" t="inlineStr">
        <is>
          <t>Schedule Pick-up (TecEx) - Auto</t>
        </is>
      </c>
      <c r="CO378" t="inlineStr">
        <is>
          <t>static('a7b1v000000kEW7AAM')</t>
        </is>
      </c>
      <c r="CP378" t="inlineStr">
        <is>
          <t>static('Schedule Pick-up (TecEx) - Auto')</t>
        </is>
      </c>
      <c r="CQ378" t="inlineStr">
        <is>
          <t>static(False)</t>
        </is>
      </c>
      <c r="CR378" t="inlineStr">
        <is>
          <t>static(True)</t>
        </is>
      </c>
      <c r="CS378" t="inlineStr">
        <is>
          <t>static('All')</t>
        </is>
      </c>
      <c r="CT378" t="inlineStr">
        <is>
          <t>static('TecEx;Zee')</t>
        </is>
      </c>
      <c r="CU378" t="inlineStr">
        <is>
          <t>static('AM')</t>
        </is>
      </c>
      <c r="CV378">
        <f>SUBSTITUTE(Task_exp7437[[#This Row],[Shipment_Order__r.Client_Reference__c]]&amp;":"&amp;Task_exp7437[[#This Row],[Master_Task_LookupName]],"\","")</f>
        <v/>
      </c>
    </row>
    <row r="379">
      <c r="CM379" t="inlineStr">
        <is>
          <t>MED19</t>
        </is>
      </c>
      <c r="CN379" t="inlineStr">
        <is>
          <t>Auto CI Used</t>
        </is>
      </c>
      <c r="CO379" t="inlineStr">
        <is>
          <t>static('a7b1v000000kEWIAA2')</t>
        </is>
      </c>
      <c r="CP379" t="inlineStr">
        <is>
          <t>static('Auto CI Used')</t>
        </is>
      </c>
      <c r="CQ379" t="inlineStr">
        <is>
          <t>static(False)</t>
        </is>
      </c>
      <c r="CR379" t="inlineStr">
        <is>
          <t>static(True)</t>
        </is>
      </c>
      <c r="CS379" t="inlineStr">
        <is>
          <t>static('All')</t>
        </is>
      </c>
      <c r="CT379" t="inlineStr">
        <is>
          <t>static('TecEx;Zee')</t>
        </is>
      </c>
      <c r="CU379" t="inlineStr">
        <is>
          <t>static('AM')</t>
        </is>
      </c>
      <c r="CV379">
        <f>SUBSTITUTE(Task_exp7437[[#This Row],[Shipment_Order__r.Client_Reference__c]]&amp;":"&amp;Task_exp7437[[#This Row],[Master_Task_LookupName]],"\","")</f>
        <v/>
      </c>
    </row>
    <row r="380">
      <c r="CM380" t="inlineStr">
        <is>
          <t>MED20</t>
        </is>
      </c>
      <c r="CN380" t="inlineStr">
        <is>
          <t>Auto CI Used</t>
        </is>
      </c>
      <c r="CO380" t="inlineStr">
        <is>
          <t>static('a7b1v000000kEWIAA2')</t>
        </is>
      </c>
      <c r="CP380" t="inlineStr">
        <is>
          <t>static('Auto CI Used')</t>
        </is>
      </c>
      <c r="CQ380" t="inlineStr">
        <is>
          <t>static(False)</t>
        </is>
      </c>
      <c r="CR380" t="inlineStr">
        <is>
          <t>static(True)</t>
        </is>
      </c>
      <c r="CS380" t="inlineStr">
        <is>
          <t>static('All')</t>
        </is>
      </c>
      <c r="CT380" t="inlineStr">
        <is>
          <t>static('TecEx;Zee')</t>
        </is>
      </c>
      <c r="CU380" t="inlineStr">
        <is>
          <t>static('AM')</t>
        </is>
      </c>
      <c r="CV380">
        <f>SUBSTITUTE(Task_exp7437[[#This Row],[Shipment_Order__r.Client_Reference__c]]&amp;":"&amp;Task_exp7437[[#This Row],[Master_Task_LookupName]],"\","")</f>
        <v/>
      </c>
    </row>
    <row r="381">
      <c r="CM381" t="inlineStr">
        <is>
          <t>MED20</t>
        </is>
      </c>
      <c r="CN381" t="inlineStr">
        <is>
          <t>Finance Ready to Invoice</t>
        </is>
      </c>
      <c r="CO381" t="inlineStr">
        <is>
          <t>static('a7b1v000000kEssAAE')</t>
        </is>
      </c>
      <c r="CP381" t="inlineStr">
        <is>
          <t>static('Finance Ready to Invoice')</t>
        </is>
      </c>
      <c r="CQ381" t="inlineStr">
        <is>
          <t>static(False)</t>
        </is>
      </c>
      <c r="CR381" t="inlineStr">
        <is>
          <t>static(True)</t>
        </is>
      </c>
      <c r="CS381" t="inlineStr">
        <is>
          <t>static('All')</t>
        </is>
      </c>
      <c r="CT381" t="inlineStr">
        <is>
          <t>static('TecEx')</t>
        </is>
      </c>
      <c r="CU381" t="inlineStr">
        <is>
          <t>static('AM')</t>
        </is>
      </c>
      <c r="CV381">
        <f>SUBSTITUTE(Task_exp7437[[#This Row],[Shipment_Order__r.Client_Reference__c]]&amp;":"&amp;Task_exp7437[[#This Row],[Master_Task_LookupName]],"\","")</f>
        <v/>
      </c>
    </row>
    <row r="382">
      <c r="CM382" t="inlineStr">
        <is>
          <t>MED20</t>
        </is>
      </c>
      <c r="CN382" t="inlineStr">
        <is>
          <t>Multiple FDAs package labelling</t>
        </is>
      </c>
      <c r="CO382" t="inlineStr">
        <is>
          <t>static('a7b1v000000H45rAAC')</t>
        </is>
      </c>
      <c r="CP382" t="inlineStr">
        <is>
          <t>static('Multiple FDAs package labelling')</t>
        </is>
      </c>
      <c r="CQ382" t="inlineStr">
        <is>
          <t>static(False)</t>
        </is>
      </c>
      <c r="CR382" t="inlineStr">
        <is>
          <t>static(True)</t>
        </is>
      </c>
      <c r="CS382" t="inlineStr">
        <is>
          <t>static('All')</t>
        </is>
      </c>
      <c r="CT382" t="inlineStr">
        <is>
          <t>static('TecEx')</t>
        </is>
      </c>
      <c r="CU382" t="inlineStr">
        <is>
          <t>static('AM')</t>
        </is>
      </c>
      <c r="CV382">
        <f>SUBSTITUTE(Task_exp7437[[#This Row],[Shipment_Order__r.Client_Reference__c]]&amp;":"&amp;Task_exp7437[[#This Row],[Master_Task_LookupName]],"\","")</f>
        <v/>
      </c>
    </row>
    <row r="383">
      <c r="CM383" t="inlineStr">
        <is>
          <t>MED20</t>
        </is>
      </c>
      <c r="CN383" t="inlineStr">
        <is>
          <t>Datasheet</t>
        </is>
      </c>
      <c r="CO383" t="inlineStr">
        <is>
          <t>static('a7b1v000000kEXfAAM')</t>
        </is>
      </c>
      <c r="CP383" t="inlineStr">
        <is>
          <t>static('Datasheet')</t>
        </is>
      </c>
      <c r="CQ383" t="inlineStr">
        <is>
          <t>static(False)</t>
        </is>
      </c>
      <c r="CR383" t="inlineStr">
        <is>
          <t>static(True)</t>
        </is>
      </c>
      <c r="CS383" t="inlineStr">
        <is>
          <t>static('All')</t>
        </is>
      </c>
      <c r="CT383" t="inlineStr">
        <is>
          <t>static('TecEx')</t>
        </is>
      </c>
      <c r="CU383" t="inlineStr">
        <is>
          <t>static('AM')</t>
        </is>
      </c>
      <c r="CV383">
        <f>SUBSTITUTE(Task_exp7437[[#This Row],[Shipment_Order__r.Client_Reference__c]]&amp;":"&amp;Task_exp7437[[#This Row],[Master_Task_LookupName]],"\","")</f>
        <v/>
      </c>
    </row>
    <row r="384">
      <c r="CM384" t="inlineStr">
        <is>
          <t>MED20</t>
        </is>
      </c>
      <c r="CN384" t="inlineStr">
        <is>
          <t>Shipping Pack to be Compiled (Specific Instructions)</t>
        </is>
      </c>
      <c r="CO384" t="inlineStr">
        <is>
          <t>static('a7b1v000000kEXCAA2')</t>
        </is>
      </c>
      <c r="CP384" t="inlineStr">
        <is>
          <t>static('Shipping Pack to be Compiled (Specific Instructions)')</t>
        </is>
      </c>
      <c r="CQ384" t="inlineStr">
        <is>
          <t>static(False)</t>
        </is>
      </c>
      <c r="CR384" t="inlineStr">
        <is>
          <t>static(True)</t>
        </is>
      </c>
      <c r="CS384" t="inlineStr">
        <is>
          <t>static('All')</t>
        </is>
      </c>
      <c r="CT384" t="inlineStr">
        <is>
          <t>static('TecEx;Zee')</t>
        </is>
      </c>
      <c r="CU384" t="inlineStr">
        <is>
          <t>static('AM')</t>
        </is>
      </c>
      <c r="CV384">
        <f>SUBSTITUTE(Task_exp7437[[#This Row],[Shipment_Order__r.Client_Reference__c]]&amp;":"&amp;Task_exp7437[[#This Row],[Master_Task_LookupName]],"\","")</f>
        <v/>
      </c>
    </row>
    <row r="385">
      <c r="CM385" t="inlineStr">
        <is>
          <t>MED20</t>
        </is>
      </c>
      <c r="CN385" t="inlineStr">
        <is>
          <t>Air Waybill Required (Client) (No Notify Party)</t>
        </is>
      </c>
      <c r="CO385" t="inlineStr">
        <is>
          <t>static('a7b1v000000kEX2AAM')</t>
        </is>
      </c>
      <c r="CP385" t="inlineStr">
        <is>
          <t>static('Air Waybill Required (Client) (No Notify Party)')</t>
        </is>
      </c>
      <c r="CQ385" t="inlineStr">
        <is>
          <t>static(False)</t>
        </is>
      </c>
      <c r="CR385" t="inlineStr">
        <is>
          <t>static(True)</t>
        </is>
      </c>
      <c r="CS385" t="inlineStr">
        <is>
          <t>static('All')</t>
        </is>
      </c>
      <c r="CT385" t="inlineStr">
        <is>
          <t>static('TecEx;Zee')</t>
        </is>
      </c>
      <c r="CU385" t="inlineStr">
        <is>
          <t>static('AM')</t>
        </is>
      </c>
      <c r="CV385">
        <f>SUBSTITUTE(Task_exp7437[[#This Row],[Shipment_Order__r.Client_Reference__c]]&amp;":"&amp;Task_exp7437[[#This Row],[Master_Task_LookupName]],"\","")</f>
        <v/>
      </c>
    </row>
    <row r="386">
      <c r="CM386" t="inlineStr">
        <is>
          <t>MED20</t>
        </is>
      </c>
      <c r="CN386" t="inlineStr">
        <is>
          <t>Commercial Invoice Required (TecEx)</t>
        </is>
      </c>
      <c r="CO386" t="inlineStr">
        <is>
          <t>static('a7b1v000000kEWoAAM')</t>
        </is>
      </c>
      <c r="CP386" t="inlineStr">
        <is>
          <t>static('Commercial Invoice Required (TecEx)')</t>
        </is>
      </c>
      <c r="CQ386" t="inlineStr">
        <is>
          <t>static(False)</t>
        </is>
      </c>
      <c r="CR386" t="inlineStr">
        <is>
          <t>static(True)</t>
        </is>
      </c>
      <c r="CS386" t="inlineStr">
        <is>
          <t>static('All')</t>
        </is>
      </c>
      <c r="CT386" t="inlineStr">
        <is>
          <t>static('TecEx;Zee')</t>
        </is>
      </c>
      <c r="CU386" t="inlineStr">
        <is>
          <t>static('AM')</t>
        </is>
      </c>
      <c r="CV386">
        <f>SUBSTITUTE(Task_exp7437[[#This Row],[Shipment_Order__r.Client_Reference__c]]&amp;":"&amp;Task_exp7437[[#This Row],[Master_Task_LookupName]],"\","")</f>
        <v/>
      </c>
    </row>
    <row r="387">
      <c r="CM387" t="inlineStr">
        <is>
          <t>MED20</t>
        </is>
      </c>
      <c r="CN387" t="inlineStr">
        <is>
          <t>Data Centre Ticket Number Required</t>
        </is>
      </c>
      <c r="CO387" t="inlineStr">
        <is>
          <t>static('a7b1v000000kEWnAAM')</t>
        </is>
      </c>
      <c r="CP387" t="inlineStr">
        <is>
          <t>static('Data Centre Ticket Number Required')</t>
        </is>
      </c>
      <c r="CQ387" t="inlineStr">
        <is>
          <t>static(False)</t>
        </is>
      </c>
      <c r="CR387" t="inlineStr">
        <is>
          <t>static(True)</t>
        </is>
      </c>
      <c r="CS387" t="inlineStr">
        <is>
          <t>static('All')</t>
        </is>
      </c>
      <c r="CT387" t="inlineStr">
        <is>
          <t>static('TecEx')</t>
        </is>
      </c>
      <c r="CU387" t="inlineStr">
        <is>
          <t>static('AM')</t>
        </is>
      </c>
      <c r="CV387">
        <f>SUBSTITUTE(Task_exp7437[[#This Row],[Shipment_Order__r.Client_Reference__c]]&amp;":"&amp;Task_exp7437[[#This Row],[Master_Task_LookupName]],"\","")</f>
        <v/>
      </c>
    </row>
    <row r="388">
      <c r="CM388" t="inlineStr">
        <is>
          <t>MED20</t>
        </is>
      </c>
      <c r="CN388" t="inlineStr">
        <is>
          <t>Valuation Issues</t>
        </is>
      </c>
      <c r="CO388" t="inlineStr">
        <is>
          <t>static('a7b1v000000kEWjAAM')</t>
        </is>
      </c>
      <c r="CP388" t="inlineStr">
        <is>
          <t>static('Valuation Issues')</t>
        </is>
      </c>
      <c r="CQ388" t="inlineStr">
        <is>
          <t>static(False)</t>
        </is>
      </c>
      <c r="CR388" t="inlineStr">
        <is>
          <t>static(True)</t>
        </is>
      </c>
      <c r="CS388" t="inlineStr">
        <is>
          <t>static('All')</t>
        </is>
      </c>
      <c r="CT388" t="inlineStr">
        <is>
          <t>static('TecEx;Zee')</t>
        </is>
      </c>
      <c r="CU388" t="inlineStr">
        <is>
          <t>static('ICE')</t>
        </is>
      </c>
      <c r="CV388">
        <f>SUBSTITUTE(Task_exp7437[[#This Row],[Shipment_Order__r.Client_Reference__c]]&amp;":"&amp;Task_exp7437[[#This Row],[Master_Task_LookupName]],"\","")</f>
        <v/>
      </c>
    </row>
    <row r="389">
      <c r="CM389" t="inlineStr">
        <is>
          <t>MED20</t>
        </is>
      </c>
      <c r="CN389" t="inlineStr">
        <is>
          <t>Package Information Required</t>
        </is>
      </c>
      <c r="CO389" t="inlineStr">
        <is>
          <t>static('a7b1v000000kEWhAAM')</t>
        </is>
      </c>
      <c r="CP389" t="inlineStr">
        <is>
          <t>static('Package Information Required')</t>
        </is>
      </c>
      <c r="CQ389" t="inlineStr">
        <is>
          <t>static(False)</t>
        </is>
      </c>
      <c r="CR389" t="inlineStr">
        <is>
          <t>static(True)</t>
        </is>
      </c>
      <c r="CS389" t="inlineStr">
        <is>
          <t>static('All')</t>
        </is>
      </c>
      <c r="CT389" t="inlineStr">
        <is>
          <t>static('TecEx;Zee')</t>
        </is>
      </c>
      <c r="CU389" t="inlineStr">
        <is>
          <t>static('AM')</t>
        </is>
      </c>
      <c r="CV389">
        <f>SUBSTITUTE(Task_exp7437[[#This Row],[Shipment_Order__r.Client_Reference__c]]&amp;":"&amp;Task_exp7437[[#This Row],[Master_Task_LookupName]],"\","")</f>
        <v/>
      </c>
    </row>
    <row r="390">
      <c r="CM390" t="inlineStr">
        <is>
          <t>MED20</t>
        </is>
      </c>
      <c r="CN390" t="inlineStr">
        <is>
          <t>Final Delivery Addresses Required</t>
        </is>
      </c>
      <c r="CO390" t="inlineStr">
        <is>
          <t>static('a7b1v000000kEWgAAM')</t>
        </is>
      </c>
      <c r="CP390" t="inlineStr">
        <is>
          <t>static('Final Delivery Addresses Required')</t>
        </is>
      </c>
      <c r="CQ390" t="inlineStr">
        <is>
          <t>static(False)</t>
        </is>
      </c>
      <c r="CR390" t="inlineStr">
        <is>
          <t>static(True)</t>
        </is>
      </c>
      <c r="CS390" t="inlineStr">
        <is>
          <t>static('All')</t>
        </is>
      </c>
      <c r="CT390" t="inlineStr">
        <is>
          <t>static('TecEx;Zee')</t>
        </is>
      </c>
      <c r="CU390" t="inlineStr">
        <is>
          <t>static('AM')</t>
        </is>
      </c>
      <c r="CV390">
        <f>SUBSTITUTE(Task_exp7437[[#This Row],[Shipment_Order__r.Client_Reference__c]]&amp;":"&amp;Task_exp7437[[#This Row],[Master_Task_LookupName]],"\","")</f>
        <v/>
      </c>
    </row>
    <row r="391">
      <c r="CM391" t="inlineStr">
        <is>
          <t>MED20</t>
        </is>
      </c>
      <c r="CN391" t="inlineStr">
        <is>
          <t>Pick-up Address Required</t>
        </is>
      </c>
      <c r="CO391" t="inlineStr">
        <is>
          <t>static('a7b1v000000kEWfAAM')</t>
        </is>
      </c>
      <c r="CP391" t="inlineStr">
        <is>
          <t>static('Pick-up Address Required')</t>
        </is>
      </c>
      <c r="CQ391" t="inlineStr">
        <is>
          <t>static(False)</t>
        </is>
      </c>
      <c r="CR391" t="inlineStr">
        <is>
          <t>static(True)</t>
        </is>
      </c>
      <c r="CS391" t="inlineStr">
        <is>
          <t>static('All')</t>
        </is>
      </c>
      <c r="CT391" t="inlineStr">
        <is>
          <t>static('TecEx;Zee')</t>
        </is>
      </c>
      <c r="CU391" t="inlineStr">
        <is>
          <t>static('AM')</t>
        </is>
      </c>
      <c r="CV391">
        <f>SUBSTITUTE(Task_exp7437[[#This Row],[Shipment_Order__r.Client_Reference__c]]&amp;":"&amp;Task_exp7437[[#This Row],[Master_Task_LookupName]],"\","")</f>
        <v/>
      </c>
    </row>
    <row r="392">
      <c r="CM392" t="inlineStr">
        <is>
          <t>MED20</t>
        </is>
      </c>
      <c r="CN392" t="inlineStr">
        <is>
          <t>Packing List (TecEx)</t>
        </is>
      </c>
      <c r="CO392" t="inlineStr">
        <is>
          <t>static('a7b1v000000kEbJAAU')</t>
        </is>
      </c>
      <c r="CP392" t="inlineStr">
        <is>
          <t>static('Packing List (TecEx)')</t>
        </is>
      </c>
      <c r="CQ392" t="inlineStr">
        <is>
          <t>static(False)</t>
        </is>
      </c>
      <c r="CR392" t="inlineStr">
        <is>
          <t>static(True)</t>
        </is>
      </c>
      <c r="CS392" t="inlineStr">
        <is>
          <t>static('All')</t>
        </is>
      </c>
      <c r="CT392" t="inlineStr">
        <is>
          <t>static('TecEx')</t>
        </is>
      </c>
      <c r="CU392" t="inlineStr">
        <is>
          <t>static('AM')</t>
        </is>
      </c>
      <c r="CV392">
        <f>SUBSTITUTE(Task_exp7437[[#This Row],[Shipment_Order__r.Client_Reference__c]]&amp;":"&amp;Task_exp7437[[#This Row],[Master_Task_LookupName]],"\","")</f>
        <v/>
      </c>
    </row>
    <row r="393">
      <c r="CM393" t="inlineStr">
        <is>
          <t>MED20</t>
        </is>
      </c>
      <c r="CN393" t="inlineStr">
        <is>
          <t>Invoice Client (During Shipping)</t>
        </is>
      </c>
      <c r="CO393" t="inlineStr">
        <is>
          <t>static('a7b1v000000kEaVAAU')</t>
        </is>
      </c>
      <c r="CP393" t="inlineStr">
        <is>
          <t>static('Invoice Client (During Shipping)')</t>
        </is>
      </c>
      <c r="CQ393" t="inlineStr">
        <is>
          <t>static(False)</t>
        </is>
      </c>
      <c r="CR393" t="inlineStr">
        <is>
          <t>static(True)</t>
        </is>
      </c>
      <c r="CS393" t="inlineStr">
        <is>
          <t>static('All')</t>
        </is>
      </c>
      <c r="CT393" t="inlineStr">
        <is>
          <t>static('TecEx;Zee')</t>
        </is>
      </c>
      <c r="CU393" t="inlineStr">
        <is>
          <t>static('FC')</t>
        </is>
      </c>
      <c r="CV393">
        <f>SUBSTITUTE(Task_exp7437[[#This Row],[Shipment_Order__r.Client_Reference__c]]&amp;":"&amp;Task_exp7437[[#This Row],[Master_Task_LookupName]],"\","")</f>
        <v/>
      </c>
    </row>
    <row r="394">
      <c r="CM394" t="inlineStr">
        <is>
          <t>MED20</t>
        </is>
      </c>
      <c r="CN394" t="inlineStr">
        <is>
          <t>Upfront Payment of Taxes (By CPA)</t>
        </is>
      </c>
      <c r="CO394" t="inlineStr">
        <is>
          <t>static('a7b1v000000kEaEAAU')</t>
        </is>
      </c>
      <c r="CP394" t="inlineStr">
        <is>
          <t>static('Upfront Payment of Taxes (By CPA)')</t>
        </is>
      </c>
      <c r="CQ394" t="inlineStr">
        <is>
          <t>static(False)</t>
        </is>
      </c>
      <c r="CR394" t="inlineStr">
        <is>
          <t>static(True)</t>
        </is>
      </c>
      <c r="CS394" t="inlineStr">
        <is>
          <t>static('All')</t>
        </is>
      </c>
      <c r="CT394" t="inlineStr">
        <is>
          <t>static('TecEx')</t>
        </is>
      </c>
      <c r="CU394" t="inlineStr">
        <is>
          <t>static('ICE')</t>
        </is>
      </c>
      <c r="CV394">
        <f>SUBSTITUTE(Task_exp7437[[#This Row],[Shipment_Order__r.Client_Reference__c]]&amp;":"&amp;Task_exp7437[[#This Row],[Master_Task_LookupName]],"\","")</f>
        <v/>
      </c>
    </row>
    <row r="395">
      <c r="CM395" t="inlineStr">
        <is>
          <t>MED20</t>
        </is>
      </c>
      <c r="CN395" t="inlineStr">
        <is>
          <t>Freight Information Required</t>
        </is>
      </c>
      <c r="CO395" t="inlineStr">
        <is>
          <t>static('a7b1v000000kEaAAAU')</t>
        </is>
      </c>
      <c r="CP395" t="inlineStr">
        <is>
          <t>static('Freight Information Required')</t>
        </is>
      </c>
      <c r="CQ395" t="inlineStr">
        <is>
          <t>static(False)</t>
        </is>
      </c>
      <c r="CR395" t="inlineStr">
        <is>
          <t>static(True)</t>
        </is>
      </c>
      <c r="CS395" t="inlineStr">
        <is>
          <t>static('All')</t>
        </is>
      </c>
      <c r="CT395" t="inlineStr">
        <is>
          <t>static('TecEx')</t>
        </is>
      </c>
      <c r="CU395" t="inlineStr">
        <is>
          <t>static('AM')</t>
        </is>
      </c>
      <c r="CV395">
        <f>SUBSTITUTE(Task_exp7437[[#This Row],[Shipment_Order__r.Client_Reference__c]]&amp;":"&amp;Task_exp7437[[#This Row],[Master_Task_LookupName]],"\","")</f>
        <v/>
      </c>
    </row>
    <row r="396">
      <c r="CM396" t="inlineStr">
        <is>
          <t>MED20</t>
        </is>
      </c>
      <c r="CN396" t="inlineStr">
        <is>
          <t>Export Declaration</t>
        </is>
      </c>
      <c r="CO396" t="inlineStr">
        <is>
          <t>static('a7b1v000000kEYvAAM')</t>
        </is>
      </c>
      <c r="CP396" t="inlineStr">
        <is>
          <t>static('Export Declaration')</t>
        </is>
      </c>
      <c r="CQ396" t="inlineStr">
        <is>
          <t>static(False)</t>
        </is>
      </c>
      <c r="CR396" t="inlineStr">
        <is>
          <t>static(True)</t>
        </is>
      </c>
      <c r="CS396" t="inlineStr">
        <is>
          <t>static('All')</t>
        </is>
      </c>
      <c r="CT396" t="inlineStr">
        <is>
          <t>static('TecEx')</t>
        </is>
      </c>
      <c r="CU396" t="inlineStr">
        <is>
          <t>static('AM')</t>
        </is>
      </c>
      <c r="CV396">
        <f>SUBSTITUTE(Task_exp7437[[#This Row],[Shipment_Order__r.Client_Reference__c]]&amp;":"&amp;Task_exp7437[[#This Row],[Master_Task_LookupName]],"\","")</f>
        <v/>
      </c>
    </row>
    <row r="397">
      <c r="CM397" t="inlineStr">
        <is>
          <t>MED20</t>
        </is>
      </c>
      <c r="CN397" t="inlineStr">
        <is>
          <t>COO Certificate - from Freight Forwarder (Client Freight)</t>
        </is>
      </c>
      <c r="CO397" t="inlineStr">
        <is>
          <t>static('a7b1v000000kEYqAAM')</t>
        </is>
      </c>
      <c r="CP397" t="inlineStr">
        <is>
          <t>static('COO Certificate - from Freight Forwarder (Client Freight)')</t>
        </is>
      </c>
      <c r="CQ397" t="inlineStr">
        <is>
          <t>static(False)</t>
        </is>
      </c>
      <c r="CR397" t="inlineStr">
        <is>
          <t>static(True)</t>
        </is>
      </c>
      <c r="CS397" t="inlineStr">
        <is>
          <t>static('Afghanistan;Albania;Angola;Azerbaijan;Bahrain;Bangladesh;Benin;Brazil;British Virgin Islands;Cameroon;Central African Republic;Chad;Egypt;Gabon;Haiti;Honduras;Iraq;Kuwait;Liberia;Libya;Moldova;Mongolia;Myanmar;Northern Cyprus;Oman;Philippines;Qatar;Saudi Arabia;Sierra Leone;Tunisia;Turkey;United Arab Emirates')</t>
        </is>
      </c>
      <c r="CT397" t="inlineStr">
        <is>
          <t>static('TecEx')</t>
        </is>
      </c>
      <c r="CU397" t="inlineStr">
        <is>
          <t>static('ICE')</t>
        </is>
      </c>
      <c r="CV397">
        <f>SUBSTITUTE(Task_exp7437[[#This Row],[Shipment_Order__r.Client_Reference__c]]&amp;":"&amp;Task_exp7437[[#This Row],[Master_Task_LookupName]],"\","")</f>
        <v/>
      </c>
    </row>
    <row r="398">
      <c r="CM398" t="inlineStr">
        <is>
          <t>MED20</t>
        </is>
      </c>
      <c r="CN398" t="inlineStr">
        <is>
          <t>No Binding Quote Available</t>
        </is>
      </c>
      <c r="CO398" t="inlineStr">
        <is>
          <t>static('a7b1v000000kEWGAA2')</t>
        </is>
      </c>
      <c r="CP398" t="inlineStr">
        <is>
          <t>static('No Binding Quote Available')</t>
        </is>
      </c>
      <c r="CQ398" t="inlineStr">
        <is>
          <t>static(False)</t>
        </is>
      </c>
      <c r="CR398" t="inlineStr">
        <is>
          <t>static(True)</t>
        </is>
      </c>
      <c r="CS398" t="inlineStr">
        <is>
          <t>static('All')</t>
        </is>
      </c>
      <c r="CT398" t="inlineStr">
        <is>
          <t>static('TecEx')</t>
        </is>
      </c>
      <c r="CU398" t="inlineStr">
        <is>
          <t>static('FC')</t>
        </is>
      </c>
      <c r="CV398">
        <f>SUBSTITUTE(Task_exp7437[[#This Row],[Shipment_Order__r.Client_Reference__c]]&amp;":"&amp;Task_exp7437[[#This Row],[Master_Task_LookupName]],"\","")</f>
        <v/>
      </c>
    </row>
    <row r="399">
      <c r="CM399" t="inlineStr">
        <is>
          <t>MED21</t>
        </is>
      </c>
      <c r="CN399" t="inlineStr">
        <is>
          <t>TESTING TASK - DO NOT COMPLETE</t>
        </is>
      </c>
      <c r="CO399" t="inlineStr">
        <is>
          <t>static('a7b1v000000H3z1AAC')</t>
        </is>
      </c>
      <c r="CP399" t="inlineStr">
        <is>
          <t>static('TESTING TASK - DO NOT COMPLETE')</t>
        </is>
      </c>
      <c r="CQ399" t="inlineStr">
        <is>
          <t>static(False)</t>
        </is>
      </c>
      <c r="CR399" t="inlineStr">
        <is>
          <t>static(True)</t>
        </is>
      </c>
      <c r="CS399" t="inlineStr">
        <is>
          <t>static('All')</t>
        </is>
      </c>
      <c r="CT399" t="inlineStr">
        <is>
          <t>static('TecEx')</t>
        </is>
      </c>
      <c r="CU399" t="inlineStr">
        <is>
          <t>static('AM')</t>
        </is>
      </c>
      <c r="CV399">
        <f>SUBSTITUTE(Task_exp7437[[#This Row],[Shipment_Order__r.Client_Reference__c]]&amp;":"&amp;Task_exp7437[[#This Row],[Master_Task_LookupName]],"\","")</f>
        <v/>
      </c>
    </row>
    <row r="400">
      <c r="CM400" t="inlineStr">
        <is>
          <t>MED21</t>
        </is>
      </c>
      <c r="CN400" t="inlineStr">
        <is>
          <t>NTRA</t>
        </is>
      </c>
      <c r="CO400" t="inlineStr">
        <is>
          <t>static('a7b1v000000kEYBAA2')</t>
        </is>
      </c>
      <c r="CP400" t="inlineStr">
        <is>
          <t>static('NTRA')</t>
        </is>
      </c>
      <c r="CQ400" t="inlineStr">
        <is>
          <t>static(False)</t>
        </is>
      </c>
      <c r="CR400" t="inlineStr">
        <is>
          <t>static(True)</t>
        </is>
      </c>
      <c r="CS400" t="inlineStr">
        <is>
          <t>static('Egypt')</t>
        </is>
      </c>
      <c r="CT400" t="inlineStr">
        <is>
          <t>static('TecEx')</t>
        </is>
      </c>
      <c r="CU400" t="inlineStr">
        <is>
          <t>static('ICE')</t>
        </is>
      </c>
      <c r="CV400">
        <f>SUBSTITUTE(Task_exp7437[[#This Row],[Shipment_Order__r.Client_Reference__c]]&amp;":"&amp;Task_exp7437[[#This Row],[Master_Task_LookupName]],"\","")</f>
        <v/>
      </c>
    </row>
    <row r="401">
      <c r="CM401" t="inlineStr">
        <is>
          <t>MED21</t>
        </is>
      </c>
      <c r="CN401" t="inlineStr">
        <is>
          <t>End-user Details Required (During Shipping)</t>
        </is>
      </c>
      <c r="CO401" t="inlineStr">
        <is>
          <t>static('a7b1v000000kEXEAA2')</t>
        </is>
      </c>
      <c r="CP401" t="inlineStr">
        <is>
          <t>static('End-user Details Required (During Shipping)')</t>
        </is>
      </c>
      <c r="CQ401" t="inlineStr">
        <is>
          <t>static(False)</t>
        </is>
      </c>
      <c r="CR401" t="inlineStr">
        <is>
          <t>static(True)</t>
        </is>
      </c>
      <c r="CS401" t="inlineStr">
        <is>
          <t>static('All')</t>
        </is>
      </c>
      <c r="CT401" t="inlineStr">
        <is>
          <t>static('TecEx')</t>
        </is>
      </c>
      <c r="CU401" t="inlineStr">
        <is>
          <t>static('AM')</t>
        </is>
      </c>
      <c r="CV401">
        <f>SUBSTITUTE(Task_exp7437[[#This Row],[Shipment_Order__r.Client_Reference__c]]&amp;":"&amp;Task_exp7437[[#This Row],[Master_Task_LookupName]],"\","")</f>
        <v/>
      </c>
    </row>
    <row r="402">
      <c r="CM402" t="inlineStr">
        <is>
          <t>MED21</t>
        </is>
      </c>
      <c r="CN402" t="inlineStr">
        <is>
          <t>Pictures of Products/Labels</t>
        </is>
      </c>
      <c r="CO402" t="inlineStr">
        <is>
          <t>static('a7b1v000000kEYFAA2')</t>
        </is>
      </c>
      <c r="CP402" t="inlineStr">
        <is>
          <t>static('Pictures of Products/Labels')</t>
        </is>
      </c>
      <c r="CQ402" t="inlineStr">
        <is>
          <t>static(False)</t>
        </is>
      </c>
      <c r="CR402" t="inlineStr">
        <is>
          <t>static(True)</t>
        </is>
      </c>
      <c r="CS402" t="inlineStr">
        <is>
          <t>static('All')</t>
        </is>
      </c>
      <c r="CT402" t="inlineStr">
        <is>
          <t>static('TecEx')</t>
        </is>
      </c>
      <c r="CU402" t="inlineStr">
        <is>
          <t>static('ICE')</t>
        </is>
      </c>
      <c r="CV402">
        <f>SUBSTITUTE(Task_exp7437[[#This Row],[Shipment_Order__r.Client_Reference__c]]&amp;":"&amp;Task_exp7437[[#This Row],[Master_Task_LookupName]],"\","")</f>
        <v/>
      </c>
    </row>
    <row r="403">
      <c r="CM403" t="inlineStr">
        <is>
          <t>MED21</t>
        </is>
      </c>
      <c r="CN403" t="inlineStr">
        <is>
          <t>COO Certificate - from Freight Forwarder (Client Freight)</t>
        </is>
      </c>
      <c r="CO403" t="inlineStr">
        <is>
          <t>static('a7b1v000000kEYqAAM')</t>
        </is>
      </c>
      <c r="CP403" t="inlineStr">
        <is>
          <t>static('COO Certificate - from Freight Forwarder (Client Freight)')</t>
        </is>
      </c>
      <c r="CQ403" t="inlineStr">
        <is>
          <t>static(False)</t>
        </is>
      </c>
      <c r="CR403" t="inlineStr">
        <is>
          <t>static(True)</t>
        </is>
      </c>
      <c r="CS403" t="inlineStr">
        <is>
          <t>static('Afghanistan;Albania;Angola;Azerbaijan;Bahrain;Bangladesh;Benin;Brazil;British Virgin Islands;Cameroon;Central African Republic;Chad;Egypt;Gabon;Haiti;Honduras;Iraq;Kuwait;Liberia;Libya;Moldova;Mongolia;Myanmar;Northern Cyprus;Oman;Philippines;Qatar;Saudi Arabia;Sierra Leone;Tunisia;Turkey;United Arab Emirates')</t>
        </is>
      </c>
      <c r="CT403" t="inlineStr">
        <is>
          <t>static('TecEx')</t>
        </is>
      </c>
      <c r="CU403" t="inlineStr">
        <is>
          <t>static('ICE')</t>
        </is>
      </c>
      <c r="CV403">
        <f>SUBSTITUTE(Task_exp7437[[#This Row],[Shipment_Order__r.Client_Reference__c]]&amp;":"&amp;Task_exp7437[[#This Row],[Master_Task_LookupName]],"\","")</f>
        <v/>
      </c>
    </row>
    <row r="404">
      <c r="CM404" t="inlineStr">
        <is>
          <t>MED21</t>
        </is>
      </c>
      <c r="CN404" t="inlineStr">
        <is>
          <t>Packing List (Client)</t>
        </is>
      </c>
      <c r="CO404" t="inlineStr">
        <is>
          <t>static('a7b1v000000kEZ9AAM')</t>
        </is>
      </c>
      <c r="CP404" t="inlineStr">
        <is>
          <t>static('Packing List (Client)')</t>
        </is>
      </c>
      <c r="CQ404" t="inlineStr">
        <is>
          <t>static(False)</t>
        </is>
      </c>
      <c r="CR404" t="inlineStr">
        <is>
          <t>static(True)</t>
        </is>
      </c>
      <c r="CS404" t="inlineStr">
        <is>
          <t>static('All')</t>
        </is>
      </c>
      <c r="CT404" t="inlineStr">
        <is>
          <t>static('TecEx;Medical')</t>
        </is>
      </c>
      <c r="CU404" t="inlineStr">
        <is>
          <t>static('ICE')</t>
        </is>
      </c>
      <c r="CV404">
        <f>SUBSTITUTE(Task_exp7437[[#This Row],[Shipment_Order__r.Client_Reference__c]]&amp;":"&amp;Task_exp7437[[#This Row],[Master_Task_LookupName]],"\","")</f>
        <v/>
      </c>
    </row>
    <row r="405">
      <c r="CM405" t="inlineStr">
        <is>
          <t>MED21</t>
        </is>
      </c>
      <c r="CN405" t="inlineStr">
        <is>
          <t>Shipper's Letter of Instruction</t>
        </is>
      </c>
      <c r="CO405" t="inlineStr">
        <is>
          <t>static('a7b1v000000kEZKAA2')</t>
        </is>
      </c>
      <c r="CP405" t="inlineStr">
        <is>
          <t>static('Shipper\'s Letter of Instruction')</t>
        </is>
      </c>
      <c r="CQ405" t="inlineStr">
        <is>
          <t>static(False)</t>
        </is>
      </c>
      <c r="CR405" t="inlineStr">
        <is>
          <t>static(True)</t>
        </is>
      </c>
      <c r="CS405" t="inlineStr">
        <is>
          <t>static('Egypt;Jordan;Lebanon')</t>
        </is>
      </c>
      <c r="CT405" t="inlineStr">
        <is>
          <t>static('TecEx')</t>
        </is>
      </c>
      <c r="CU405" t="inlineStr">
        <is>
          <t>static('ICE')</t>
        </is>
      </c>
      <c r="CV405">
        <f>SUBSTITUTE(Task_exp7437[[#This Row],[Shipment_Order__r.Client_Reference__c]]&amp;":"&amp;Task_exp7437[[#This Row],[Master_Task_LookupName]],"\","")</f>
        <v/>
      </c>
    </row>
    <row r="406">
      <c r="CM406" t="inlineStr">
        <is>
          <t>MED21</t>
        </is>
      </c>
      <c r="CN406" t="inlineStr">
        <is>
          <t>Air Waybill Required (Client) (With Notify Party)</t>
        </is>
      </c>
      <c r="CO406" t="inlineStr">
        <is>
          <t>static('a7b1v000000kEaXAAU')</t>
        </is>
      </c>
      <c r="CP406" t="inlineStr">
        <is>
          <t>static('Air Waybill Required (Client) (With Notify Party)')</t>
        </is>
      </c>
      <c r="CQ406" t="inlineStr">
        <is>
          <t>static(False)</t>
        </is>
      </c>
      <c r="CR406" t="inlineStr">
        <is>
          <t>static(True)</t>
        </is>
      </c>
      <c r="CS406" t="inlineStr">
        <is>
          <t>static('All')</t>
        </is>
      </c>
      <c r="CT406" t="inlineStr">
        <is>
          <t>static('TecEx;Zee')</t>
        </is>
      </c>
      <c r="CU406" t="inlineStr">
        <is>
          <t>static('AM')</t>
        </is>
      </c>
      <c r="CV406">
        <f>SUBSTITUTE(Task_exp7437[[#This Row],[Shipment_Order__r.Client_Reference__c]]&amp;":"&amp;Task_exp7437[[#This Row],[Master_Task_LookupName]],"\","")</f>
        <v/>
      </c>
    </row>
    <row r="407">
      <c r="CM407" t="inlineStr">
        <is>
          <t>MED21</t>
        </is>
      </c>
      <c r="CN407" t="inlineStr">
        <is>
          <t>IMED9001 Certificate</t>
        </is>
      </c>
      <c r="CO407" t="inlineStr">
        <is>
          <t>static('a7b1v000000kEapAAE')</t>
        </is>
      </c>
      <c r="CP407" t="inlineStr">
        <is>
          <t>static('IMED9001 Certificate')</t>
        </is>
      </c>
      <c r="CQ407" t="inlineStr">
        <is>
          <t>static(False)</t>
        </is>
      </c>
      <c r="CR407" t="inlineStr">
        <is>
          <t>static(True)</t>
        </is>
      </c>
      <c r="CS407" t="inlineStr">
        <is>
          <t>static('Egypt;Vietnam')</t>
        </is>
      </c>
      <c r="CT407" t="inlineStr">
        <is>
          <t>static('TecEx')</t>
        </is>
      </c>
      <c r="CU407" t="inlineStr">
        <is>
          <t>static('ICE')</t>
        </is>
      </c>
      <c r="CV407">
        <f>SUBSTITUTE(Task_exp7437[[#This Row],[Shipment_Order__r.Client_Reference__c]]&amp;":"&amp;Task_exp7437[[#This Row],[Master_Task_LookupName]],"\","")</f>
        <v/>
      </c>
    </row>
    <row r="408">
      <c r="CM408" t="inlineStr">
        <is>
          <t>MED21</t>
        </is>
      </c>
      <c r="CN408" t="inlineStr">
        <is>
          <t>No Binding Quote Available</t>
        </is>
      </c>
      <c r="CO408" t="inlineStr">
        <is>
          <t>static('a7b1v000000kEWGAA2')</t>
        </is>
      </c>
      <c r="CP408" t="inlineStr">
        <is>
          <t>static('No Binding Quote Available')</t>
        </is>
      </c>
      <c r="CQ408" t="inlineStr">
        <is>
          <t>static(False)</t>
        </is>
      </c>
      <c r="CR408" t="inlineStr">
        <is>
          <t>static(True)</t>
        </is>
      </c>
      <c r="CS408" t="inlineStr">
        <is>
          <t>static('All')</t>
        </is>
      </c>
      <c r="CT408" t="inlineStr">
        <is>
          <t>static('TecEx')</t>
        </is>
      </c>
      <c r="CU408" t="inlineStr">
        <is>
          <t>static('FC')</t>
        </is>
      </c>
      <c r="CV408">
        <f>SUBSTITUTE(Task_exp7437[[#This Row],[Shipment_Order__r.Client_Reference__c]]&amp;":"&amp;Task_exp7437[[#This Row],[Master_Task_LookupName]],"\","")</f>
        <v/>
      </c>
    </row>
    <row r="409">
      <c r="CM409" t="inlineStr">
        <is>
          <t>MED21</t>
        </is>
      </c>
      <c r="CN409" t="inlineStr">
        <is>
          <t>Declaration of Conformity (DoC)</t>
        </is>
      </c>
      <c r="CO409" t="inlineStr">
        <is>
          <t>static('a7b1v000000kEXgAAM')</t>
        </is>
      </c>
      <c r="CP409" t="inlineStr">
        <is>
          <t>static('Declaration of Conformity (DoC)')</t>
        </is>
      </c>
      <c r="CQ409" t="inlineStr">
        <is>
          <t>static(False)</t>
        </is>
      </c>
      <c r="CR409" t="inlineStr">
        <is>
          <t>static(True)</t>
        </is>
      </c>
      <c r="CS409" t="inlineStr">
        <is>
          <t>static('All')</t>
        </is>
      </c>
      <c r="CT409" t="inlineStr">
        <is>
          <t>static('TecEx')</t>
        </is>
      </c>
      <c r="CU409" t="inlineStr">
        <is>
          <t>static('ICE')</t>
        </is>
      </c>
      <c r="CV409">
        <f>SUBSTITUTE(Task_exp7437[[#This Row],[Shipment_Order__r.Client_Reference__c]]&amp;":"&amp;Task_exp7437[[#This Row],[Master_Task_LookupName]],"\","")</f>
        <v/>
      </c>
    </row>
    <row r="410">
      <c r="CM410" t="inlineStr">
        <is>
          <t>MED21</t>
        </is>
      </c>
      <c r="CN410" t="inlineStr">
        <is>
          <t>Datasheet</t>
        </is>
      </c>
      <c r="CO410" t="inlineStr">
        <is>
          <t>static('a7b1v000000kEXfAAM')</t>
        </is>
      </c>
      <c r="CP410" t="inlineStr">
        <is>
          <t>static('Datasheet')</t>
        </is>
      </c>
      <c r="CQ410" t="inlineStr">
        <is>
          <t>static(False)</t>
        </is>
      </c>
      <c r="CR410" t="inlineStr">
        <is>
          <t>static(True)</t>
        </is>
      </c>
      <c r="CS410" t="inlineStr">
        <is>
          <t>static('All')</t>
        </is>
      </c>
      <c r="CT410" t="inlineStr">
        <is>
          <t>static('TecEx')</t>
        </is>
      </c>
      <c r="CU410" t="inlineStr">
        <is>
          <t>static('AM')</t>
        </is>
      </c>
      <c r="CV410">
        <f>SUBSTITUTE(Task_exp7437[[#This Row],[Shipment_Order__r.Client_Reference__c]]&amp;":"&amp;Task_exp7437[[#This Row],[Master_Task_LookupName]],"\","")</f>
        <v/>
      </c>
    </row>
    <row r="411">
      <c r="CM411" t="inlineStr">
        <is>
          <t>MED21</t>
        </is>
      </c>
      <c r="CN411" t="inlineStr">
        <is>
          <t>Shipping Pack to be Compiled (Specific Instructions)</t>
        </is>
      </c>
      <c r="CO411" t="inlineStr">
        <is>
          <t>static('a7b1v000000kEXCAA2')</t>
        </is>
      </c>
      <c r="CP411" t="inlineStr">
        <is>
          <t>static('Shipping Pack to be Compiled (Specific Instructions)')</t>
        </is>
      </c>
      <c r="CQ411" t="inlineStr">
        <is>
          <t>static(False)</t>
        </is>
      </c>
      <c r="CR411" t="inlineStr">
        <is>
          <t>static(True)</t>
        </is>
      </c>
      <c r="CS411" t="inlineStr">
        <is>
          <t>static('All')</t>
        </is>
      </c>
      <c r="CT411" t="inlineStr">
        <is>
          <t>static('TecEx;Zee')</t>
        </is>
      </c>
      <c r="CU411" t="inlineStr">
        <is>
          <t>static('AM')</t>
        </is>
      </c>
      <c r="CV411">
        <f>SUBSTITUTE(Task_exp7437[[#This Row],[Shipment_Order__r.Client_Reference__c]]&amp;":"&amp;Task_exp7437[[#This Row],[Master_Task_LookupName]],"\","")</f>
        <v/>
      </c>
    </row>
    <row r="412">
      <c r="CM412" t="inlineStr">
        <is>
          <t>MED21</t>
        </is>
      </c>
      <c r="CN412" t="inlineStr">
        <is>
          <t>Documents to be Signed and Stamped (Egypt)</t>
        </is>
      </c>
      <c r="CO412" t="inlineStr">
        <is>
          <t>static('a7b1v000000H43vAAC')</t>
        </is>
      </c>
      <c r="CP412" t="inlineStr">
        <is>
          <t>static('Documents to be Signed and Stamped (Egypt)')</t>
        </is>
      </c>
      <c r="CQ412" t="inlineStr">
        <is>
          <t>static(False)</t>
        </is>
      </c>
      <c r="CR412" t="inlineStr">
        <is>
          <t>static(True)</t>
        </is>
      </c>
      <c r="CS412" t="inlineStr">
        <is>
          <t>static('Egypt')</t>
        </is>
      </c>
      <c r="CT412" t="inlineStr">
        <is>
          <t>static('TecEx')</t>
        </is>
      </c>
      <c r="CU412" t="inlineStr">
        <is>
          <t>static('AM')</t>
        </is>
      </c>
      <c r="CV412">
        <f>SUBSTITUTE(Task_exp7437[[#This Row],[Shipment_Order__r.Client_Reference__c]]&amp;":"&amp;Task_exp7437[[#This Row],[Master_Task_LookupName]],"\","")</f>
        <v/>
      </c>
    </row>
    <row r="413">
      <c r="CM413" t="inlineStr">
        <is>
          <t>MED21</t>
        </is>
      </c>
      <c r="CN413" t="inlineStr">
        <is>
          <t>Commercial Invoice Required (Client)</t>
        </is>
      </c>
      <c r="CO413" t="inlineStr">
        <is>
          <t>static('a7b1v000000kEWxAAM')</t>
        </is>
      </c>
      <c r="CP413" t="inlineStr">
        <is>
          <t>static('Commercial Invoice Required (Client)')</t>
        </is>
      </c>
      <c r="CQ413" t="inlineStr">
        <is>
          <t>static(False)</t>
        </is>
      </c>
      <c r="CR413" t="inlineStr">
        <is>
          <t>static(True)</t>
        </is>
      </c>
      <c r="CS413" t="inlineStr">
        <is>
          <t>static('All')</t>
        </is>
      </c>
      <c r="CT413" t="inlineStr">
        <is>
          <t>static('TecEx;Zee')</t>
        </is>
      </c>
      <c r="CU413" t="inlineStr">
        <is>
          <t>static('AM')</t>
        </is>
      </c>
      <c r="CV413">
        <f>SUBSTITUTE(Task_exp7437[[#This Row],[Shipment_Order__r.Client_Reference__c]]&amp;":"&amp;Task_exp7437[[#This Row],[Master_Task_LookupName]],"\","")</f>
        <v/>
      </c>
    </row>
    <row r="414">
      <c r="CM414" t="inlineStr">
        <is>
          <t>MED21</t>
        </is>
      </c>
      <c r="CN414" t="inlineStr">
        <is>
          <t>Data Centre Ticket Number Required</t>
        </is>
      </c>
      <c r="CO414" t="inlineStr">
        <is>
          <t>static('a7b1v000000kEWnAAM')</t>
        </is>
      </c>
      <c r="CP414" t="inlineStr">
        <is>
          <t>static('Data Centre Ticket Number Required')</t>
        </is>
      </c>
      <c r="CQ414" t="inlineStr">
        <is>
          <t>static(False)</t>
        </is>
      </c>
      <c r="CR414" t="inlineStr">
        <is>
          <t>static(True)</t>
        </is>
      </c>
      <c r="CS414" t="inlineStr">
        <is>
          <t>static('All')</t>
        </is>
      </c>
      <c r="CT414" t="inlineStr">
        <is>
          <t>static('TecEx')</t>
        </is>
      </c>
      <c r="CU414" t="inlineStr">
        <is>
          <t>static('AM')</t>
        </is>
      </c>
      <c r="CV414">
        <f>SUBSTITUTE(Task_exp7437[[#This Row],[Shipment_Order__r.Client_Reference__c]]&amp;":"&amp;Task_exp7437[[#This Row],[Master_Task_LookupName]],"\","")</f>
        <v/>
      </c>
    </row>
    <row r="415">
      <c r="CM415" t="inlineStr">
        <is>
          <t>MED21</t>
        </is>
      </c>
      <c r="CN415" t="inlineStr">
        <is>
          <t>Valuation Issues</t>
        </is>
      </c>
      <c r="CO415" t="inlineStr">
        <is>
          <t>static('a7b1v000000kEWjAAM')</t>
        </is>
      </c>
      <c r="CP415" t="inlineStr">
        <is>
          <t>static('Valuation Issues')</t>
        </is>
      </c>
      <c r="CQ415" t="inlineStr">
        <is>
          <t>static(False)</t>
        </is>
      </c>
      <c r="CR415" t="inlineStr">
        <is>
          <t>static(True)</t>
        </is>
      </c>
      <c r="CS415" t="inlineStr">
        <is>
          <t>static('All')</t>
        </is>
      </c>
      <c r="CT415" t="inlineStr">
        <is>
          <t>static('TecEx;Zee')</t>
        </is>
      </c>
      <c r="CU415" t="inlineStr">
        <is>
          <t>static('ICE')</t>
        </is>
      </c>
      <c r="CV415">
        <f>SUBSTITUTE(Task_exp7437[[#This Row],[Shipment_Order__r.Client_Reference__c]]&amp;":"&amp;Task_exp7437[[#This Row],[Master_Task_LookupName]],"\","")</f>
        <v/>
      </c>
    </row>
    <row r="416">
      <c r="CM416" t="inlineStr">
        <is>
          <t>MED21</t>
        </is>
      </c>
      <c r="CN416" t="inlineStr">
        <is>
          <t>CB/IECEE Test Report</t>
        </is>
      </c>
      <c r="CO416" t="inlineStr">
        <is>
          <t>static('a7b1v000000kErkAAE')</t>
        </is>
      </c>
      <c r="CP416" t="inlineStr">
        <is>
          <t>static('CB/IECEE Test Report')</t>
        </is>
      </c>
      <c r="CQ416" t="inlineStr">
        <is>
          <t>static(False)</t>
        </is>
      </c>
      <c r="CR416" t="inlineStr">
        <is>
          <t>static(True)</t>
        </is>
      </c>
      <c r="CS416" t="inlineStr">
        <is>
          <t>static('Egypt;Israel;Kenya;Madagascar;Oman;Pakistan;Russia;Saudi Arabia;Turkey;Uganda;West Bank Palestine')</t>
        </is>
      </c>
      <c r="CT416" t="inlineStr">
        <is>
          <t>static('TecEx')</t>
        </is>
      </c>
      <c r="CU416" t="inlineStr">
        <is>
          <t>static('ICE')</t>
        </is>
      </c>
      <c r="CV416">
        <f>SUBSTITUTE(Task_exp7437[[#This Row],[Shipment_Order__r.Client_Reference__c]]&amp;":"&amp;Task_exp7437[[#This Row],[Master_Task_LookupName]],"\","")</f>
        <v/>
      </c>
    </row>
    <row r="417">
      <c r="CM417" t="inlineStr">
        <is>
          <t>MED21</t>
        </is>
      </c>
      <c r="CN417" t="inlineStr">
        <is>
          <t>Final Delivery Addresses Required</t>
        </is>
      </c>
      <c r="CO417" t="inlineStr">
        <is>
          <t>static('a7b1v000000kEWgAAM')</t>
        </is>
      </c>
      <c r="CP417" t="inlineStr">
        <is>
          <t>static('Final Delivery Addresses Required')</t>
        </is>
      </c>
      <c r="CQ417" t="inlineStr">
        <is>
          <t>static(False)</t>
        </is>
      </c>
      <c r="CR417" t="inlineStr">
        <is>
          <t>static(True)</t>
        </is>
      </c>
      <c r="CS417" t="inlineStr">
        <is>
          <t>static('All')</t>
        </is>
      </c>
      <c r="CT417" t="inlineStr">
        <is>
          <t>static('TecEx;Zee')</t>
        </is>
      </c>
      <c r="CU417" t="inlineStr">
        <is>
          <t>static('AM')</t>
        </is>
      </c>
      <c r="CV417">
        <f>SUBSTITUTE(Task_exp7437[[#This Row],[Shipment_Order__r.Client_Reference__c]]&amp;":"&amp;Task_exp7437[[#This Row],[Master_Task_LookupName]],"\","")</f>
        <v/>
      </c>
    </row>
    <row r="418">
      <c r="CM418" t="inlineStr">
        <is>
          <t>MED21</t>
        </is>
      </c>
      <c r="CN418" t="inlineStr">
        <is>
          <t>Pick-up Address Required</t>
        </is>
      </c>
      <c r="CO418" t="inlineStr">
        <is>
          <t>static('a7b1v000000kEWfAAM')</t>
        </is>
      </c>
      <c r="CP418" t="inlineStr">
        <is>
          <t>static('Pick-up Address Required')</t>
        </is>
      </c>
      <c r="CQ418" t="inlineStr">
        <is>
          <t>static(False)</t>
        </is>
      </c>
      <c r="CR418" t="inlineStr">
        <is>
          <t>static(True)</t>
        </is>
      </c>
      <c r="CS418" t="inlineStr">
        <is>
          <t>static('All')</t>
        </is>
      </c>
      <c r="CT418" t="inlineStr">
        <is>
          <t>static('TecEx;Zee')</t>
        </is>
      </c>
      <c r="CU418" t="inlineStr">
        <is>
          <t>static('AM')</t>
        </is>
      </c>
      <c r="CV418">
        <f>SUBSTITUTE(Task_exp7437[[#This Row],[Shipment_Order__r.Client_Reference__c]]&amp;":"&amp;Task_exp7437[[#This Row],[Master_Task_LookupName]],"\","")</f>
        <v/>
      </c>
    </row>
    <row r="419">
      <c r="CM419" t="inlineStr">
        <is>
          <t>MED21</t>
        </is>
      </c>
      <c r="CN419" t="inlineStr">
        <is>
          <t>Original Documents to be Couriered to the In-country Team</t>
        </is>
      </c>
      <c r="CO419" t="inlineStr">
        <is>
          <t>static('a7b1v000000kEXNAA2')</t>
        </is>
      </c>
      <c r="CP419" t="inlineStr">
        <is>
          <t>static('Original Documents to be Couriered to the In-country Team')</t>
        </is>
      </c>
      <c r="CQ419" t="inlineStr">
        <is>
          <t>static(False)</t>
        </is>
      </c>
      <c r="CR419" t="inlineStr">
        <is>
          <t>static(True)</t>
        </is>
      </c>
      <c r="CS419" t="inlineStr">
        <is>
          <t>static('All')</t>
        </is>
      </c>
      <c r="CT419" t="inlineStr">
        <is>
          <t>static('TecEx')</t>
        </is>
      </c>
      <c r="CU419" t="inlineStr">
        <is>
          <t>static('AM')</t>
        </is>
      </c>
      <c r="CV419">
        <f>SUBSTITUTE(Task_exp7437[[#This Row],[Shipment_Order__r.Client_Reference__c]]&amp;":"&amp;Task_exp7437[[#This Row],[Master_Task_LookupName]],"\","")</f>
        <v/>
      </c>
    </row>
    <row r="420">
      <c r="CM420" t="inlineStr">
        <is>
          <t>MED21</t>
        </is>
      </c>
      <c r="CN420" t="inlineStr">
        <is>
          <t>Attestation Required</t>
        </is>
      </c>
      <c r="CO420" t="inlineStr">
        <is>
          <t>static('a7b1v000000kEXJAA2')</t>
        </is>
      </c>
      <c r="CP420" t="inlineStr">
        <is>
          <t>static('Attestation Required')</t>
        </is>
      </c>
      <c r="CQ420" t="inlineStr">
        <is>
          <t>static(False)</t>
        </is>
      </c>
      <c r="CR420" t="inlineStr">
        <is>
          <t>static(True)</t>
        </is>
      </c>
      <c r="CS420" t="inlineStr">
        <is>
          <t>static('All')</t>
        </is>
      </c>
      <c r="CT420" t="inlineStr">
        <is>
          <t>static('TecEx')</t>
        </is>
      </c>
      <c r="CU420" t="inlineStr">
        <is>
          <t>static('AM')</t>
        </is>
      </c>
      <c r="CV420">
        <f>SUBSTITUTE(Task_exp7437[[#This Row],[Shipment_Order__r.Client_Reference__c]]&amp;":"&amp;Task_exp7437[[#This Row],[Master_Task_LookupName]],"\","")</f>
        <v/>
      </c>
    </row>
    <row r="421">
      <c r="CM421" t="inlineStr">
        <is>
          <t>MED21</t>
        </is>
      </c>
      <c r="CN421" t="inlineStr">
        <is>
          <t>Package Information Required</t>
        </is>
      </c>
      <c r="CO421" t="inlineStr">
        <is>
          <t>static('a7b1v000000kEWhAAM')</t>
        </is>
      </c>
      <c r="CP421" t="inlineStr">
        <is>
          <t>static('Package Information Required')</t>
        </is>
      </c>
      <c r="CQ421" t="inlineStr">
        <is>
          <t>static(False)</t>
        </is>
      </c>
      <c r="CR421" t="inlineStr">
        <is>
          <t>static(True)</t>
        </is>
      </c>
      <c r="CS421" t="inlineStr">
        <is>
          <t>static('All')</t>
        </is>
      </c>
      <c r="CT421" t="inlineStr">
        <is>
          <t>static('TecEx;Zee')</t>
        </is>
      </c>
      <c r="CU421" t="inlineStr">
        <is>
          <t>static('AM')</t>
        </is>
      </c>
      <c r="CV421">
        <f>SUBSTITUTE(Task_exp7437[[#This Row],[Shipment_Order__r.Client_Reference__c]]&amp;":"&amp;Task_exp7437[[#This Row],[Master_Task_LookupName]],"\","")</f>
        <v/>
      </c>
    </row>
    <row r="422">
      <c r="CM422" t="inlineStr">
        <is>
          <t>MED22</t>
        </is>
      </c>
      <c r="CN422" t="inlineStr">
        <is>
          <t>POA Required out of NL</t>
        </is>
      </c>
      <c r="CO422" t="inlineStr">
        <is>
          <t>static('a7b1v000000c6wRAAQ')</t>
        </is>
      </c>
      <c r="CP422" t="inlineStr">
        <is>
          <t>static('POA Required out of NL')</t>
        </is>
      </c>
      <c r="CQ422" t="inlineStr">
        <is>
          <t>static(False)</t>
        </is>
      </c>
      <c r="CR422" t="inlineStr">
        <is>
          <t>static(True)</t>
        </is>
      </c>
      <c r="CS422" t="inlineStr">
        <is>
          <t>static('All')</t>
        </is>
      </c>
      <c r="CT422" t="inlineStr">
        <is>
          <t>static('TecEx')</t>
        </is>
      </c>
      <c r="CU422" t="inlineStr">
        <is>
          <t>static('AM')</t>
        </is>
      </c>
      <c r="CV422">
        <f>SUBSTITUTE(Task_exp7437[[#This Row],[Shipment_Order__r.Client_Reference__c]]&amp;":"&amp;Task_exp7437[[#This Row],[Master_Task_LookupName]],"\","")</f>
        <v/>
      </c>
    </row>
    <row r="423">
      <c r="CM423" t="inlineStr">
        <is>
          <t>MED22</t>
        </is>
      </c>
      <c r="CN423" t="inlineStr">
        <is>
          <t>Pick-up Address Required</t>
        </is>
      </c>
      <c r="CO423" t="inlineStr">
        <is>
          <t>static('a7b1v000000kEWfAAM')</t>
        </is>
      </c>
      <c r="CP423" t="inlineStr">
        <is>
          <t>static('Pick-up Address Required')</t>
        </is>
      </c>
      <c r="CQ423" t="inlineStr">
        <is>
          <t>static(False)</t>
        </is>
      </c>
      <c r="CR423" t="inlineStr">
        <is>
          <t>static(True)</t>
        </is>
      </c>
      <c r="CS423" t="inlineStr">
        <is>
          <t>static('All')</t>
        </is>
      </c>
      <c r="CT423" t="inlineStr">
        <is>
          <t>static('TecEx;Zee')</t>
        </is>
      </c>
      <c r="CU423" t="inlineStr">
        <is>
          <t>static('AM')</t>
        </is>
      </c>
      <c r="CV423">
        <f>SUBSTITUTE(Task_exp7437[[#This Row],[Shipment_Order__r.Client_Reference__c]]&amp;":"&amp;Task_exp7437[[#This Row],[Master_Task_LookupName]],"\","")</f>
        <v/>
      </c>
    </row>
    <row r="424">
      <c r="CM424" t="inlineStr">
        <is>
          <t>MED22</t>
        </is>
      </c>
      <c r="CN424" t="inlineStr">
        <is>
          <t>Final Delivery Addresses Required</t>
        </is>
      </c>
      <c r="CO424" t="inlineStr">
        <is>
          <t>static('a7b1v000000kEWgAAM')</t>
        </is>
      </c>
      <c r="CP424" t="inlineStr">
        <is>
          <t>static('Final Delivery Addresses Required')</t>
        </is>
      </c>
      <c r="CQ424" t="inlineStr">
        <is>
          <t>static(False)</t>
        </is>
      </c>
      <c r="CR424" t="inlineStr">
        <is>
          <t>static(True)</t>
        </is>
      </c>
      <c r="CS424" t="inlineStr">
        <is>
          <t>static('All')</t>
        </is>
      </c>
      <c r="CT424" t="inlineStr">
        <is>
          <t>static('TecEx;Zee')</t>
        </is>
      </c>
      <c r="CU424" t="inlineStr">
        <is>
          <t>static('AM')</t>
        </is>
      </c>
      <c r="CV424">
        <f>SUBSTITUTE(Task_exp7437[[#This Row],[Shipment_Order__r.Client_Reference__c]]&amp;":"&amp;Task_exp7437[[#This Row],[Master_Task_LookupName]],"\","")</f>
        <v/>
      </c>
    </row>
    <row r="425">
      <c r="CM425" t="inlineStr">
        <is>
          <t>MED22</t>
        </is>
      </c>
      <c r="CN425" t="inlineStr">
        <is>
          <t>Package Information Required</t>
        </is>
      </c>
      <c r="CO425" t="inlineStr">
        <is>
          <t>static('a7b1v000000kEWhAAM')</t>
        </is>
      </c>
      <c r="CP425" t="inlineStr">
        <is>
          <t>static('Package Information Required')</t>
        </is>
      </c>
      <c r="CQ425" t="inlineStr">
        <is>
          <t>static(False)</t>
        </is>
      </c>
      <c r="CR425" t="inlineStr">
        <is>
          <t>static(True)</t>
        </is>
      </c>
      <c r="CS425" t="inlineStr">
        <is>
          <t>static('All')</t>
        </is>
      </c>
      <c r="CT425" t="inlineStr">
        <is>
          <t>static('TecEx;Zee')</t>
        </is>
      </c>
      <c r="CU425" t="inlineStr">
        <is>
          <t>static('AM')</t>
        </is>
      </c>
      <c r="CV425">
        <f>SUBSTITUTE(Task_exp7437[[#This Row],[Shipment_Order__r.Client_Reference__c]]&amp;":"&amp;Task_exp7437[[#This Row],[Master_Task_LookupName]],"\","")</f>
        <v/>
      </c>
    </row>
    <row r="426">
      <c r="CM426" t="inlineStr">
        <is>
          <t>MED22</t>
        </is>
      </c>
      <c r="CN426" t="inlineStr">
        <is>
          <t>EOR Required out of EU Countries</t>
        </is>
      </c>
      <c r="CO426" t="inlineStr">
        <is>
          <t>static('a7b1v000000kEWlAAM')</t>
        </is>
      </c>
      <c r="CP426" t="inlineStr">
        <is>
          <t>static('EOR Required out of EU Countries')</t>
        </is>
      </c>
      <c r="CQ426" t="inlineStr">
        <is>
          <t>static(False)</t>
        </is>
      </c>
      <c r="CR426" t="inlineStr">
        <is>
          <t>static(True)</t>
        </is>
      </c>
      <c r="CS426" t="inlineStr">
        <is>
          <t>static('All')</t>
        </is>
      </c>
      <c r="CT426" t="inlineStr">
        <is>
          <t>static('TecEx;Medical')</t>
        </is>
      </c>
      <c r="CU426" t="inlineStr">
        <is>
          <t>static('AM')</t>
        </is>
      </c>
      <c r="CV426">
        <f>SUBSTITUTE(Task_exp7437[[#This Row],[Shipment_Order__r.Client_Reference__c]]&amp;":"&amp;Task_exp7437[[#This Row],[Master_Task_LookupName]],"\","")</f>
        <v/>
      </c>
    </row>
    <row r="427">
      <c r="CM427" t="inlineStr">
        <is>
          <t>MED22</t>
        </is>
      </c>
      <c r="CN427" t="inlineStr">
        <is>
          <t>Data Centre Ticket Number Required</t>
        </is>
      </c>
      <c r="CO427" t="inlineStr">
        <is>
          <t>static('a7b1v000000kEWnAAM')</t>
        </is>
      </c>
      <c r="CP427" t="inlineStr">
        <is>
          <t>static('Data Centre Ticket Number Required')</t>
        </is>
      </c>
      <c r="CQ427" t="inlineStr">
        <is>
          <t>static(False)</t>
        </is>
      </c>
      <c r="CR427" t="inlineStr">
        <is>
          <t>static(True)</t>
        </is>
      </c>
      <c r="CS427" t="inlineStr">
        <is>
          <t>static('All')</t>
        </is>
      </c>
      <c r="CT427" t="inlineStr">
        <is>
          <t>static('TecEx')</t>
        </is>
      </c>
      <c r="CU427" t="inlineStr">
        <is>
          <t>static('AM')</t>
        </is>
      </c>
      <c r="CV427">
        <f>SUBSTITUTE(Task_exp7437[[#This Row],[Shipment_Order__r.Client_Reference__c]]&amp;":"&amp;Task_exp7437[[#This Row],[Master_Task_LookupName]],"\","")</f>
        <v/>
      </c>
    </row>
    <row r="428">
      <c r="CM428" t="inlineStr">
        <is>
          <t>MED22</t>
        </is>
      </c>
      <c r="CN428" t="inlineStr">
        <is>
          <t>Commercial Invoice Required (TecEx)</t>
        </is>
      </c>
      <c r="CO428" t="inlineStr">
        <is>
          <t>static('a7b1v000000kEWoAAM')</t>
        </is>
      </c>
      <c r="CP428" t="inlineStr">
        <is>
          <t>static('Commercial Invoice Required (TecEx)')</t>
        </is>
      </c>
      <c r="CQ428" t="inlineStr">
        <is>
          <t>static(False)</t>
        </is>
      </c>
      <c r="CR428" t="inlineStr">
        <is>
          <t>static(True)</t>
        </is>
      </c>
      <c r="CS428" t="inlineStr">
        <is>
          <t>static('All')</t>
        </is>
      </c>
      <c r="CT428" t="inlineStr">
        <is>
          <t>static('TecEx;Zee')</t>
        </is>
      </c>
      <c r="CU428" t="inlineStr">
        <is>
          <t>static('AM')</t>
        </is>
      </c>
      <c r="CV428">
        <f>SUBSTITUTE(Task_exp7437[[#This Row],[Shipment_Order__r.Client_Reference__c]]&amp;":"&amp;Task_exp7437[[#This Row],[Master_Task_LookupName]],"\","")</f>
        <v/>
      </c>
    </row>
    <row r="429">
      <c r="CM429" t="inlineStr">
        <is>
          <t>MED22</t>
        </is>
      </c>
      <c r="CN429" t="inlineStr">
        <is>
          <t>Courier Picklist Selection</t>
        </is>
      </c>
      <c r="CO429" t="inlineStr">
        <is>
          <t>static('a7b1v000000c6xsAAA')</t>
        </is>
      </c>
      <c r="CP429" t="inlineStr">
        <is>
          <t>static('Courier Picklist Selection')</t>
        </is>
      </c>
      <c r="CQ429" t="inlineStr">
        <is>
          <t>static(False)</t>
        </is>
      </c>
      <c r="CR429" t="inlineStr">
        <is>
          <t>static(True)</t>
        </is>
      </c>
      <c r="CS429" t="inlineStr">
        <is>
          <t>static('All')</t>
        </is>
      </c>
      <c r="CT429" t="inlineStr">
        <is>
          <t>static('TecEx;Zee')</t>
        </is>
      </c>
      <c r="CU429" t="inlineStr">
        <is>
          <t>static('AM')</t>
        </is>
      </c>
      <c r="CV429">
        <f>SUBSTITUTE(Task_exp7437[[#This Row],[Shipment_Order__r.Client_Reference__c]]&amp;":"&amp;Task_exp7437[[#This Row],[Master_Task_LookupName]],"\","")</f>
        <v/>
      </c>
    </row>
    <row r="430">
      <c r="CM430" t="inlineStr">
        <is>
          <t>MED22</t>
        </is>
      </c>
      <c r="CN430" t="inlineStr">
        <is>
          <t>2nd Leg Air Waybill Required - Manual AWB</t>
        </is>
      </c>
      <c r="CO430" t="inlineStr">
        <is>
          <t>static('a7b1v000000kEX4AAM')</t>
        </is>
      </c>
      <c r="CP430" t="inlineStr">
        <is>
          <t>static('2nd Leg Air Waybill Required - Manual AWB')</t>
        </is>
      </c>
      <c r="CQ430" t="inlineStr">
        <is>
          <t>static(False)</t>
        </is>
      </c>
      <c r="CR430" t="inlineStr">
        <is>
          <t>static(True)</t>
        </is>
      </c>
      <c r="CS430" t="inlineStr">
        <is>
          <t>static('All')</t>
        </is>
      </c>
      <c r="CT430" t="inlineStr">
        <is>
          <t>static('TecEx')</t>
        </is>
      </c>
      <c r="CU430" t="inlineStr">
        <is>
          <t>static('AM')</t>
        </is>
      </c>
      <c r="CV430">
        <f>SUBSTITUTE(Task_exp7437[[#This Row],[Shipment_Order__r.Client_Reference__c]]&amp;":"&amp;Task_exp7437[[#This Row],[Master_Task_LookupName]],"\","")</f>
        <v/>
      </c>
    </row>
    <row r="431">
      <c r="CM431" t="inlineStr">
        <is>
          <t>MED22</t>
        </is>
      </c>
      <c r="CN431" t="inlineStr">
        <is>
          <t>No Binding Quote Available (Freight Forwarder)</t>
        </is>
      </c>
      <c r="CO431" t="inlineStr">
        <is>
          <t>static('a7b1v000000kEWHAA2')</t>
        </is>
      </c>
      <c r="CP431" t="inlineStr">
        <is>
          <t>static('No Binding Quote Available (Freight Forwarder)')</t>
        </is>
      </c>
      <c r="CQ431" t="inlineStr">
        <is>
          <t>static(False)</t>
        </is>
      </c>
      <c r="CR431" t="inlineStr">
        <is>
          <t>static(True)</t>
        </is>
      </c>
      <c r="CS431" t="inlineStr">
        <is>
          <t>static('All')</t>
        </is>
      </c>
      <c r="CT431" t="inlineStr">
        <is>
          <t>static('TecEx')</t>
        </is>
      </c>
      <c r="CU431" t="inlineStr">
        <is>
          <t>static('FC')</t>
        </is>
      </c>
      <c r="CV431">
        <f>SUBSTITUTE(Task_exp7437[[#This Row],[Shipment_Order__r.Client_Reference__c]]&amp;":"&amp;Task_exp7437[[#This Row],[Master_Task_LookupName]],"\","")</f>
        <v/>
      </c>
    </row>
    <row r="432">
      <c r="CM432" t="inlineStr">
        <is>
          <t>MED22</t>
        </is>
      </c>
      <c r="CN432" t="inlineStr">
        <is>
          <t>Auto CI Used</t>
        </is>
      </c>
      <c r="CO432" t="inlineStr">
        <is>
          <t>static('a7b1v000000kEWIAA2')</t>
        </is>
      </c>
      <c r="CP432" t="inlineStr">
        <is>
          <t>static('Auto CI Used')</t>
        </is>
      </c>
      <c r="CQ432" t="inlineStr">
        <is>
          <t>static(False)</t>
        </is>
      </c>
      <c r="CR432" t="inlineStr">
        <is>
          <t>static(True)</t>
        </is>
      </c>
      <c r="CS432" t="inlineStr">
        <is>
          <t>static('All')</t>
        </is>
      </c>
      <c r="CT432" t="inlineStr">
        <is>
          <t>static('TecEx;Zee')</t>
        </is>
      </c>
      <c r="CU432" t="inlineStr">
        <is>
          <t>static('AM')</t>
        </is>
      </c>
      <c r="CV432">
        <f>SUBSTITUTE(Task_exp7437[[#This Row],[Shipment_Order__r.Client_Reference__c]]&amp;":"&amp;Task_exp7437[[#This Row],[Master_Task_LookupName]],"\","")</f>
        <v/>
      </c>
    </row>
    <row r="433">
      <c r="CM433" t="inlineStr">
        <is>
          <t>MED22</t>
        </is>
      </c>
      <c r="CN433" t="inlineStr">
        <is>
          <t>Export License IOR Modal</t>
        </is>
      </c>
      <c r="CO433" t="inlineStr">
        <is>
          <t>static('a7b1v000000H3znAAC')</t>
        </is>
      </c>
      <c r="CP433" t="inlineStr">
        <is>
          <t>static('Export License IOR Modal')</t>
        </is>
      </c>
      <c r="CQ433" t="inlineStr">
        <is>
          <t>static(False)</t>
        </is>
      </c>
      <c r="CR433" t="inlineStr">
        <is>
          <t>static(True)</t>
        </is>
      </c>
      <c r="CS433" t="inlineStr">
        <is>
          <t>static('All')</t>
        </is>
      </c>
      <c r="CT433" t="inlineStr">
        <is>
          <t>static('TecEx')</t>
        </is>
      </c>
      <c r="CU433" t="inlineStr">
        <is>
          <t>static('AM')</t>
        </is>
      </c>
      <c r="CV433">
        <f>SUBSTITUTE(Task_exp7437[[#This Row],[Shipment_Order__r.Client_Reference__c]]&amp;":"&amp;Task_exp7437[[#This Row],[Master_Task_LookupName]],"\","")</f>
        <v/>
      </c>
    </row>
    <row r="434">
      <c r="CM434" t="inlineStr">
        <is>
          <t>MED22</t>
        </is>
      </c>
      <c r="CN434" t="inlineStr">
        <is>
          <t>AWB Approved Internally</t>
        </is>
      </c>
      <c r="CO434" t="inlineStr">
        <is>
          <t>static('a7b1v000000H3zpAAC')</t>
        </is>
      </c>
      <c r="CP434" t="inlineStr">
        <is>
          <t>static('AWB Approved Internally')</t>
        </is>
      </c>
      <c r="CQ434" t="inlineStr">
        <is>
          <t>static(False)</t>
        </is>
      </c>
      <c r="CR434" t="inlineStr">
        <is>
          <t>static(True)</t>
        </is>
      </c>
      <c r="CS434" t="inlineStr">
        <is>
          <t>static('All')</t>
        </is>
      </c>
      <c r="CT434" t="inlineStr">
        <is>
          <t>static('TecEx')</t>
        </is>
      </c>
      <c r="CU434" t="inlineStr">
        <is>
          <t>static('ICE')</t>
        </is>
      </c>
      <c r="CV434">
        <f>SUBSTITUTE(Task_exp7437[[#This Row],[Shipment_Order__r.Client_Reference__c]]&amp;":"&amp;Task_exp7437[[#This Row],[Master_Task_LookupName]],"\","")</f>
        <v/>
      </c>
    </row>
    <row r="435">
      <c r="CM435" t="inlineStr">
        <is>
          <t>MED22</t>
        </is>
      </c>
      <c r="CN435" t="inlineStr">
        <is>
          <t>Schedule Pick-up (TecEx) - Manual FF</t>
        </is>
      </c>
      <c r="CO435" t="inlineStr">
        <is>
          <t>static('a7b1v000000c6z5AAA')</t>
        </is>
      </c>
      <c r="CP435" t="inlineStr">
        <is>
          <t>static('Schedule Pick-up (TecEx) - Manual FF')</t>
        </is>
      </c>
      <c r="CQ435" t="inlineStr">
        <is>
          <t>static(False)</t>
        </is>
      </c>
      <c r="CR435" t="inlineStr">
        <is>
          <t>static(True)</t>
        </is>
      </c>
      <c r="CS435" t="inlineStr">
        <is>
          <t>static('All')</t>
        </is>
      </c>
      <c r="CT435" t="inlineStr">
        <is>
          <t>static('TecEx;Zee')</t>
        </is>
      </c>
      <c r="CU435" t="inlineStr">
        <is>
          <t>static('AM')</t>
        </is>
      </c>
      <c r="CV435">
        <f>SUBSTITUTE(Task_exp7437[[#This Row],[Shipment_Order__r.Client_Reference__c]]&amp;":"&amp;Task_exp7437[[#This Row],[Master_Task_LookupName]],"\","")</f>
        <v/>
      </c>
    </row>
    <row r="436">
      <c r="CM436" t="inlineStr">
        <is>
          <t>MED22</t>
        </is>
      </c>
      <c r="CN436" t="inlineStr">
        <is>
          <t>End-user Details Required (During Shipping)</t>
        </is>
      </c>
      <c r="CO436" t="inlineStr">
        <is>
          <t>static('a7b1v000000kEXEAA2')</t>
        </is>
      </c>
      <c r="CP436" t="inlineStr">
        <is>
          <t>static('End-user Details Required (During Shipping)')</t>
        </is>
      </c>
      <c r="CQ436" t="inlineStr">
        <is>
          <t>static(False)</t>
        </is>
      </c>
      <c r="CR436" t="inlineStr">
        <is>
          <t>static(True)</t>
        </is>
      </c>
      <c r="CS436" t="inlineStr">
        <is>
          <t>static('All')</t>
        </is>
      </c>
      <c r="CT436" t="inlineStr">
        <is>
          <t>static('TecEx')</t>
        </is>
      </c>
      <c r="CU436" t="inlineStr">
        <is>
          <t>static('AM')</t>
        </is>
      </c>
      <c r="CV436">
        <f>SUBSTITUTE(Task_exp7437[[#This Row],[Shipment_Order__r.Client_Reference__c]]&amp;":"&amp;Task_exp7437[[#This Row],[Master_Task_LookupName]],"\","")</f>
        <v/>
      </c>
    </row>
    <row r="437">
      <c r="CM437" t="inlineStr">
        <is>
          <t>MED22</t>
        </is>
      </c>
      <c r="CN437" t="inlineStr">
        <is>
          <t>Finance Ready to Invoice</t>
        </is>
      </c>
      <c r="CO437" t="inlineStr">
        <is>
          <t>static('a7b1v000000kEssAAE')</t>
        </is>
      </c>
      <c r="CP437" t="inlineStr">
        <is>
          <t>static('Finance Ready to Invoice')</t>
        </is>
      </c>
      <c r="CQ437" t="inlineStr">
        <is>
          <t>static(False)</t>
        </is>
      </c>
      <c r="CR437" t="inlineStr">
        <is>
          <t>static(True)</t>
        </is>
      </c>
      <c r="CS437" t="inlineStr">
        <is>
          <t>static('All')</t>
        </is>
      </c>
      <c r="CT437" t="inlineStr">
        <is>
          <t>static('TecEx')</t>
        </is>
      </c>
      <c r="CU437" t="inlineStr">
        <is>
          <t>static('AM')</t>
        </is>
      </c>
      <c r="CV437">
        <f>SUBSTITUTE(Task_exp7437[[#This Row],[Shipment_Order__r.Client_Reference__c]]&amp;":"&amp;Task_exp7437[[#This Row],[Master_Task_LookupName]],"\","")</f>
        <v/>
      </c>
    </row>
    <row r="438">
      <c r="CM438" t="inlineStr">
        <is>
          <t>MED22</t>
        </is>
      </c>
      <c r="CN438" t="inlineStr">
        <is>
          <t>Letter of Appointment</t>
        </is>
      </c>
      <c r="CO438" t="inlineStr">
        <is>
          <t>static('a7b1v000000kEZ2AAM')</t>
        </is>
      </c>
      <c r="CP438" t="inlineStr">
        <is>
          <t>static('Letter of Appointment')</t>
        </is>
      </c>
      <c r="CQ438" t="inlineStr">
        <is>
          <t>static(False)</t>
        </is>
      </c>
      <c r="CR438" t="inlineStr">
        <is>
          <t>static(True)</t>
        </is>
      </c>
      <c r="CS438" t="inlineStr">
        <is>
          <t>static('All')</t>
        </is>
      </c>
      <c r="CT438" t="inlineStr">
        <is>
          <t>static('TecEx')</t>
        </is>
      </c>
      <c r="CU438" t="inlineStr">
        <is>
          <t>static('AM')</t>
        </is>
      </c>
      <c r="CV438">
        <f>SUBSTITUTE(Task_exp7437[[#This Row],[Shipment_Order__r.Client_Reference__c]]&amp;":"&amp;Task_exp7437[[#This Row],[Master_Task_LookupName]],"\","")</f>
        <v/>
      </c>
    </row>
    <row r="439">
      <c r="CM439" t="inlineStr">
        <is>
          <t>MED22</t>
        </is>
      </c>
      <c r="CN439" t="inlineStr">
        <is>
          <t>Invoice Client (During Shipping)</t>
        </is>
      </c>
      <c r="CO439" t="inlineStr">
        <is>
          <t>static('a7b1v000000kEaVAAU')</t>
        </is>
      </c>
      <c r="CP439" t="inlineStr">
        <is>
          <t>static('Invoice Client (During Shipping)')</t>
        </is>
      </c>
      <c r="CQ439" t="inlineStr">
        <is>
          <t>static(False)</t>
        </is>
      </c>
      <c r="CR439" t="inlineStr">
        <is>
          <t>static(True)</t>
        </is>
      </c>
      <c r="CS439" t="inlineStr">
        <is>
          <t>static('All')</t>
        </is>
      </c>
      <c r="CT439" t="inlineStr">
        <is>
          <t>static('TecEx;Zee')</t>
        </is>
      </c>
      <c r="CU439" t="inlineStr">
        <is>
          <t>static('FC')</t>
        </is>
      </c>
      <c r="CV439">
        <f>SUBSTITUTE(Task_exp7437[[#This Row],[Shipment_Order__r.Client_Reference__c]]&amp;":"&amp;Task_exp7437[[#This Row],[Master_Task_LookupName]],"\","")</f>
        <v/>
      </c>
    </row>
    <row r="440">
      <c r="CM440" t="inlineStr">
        <is>
          <t>MED22</t>
        </is>
      </c>
      <c r="CN440" t="inlineStr">
        <is>
          <t>Beneficial Owner Details Required</t>
        </is>
      </c>
      <c r="CO440" t="inlineStr">
        <is>
          <t>static('a7b1v000000kEafAAE')</t>
        </is>
      </c>
      <c r="CP440" t="inlineStr">
        <is>
          <t>static('Beneficial Owner Details Required')</t>
        </is>
      </c>
      <c r="CQ440" t="inlineStr">
        <is>
          <t>static(False)</t>
        </is>
      </c>
      <c r="CR440" t="inlineStr">
        <is>
          <t>static(True)</t>
        </is>
      </c>
      <c r="CS440" t="inlineStr">
        <is>
          <t>static('All')</t>
        </is>
      </c>
      <c r="CT440" t="inlineStr">
        <is>
          <t>static('TecEx')</t>
        </is>
      </c>
      <c r="CU440" t="inlineStr">
        <is>
          <t>static('AM')</t>
        </is>
      </c>
      <c r="CV440">
        <f>SUBSTITUTE(Task_exp7437[[#This Row],[Shipment_Order__r.Client_Reference__c]]&amp;":"&amp;Task_exp7437[[#This Row],[Master_Task_LookupName]],"\","")</f>
        <v/>
      </c>
    </row>
    <row r="441">
      <c r="CM441" t="inlineStr">
        <is>
          <t>MED23</t>
        </is>
      </c>
      <c r="CN441" t="inlineStr">
        <is>
          <t>Pick-up Address Required</t>
        </is>
      </c>
      <c r="CO441" t="inlineStr">
        <is>
          <t>static('a7b1v000000kEWfAAM')</t>
        </is>
      </c>
      <c r="CP441" t="inlineStr">
        <is>
          <t>static('Pick-up Address Required')</t>
        </is>
      </c>
      <c r="CQ441" t="inlineStr">
        <is>
          <t>static(False)</t>
        </is>
      </c>
      <c r="CR441" t="inlineStr">
        <is>
          <t>static(True)</t>
        </is>
      </c>
      <c r="CS441" t="inlineStr">
        <is>
          <t>static('All')</t>
        </is>
      </c>
      <c r="CT441" t="inlineStr">
        <is>
          <t>static('TecEx;Zee')</t>
        </is>
      </c>
      <c r="CU441" t="inlineStr">
        <is>
          <t>static('AM')</t>
        </is>
      </c>
      <c r="CV441">
        <f>SUBSTITUTE(Task_exp7437[[#This Row],[Shipment_Order__r.Client_Reference__c]]&amp;":"&amp;Task_exp7437[[#This Row],[Master_Task_LookupName]],"\","")</f>
        <v/>
      </c>
    </row>
    <row r="442">
      <c r="CM442" t="inlineStr">
        <is>
          <t>MED23</t>
        </is>
      </c>
      <c r="CN442" t="inlineStr">
        <is>
          <t>Purchase Order Required (for TecEx Services) Non-BATS</t>
        </is>
      </c>
      <c r="CO442" t="inlineStr">
        <is>
          <t>static('a7b1v000000H43GAAS')</t>
        </is>
      </c>
      <c r="CP442" t="inlineStr">
        <is>
          <t>static('Purchase Order Required (for TecEx Services) Non-BATS')</t>
        </is>
      </c>
      <c r="CQ442" t="inlineStr">
        <is>
          <t>static(False)</t>
        </is>
      </c>
      <c r="CR442" t="inlineStr">
        <is>
          <t>static(True)</t>
        </is>
      </c>
      <c r="CS442" t="inlineStr">
        <is>
          <t>static('All')</t>
        </is>
      </c>
      <c r="CT442" t="inlineStr">
        <is>
          <t>static('TecEx')</t>
        </is>
      </c>
      <c r="CU442" t="inlineStr">
        <is>
          <t>static('AM')</t>
        </is>
      </c>
      <c r="CV442">
        <f>SUBSTITUTE(Task_exp7437[[#This Row],[Shipment_Order__r.Client_Reference__c]]&amp;":"&amp;Task_exp7437[[#This Row],[Master_Task_LookupName]],"\","")</f>
        <v/>
      </c>
    </row>
    <row r="443">
      <c r="CM443" t="inlineStr">
        <is>
          <t>MED23</t>
        </is>
      </c>
      <c r="CN443" t="inlineStr">
        <is>
          <t>Shipping Pack to be Compiled</t>
        </is>
      </c>
      <c r="CO443" t="inlineStr">
        <is>
          <t>static('a7b1v000000kEaTAAU')</t>
        </is>
      </c>
      <c r="CP443" t="inlineStr">
        <is>
          <t>static('Shipping Pack to be Compiled')</t>
        </is>
      </c>
      <c r="CQ443" t="inlineStr">
        <is>
          <t>static(False)</t>
        </is>
      </c>
      <c r="CR443" t="inlineStr">
        <is>
          <t>static(True)</t>
        </is>
      </c>
      <c r="CS443" t="inlineStr">
        <is>
          <t>static('All')</t>
        </is>
      </c>
      <c r="CT443" t="inlineStr">
        <is>
          <t>static('TecEx;Zee')</t>
        </is>
      </c>
      <c r="CU443" t="inlineStr">
        <is>
          <t>static('AM')</t>
        </is>
      </c>
      <c r="CV443">
        <f>SUBSTITUTE(Task_exp7437[[#This Row],[Shipment_Order__r.Client_Reference__c]]&amp;":"&amp;Task_exp7437[[#This Row],[Master_Task_LookupName]],"\","")</f>
        <v/>
      </c>
    </row>
    <row r="444">
      <c r="CM444" t="inlineStr">
        <is>
          <t>MED23</t>
        </is>
      </c>
      <c r="CN444" t="inlineStr">
        <is>
          <t>Contact Supplier for EOR Process</t>
        </is>
      </c>
      <c r="CO444" t="inlineStr">
        <is>
          <t>static('a7b1v000000kEZQAA2')</t>
        </is>
      </c>
      <c r="CP444" t="inlineStr">
        <is>
          <t>static('Contact Supplier for EOR Process')</t>
        </is>
      </c>
      <c r="CQ444" t="inlineStr">
        <is>
          <t>static(False)</t>
        </is>
      </c>
      <c r="CR444" t="inlineStr">
        <is>
          <t>static(True)</t>
        </is>
      </c>
      <c r="CS444" t="inlineStr">
        <is>
          <t>static('All')</t>
        </is>
      </c>
      <c r="CT444" t="inlineStr">
        <is>
          <t>static('TecEx')</t>
        </is>
      </c>
      <c r="CU444" t="inlineStr">
        <is>
          <t>static('ICE')</t>
        </is>
      </c>
      <c r="CV444">
        <f>SUBSTITUTE(Task_exp7437[[#This Row],[Shipment_Order__r.Client_Reference__c]]&amp;":"&amp;Task_exp7437[[#This Row],[Master_Task_LookupName]],"\","")</f>
        <v/>
      </c>
    </row>
    <row r="445">
      <c r="CM445" t="inlineStr">
        <is>
          <t>MED23</t>
        </is>
      </c>
      <c r="CN445" t="inlineStr">
        <is>
          <t>Export License EOR</t>
        </is>
      </c>
      <c r="CO445" t="inlineStr">
        <is>
          <t>static('a7b1v000000kEYwAAM')</t>
        </is>
      </c>
      <c r="CP445" t="inlineStr">
        <is>
          <t>static('Export License EOR')</t>
        </is>
      </c>
      <c r="CQ445" t="inlineStr">
        <is>
          <t>static(False)</t>
        </is>
      </c>
      <c r="CR445" t="inlineStr">
        <is>
          <t>static(True)</t>
        </is>
      </c>
      <c r="CS445" t="inlineStr">
        <is>
          <t>static('All')</t>
        </is>
      </c>
      <c r="CT445" t="inlineStr">
        <is>
          <t>static('TecEx;Medical')</t>
        </is>
      </c>
      <c r="CU445" t="inlineStr">
        <is>
          <t>static('ICE')</t>
        </is>
      </c>
      <c r="CV445">
        <f>SUBSTITUTE(Task_exp7437[[#This Row],[Shipment_Order__r.Client_Reference__c]]&amp;":"&amp;Task_exp7437[[#This Row],[Master_Task_LookupName]],"\","")</f>
        <v/>
      </c>
    </row>
    <row r="446">
      <c r="CM446" t="inlineStr">
        <is>
          <t>MED23</t>
        </is>
      </c>
      <c r="CN446" t="inlineStr">
        <is>
          <t>Auto CI Used</t>
        </is>
      </c>
      <c r="CO446" t="inlineStr">
        <is>
          <t>static('a7b1v000000kEWIAA2')</t>
        </is>
      </c>
      <c r="CP446" t="inlineStr">
        <is>
          <t>static('Auto CI Used')</t>
        </is>
      </c>
      <c r="CQ446" t="inlineStr">
        <is>
          <t>static(False)</t>
        </is>
      </c>
      <c r="CR446" t="inlineStr">
        <is>
          <t>static(True)</t>
        </is>
      </c>
      <c r="CS446" t="inlineStr">
        <is>
          <t>static('All')</t>
        </is>
      </c>
      <c r="CT446" t="inlineStr">
        <is>
          <t>static('TecEx;Zee')</t>
        </is>
      </c>
      <c r="CU446" t="inlineStr">
        <is>
          <t>static('AM')</t>
        </is>
      </c>
      <c r="CV446">
        <f>SUBSTITUTE(Task_exp7437[[#This Row],[Shipment_Order__r.Client_Reference__c]]&amp;":"&amp;Task_exp7437[[#This Row],[Master_Task_LookupName]],"\","")</f>
        <v/>
      </c>
    </row>
    <row r="447">
      <c r="CM447" t="inlineStr">
        <is>
          <t>MED23</t>
        </is>
      </c>
      <c r="CN447" t="inlineStr">
        <is>
          <t>Final Delivery Addresses Required</t>
        </is>
      </c>
      <c r="CO447" t="inlineStr">
        <is>
          <t>static('a7b1v000000kEWgAAM')</t>
        </is>
      </c>
      <c r="CP447" t="inlineStr">
        <is>
          <t>static('Final Delivery Addresses Required')</t>
        </is>
      </c>
      <c r="CQ447" t="inlineStr">
        <is>
          <t>static(False)</t>
        </is>
      </c>
      <c r="CR447" t="inlineStr">
        <is>
          <t>static(True)</t>
        </is>
      </c>
      <c r="CS447" t="inlineStr">
        <is>
          <t>static('All')</t>
        </is>
      </c>
      <c r="CT447" t="inlineStr">
        <is>
          <t>static('TecEx;Zee')</t>
        </is>
      </c>
      <c r="CU447" t="inlineStr">
        <is>
          <t>static('AM')</t>
        </is>
      </c>
      <c r="CV447">
        <f>SUBSTITUTE(Task_exp7437[[#This Row],[Shipment_Order__r.Client_Reference__c]]&amp;":"&amp;Task_exp7437[[#This Row],[Master_Task_LookupName]],"\","")</f>
        <v/>
      </c>
    </row>
    <row r="448">
      <c r="CM448" t="inlineStr">
        <is>
          <t>MED23</t>
        </is>
      </c>
      <c r="CN448" t="inlineStr">
        <is>
          <t>No Agreed Pricing</t>
        </is>
      </c>
      <c r="CO448" t="inlineStr">
        <is>
          <t>static('a7b1v000000kEWAAA2')</t>
        </is>
      </c>
      <c r="CP448" t="inlineStr">
        <is>
          <t>static('No Agreed Pricing')</t>
        </is>
      </c>
      <c r="CQ448" t="inlineStr">
        <is>
          <t>static(False)</t>
        </is>
      </c>
      <c r="CR448" t="inlineStr">
        <is>
          <t>static(True)</t>
        </is>
      </c>
      <c r="CS448" t="inlineStr">
        <is>
          <t>static('All')</t>
        </is>
      </c>
      <c r="CT448" t="inlineStr">
        <is>
          <t>static('TecEx')</t>
        </is>
      </c>
      <c r="CU448" t="inlineStr">
        <is>
          <t>static('AM')</t>
        </is>
      </c>
      <c r="CV448">
        <f>SUBSTITUTE(Task_exp7437[[#This Row],[Shipment_Order__r.Client_Reference__c]]&amp;":"&amp;Task_exp7437[[#This Row],[Master_Task_LookupName]],"\","")</f>
        <v/>
      </c>
    </row>
    <row r="449">
      <c r="CM449" t="inlineStr">
        <is>
          <t>MED23</t>
        </is>
      </c>
      <c r="CN449" t="inlineStr">
        <is>
          <t>Air Waybill Required (Client) (No Notify Party)</t>
        </is>
      </c>
      <c r="CO449" t="inlineStr">
        <is>
          <t>static('a7b1v000000kEX2AAM')</t>
        </is>
      </c>
      <c r="CP449" t="inlineStr">
        <is>
          <t>static('Air Waybill Required (Client) (No Notify Party)')</t>
        </is>
      </c>
      <c r="CQ449" t="inlineStr">
        <is>
          <t>static(False)</t>
        </is>
      </c>
      <c r="CR449" t="inlineStr">
        <is>
          <t>static(True)</t>
        </is>
      </c>
      <c r="CS449" t="inlineStr">
        <is>
          <t>static('All')</t>
        </is>
      </c>
      <c r="CT449" t="inlineStr">
        <is>
          <t>static('TecEx;Zee')</t>
        </is>
      </c>
      <c r="CU449" t="inlineStr">
        <is>
          <t>static('AM')</t>
        </is>
      </c>
      <c r="CV449">
        <f>SUBSTITUTE(Task_exp7437[[#This Row],[Shipment_Order__r.Client_Reference__c]]&amp;":"&amp;Task_exp7437[[#This Row],[Master_Task_LookupName]],"\","")</f>
        <v/>
      </c>
    </row>
    <row r="450">
      <c r="CM450" t="inlineStr">
        <is>
          <t>MED23</t>
        </is>
      </c>
      <c r="CN450" t="inlineStr">
        <is>
          <t>Commercial Invoice Required (TecEx)</t>
        </is>
      </c>
      <c r="CO450" t="inlineStr">
        <is>
          <t>static('a7b1v000000kEWoAAM')</t>
        </is>
      </c>
      <c r="CP450" t="inlineStr">
        <is>
          <t>static('Commercial Invoice Required (TecEx)')</t>
        </is>
      </c>
      <c r="CQ450" t="inlineStr">
        <is>
          <t>static(False)</t>
        </is>
      </c>
      <c r="CR450" t="inlineStr">
        <is>
          <t>static(True)</t>
        </is>
      </c>
      <c r="CS450" t="inlineStr">
        <is>
          <t>static('All')</t>
        </is>
      </c>
      <c r="CT450" t="inlineStr">
        <is>
          <t>static('TecEx;Zee')</t>
        </is>
      </c>
      <c r="CU450" t="inlineStr">
        <is>
          <t>static('AM')</t>
        </is>
      </c>
      <c r="CV450">
        <f>SUBSTITUTE(Task_exp7437[[#This Row],[Shipment_Order__r.Client_Reference__c]]&amp;":"&amp;Task_exp7437[[#This Row],[Master_Task_LookupName]],"\","")</f>
        <v/>
      </c>
    </row>
    <row r="451">
      <c r="CM451" t="inlineStr">
        <is>
          <t>MED23</t>
        </is>
      </c>
      <c r="CN451" t="inlineStr">
        <is>
          <t>Data Centre Ticket Number Required</t>
        </is>
      </c>
      <c r="CO451" t="inlineStr">
        <is>
          <t>static('a7b1v000000kEWnAAM')</t>
        </is>
      </c>
      <c r="CP451" t="inlineStr">
        <is>
          <t>static('Data Centre Ticket Number Required')</t>
        </is>
      </c>
      <c r="CQ451" t="inlineStr">
        <is>
          <t>static(False)</t>
        </is>
      </c>
      <c r="CR451" t="inlineStr">
        <is>
          <t>static(True)</t>
        </is>
      </c>
      <c r="CS451" t="inlineStr">
        <is>
          <t>static('All')</t>
        </is>
      </c>
      <c r="CT451" t="inlineStr">
        <is>
          <t>static('TecEx')</t>
        </is>
      </c>
      <c r="CU451" t="inlineStr">
        <is>
          <t>static('AM')</t>
        </is>
      </c>
      <c r="CV451">
        <f>SUBSTITUTE(Task_exp7437[[#This Row],[Shipment_Order__r.Client_Reference__c]]&amp;":"&amp;Task_exp7437[[#This Row],[Master_Task_LookupName]],"\","")</f>
        <v/>
      </c>
    </row>
    <row r="452">
      <c r="CM452" t="inlineStr">
        <is>
          <t>MED23</t>
        </is>
      </c>
      <c r="CN452" t="inlineStr">
        <is>
          <t>Package Information Required</t>
        </is>
      </c>
      <c r="CO452" t="inlineStr">
        <is>
          <t>static('a7b1v000000kEWhAAM')</t>
        </is>
      </c>
      <c r="CP452" t="inlineStr">
        <is>
          <t>static('Package Information Required')</t>
        </is>
      </c>
      <c r="CQ452" t="inlineStr">
        <is>
          <t>static(False)</t>
        </is>
      </c>
      <c r="CR452" t="inlineStr">
        <is>
          <t>static(True)</t>
        </is>
      </c>
      <c r="CS452" t="inlineStr">
        <is>
          <t>static('All')</t>
        </is>
      </c>
      <c r="CT452" t="inlineStr">
        <is>
          <t>static('TecEx;Zee')</t>
        </is>
      </c>
      <c r="CU452" t="inlineStr">
        <is>
          <t>static('AM')</t>
        </is>
      </c>
      <c r="CV452">
        <f>SUBSTITUTE(Task_exp7437[[#This Row],[Shipment_Order__r.Client_Reference__c]]&amp;":"&amp;Task_exp7437[[#This Row],[Master_Task_LookupName]],"\","")</f>
        <v/>
      </c>
    </row>
    <row r="453">
      <c r="CM453" t="inlineStr">
        <is>
          <t>MED23</t>
        </is>
      </c>
      <c r="CN453" t="inlineStr">
        <is>
          <t>Lane Still in Testing (R&amp;D)</t>
        </is>
      </c>
      <c r="CO453" t="inlineStr">
        <is>
          <t>static('a7b1v000000kEWEAA2')</t>
        </is>
      </c>
      <c r="CP453" t="inlineStr">
        <is>
          <t>static('Lane Still in Testing (R&amp;D)')</t>
        </is>
      </c>
      <c r="CQ453" t="inlineStr">
        <is>
          <t>static(False)</t>
        </is>
      </c>
      <c r="CR453" t="inlineStr">
        <is>
          <t>static(True)</t>
        </is>
      </c>
      <c r="CS453" t="inlineStr">
        <is>
          <t>static('All')</t>
        </is>
      </c>
      <c r="CT453" t="inlineStr">
        <is>
          <t>static('TecEx')</t>
        </is>
      </c>
      <c r="CU453" t="inlineStr">
        <is>
          <t>static('ICE')</t>
        </is>
      </c>
      <c r="CV453">
        <f>SUBSTITUTE(Task_exp7437[[#This Row],[Shipment_Order__r.Client_Reference__c]]&amp;":"&amp;Task_exp7437[[#This Row],[Master_Task_LookupName]],"\","")</f>
        <v/>
      </c>
    </row>
    <row r="454">
      <c r="CM454" t="inlineStr">
        <is>
          <t>MED01</t>
        </is>
      </c>
      <c r="CN454" t="inlineStr">
        <is>
          <t>Lane Still in Testing (R&amp;D)</t>
        </is>
      </c>
      <c r="CO454" t="inlineStr">
        <is>
          <t>static('a7b1v000000kEWEAA2')</t>
        </is>
      </c>
      <c r="CP454" t="inlineStr">
        <is>
          <t>static('Lane Still in Testing (R&amp;D)')</t>
        </is>
      </c>
      <c r="CQ454" t="inlineStr">
        <is>
          <t>static(False)</t>
        </is>
      </c>
      <c r="CR454" t="inlineStr">
        <is>
          <t>static(True)</t>
        </is>
      </c>
      <c r="CS454" t="inlineStr">
        <is>
          <t>static('All')</t>
        </is>
      </c>
      <c r="CT454" t="inlineStr">
        <is>
          <t>static('TecEx')</t>
        </is>
      </c>
      <c r="CU454" t="inlineStr">
        <is>
          <t>static('ICE')</t>
        </is>
      </c>
      <c r="CV454">
        <f>SUBSTITUTE(Task_exp7437[[#This Row],[Shipment_Order__r.Client_Reference__c]]&amp;":"&amp;Task_exp7437[[#This Row],[Master_Task_LookupName]],"\","")</f>
        <v/>
      </c>
    </row>
  </sheetData>
  <pageMargins left="0.7" right="0.7" top="0.75" bottom="0.75" header="0.3" footer="0.3"/>
  <pageSetup orientation="portrait"/>
  <tableParts count="4">
    <tablePart xmlns:r="http://schemas.openxmlformats.org/officeDocument/2006/relationships" r:id="rId1"/>
    <tablePart xmlns:r="http://schemas.openxmlformats.org/officeDocument/2006/relationships" r:id="rId2"/>
    <tablePart xmlns:r="http://schemas.openxmlformats.org/officeDocument/2006/relationships" r:id="rId3"/>
    <tablePart xmlns:r="http://schemas.openxmlformats.org/officeDocument/2006/relationships" r:id="rId4"/>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Johan Conradie</dc:creator>
  <dcterms:created xmlns:dcterms="http://purl.org/dc/terms/" xmlns:xsi="http://www.w3.org/2001/XMLSchema-instance" xsi:type="dcterms:W3CDTF">2022-05-20T13:37:37Z</dcterms:created>
  <dcterms:modified xmlns:dcterms="http://purl.org/dc/terms/" xmlns:xsi="http://www.w3.org/2001/XMLSchema-instance" xsi:type="dcterms:W3CDTF">2022-06-15T12:28:58Z</dcterms:modified>
  <cp:lastModifiedBy>Nirav Surajlal</cp:lastModifiedBy>
</cp:coreProperties>
</file>