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יאן אגדז'נוב" algorithmName="SHA-512" hashValue="x9ofbbai0h0bMMYp+iEL+afIcyz3FpEh/jm3ecbLLCVOxxu0VF9qPy01FjmW3WmlD7+B3ZYrsWw7O7r+VC7vZw==" saltValue="WBCMo3CMy8jrSNDOqGjCxQ==" spinCount="10000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חיל האוויר\משותף חיל האוויר\שולחן עבודה חיל האוויר\תרגיל חיילי\מפגני חה''א\יום העצמאות 2018\"/>
    </mc:Choice>
  </mc:AlternateContent>
  <bookViews>
    <workbookView xWindow="0" yWindow="0" windowWidth="23040" windowHeight="10884" tabRatio="830" activeTab="1"/>
  </bookViews>
  <sheets>
    <sheet name="כלל המערכים" sheetId="7" r:id="rId1"/>
    <sheet name="ערכת מסוקים - צפ" sheetId="1" r:id="rId2"/>
    <sheet name="ערכת תובלה - צפ" sheetId="2" r:id="rId3"/>
    <sheet name="ערכת תובלה מהירה צפ" sheetId="8" r:id="rId4"/>
    <sheet name="ערכת קרב - צפ" sheetId="3" r:id="rId5"/>
    <sheet name="ערכת קרב - דר" sheetId="6" r:id="rId6"/>
    <sheet name="ערכת תובלה מהירה דר" sheetId="9" r:id="rId7"/>
    <sheet name="ערכת תובלה - דר" sheetId="5" r:id="rId8"/>
    <sheet name="ערכת מסוקים - דר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3" i="3"/>
  <c r="G3" i="3" s="1"/>
  <c r="H3" i="3" s="1"/>
  <c r="I3" i="3" s="1"/>
  <c r="J3" i="3" s="1"/>
  <c r="K3" i="3" s="1"/>
  <c r="M3" i="3" s="1"/>
  <c r="F3" i="8"/>
  <c r="E3" i="2"/>
  <c r="F3" i="2" s="1"/>
  <c r="E2" i="1"/>
  <c r="F2" i="1" s="1"/>
  <c r="E54" i="1" l="1"/>
  <c r="F54" i="1" s="1"/>
  <c r="G54" i="1" s="1"/>
  <c r="H54" i="1" s="1"/>
  <c r="E4" i="1"/>
  <c r="F4" i="1" s="1"/>
  <c r="G4" i="1" s="1"/>
  <c r="H4" i="1" s="1"/>
  <c r="J19" i="7" l="1"/>
  <c r="J20" i="7" s="1"/>
  <c r="I19" i="7"/>
  <c r="I20" i="7" s="1"/>
  <c r="H19" i="7"/>
  <c r="H20" i="7" s="1"/>
  <c r="F19" i="7"/>
  <c r="E19" i="7"/>
  <c r="D19" i="7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G6" i="7" l="1"/>
  <c r="J9" i="7" l="1"/>
  <c r="J10" i="7" s="1"/>
  <c r="J11" i="7" s="1"/>
  <c r="J12" i="7" s="1"/>
  <c r="J13" i="7" s="1"/>
  <c r="J14" i="7" s="1"/>
  <c r="J15" i="7" s="1"/>
  <c r="J16" i="7" s="1"/>
  <c r="F58" i="3"/>
  <c r="G58" i="3" s="1"/>
  <c r="H58" i="3" s="1"/>
  <c r="I58" i="3" s="1"/>
  <c r="J58" i="3" s="1"/>
  <c r="K58" i="3" s="1"/>
  <c r="M58" i="3" s="1"/>
  <c r="L58" i="3" s="1"/>
  <c r="F60" i="3"/>
  <c r="G60" i="3" s="1"/>
  <c r="H60" i="3" s="1"/>
  <c r="I60" i="3" s="1"/>
  <c r="J60" i="3" s="1"/>
  <c r="K60" i="3" s="1"/>
  <c r="M60" i="3" s="1"/>
  <c r="L60" i="3" s="1"/>
  <c r="G28" i="7" l="1"/>
  <c r="F28" i="7"/>
  <c r="I47" i="6"/>
  <c r="L23" i="7"/>
  <c r="K23" i="7"/>
  <c r="J23" i="7"/>
  <c r="I23" i="7"/>
  <c r="H23" i="7"/>
  <c r="G23" i="7"/>
  <c r="F23" i="7"/>
  <c r="E23" i="7"/>
  <c r="D23" i="7"/>
  <c r="G8" i="4"/>
  <c r="F8" i="4"/>
  <c r="E3" i="5"/>
  <c r="E4" i="5"/>
  <c r="E5" i="5"/>
  <c r="E6" i="5"/>
  <c r="E7" i="5"/>
  <c r="E8" i="5"/>
  <c r="E9" i="5"/>
  <c r="E10" i="5"/>
  <c r="E11" i="5"/>
  <c r="E12" i="5"/>
  <c r="E13" i="5"/>
  <c r="E28" i="7" s="1"/>
  <c r="E14" i="5"/>
  <c r="E15" i="5"/>
  <c r="E16" i="5"/>
  <c r="E17" i="5"/>
  <c r="E18" i="5"/>
  <c r="H28" i="7" s="1"/>
  <c r="E19" i="5"/>
  <c r="E20" i="5"/>
  <c r="I28" i="7" s="1"/>
  <c r="E21" i="5"/>
  <c r="E22" i="5"/>
  <c r="E23" i="5"/>
  <c r="E24" i="5"/>
  <c r="E25" i="5"/>
  <c r="E26" i="5"/>
  <c r="J28" i="7" s="1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K28" i="7" s="1"/>
  <c r="E40" i="5"/>
  <c r="E41" i="5"/>
  <c r="E42" i="5"/>
  <c r="E43" i="5"/>
  <c r="E44" i="5"/>
  <c r="E45" i="5"/>
  <c r="E46" i="5"/>
  <c r="E47" i="5"/>
  <c r="L28" i="7" s="1"/>
  <c r="E48" i="5"/>
  <c r="E49" i="5"/>
  <c r="E50" i="5"/>
  <c r="E2" i="5"/>
  <c r="D28" i="7" s="1"/>
  <c r="E3" i="9" l="1"/>
  <c r="F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12" i="9"/>
  <c r="F12" i="9" s="1"/>
  <c r="E13" i="9"/>
  <c r="E29" i="7" s="1"/>
  <c r="E30" i="7" s="1"/>
  <c r="E14" i="9"/>
  <c r="F29" i="7" s="1"/>
  <c r="F30" i="7" s="1"/>
  <c r="E15" i="9"/>
  <c r="F15" i="9" s="1"/>
  <c r="E16" i="9"/>
  <c r="G29" i="7" s="1"/>
  <c r="G30" i="7" s="1"/>
  <c r="E17" i="9"/>
  <c r="F17" i="9" s="1"/>
  <c r="E18" i="9"/>
  <c r="H29" i="7" s="1"/>
  <c r="H30" i="7" s="1"/>
  <c r="E19" i="9"/>
  <c r="F19" i="9" s="1"/>
  <c r="E20" i="9"/>
  <c r="I29" i="7" s="1"/>
  <c r="I30" i="7" s="1"/>
  <c r="E21" i="9"/>
  <c r="F21" i="9" s="1"/>
  <c r="E22" i="9"/>
  <c r="F22" i="9" s="1"/>
  <c r="E23" i="9"/>
  <c r="F23" i="9" s="1"/>
  <c r="E24" i="9"/>
  <c r="F24" i="9" s="1"/>
  <c r="E25" i="9"/>
  <c r="F25" i="9" s="1"/>
  <c r="E26" i="9"/>
  <c r="J29" i="7" s="1"/>
  <c r="J30" i="7" s="1"/>
  <c r="E27" i="9"/>
  <c r="F27" i="9" s="1"/>
  <c r="E28" i="9"/>
  <c r="F28" i="9" s="1"/>
  <c r="E29" i="9"/>
  <c r="F29" i="9" s="1"/>
  <c r="E30" i="9"/>
  <c r="F30" i="9" s="1"/>
  <c r="E31" i="9"/>
  <c r="F31" i="9" s="1"/>
  <c r="E32" i="9"/>
  <c r="F32" i="9" s="1"/>
  <c r="E33" i="9"/>
  <c r="F33" i="9" s="1"/>
  <c r="E34" i="9"/>
  <c r="F34" i="9" s="1"/>
  <c r="E35" i="9"/>
  <c r="F35" i="9" s="1"/>
  <c r="E36" i="9"/>
  <c r="F36" i="9" s="1"/>
  <c r="E37" i="9"/>
  <c r="F37" i="9" s="1"/>
  <c r="E38" i="9"/>
  <c r="F38" i="9" s="1"/>
  <c r="E39" i="9"/>
  <c r="K29" i="7" s="1"/>
  <c r="K30" i="7" s="1"/>
  <c r="E40" i="9"/>
  <c r="F40" i="9" s="1"/>
  <c r="E41" i="9"/>
  <c r="F41" i="9" s="1"/>
  <c r="E42" i="9"/>
  <c r="F42" i="9" s="1"/>
  <c r="E43" i="9"/>
  <c r="F43" i="9" s="1"/>
  <c r="E44" i="9"/>
  <c r="F44" i="9" s="1"/>
  <c r="E45" i="9"/>
  <c r="F45" i="9" s="1"/>
  <c r="E46" i="9"/>
  <c r="F46" i="9" s="1"/>
  <c r="E47" i="9"/>
  <c r="L29" i="7" s="1"/>
  <c r="L30" i="7" s="1"/>
  <c r="E48" i="9"/>
  <c r="F48" i="9" s="1"/>
  <c r="E49" i="9"/>
  <c r="F49" i="9" s="1"/>
  <c r="E50" i="9"/>
  <c r="F50" i="9" s="1"/>
  <c r="F2" i="9"/>
  <c r="E2" i="9"/>
  <c r="D29" i="7" s="1"/>
  <c r="D30" i="7" s="1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F17" i="7"/>
  <c r="D17" i="7"/>
  <c r="E2" i="8"/>
  <c r="F2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J17" i="7" s="1"/>
  <c r="E46" i="8"/>
  <c r="F46" i="8" s="1"/>
  <c r="E47" i="8"/>
  <c r="F47" i="8" s="1"/>
  <c r="E48" i="8"/>
  <c r="F48" i="8" s="1"/>
  <c r="E49" i="8"/>
  <c r="F49" i="8" s="1"/>
  <c r="E50" i="8"/>
  <c r="K17" i="7" s="1"/>
  <c r="K18" i="7" s="1"/>
  <c r="E17" i="7" l="1"/>
  <c r="F50" i="8"/>
  <c r="I17" i="7"/>
  <c r="H17" i="7"/>
  <c r="F45" i="8"/>
  <c r="F18" i="9"/>
  <c r="F16" i="9"/>
  <c r="F47" i="9"/>
  <c r="F39" i="9"/>
  <c r="F14" i="9"/>
  <c r="F13" i="9"/>
  <c r="F20" i="9"/>
  <c r="F26" i="9"/>
  <c r="E2" i="2" l="1"/>
  <c r="D7" i="7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E7" i="7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7" i="7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H7" i="7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I7" i="7" s="1"/>
  <c r="E50" i="2"/>
  <c r="F50" i="2" s="1"/>
  <c r="E51" i="2"/>
  <c r="F51" i="2" s="1"/>
  <c r="E52" i="2"/>
  <c r="J7" i="7" s="1"/>
  <c r="E53" i="2"/>
  <c r="F53" i="2" s="1"/>
  <c r="E54" i="2"/>
  <c r="F54" i="2" s="1"/>
  <c r="E55" i="2"/>
  <c r="K7" i="7" s="1"/>
  <c r="F55" i="2" l="1"/>
  <c r="F29" i="2"/>
  <c r="F2" i="2"/>
  <c r="F49" i="2"/>
  <c r="F40" i="2"/>
  <c r="F16" i="2"/>
  <c r="F52" i="2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H9" i="7" s="1"/>
  <c r="F49" i="3"/>
  <c r="F50" i="3"/>
  <c r="F51" i="3"/>
  <c r="F52" i="3"/>
  <c r="F53" i="3"/>
  <c r="F54" i="3"/>
  <c r="F55" i="3"/>
  <c r="F56" i="3"/>
  <c r="F57" i="3"/>
  <c r="I9" i="7" s="1"/>
  <c r="F59" i="3"/>
  <c r="F61" i="3"/>
  <c r="F62" i="3"/>
  <c r="F63" i="3"/>
  <c r="F64" i="3"/>
  <c r="F65" i="3"/>
  <c r="K9" i="7" s="1"/>
  <c r="F66" i="3"/>
  <c r="F2" i="3"/>
  <c r="D9" i="7" s="1"/>
  <c r="G31" i="3" l="1"/>
  <c r="H31" i="3" s="1"/>
  <c r="I31" i="3" s="1"/>
  <c r="J31" i="3" s="1"/>
  <c r="K31" i="3" s="1"/>
  <c r="M31" i="3" s="1"/>
  <c r="G57" i="3" l="1"/>
  <c r="H57" i="3" s="1"/>
  <c r="I57" i="3" s="1"/>
  <c r="J57" i="3" s="1"/>
  <c r="K57" i="3" s="1"/>
  <c r="M57" i="3" s="1"/>
  <c r="L57" i="3" s="1"/>
  <c r="G59" i="3"/>
  <c r="H59" i="3" s="1"/>
  <c r="I59" i="3" s="1"/>
  <c r="J59" i="3" s="1"/>
  <c r="K59" i="3" s="1"/>
  <c r="M59" i="3" s="1"/>
  <c r="L59" i="3" s="1"/>
  <c r="G2" i="3"/>
  <c r="H2" i="3" s="1"/>
  <c r="I2" i="3" s="1"/>
  <c r="J2" i="3" s="1"/>
  <c r="K2" i="3" s="1"/>
  <c r="M2" i="3" s="1"/>
  <c r="F4" i="3"/>
  <c r="G4" i="3" s="1"/>
  <c r="H4" i="3" s="1"/>
  <c r="I4" i="3" s="1"/>
  <c r="J4" i="3" s="1"/>
  <c r="K4" i="3" s="1"/>
  <c r="M4" i="3" s="1"/>
  <c r="F5" i="3"/>
  <c r="G5" i="3" s="1"/>
  <c r="H5" i="3" s="1"/>
  <c r="I5" i="3" s="1"/>
  <c r="J5" i="3" s="1"/>
  <c r="K5" i="3" s="1"/>
  <c r="M5" i="3" s="1"/>
  <c r="F6" i="3"/>
  <c r="G6" i="3" s="1"/>
  <c r="H6" i="3" s="1"/>
  <c r="I6" i="3" s="1"/>
  <c r="J6" i="3" s="1"/>
  <c r="K6" i="3" s="1"/>
  <c r="M6" i="3" s="1"/>
  <c r="F7" i="3"/>
  <c r="G7" i="3" s="1"/>
  <c r="H7" i="3" s="1"/>
  <c r="I7" i="3" s="1"/>
  <c r="J7" i="3" s="1"/>
  <c r="K7" i="3" s="1"/>
  <c r="M7" i="3" s="1"/>
  <c r="F8" i="3"/>
  <c r="G8" i="3" s="1"/>
  <c r="H8" i="3" s="1"/>
  <c r="I8" i="3" s="1"/>
  <c r="J8" i="3" s="1"/>
  <c r="K8" i="3" s="1"/>
  <c r="M8" i="3" s="1"/>
  <c r="F9" i="3"/>
  <c r="G9" i="3" s="1"/>
  <c r="H9" i="3" s="1"/>
  <c r="I9" i="3" s="1"/>
  <c r="J9" i="3" s="1"/>
  <c r="K9" i="3" s="1"/>
  <c r="M9" i="3" s="1"/>
  <c r="F10" i="3"/>
  <c r="G10" i="3" s="1"/>
  <c r="H10" i="3" s="1"/>
  <c r="I10" i="3" s="1"/>
  <c r="J10" i="3" s="1"/>
  <c r="K10" i="3" s="1"/>
  <c r="M10" i="3" s="1"/>
  <c r="F11" i="3"/>
  <c r="G11" i="3" s="1"/>
  <c r="H11" i="3" s="1"/>
  <c r="I11" i="3" s="1"/>
  <c r="J11" i="3" s="1"/>
  <c r="K11" i="3" s="1"/>
  <c r="M11" i="3" s="1"/>
  <c r="F12" i="3"/>
  <c r="G12" i="3" s="1"/>
  <c r="H12" i="3" s="1"/>
  <c r="I12" i="3" s="1"/>
  <c r="J12" i="3" s="1"/>
  <c r="K12" i="3" s="1"/>
  <c r="M12" i="3" s="1"/>
  <c r="F13" i="3"/>
  <c r="G13" i="3" s="1"/>
  <c r="H13" i="3" s="1"/>
  <c r="I13" i="3" s="1"/>
  <c r="J13" i="3" s="1"/>
  <c r="K13" i="3" s="1"/>
  <c r="M13" i="3" s="1"/>
  <c r="F14" i="3"/>
  <c r="G14" i="3" s="1"/>
  <c r="H14" i="3" s="1"/>
  <c r="I14" i="3" s="1"/>
  <c r="J14" i="3" s="1"/>
  <c r="K14" i="3" s="1"/>
  <c r="M14" i="3" s="1"/>
  <c r="F15" i="3"/>
  <c r="G15" i="3" s="1"/>
  <c r="H15" i="3" s="1"/>
  <c r="I15" i="3" s="1"/>
  <c r="J15" i="3" s="1"/>
  <c r="K15" i="3" s="1"/>
  <c r="M15" i="3" s="1"/>
  <c r="F16" i="3"/>
  <c r="F17" i="3"/>
  <c r="G17" i="3" s="1"/>
  <c r="H17" i="3" s="1"/>
  <c r="I17" i="3" s="1"/>
  <c r="J17" i="3" s="1"/>
  <c r="K17" i="3" s="1"/>
  <c r="M17" i="3" s="1"/>
  <c r="F18" i="3"/>
  <c r="F19" i="3"/>
  <c r="G19" i="3" s="1"/>
  <c r="H19" i="3" s="1"/>
  <c r="I19" i="3" s="1"/>
  <c r="J19" i="3" s="1"/>
  <c r="K19" i="3" s="1"/>
  <c r="M19" i="3" s="1"/>
  <c r="F20" i="3"/>
  <c r="G20" i="3" s="1"/>
  <c r="H20" i="3" s="1"/>
  <c r="I20" i="3" s="1"/>
  <c r="J20" i="3" s="1"/>
  <c r="K20" i="3" s="1"/>
  <c r="M20" i="3" s="1"/>
  <c r="F21" i="3"/>
  <c r="G21" i="3" s="1"/>
  <c r="H21" i="3" s="1"/>
  <c r="I21" i="3" s="1"/>
  <c r="J21" i="3" s="1"/>
  <c r="K21" i="3" s="1"/>
  <c r="M21" i="3" s="1"/>
  <c r="F22" i="3"/>
  <c r="G22" i="3" s="1"/>
  <c r="H22" i="3" s="1"/>
  <c r="I22" i="3" s="1"/>
  <c r="J22" i="3" s="1"/>
  <c r="K22" i="3" s="1"/>
  <c r="M22" i="3" s="1"/>
  <c r="F23" i="3"/>
  <c r="G23" i="3" s="1"/>
  <c r="H23" i="3" s="1"/>
  <c r="I23" i="3" s="1"/>
  <c r="J23" i="3" s="1"/>
  <c r="K23" i="3" s="1"/>
  <c r="M23" i="3" s="1"/>
  <c r="F24" i="3"/>
  <c r="G24" i="3" s="1"/>
  <c r="H24" i="3" s="1"/>
  <c r="I24" i="3" s="1"/>
  <c r="J24" i="3" s="1"/>
  <c r="K24" i="3" s="1"/>
  <c r="M24" i="3" s="1"/>
  <c r="F25" i="3"/>
  <c r="G25" i="3" s="1"/>
  <c r="H25" i="3" s="1"/>
  <c r="I25" i="3" s="1"/>
  <c r="J25" i="3" s="1"/>
  <c r="K25" i="3" s="1"/>
  <c r="M25" i="3" s="1"/>
  <c r="F26" i="3"/>
  <c r="G26" i="3" s="1"/>
  <c r="H26" i="3" s="1"/>
  <c r="I26" i="3" s="1"/>
  <c r="J26" i="3" s="1"/>
  <c r="K26" i="3" s="1"/>
  <c r="M26" i="3" s="1"/>
  <c r="F27" i="3"/>
  <c r="G27" i="3" s="1"/>
  <c r="H27" i="3" s="1"/>
  <c r="I27" i="3" s="1"/>
  <c r="J27" i="3" s="1"/>
  <c r="K27" i="3" s="1"/>
  <c r="M27" i="3" s="1"/>
  <c r="F28" i="3"/>
  <c r="F29" i="3"/>
  <c r="G29" i="3" s="1"/>
  <c r="H29" i="3" s="1"/>
  <c r="I29" i="3" s="1"/>
  <c r="J29" i="3" s="1"/>
  <c r="K29" i="3" s="1"/>
  <c r="M29" i="3" s="1"/>
  <c r="G30" i="3"/>
  <c r="H30" i="3" s="1"/>
  <c r="I30" i="3" s="1"/>
  <c r="J30" i="3" s="1"/>
  <c r="K30" i="3" s="1"/>
  <c r="M30" i="3" s="1"/>
  <c r="G32" i="3"/>
  <c r="H32" i="3" s="1"/>
  <c r="I32" i="3" s="1"/>
  <c r="J32" i="3" s="1"/>
  <c r="K32" i="3" s="1"/>
  <c r="M32" i="3" s="1"/>
  <c r="G33" i="3"/>
  <c r="H33" i="3" s="1"/>
  <c r="I33" i="3" s="1"/>
  <c r="J33" i="3" s="1"/>
  <c r="K33" i="3" s="1"/>
  <c r="M33" i="3" s="1"/>
  <c r="G34" i="3"/>
  <c r="H34" i="3" s="1"/>
  <c r="I34" i="3" s="1"/>
  <c r="J34" i="3" s="1"/>
  <c r="K34" i="3" s="1"/>
  <c r="M34" i="3" s="1"/>
  <c r="G35" i="3"/>
  <c r="H35" i="3" s="1"/>
  <c r="I35" i="3" s="1"/>
  <c r="J35" i="3" s="1"/>
  <c r="K35" i="3" s="1"/>
  <c r="M35" i="3" s="1"/>
  <c r="G36" i="3"/>
  <c r="H36" i="3" s="1"/>
  <c r="I36" i="3" s="1"/>
  <c r="J36" i="3" s="1"/>
  <c r="K36" i="3" s="1"/>
  <c r="M36" i="3" s="1"/>
  <c r="G37" i="3"/>
  <c r="H37" i="3" s="1"/>
  <c r="I37" i="3" s="1"/>
  <c r="J37" i="3" s="1"/>
  <c r="K37" i="3" s="1"/>
  <c r="M37" i="3" s="1"/>
  <c r="G38" i="3"/>
  <c r="H38" i="3" s="1"/>
  <c r="I38" i="3" s="1"/>
  <c r="J38" i="3" s="1"/>
  <c r="K38" i="3" s="1"/>
  <c r="M38" i="3" s="1"/>
  <c r="G39" i="3"/>
  <c r="H39" i="3" s="1"/>
  <c r="I39" i="3" s="1"/>
  <c r="J39" i="3" s="1"/>
  <c r="K39" i="3" s="1"/>
  <c r="M39" i="3" s="1"/>
  <c r="G40" i="3"/>
  <c r="H40" i="3" s="1"/>
  <c r="I40" i="3" s="1"/>
  <c r="J40" i="3" s="1"/>
  <c r="K40" i="3" s="1"/>
  <c r="M40" i="3" s="1"/>
  <c r="G41" i="3"/>
  <c r="H41" i="3" s="1"/>
  <c r="I41" i="3" s="1"/>
  <c r="J41" i="3" s="1"/>
  <c r="K41" i="3" s="1"/>
  <c r="M41" i="3" s="1"/>
  <c r="G42" i="3"/>
  <c r="H42" i="3" s="1"/>
  <c r="I42" i="3" s="1"/>
  <c r="J42" i="3" s="1"/>
  <c r="K42" i="3" s="1"/>
  <c r="M42" i="3" s="1"/>
  <c r="G43" i="3"/>
  <c r="H43" i="3" s="1"/>
  <c r="I43" i="3" s="1"/>
  <c r="J43" i="3" s="1"/>
  <c r="K43" i="3" s="1"/>
  <c r="M43" i="3" s="1"/>
  <c r="G44" i="3"/>
  <c r="H44" i="3" s="1"/>
  <c r="I44" i="3" s="1"/>
  <c r="J44" i="3" s="1"/>
  <c r="K44" i="3" s="1"/>
  <c r="M44" i="3" s="1"/>
  <c r="G45" i="3"/>
  <c r="H45" i="3" s="1"/>
  <c r="I45" i="3" s="1"/>
  <c r="J45" i="3" s="1"/>
  <c r="K45" i="3" s="1"/>
  <c r="M45" i="3" s="1"/>
  <c r="G46" i="3"/>
  <c r="H46" i="3" s="1"/>
  <c r="I46" i="3" s="1"/>
  <c r="J46" i="3" s="1"/>
  <c r="K46" i="3" s="1"/>
  <c r="M46" i="3" s="1"/>
  <c r="G47" i="3"/>
  <c r="H47" i="3" s="1"/>
  <c r="I47" i="3" s="1"/>
  <c r="J47" i="3" s="1"/>
  <c r="K47" i="3" s="1"/>
  <c r="M47" i="3" s="1"/>
  <c r="G48" i="3"/>
  <c r="H48" i="3" s="1"/>
  <c r="I48" i="3" s="1"/>
  <c r="J48" i="3" s="1"/>
  <c r="K48" i="3" s="1"/>
  <c r="M48" i="3" s="1"/>
  <c r="L48" i="3" s="1"/>
  <c r="G49" i="3"/>
  <c r="H49" i="3" s="1"/>
  <c r="I49" i="3" s="1"/>
  <c r="J49" i="3" s="1"/>
  <c r="K49" i="3" s="1"/>
  <c r="M49" i="3" s="1"/>
  <c r="L49" i="3" s="1"/>
  <c r="G50" i="3"/>
  <c r="H50" i="3" s="1"/>
  <c r="I50" i="3" s="1"/>
  <c r="J50" i="3" s="1"/>
  <c r="K50" i="3" s="1"/>
  <c r="M50" i="3" s="1"/>
  <c r="L50" i="3" s="1"/>
  <c r="G51" i="3"/>
  <c r="H51" i="3" s="1"/>
  <c r="I51" i="3" s="1"/>
  <c r="J51" i="3" s="1"/>
  <c r="K51" i="3" s="1"/>
  <c r="M51" i="3" s="1"/>
  <c r="L51" i="3" s="1"/>
  <c r="G52" i="3"/>
  <c r="H52" i="3" s="1"/>
  <c r="I52" i="3" s="1"/>
  <c r="J52" i="3" s="1"/>
  <c r="K52" i="3" s="1"/>
  <c r="M52" i="3" s="1"/>
  <c r="L52" i="3" s="1"/>
  <c r="G53" i="3"/>
  <c r="H53" i="3" s="1"/>
  <c r="I53" i="3" s="1"/>
  <c r="J53" i="3" s="1"/>
  <c r="K53" i="3" s="1"/>
  <c r="M53" i="3" s="1"/>
  <c r="L53" i="3" s="1"/>
  <c r="G54" i="3"/>
  <c r="H54" i="3" s="1"/>
  <c r="I54" i="3" s="1"/>
  <c r="J54" i="3" s="1"/>
  <c r="K54" i="3" s="1"/>
  <c r="M54" i="3" s="1"/>
  <c r="L54" i="3" s="1"/>
  <c r="G55" i="3"/>
  <c r="H55" i="3" s="1"/>
  <c r="I55" i="3" s="1"/>
  <c r="J55" i="3" s="1"/>
  <c r="K55" i="3" s="1"/>
  <c r="M55" i="3" s="1"/>
  <c r="L55" i="3" s="1"/>
  <c r="G56" i="3"/>
  <c r="H56" i="3" s="1"/>
  <c r="I56" i="3" s="1"/>
  <c r="J56" i="3" s="1"/>
  <c r="K56" i="3" s="1"/>
  <c r="M56" i="3" s="1"/>
  <c r="L56" i="3" s="1"/>
  <c r="G61" i="3"/>
  <c r="H61" i="3" s="1"/>
  <c r="I61" i="3" s="1"/>
  <c r="J61" i="3" s="1"/>
  <c r="K61" i="3" s="1"/>
  <c r="M61" i="3" s="1"/>
  <c r="L61" i="3" s="1"/>
  <c r="G62" i="3"/>
  <c r="H62" i="3" s="1"/>
  <c r="I62" i="3" s="1"/>
  <c r="J62" i="3" s="1"/>
  <c r="K62" i="3" s="1"/>
  <c r="M62" i="3" s="1"/>
  <c r="L62" i="3" s="1"/>
  <c r="G63" i="3"/>
  <c r="H63" i="3" s="1"/>
  <c r="I63" i="3" s="1"/>
  <c r="J63" i="3" s="1"/>
  <c r="K63" i="3" s="1"/>
  <c r="M63" i="3" s="1"/>
  <c r="L63" i="3" s="1"/>
  <c r="G64" i="3"/>
  <c r="H64" i="3" s="1"/>
  <c r="I64" i="3" s="1"/>
  <c r="J64" i="3" s="1"/>
  <c r="K64" i="3" s="1"/>
  <c r="M64" i="3" s="1"/>
  <c r="L64" i="3" s="1"/>
  <c r="G65" i="3"/>
  <c r="H65" i="3" s="1"/>
  <c r="I65" i="3" s="1"/>
  <c r="J65" i="3" s="1"/>
  <c r="K65" i="3" s="1"/>
  <c r="M65" i="3" s="1"/>
  <c r="L65" i="3" s="1"/>
  <c r="G66" i="3"/>
  <c r="H66" i="3" s="1"/>
  <c r="I66" i="3" s="1"/>
  <c r="J66" i="3" s="1"/>
  <c r="K66" i="3" s="1"/>
  <c r="M66" i="3" s="1"/>
  <c r="L66" i="3" s="1"/>
  <c r="G28" i="3" l="1"/>
  <c r="H28" i="3" s="1"/>
  <c r="I28" i="3" s="1"/>
  <c r="J28" i="3" s="1"/>
  <c r="K28" i="3" s="1"/>
  <c r="M28" i="3" s="1"/>
  <c r="G9" i="7"/>
  <c r="G16" i="3"/>
  <c r="H16" i="3" s="1"/>
  <c r="I16" i="3" s="1"/>
  <c r="J16" i="3" s="1"/>
  <c r="K16" i="3" s="1"/>
  <c r="M16" i="3" s="1"/>
  <c r="E9" i="7"/>
  <c r="G18" i="3"/>
  <c r="H18" i="3" s="1"/>
  <c r="I18" i="3" s="1"/>
  <c r="J18" i="3" s="1"/>
  <c r="K18" i="3" s="1"/>
  <c r="M18" i="3" s="1"/>
  <c r="F9" i="7"/>
  <c r="K6" i="7"/>
  <c r="J6" i="7"/>
  <c r="I6" i="7"/>
  <c r="H6" i="7"/>
  <c r="E6" i="7"/>
  <c r="D6" i="7"/>
  <c r="E28" i="1" l="1"/>
  <c r="F28" i="1" s="1"/>
  <c r="E3" i="1" l="1"/>
  <c r="E5" i="1"/>
  <c r="F5" i="1" s="1"/>
  <c r="G5" i="1" s="1"/>
  <c r="H5" i="1" s="1"/>
  <c r="E6" i="1"/>
  <c r="F6" i="1" s="1"/>
  <c r="G6" i="1" s="1"/>
  <c r="H6" i="1" s="1"/>
  <c r="E7" i="1"/>
  <c r="F7" i="1" s="1"/>
  <c r="G7" i="1" s="1"/>
  <c r="H7" i="1" s="1"/>
  <c r="E8" i="1"/>
  <c r="F8" i="1" s="1"/>
  <c r="G8" i="1" s="1"/>
  <c r="H8" i="1" s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E18" i="1"/>
  <c r="F18" i="1" s="1"/>
  <c r="G18" i="1" s="1"/>
  <c r="H18" i="1" s="1"/>
  <c r="E19" i="1"/>
  <c r="F19" i="1" s="1"/>
  <c r="G19" i="1" s="1"/>
  <c r="H19" i="1" s="1"/>
  <c r="E20" i="1"/>
  <c r="F20" i="1" s="1"/>
  <c r="G20" i="1" s="1"/>
  <c r="H20" i="1" s="1"/>
  <c r="E21" i="1"/>
  <c r="F21" i="1" s="1"/>
  <c r="G21" i="1" s="1"/>
  <c r="H21" i="1" s="1"/>
  <c r="E22" i="1"/>
  <c r="F22" i="1" s="1"/>
  <c r="G22" i="1" s="1"/>
  <c r="H22" i="1" s="1"/>
  <c r="E23" i="1"/>
  <c r="F23" i="1" s="1"/>
  <c r="G23" i="1" s="1"/>
  <c r="H23" i="1" s="1"/>
  <c r="E24" i="1"/>
  <c r="F24" i="1" s="1"/>
  <c r="G24" i="1" s="1"/>
  <c r="H24" i="1" s="1"/>
  <c r="E25" i="1"/>
  <c r="F25" i="1" s="1"/>
  <c r="G25" i="1" s="1"/>
  <c r="H25" i="1" s="1"/>
  <c r="E26" i="1"/>
  <c r="F26" i="1" s="1"/>
  <c r="G26" i="1" s="1"/>
  <c r="H26" i="1" s="1"/>
  <c r="E27" i="1"/>
  <c r="E29" i="1"/>
  <c r="F29" i="1" s="1"/>
  <c r="G29" i="1" s="1"/>
  <c r="H29" i="1" s="1"/>
  <c r="E30" i="1"/>
  <c r="E31" i="1"/>
  <c r="F31" i="1" s="1"/>
  <c r="G31" i="1" s="1"/>
  <c r="H31" i="1" s="1"/>
  <c r="E32" i="1"/>
  <c r="F32" i="1" s="1"/>
  <c r="G32" i="1" s="1"/>
  <c r="H32" i="1" s="1"/>
  <c r="E33" i="1"/>
  <c r="F33" i="1" s="1"/>
  <c r="G33" i="1" s="1"/>
  <c r="H33" i="1" s="1"/>
  <c r="E34" i="1"/>
  <c r="F34" i="1" s="1"/>
  <c r="G34" i="1" s="1"/>
  <c r="H34" i="1" s="1"/>
  <c r="E35" i="1"/>
  <c r="F35" i="1" s="1"/>
  <c r="G35" i="1" s="1"/>
  <c r="H35" i="1" s="1"/>
  <c r="E36" i="1"/>
  <c r="F36" i="1" s="1"/>
  <c r="G36" i="1" s="1"/>
  <c r="H36" i="1" s="1"/>
  <c r="E37" i="1"/>
  <c r="F37" i="1" s="1"/>
  <c r="G37" i="1" s="1"/>
  <c r="H37" i="1" s="1"/>
  <c r="E38" i="1"/>
  <c r="F38" i="1" s="1"/>
  <c r="G38" i="1" s="1"/>
  <c r="H38" i="1" s="1"/>
  <c r="E39" i="1"/>
  <c r="E40" i="1"/>
  <c r="F40" i="1" s="1"/>
  <c r="G40" i="1" s="1"/>
  <c r="H40" i="1" s="1"/>
  <c r="E41" i="1"/>
  <c r="F41" i="1" s="1"/>
  <c r="G41" i="1" s="1"/>
  <c r="H41" i="1" s="1"/>
  <c r="E42" i="1"/>
  <c r="E43" i="1"/>
  <c r="F43" i="1" s="1"/>
  <c r="G43" i="1" s="1"/>
  <c r="H43" i="1" s="1"/>
  <c r="E44" i="1"/>
  <c r="F44" i="1" s="1"/>
  <c r="G44" i="1" s="1"/>
  <c r="H44" i="1" s="1"/>
  <c r="E45" i="1"/>
  <c r="F45" i="1" s="1"/>
  <c r="G45" i="1" s="1"/>
  <c r="H45" i="1" s="1"/>
  <c r="E46" i="1"/>
  <c r="F46" i="1" s="1"/>
  <c r="G46" i="1" s="1"/>
  <c r="H46" i="1" s="1"/>
  <c r="E47" i="1"/>
  <c r="F47" i="1" s="1"/>
  <c r="G47" i="1" s="1"/>
  <c r="H47" i="1" s="1"/>
  <c r="E48" i="1"/>
  <c r="F48" i="1" s="1"/>
  <c r="G48" i="1" s="1"/>
  <c r="H48" i="1" s="1"/>
  <c r="E49" i="1"/>
  <c r="F49" i="1" s="1"/>
  <c r="G49" i="1" s="1"/>
  <c r="H49" i="1" s="1"/>
  <c r="E50" i="1"/>
  <c r="E51" i="1"/>
  <c r="F51" i="1" s="1"/>
  <c r="G51" i="1" s="1"/>
  <c r="H51" i="1" s="1"/>
  <c r="E52" i="1"/>
  <c r="F52" i="1" s="1"/>
  <c r="G52" i="1" s="1"/>
  <c r="H52" i="1" s="1"/>
  <c r="E53" i="1"/>
  <c r="F53" i="1" s="1"/>
  <c r="G53" i="1" s="1"/>
  <c r="H53" i="1" s="1"/>
  <c r="E55" i="1"/>
  <c r="F55" i="1" s="1"/>
  <c r="G55" i="1" s="1"/>
  <c r="H55" i="1" s="1"/>
  <c r="F50" i="1" l="1"/>
  <c r="G50" i="1" s="1"/>
  <c r="H50" i="1" s="1"/>
  <c r="K2" i="7"/>
  <c r="F42" i="1"/>
  <c r="G42" i="1" s="1"/>
  <c r="H42" i="1" s="1"/>
  <c r="J2" i="7"/>
  <c r="F17" i="1"/>
  <c r="G17" i="1" s="1"/>
  <c r="H17" i="1" s="1"/>
  <c r="E2" i="7"/>
  <c r="F27" i="1"/>
  <c r="G27" i="1" s="1"/>
  <c r="H27" i="1" s="1"/>
  <c r="G2" i="7"/>
  <c r="F39" i="1"/>
  <c r="G39" i="1" s="1"/>
  <c r="H39" i="1" s="1"/>
  <c r="I2" i="7"/>
  <c r="F30" i="1"/>
  <c r="G30" i="1" s="1"/>
  <c r="H30" i="1" s="1"/>
  <c r="H2" i="7"/>
  <c r="F3" i="1"/>
  <c r="G3" i="1" s="1"/>
  <c r="H3" i="1" s="1"/>
  <c r="D2" i="7"/>
  <c r="F24" i="7"/>
  <c r="F25" i="7" s="1"/>
  <c r="F26" i="7" s="1"/>
  <c r="F27" i="7" s="1"/>
  <c r="D24" i="7"/>
  <c r="D25" i="7" s="1"/>
  <c r="D26" i="7" s="1"/>
  <c r="D27" i="7" s="1"/>
  <c r="E24" i="7"/>
  <c r="E25" i="7" s="1"/>
  <c r="E26" i="7" s="1"/>
  <c r="E27" i="7" s="1"/>
  <c r="G24" i="7"/>
  <c r="G25" i="7" s="1"/>
  <c r="G26" i="7" s="1"/>
  <c r="G27" i="7" s="1"/>
  <c r="H24" i="7"/>
  <c r="H25" i="7" s="1"/>
  <c r="H26" i="7" s="1"/>
  <c r="H27" i="7" s="1"/>
  <c r="I24" i="7"/>
  <c r="I25" i="7" s="1"/>
  <c r="I26" i="7" s="1"/>
  <c r="I27" i="7" s="1"/>
  <c r="J24" i="7"/>
  <c r="J25" i="7" s="1"/>
  <c r="J26" i="7" s="1"/>
  <c r="J27" i="7" s="1"/>
  <c r="K24" i="7"/>
  <c r="K25" i="7" s="1"/>
  <c r="K26" i="7" s="1"/>
  <c r="K27" i="7" s="1"/>
  <c r="L24" i="7"/>
  <c r="L25" i="7" s="1"/>
  <c r="L26" i="7" s="1"/>
  <c r="L27" i="7" s="1"/>
  <c r="E18" i="7" l="1"/>
  <c r="F18" i="7"/>
  <c r="H18" i="7"/>
  <c r="I18" i="7"/>
  <c r="J18" i="7"/>
  <c r="D18" i="7"/>
  <c r="E10" i="7"/>
  <c r="E11" i="7" s="1"/>
  <c r="E12" i="7" s="1"/>
  <c r="E13" i="7" s="1"/>
  <c r="E14" i="7" s="1"/>
  <c r="E16" i="7" s="1"/>
  <c r="F10" i="7"/>
  <c r="F11" i="7" s="1"/>
  <c r="F12" i="7" s="1"/>
  <c r="F13" i="7" s="1"/>
  <c r="F14" i="7" s="1"/>
  <c r="F16" i="7" s="1"/>
  <c r="G10" i="7"/>
  <c r="G11" i="7" s="1"/>
  <c r="G12" i="7" s="1"/>
  <c r="G13" i="7" s="1"/>
  <c r="G14" i="7" s="1"/>
  <c r="G16" i="7" s="1"/>
  <c r="H10" i="7"/>
  <c r="H11" i="7" s="1"/>
  <c r="H12" i="7" s="1"/>
  <c r="H13" i="7" s="1"/>
  <c r="H14" i="7" s="1"/>
  <c r="H15" i="7" s="1"/>
  <c r="H16" i="7" s="1"/>
  <c r="I10" i="7"/>
  <c r="I11" i="7" s="1"/>
  <c r="I12" i="7" s="1"/>
  <c r="I13" i="7" s="1"/>
  <c r="I14" i="7" s="1"/>
  <c r="I15" i="7" s="1"/>
  <c r="I16" i="7" s="1"/>
  <c r="K10" i="7"/>
  <c r="K11" i="7" s="1"/>
  <c r="K12" i="7" s="1"/>
  <c r="K13" i="7" s="1"/>
  <c r="K14" i="7" s="1"/>
  <c r="K16" i="7" s="1"/>
  <c r="D10" i="7"/>
  <c r="D11" i="7" s="1"/>
  <c r="D12" i="7" s="1"/>
  <c r="D13" i="7" s="1"/>
  <c r="D14" i="7" s="1"/>
  <c r="D16" i="7" s="1"/>
  <c r="E8" i="7"/>
  <c r="F8" i="7"/>
  <c r="H8" i="7"/>
  <c r="I8" i="7"/>
  <c r="J8" i="7"/>
  <c r="K8" i="7"/>
  <c r="D8" i="7"/>
  <c r="E3" i="7"/>
  <c r="E4" i="7" s="1"/>
  <c r="E5" i="7" s="1"/>
  <c r="G3" i="7"/>
  <c r="G4" i="7" s="1"/>
  <c r="G5" i="7" s="1"/>
  <c r="H3" i="7"/>
  <c r="H4" i="7" s="1"/>
  <c r="H5" i="7" s="1"/>
  <c r="I3" i="7"/>
  <c r="I4" i="7" s="1"/>
  <c r="I5" i="7" s="1"/>
  <c r="J3" i="7"/>
  <c r="J4" i="7" s="1"/>
  <c r="J5" i="7" s="1"/>
  <c r="K3" i="7"/>
  <c r="K4" i="7" s="1"/>
  <c r="K5" i="7" s="1"/>
  <c r="D3" i="7"/>
  <c r="D4" i="7" s="1"/>
  <c r="D5" i="7" s="1"/>
  <c r="E31" i="4" l="1"/>
  <c r="F31" i="4" s="1"/>
  <c r="G31" i="4" s="1"/>
  <c r="E27" i="4"/>
  <c r="F27" i="4" s="1"/>
  <c r="G27" i="4" s="1"/>
  <c r="E13" i="4"/>
  <c r="F13" i="4" l="1"/>
  <c r="G13" i="4" s="1"/>
  <c r="E31" i="7"/>
  <c r="E32" i="7" s="1"/>
  <c r="E33" i="7" s="1"/>
  <c r="E18" i="4"/>
  <c r="F18" i="4" s="1"/>
  <c r="G18" i="4" s="1"/>
  <c r="E30" i="4"/>
  <c r="E32" i="4"/>
  <c r="F32" i="4" s="1"/>
  <c r="G32" i="4" s="1"/>
  <c r="E33" i="4"/>
  <c r="F33" i="4" s="1"/>
  <c r="G33" i="4" s="1"/>
  <c r="E34" i="4"/>
  <c r="F34" i="4" s="1"/>
  <c r="G34" i="4" s="1"/>
  <c r="E35" i="4"/>
  <c r="F35" i="4" s="1"/>
  <c r="G35" i="4" s="1"/>
  <c r="E36" i="4"/>
  <c r="F36" i="4" s="1"/>
  <c r="G36" i="4" s="1"/>
  <c r="E37" i="4"/>
  <c r="F37" i="4" s="1"/>
  <c r="G37" i="4" s="1"/>
  <c r="E38" i="4"/>
  <c r="K31" i="7" l="1"/>
  <c r="K32" i="7" s="1"/>
  <c r="K33" i="7" s="1"/>
  <c r="F30" i="4"/>
  <c r="G30" i="4" s="1"/>
  <c r="F38" i="4"/>
  <c r="G38" i="4" s="1"/>
  <c r="L31" i="7"/>
  <c r="L32" i="7" s="1"/>
  <c r="L33" i="7" s="1"/>
  <c r="E3" i="4"/>
  <c r="F3" i="4" s="1"/>
  <c r="G3" i="4" s="1"/>
  <c r="E4" i="4"/>
  <c r="F4" i="4" s="1"/>
  <c r="G4" i="4" s="1"/>
  <c r="E5" i="4"/>
  <c r="F5" i="4" s="1"/>
  <c r="G5" i="4" s="1"/>
  <c r="E6" i="4"/>
  <c r="F6" i="4" s="1"/>
  <c r="G6" i="4" s="1"/>
  <c r="E7" i="4"/>
  <c r="F7" i="4" s="1"/>
  <c r="G7" i="4" s="1"/>
  <c r="E9" i="4"/>
  <c r="F9" i="4" s="1"/>
  <c r="G9" i="4" s="1"/>
  <c r="E10" i="4"/>
  <c r="F10" i="4" s="1"/>
  <c r="G10" i="4" s="1"/>
  <c r="E11" i="4"/>
  <c r="F11" i="4" s="1"/>
  <c r="G11" i="4" s="1"/>
  <c r="E12" i="4"/>
  <c r="F12" i="4" s="1"/>
  <c r="G12" i="4" s="1"/>
  <c r="E14" i="4"/>
  <c r="E15" i="4"/>
  <c r="F15" i="4" s="1"/>
  <c r="G15" i="4" s="1"/>
  <c r="E16" i="4"/>
  <c r="E17" i="4"/>
  <c r="F17" i="4" s="1"/>
  <c r="G17" i="4" s="1"/>
  <c r="E19" i="4"/>
  <c r="F19" i="4" s="1"/>
  <c r="G19" i="4" s="1"/>
  <c r="E20" i="4"/>
  <c r="F20" i="4" s="1"/>
  <c r="G20" i="4" s="1"/>
  <c r="E21" i="4"/>
  <c r="F21" i="4" s="1"/>
  <c r="G21" i="4" s="1"/>
  <c r="E22" i="4"/>
  <c r="E23" i="4"/>
  <c r="F23" i="4" s="1"/>
  <c r="G23" i="4" s="1"/>
  <c r="E24" i="4"/>
  <c r="F24" i="4" s="1"/>
  <c r="G24" i="4" s="1"/>
  <c r="E25" i="4"/>
  <c r="F25" i="4" s="1"/>
  <c r="G25" i="4" s="1"/>
  <c r="E26" i="4"/>
  <c r="F26" i="4" s="1"/>
  <c r="G26" i="4" s="1"/>
  <c r="E28" i="4"/>
  <c r="F28" i="4" s="1"/>
  <c r="G28" i="4" s="1"/>
  <c r="E29" i="4"/>
  <c r="E2" i="4"/>
  <c r="F31" i="7" l="1"/>
  <c r="F32" i="7" s="1"/>
  <c r="F33" i="7" s="1"/>
  <c r="F14" i="4"/>
  <c r="G14" i="4" s="1"/>
  <c r="D31" i="7"/>
  <c r="D32" i="7" s="1"/>
  <c r="D33" i="7" s="1"/>
  <c r="F2" i="4"/>
  <c r="G2" i="4" s="1"/>
  <c r="I31" i="7"/>
  <c r="I32" i="7" s="1"/>
  <c r="I33" i="7" s="1"/>
  <c r="F29" i="4"/>
  <c r="G29" i="4" s="1"/>
  <c r="G31" i="7"/>
  <c r="G32" i="7" s="1"/>
  <c r="G33" i="7" s="1"/>
  <c r="F16" i="4"/>
  <c r="G16" i="4" s="1"/>
  <c r="F22" i="4"/>
  <c r="G22" i="4" s="1"/>
  <c r="H31" i="7"/>
  <c r="H32" i="7" s="1"/>
  <c r="H33" i="7" s="1"/>
</calcChain>
</file>

<file path=xl/sharedStrings.xml><?xml version="1.0" encoding="utf-8"?>
<sst xmlns="http://schemas.openxmlformats.org/spreadsheetml/2006/main" count="1328" uniqueCount="505">
  <si>
    <t>ירושלים</t>
  </si>
  <si>
    <t>מעלה אדומים</t>
  </si>
  <si>
    <t>כוכב השחר</t>
  </si>
  <si>
    <t>פצאל</t>
  </si>
  <si>
    <t>עין הנציב</t>
  </si>
  <si>
    <t>בית שאן</t>
  </si>
  <si>
    <t xml:space="preserve">     טבריה</t>
  </si>
  <si>
    <t>הזורעים</t>
  </si>
  <si>
    <t>כפר כמא</t>
  </si>
  <si>
    <t>כפר תבור</t>
  </si>
  <si>
    <t>עפולה עילית</t>
  </si>
  <si>
    <t>עפולה</t>
  </si>
  <si>
    <t>בסיס רמת דוד</t>
  </si>
  <si>
    <t>כפר יהושוע</t>
  </si>
  <si>
    <t>קריית טבעון</t>
  </si>
  <si>
    <t>בסיס טכני</t>
  </si>
  <si>
    <t>חיפה</t>
  </si>
  <si>
    <t>עתלית</t>
  </si>
  <si>
    <t>מעגן מיכאל</t>
  </si>
  <si>
    <t>קיסריה</t>
  </si>
  <si>
    <t>חדרה</t>
  </si>
  <si>
    <t>מכמורת</t>
  </si>
  <si>
    <t>עיר</t>
  </si>
  <si>
    <t>מיקום</t>
  </si>
  <si>
    <t>ערכת מסוקים</t>
  </si>
  <si>
    <t>יסעור</t>
  </si>
  <si>
    <t>ינשוף</t>
  </si>
  <si>
    <t>פתן</t>
  </si>
  <si>
    <t>נתניה</t>
  </si>
  <si>
    <t>הרצליה</t>
  </si>
  <si>
    <t>תל אביב</t>
  </si>
  <si>
    <t>בת ים</t>
  </si>
  <si>
    <t>נס ציונה</t>
  </si>
  <si>
    <t>יבנה</t>
  </si>
  <si>
    <t>רחובות</t>
  </si>
  <si>
    <t xml:space="preserve"> בסיס תל נוף</t>
  </si>
  <si>
    <t>בית שמש</t>
  </si>
  <si>
    <t>ערכת תובלה</t>
  </si>
  <si>
    <t>קרנף</t>
  </si>
  <si>
    <t>ארגמן</t>
  </si>
  <si>
    <t>גינוסר</t>
  </si>
  <si>
    <t>אלמגור</t>
  </si>
  <si>
    <t>חד נס</t>
  </si>
  <si>
    <t>קצרין</t>
  </si>
  <si>
    <t xml:space="preserve"> קדמת צבי</t>
  </si>
  <si>
    <t>הגושרים</t>
  </si>
  <si>
    <t xml:space="preserve"> קריית שמונה</t>
  </si>
  <si>
    <t>שדה איעזר</t>
  </si>
  <si>
    <t>אילת השחר</t>
  </si>
  <si>
    <t>חצור הגלילית</t>
  </si>
  <si>
    <t xml:space="preserve">ראש פינה </t>
  </si>
  <si>
    <t>צפת</t>
  </si>
  <si>
    <t xml:space="preserve">    סיפסופה</t>
  </si>
  <si>
    <t>סאסא</t>
  </si>
  <si>
    <t>חורפיש</t>
  </si>
  <si>
    <t>מעלות תרשיחא</t>
  </si>
  <si>
    <t>כברי</t>
  </si>
  <si>
    <t>נהריה</t>
  </si>
  <si>
    <t>שבי ציון</t>
  </si>
  <si>
    <t>עכו</t>
  </si>
  <si>
    <t>קריית ים</t>
  </si>
  <si>
    <t>ערכת קרב</t>
  </si>
  <si>
    <t>כרמיאל</t>
  </si>
  <si>
    <t>מע'ר</t>
  </si>
  <si>
    <t>כפר קרע</t>
  </si>
  <si>
    <t>פרדס חנה</t>
  </si>
  <si>
    <t>שרף</t>
  </si>
  <si>
    <t>גבולות</t>
  </si>
  <si>
    <t>עין הבשור</t>
  </si>
  <si>
    <t>רעים</t>
  </si>
  <si>
    <t>נתיבות</t>
  </si>
  <si>
    <t>יכיני</t>
  </si>
  <si>
    <t>שדרות</t>
  </si>
  <si>
    <t>קריית גת</t>
  </si>
  <si>
    <t>בית קמה</t>
  </si>
  <si>
    <t>רהט</t>
  </si>
  <si>
    <t>אופקים</t>
  </si>
  <si>
    <t>מוזיאון חה"א</t>
  </si>
  <si>
    <t>חצרים</t>
  </si>
  <si>
    <t>באר שבע</t>
  </si>
  <si>
    <t>עמר</t>
  </si>
  <si>
    <t>מיתר</t>
  </si>
  <si>
    <t>חורה</t>
  </si>
  <si>
    <t>כסיפה</t>
  </si>
  <si>
    <t>ערד</t>
  </si>
  <si>
    <t>דימונה</t>
  </si>
  <si>
    <t>ירוחם</t>
  </si>
  <si>
    <t>שדה בוקר</t>
  </si>
  <si>
    <t>מצפה רמון</t>
  </si>
  <si>
    <t>צופר</t>
  </si>
  <si>
    <t>עין יהב</t>
  </si>
  <si>
    <t>חצבה</t>
  </si>
  <si>
    <t>עדן</t>
  </si>
  <si>
    <t>נווה זהר</t>
  </si>
  <si>
    <t>עין בוקק</t>
  </si>
  <si>
    <t>עין גדי</t>
  </si>
  <si>
    <t>מצפה שלם</t>
  </si>
  <si>
    <t>להבים</t>
  </si>
  <si>
    <t>משאבי שדה</t>
  </si>
  <si>
    <t>שזפון</t>
  </si>
  <si>
    <t>בסיס עובדה</t>
  </si>
  <si>
    <t>אילת</t>
  </si>
  <si>
    <t>תמנע</t>
  </si>
  <si>
    <t>אליפז</t>
  </si>
  <si>
    <t>יטבתה</t>
  </si>
  <si>
    <t>גרופית</t>
  </si>
  <si>
    <t>קטורה</t>
  </si>
  <si>
    <t>לוטן</t>
  </si>
  <si>
    <t>יהל</t>
  </si>
  <si>
    <t>באר מנוחה</t>
  </si>
  <si>
    <t>פארן</t>
  </si>
  <si>
    <t>צאלים</t>
  </si>
  <si>
    <t>נ.צ</t>
  </si>
  <si>
    <t>N3202.636\E3526.542</t>
  </si>
  <si>
    <t>מרכז הישוב</t>
  </si>
  <si>
    <t>N3230.050\E3530.010</t>
  </si>
  <si>
    <t>רחוב משה שרת פינת יהושע חנקין</t>
  </si>
  <si>
    <t>חוף הים</t>
  </si>
  <si>
    <t>N3230.782\E3453.522</t>
  </si>
  <si>
    <t>N3219.963\E3450.764</t>
  </si>
  <si>
    <t>געש</t>
  </si>
  <si>
    <t>תחילת פניה לבית שמש</t>
  </si>
  <si>
    <t>N3147.310\E3458.210</t>
  </si>
  <si>
    <t>יער הנשיא</t>
  </si>
  <si>
    <t>חניה במחלף אדומים (ליד האגם)</t>
  </si>
  <si>
    <t>מעלה מכמש</t>
  </si>
  <si>
    <t>רימונים</t>
  </si>
  <si>
    <t>מחולה</t>
  </si>
  <si>
    <t>נווה אור</t>
  </si>
  <si>
    <t>צמח</t>
  </si>
  <si>
    <t>כניסה לישוב</t>
  </si>
  <si>
    <t>שרונה</t>
  </si>
  <si>
    <t>אחוזת ברק</t>
  </si>
  <si>
    <t>צומת ראשית</t>
  </si>
  <si>
    <t>כיכר הבנים</t>
  </si>
  <si>
    <t>בניה</t>
  </si>
  <si>
    <t>בית אלעזרי</t>
  </si>
  <si>
    <t>צפון הישוב</t>
  </si>
  <si>
    <t>פנייה ברח' הזית</t>
  </si>
  <si>
    <t>כיכר כניסה לישוב</t>
  </si>
  <si>
    <t>כיכר כניסה</t>
  </si>
  <si>
    <t>כפר הנגיד</t>
  </si>
  <si>
    <t>כניסה למושב</t>
  </si>
  <si>
    <t>צומת כביש 90</t>
  </si>
  <si>
    <t>כיכר כניסה (א.ת)</t>
  </si>
  <si>
    <t>צומת כביש 89</t>
  </si>
  <si>
    <t>צומת כניסה</t>
  </si>
  <si>
    <t>צומת ראשית כביש 89</t>
  </si>
  <si>
    <t>צומת נהריה</t>
  </si>
  <si>
    <t>קו החוף</t>
  </si>
  <si>
    <t>קו חוף</t>
  </si>
  <si>
    <t>אשדוד</t>
  </si>
  <si>
    <t>חוף הקשתות</t>
  </si>
  <si>
    <t>צומת מע'ר</t>
  </si>
  <si>
    <t>צומת חדרה</t>
  </si>
  <si>
    <t>כניסה מזרחית לישוב</t>
  </si>
  <si>
    <t>יבול, אבשלום, דקל, תלמי יוסף, שדי-אברהם, יתד, פרי-גן</t>
  </si>
  <si>
    <t>נצ</t>
  </si>
  <si>
    <t>צומת בין פרי-גן לתלמי-יוסף</t>
  </si>
  <si>
    <t>צומת כניסה (כביש 232)</t>
  </si>
  <si>
    <t>צומת דרומית (234)</t>
  </si>
  <si>
    <t>צומת 34/25</t>
  </si>
  <si>
    <t>בריכות מים (מזרח הישוב)</t>
  </si>
  <si>
    <t>מנחם בגין-הרב יורם אברג'ל</t>
  </si>
  <si>
    <t>כיכר השופטים-הקוממיות</t>
  </si>
  <si>
    <t>מתחם פז סנטר</t>
  </si>
  <si>
    <t>כיכר אל מדינה</t>
  </si>
  <si>
    <t>כיכר גבעתי</t>
  </si>
  <si>
    <t>איצטדיון</t>
  </si>
  <si>
    <t>כניסה ליישוב (כביש 60)</t>
  </si>
  <si>
    <t>תחנת דלק כניסה (כביש 31)</t>
  </si>
  <si>
    <t>כניסה מערבית (כביש 31)</t>
  </si>
  <si>
    <t>צומת ערד (31-3199)</t>
  </si>
  <si>
    <t>שד' הרצל-המלאכה</t>
  </si>
  <si>
    <t>צומת ירוחם (225-204)</t>
  </si>
  <si>
    <t xml:space="preserve">תחנת דלק כניסה </t>
  </si>
  <si>
    <t>תחנת דלק מצפה רמון (ליד גן לבנים)</t>
  </si>
  <si>
    <t xml:space="preserve">צומת כניסה </t>
  </si>
  <si>
    <t>כיכר כניסה (מכביש 90)</t>
  </si>
  <si>
    <t>קו מלונות</t>
  </si>
  <si>
    <t>כיכר דרומית</t>
  </si>
  <si>
    <t>יב"א 09</t>
  </si>
  <si>
    <t>צומת משאבים</t>
  </si>
  <si>
    <t>טללים</t>
  </si>
  <si>
    <t>צומת טללים</t>
  </si>
  <si>
    <t xml:space="preserve">מצפה רמון </t>
  </si>
  <si>
    <t>יב"א</t>
  </si>
  <si>
    <t>שכונה דרומית</t>
  </si>
  <si>
    <t>מגורי הבסיס</t>
  </si>
  <si>
    <t>כיכר שדה תעופה</t>
  </si>
  <si>
    <t>כניסה לתמנע</t>
  </si>
  <si>
    <t>מרכז מסחרי</t>
  </si>
  <si>
    <t>כניסה לישוב (כביש 90)</t>
  </si>
  <si>
    <t>צומת קטורה</t>
  </si>
  <si>
    <t>כביש 90</t>
  </si>
  <si>
    <t>צומת שיזפון</t>
  </si>
  <si>
    <t>אשקלון</t>
  </si>
  <si>
    <t>קו חוף מרינה</t>
  </si>
  <si>
    <t xml:space="preserve"> </t>
  </si>
  <si>
    <t xml:space="preserve">שיפוט למעבר בתחילת מסלול 27. מעבר מעל מסלול 27. </t>
  </si>
  <si>
    <t>שיפוט למעבר בתחילת מסלול 27. מעבר מעל מסלול 27</t>
  </si>
  <si>
    <t>תחילת ערכה</t>
  </si>
  <si>
    <t>משטרה</t>
  </si>
  <si>
    <t>מכללה לשוטרים</t>
  </si>
  <si>
    <t>כיכר מרכז הישוב</t>
  </si>
  <si>
    <t>גן לאומי - בית שאן</t>
  </si>
  <si>
    <t>כיכר צמח (90/92)</t>
  </si>
  <si>
    <t>מול הבמה המרכזית</t>
  </si>
  <si>
    <t>נצרת</t>
  </si>
  <si>
    <t>כיכר כביש 60/75</t>
  </si>
  <si>
    <t>חוף דדו</t>
  </si>
  <si>
    <t>רחבת העירייה</t>
  </si>
  <si>
    <t>גן המיסדים</t>
  </si>
  <si>
    <t>גן סנהדרין</t>
  </si>
  <si>
    <t>מכלל לשוטרים</t>
  </si>
  <si>
    <t>צומת כביש 90\99</t>
  </si>
  <si>
    <t>מודיעין</t>
  </si>
  <si>
    <t>פארק ואדי ענבה</t>
  </si>
  <si>
    <t>ג'דידה</t>
  </si>
  <si>
    <t>כניסה ליחשוב</t>
  </si>
  <si>
    <t>דיר אל אסד</t>
  </si>
  <si>
    <t>פארק המשפחה</t>
  </si>
  <si>
    <t>רביד</t>
  </si>
  <si>
    <t>לביא</t>
  </si>
  <si>
    <t>צומת 65/767</t>
  </si>
  <si>
    <t>כביש 6502/652</t>
  </si>
  <si>
    <t xml:space="preserve"> כסיפה</t>
  </si>
  <si>
    <t xml:space="preserve"> ערד</t>
  </si>
  <si>
    <t>צומת כניסה לישוב (כביש 90)</t>
  </si>
  <si>
    <t xml:space="preserve"> באר שבע</t>
  </si>
  <si>
    <t>תל שבע</t>
  </si>
  <si>
    <t xml:space="preserve">  עובדה</t>
  </si>
  <si>
    <t>דבירה</t>
  </si>
  <si>
    <t>הרחקה מהגבול</t>
  </si>
  <si>
    <t>הרחקה מהגבול 2</t>
  </si>
  <si>
    <t>הרחקה מהגבול 3</t>
  </si>
  <si>
    <t>פנייה דרומה</t>
  </si>
  <si>
    <t>N3146.970\E3517.490</t>
  </si>
  <si>
    <t>N3152.742\E3518.590</t>
  </si>
  <si>
    <t>N3156.140\E3520.250</t>
  </si>
  <si>
    <t>N3157.640\E3520.890</t>
  </si>
  <si>
    <t>N3210.350\E3531.430</t>
  </si>
  <si>
    <t>N3221.970\E3531.050</t>
  </si>
  <si>
    <t>N3228.200\E3530.130</t>
  </si>
  <si>
    <t>N3235.200\E3533.110</t>
  </si>
  <si>
    <t>N3242.290\E3535.190</t>
  </si>
  <si>
    <t>N3250.894\E3531.273</t>
  </si>
  <si>
    <t>N3254.815\E3535.999</t>
  </si>
  <si>
    <t>N3255.700\E3538.350</t>
  </si>
  <si>
    <t>N3301.677\E3541.855</t>
  </si>
  <si>
    <t>N3302.770\E3534.300</t>
  </si>
  <si>
    <t>N3301.460\E3534.350</t>
  </si>
  <si>
    <t>N3258.920\E3533.340</t>
  </si>
  <si>
    <t>N3258.140\E3532.950</t>
  </si>
  <si>
    <t>N3257.760\E3529.290</t>
  </si>
  <si>
    <t>N3300.710\E3526.550</t>
  </si>
  <si>
    <t>N3301.500\E3523.500</t>
  </si>
  <si>
    <t>N3300.916\E3520.750</t>
  </si>
  <si>
    <t>N3300.890\E3516.607</t>
  </si>
  <si>
    <t>N3301.100\E3508.560</t>
  </si>
  <si>
    <t>N3300.360\E3505.970</t>
  </si>
  <si>
    <t>N3259.010\E3504.830</t>
  </si>
  <si>
    <t>N3255.230\E3503.980</t>
  </si>
  <si>
    <t>N3250.983\E3503.550</t>
  </si>
  <si>
    <t>ים חיפה</t>
  </si>
  <si>
    <t>N3250.033\E3457.251</t>
  </si>
  <si>
    <t>N3247.650\E3457.040</t>
  </si>
  <si>
    <t>N3241.596\E3455.398</t>
  </si>
  <si>
    <t>N3233.362\E3454.143</t>
  </si>
  <si>
    <t>N3226.816\E3452.566</t>
  </si>
  <si>
    <t>N3224.284\E3451.847</t>
  </si>
  <si>
    <t>N3213.912\E3449.023</t>
  </si>
  <si>
    <t>N3209.980\E3447.643</t>
  </si>
  <si>
    <t>N3204.651\E3445.758</t>
  </si>
  <si>
    <t>יפו</t>
  </si>
  <si>
    <t>N3203.005\E3444.684</t>
  </si>
  <si>
    <t>N3201.582\E3444.204</t>
  </si>
  <si>
    <t>N3150.272\E3447.413</t>
  </si>
  <si>
    <t>N3150.161\E3448.685</t>
  </si>
  <si>
    <t>שיפוט לתל נוף</t>
  </si>
  <si>
    <t>N3244.870\E3530.400</t>
  </si>
  <si>
    <t>N3243.541\E3528.018</t>
  </si>
  <si>
    <t>N3243.220\E3526.780</t>
  </si>
  <si>
    <t>N3236.449\E3517.098</t>
  </si>
  <si>
    <t>N3241.629\E3517.938</t>
  </si>
  <si>
    <t>N3240.860\E3509.100</t>
  </si>
  <si>
    <t>N3242.740\E3507.560</t>
  </si>
  <si>
    <t>N3248.535\E3502.572</t>
  </si>
  <si>
    <t>N3233.359\E3454.143</t>
  </si>
  <si>
    <t>N3155.793\E3448.042</t>
  </si>
  <si>
    <t>N3153.611\E3448.659</t>
  </si>
  <si>
    <t>N3153.420\E3445.380</t>
  </si>
  <si>
    <t>N3152.063\E3444.608</t>
  </si>
  <si>
    <t>N3151.000\E3445.300</t>
  </si>
  <si>
    <t>נחם</t>
  </si>
  <si>
    <t>N3144.746\E3458.901</t>
  </si>
  <si>
    <t>N3144.351\E3456.985</t>
  </si>
  <si>
    <t>תחילת נתיב</t>
  </si>
  <si>
    <t>צומת דרומית לישוב</t>
  </si>
  <si>
    <t>N3250.892\E3531.273</t>
  </si>
  <si>
    <t>N3300.889\E3516.608</t>
  </si>
  <si>
    <t>N3255.549\E3509.597</t>
  </si>
  <si>
    <t>N3255.316\E3516.575</t>
  </si>
  <si>
    <t>N3254.764\E3517.521</t>
  </si>
  <si>
    <t>N3253.470\E3524.231</t>
  </si>
  <si>
    <t>N3251.028\E3527.775</t>
  </si>
  <si>
    <t>N3247.243\E3526.353</t>
  </si>
  <si>
    <t>N3241.409\E3525.143</t>
  </si>
  <si>
    <t>N3238.510\E3520.510</t>
  </si>
  <si>
    <t>N3237.590\E3519.330</t>
  </si>
  <si>
    <t>N3229.880\E3503.810</t>
  </si>
  <si>
    <t>N3228.555\E3458.585</t>
  </si>
  <si>
    <t>N3247.650\E3457.041</t>
  </si>
  <si>
    <t>N3233.362\E3454.139</t>
  </si>
  <si>
    <t>N3201.582\E3444.206</t>
  </si>
  <si>
    <t>N3147.752\E3437.564</t>
  </si>
  <si>
    <t>N3141.025\E3433.261</t>
  </si>
  <si>
    <t>N3150.165\E3448.689</t>
  </si>
  <si>
    <t>N3112.810\E3427.930</t>
  </si>
  <si>
    <t>N3122.770\E3427.620</t>
  </si>
  <si>
    <t>N3125.800\E3435.990</t>
  </si>
  <si>
    <t>N3129.129\E3436.446</t>
  </si>
  <si>
    <t>N3136.730\E3445.383</t>
  </si>
  <si>
    <t>N3126.551\E3445.857</t>
  </si>
  <si>
    <t>N3123.840\E3445.360</t>
  </si>
  <si>
    <t>N3118.410\E3437.190</t>
  </si>
  <si>
    <t>N3114.410\E3442.910</t>
  </si>
  <si>
    <t>N3115.240\E3447.160</t>
  </si>
  <si>
    <t>N3122.510\E3448.458</t>
  </si>
  <si>
    <t>N3124.580\E3449.514</t>
  </si>
  <si>
    <t>N3119.720\E3456.330</t>
  </si>
  <si>
    <t>N3115.350\E3504.190</t>
  </si>
  <si>
    <t>N3115.320\E3512.620</t>
  </si>
  <si>
    <t>N3103.880\E3501.340</t>
  </si>
  <si>
    <t>N3059.420\E3454.710</t>
  </si>
  <si>
    <t>N3100.630\E3446.820</t>
  </si>
  <si>
    <t>N3059.490\E3445.750</t>
  </si>
  <si>
    <t>N3052.470\E3447.230</t>
  </si>
  <si>
    <t>N3039.170\E3447.010</t>
  </si>
  <si>
    <t>N3036.510\E3448.170</t>
  </si>
  <si>
    <t>N3033.610\E3511.040</t>
  </si>
  <si>
    <t>N3039.430\E3513.920</t>
  </si>
  <si>
    <t>N3046.430\E3514.220</t>
  </si>
  <si>
    <t>N3048.740\E3514.980</t>
  </si>
  <si>
    <t>N3109.140\E3521.850</t>
  </si>
  <si>
    <t>N3111.610\E3521.721</t>
  </si>
  <si>
    <t>N3127.070\E3523.120</t>
  </si>
  <si>
    <t>N3133.550\E3524.180</t>
  </si>
  <si>
    <t>N3129.126\E3436.446</t>
  </si>
  <si>
    <t>N3126.556\E3445.855</t>
  </si>
  <si>
    <t>N3114.858\E3451.429</t>
  </si>
  <si>
    <t>N3002.920\E3500.830</t>
  </si>
  <si>
    <t>N2933.032\E3457.485</t>
  </si>
  <si>
    <t>N2945.580\E3459.220</t>
  </si>
  <si>
    <t>N2947.220\E3501.150</t>
  </si>
  <si>
    <t>N2953.650\E3503.860</t>
  </si>
  <si>
    <t>N2956.140\E3503.650</t>
  </si>
  <si>
    <t>N2958.170\E3503.910</t>
  </si>
  <si>
    <t>N2959.370\E3504.620</t>
  </si>
  <si>
    <t>N3002.630\E3506.270</t>
  </si>
  <si>
    <t>N3004.920\E3507.990</t>
  </si>
  <si>
    <t>N3018.390\E3508.130</t>
  </si>
  <si>
    <t>N3023.660\E3509.050</t>
  </si>
  <si>
    <t>N3026.740\E3509.130</t>
  </si>
  <si>
    <t>N3133.606\E3515.222</t>
  </si>
  <si>
    <t>N3112.510\E3432.090</t>
  </si>
  <si>
    <t>N3116.162\E3450.543</t>
  </si>
  <si>
    <t>N3117.550\E3455.470</t>
  </si>
  <si>
    <t>N3002.630\E3506.273</t>
  </si>
  <si>
    <t>-</t>
  </si>
  <si>
    <t>N3114.270\E3441.788</t>
  </si>
  <si>
    <t>N2957.097\E3456.146</t>
  </si>
  <si>
    <t>גן סאקר</t>
  </si>
  <si>
    <t>N3146.879\E3512.473</t>
  </si>
  <si>
    <t>מנחמיה</t>
  </si>
  <si>
    <t>N3239.748\E3533.249</t>
  </si>
  <si>
    <t>דלית אל כרמל</t>
  </si>
  <si>
    <t>N3241.627\E3502.790</t>
  </si>
  <si>
    <t>N3239.988\E3514.687</t>
  </si>
  <si>
    <t>N3150.162\E3445.399</t>
  </si>
  <si>
    <t>פניית שיפוט</t>
  </si>
  <si>
    <t>שיפוט תל נוף</t>
  </si>
  <si>
    <t>N3146.880\E3512.473</t>
  </si>
  <si>
    <t>קלע</t>
  </si>
  <si>
    <t>N3309.640\E3543.242</t>
  </si>
  <si>
    <t>N3313.442\E3537.888</t>
  </si>
  <si>
    <t>N3311.852\E3534.483</t>
  </si>
  <si>
    <t>תל יונה</t>
  </si>
  <si>
    <t>N3159.754\E3443.613</t>
  </si>
  <si>
    <t>N3150.443\E3443.601</t>
  </si>
  <si>
    <t>N3146.878\E3512.475</t>
  </si>
  <si>
    <t>N3239.999\E3513.334</t>
  </si>
  <si>
    <t>נטעים</t>
  </si>
  <si>
    <t>N3156.624\E3446.460</t>
  </si>
  <si>
    <t>N3150.163\E3448.687</t>
  </si>
  <si>
    <t>N3145.700\E3459.798</t>
  </si>
  <si>
    <t xml:space="preserve">שיפוט לכיוון 270 </t>
  </si>
  <si>
    <t>N3112.496\E3421.460</t>
  </si>
  <si>
    <t>N3116.907\E3425.975</t>
  </si>
  <si>
    <t>N3131.436\E3436.292</t>
  </si>
  <si>
    <t>כוכב מיכאל</t>
  </si>
  <si>
    <t>N3138.071\E3439.877</t>
  </si>
  <si>
    <t>שיפוט ל090 למוזיאון</t>
  </si>
  <si>
    <t>N3114.306\E3438.246</t>
  </si>
  <si>
    <t>שיכון רמון</t>
  </si>
  <si>
    <t>N3045.253\E3440.152</t>
  </si>
  <si>
    <t>ספיר</t>
  </si>
  <si>
    <t>N3036.784\E3511.670</t>
  </si>
  <si>
    <t>N3112.495\E3421.459</t>
  </si>
  <si>
    <t>N3116.909\E3425.975</t>
  </si>
  <si>
    <t>N2957.097\E3456.147</t>
  </si>
  <si>
    <t>הרחקה מגבול מצרים</t>
  </si>
  <si>
    <t>N2930.010\E3455.048</t>
  </si>
  <si>
    <t>N2925.088\E3453.640</t>
  </si>
  <si>
    <t>N3021.875\E3508.939</t>
  </si>
  <si>
    <t>N3036.784\E3511.669</t>
  </si>
  <si>
    <t>שיפוט ל090 מוזיאון</t>
  </si>
  <si>
    <t>נקודת פנייה דרום</t>
  </si>
  <si>
    <t>N3114.300\E3438.247</t>
  </si>
  <si>
    <t>N2925.088\E3453.642</t>
  </si>
  <si>
    <t xml:space="preserve">הרחקה מגבול </t>
  </si>
  <si>
    <t xml:space="preserve"> נק' פנייה דרום</t>
  </si>
  <si>
    <t>N3259.360\E3542.242</t>
  </si>
  <si>
    <t>טבריה</t>
  </si>
  <si>
    <t>אלמוגור</t>
  </si>
  <si>
    <t>ראש פינה</t>
  </si>
  <si>
    <t>סיפסופה</t>
  </si>
  <si>
    <t>חיפה יציאת כיוון דרו</t>
  </si>
  <si>
    <t>שיפוט תל נוף תובלה</t>
  </si>
  <si>
    <t>תל נוף - לכיוון 090</t>
  </si>
  <si>
    <t>חוף גורדון</t>
  </si>
  <si>
    <t>נק' דיווח</t>
  </si>
  <si>
    <t xml:space="preserve">טיפוס </t>
  </si>
  <si>
    <t>N3228.180\E3457.429</t>
  </si>
  <si>
    <t>תחילת נתיב חוף קרב</t>
  </si>
  <si>
    <t>ים גובה 4</t>
  </si>
  <si>
    <t>N3148.573\E3433.411</t>
  </si>
  <si>
    <t>טיפוס לגובה 5</t>
  </si>
  <si>
    <t>N2953.581\E3456.018</t>
  </si>
  <si>
    <t>N3115.307\E3512.646</t>
  </si>
  <si>
    <t>בסיס נבטים</t>
  </si>
  <si>
    <t>N3112.361\E3503.290</t>
  </si>
  <si>
    <t>AT</t>
  </si>
  <si>
    <t>צופית/קוקיה</t>
  </si>
  <si>
    <t>סופה</t>
  </si>
  <si>
    <t>ברק</t>
  </si>
  <si>
    <t>ראם</t>
  </si>
  <si>
    <t>אדיר</t>
  </si>
  <si>
    <t>נחשון</t>
  </si>
  <si>
    <t>שמשון</t>
  </si>
  <si>
    <t>אמברייר+757</t>
  </si>
  <si>
    <t>כיבוי</t>
  </si>
  <si>
    <t>אלעל</t>
  </si>
  <si>
    <t>ארקיע</t>
  </si>
  <si>
    <t>טכני</t>
  </si>
  <si>
    <t>ת"א</t>
  </si>
  <si>
    <t>תל נוף</t>
  </si>
  <si>
    <t>פלטפורמה</t>
  </si>
  <si>
    <t>מהירות</t>
  </si>
  <si>
    <t>טייסת</t>
  </si>
  <si>
    <t>---</t>
  </si>
  <si>
    <t>תלמי יוסף</t>
  </si>
  <si>
    <t>מוזיאון</t>
  </si>
  <si>
    <t>ב"ש</t>
  </si>
  <si>
    <t>שיפוט 90</t>
  </si>
  <si>
    <t>AT (130)</t>
  </si>
  <si>
    <t>דוגלג</t>
  </si>
  <si>
    <t>ט.201</t>
  </si>
  <si>
    <t>ט.253</t>
  </si>
  <si>
    <t>ט.107</t>
  </si>
  <si>
    <t>ט.109</t>
  </si>
  <si>
    <t>ט.101</t>
  </si>
  <si>
    <t>ט.102</t>
  </si>
  <si>
    <t>ט.120</t>
  </si>
  <si>
    <t>ט.140</t>
  </si>
  <si>
    <t>נתיב 1</t>
  </si>
  <si>
    <t>הנמכה אחרי עכו</t>
  </si>
  <si>
    <t>N3255.405\E3506.769</t>
  </si>
  <si>
    <t>נתיב 3</t>
  </si>
  <si>
    <t>צופית ט.135</t>
  </si>
  <si>
    <t>קוקייה ט.135</t>
  </si>
  <si>
    <t>ערכת תובלה איטית</t>
  </si>
  <si>
    <t>ערכת תובלה מהירה</t>
  </si>
  <si>
    <t>ט.122</t>
  </si>
  <si>
    <t>ט.103</t>
  </si>
  <si>
    <t>אל על</t>
  </si>
  <si>
    <t>נצ33</t>
  </si>
  <si>
    <t>ט.119</t>
  </si>
  <si>
    <t>ט.115</t>
  </si>
  <si>
    <t>ט.105</t>
  </si>
  <si>
    <t>ט.100</t>
  </si>
  <si>
    <t>ט.131</t>
  </si>
  <si>
    <t>N3254.370\E3459.932</t>
  </si>
  <si>
    <t>N3153.982\E3500.340</t>
  </si>
  <si>
    <t>נתיב 2</t>
  </si>
  <si>
    <t>צופית</t>
  </si>
  <si>
    <t>הרחקה הר בית</t>
  </si>
  <si>
    <t>N3147.445\E3514.065</t>
  </si>
  <si>
    <t>שיפוט 180</t>
  </si>
  <si>
    <t>N3145.100\E3456.986</t>
  </si>
  <si>
    <t>מעגל</t>
  </si>
  <si>
    <t>N3144.000\E3458.000</t>
  </si>
  <si>
    <t>N3239.999\E3511.029</t>
  </si>
  <si>
    <t>כחל</t>
  </si>
  <si>
    <t>N3247.293\E3532.788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</si>
</sst>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[$-1000000]h:mm;@"/>
    <numFmt numFmtId="165" formatCode="[$-F400]h:mm:ss\ AM/PM"/>
  </numFmts>
  <fonts count="1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Calibri"/>
      <family val="2"/>
    </font>
    <font>
      <sz val="8"/>
      <name val="Tahoma"/>
      <family val="2"/>
    </font>
    <font>
      <sz val="8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name val="Arial"/>
      <family val="2"/>
      <scheme val="minor"/>
    </font>
    <font>
      <sz val="8"/>
      <name val="Tahoma"/>
      <family val="2"/>
    </font>
    <font>
      <sz val="11"/>
      <color theme="1"/>
      <name val="Arial"/>
      <family val="2"/>
      <scheme val="minor"/>
    </font>
    <font>
      <sz val="8"/>
      <color theme="1"/>
      <name val="Arial"/>
      <scheme val="minor"/>
    </font>
    <font>
      <sz val="8"/>
      <name val="Tahoma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/>
    </xf>
    <xf numFmtId="20" fontId="1" fillId="0" borderId="0" xfId="0" applyNumberFormat="1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8" fillId="2" borderId="0" xfId="0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0" borderId="1" xfId="0" applyFont="1" applyBorder="1"/>
    <xf numFmtId="20" fontId="0" fillId="0" borderId="1" xfId="0" applyNumberFormat="1" applyFont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20" fontId="0" fillId="5" borderId="7" xfId="0" applyNumberFormat="1" applyFill="1" applyBorder="1" applyAlignment="1">
      <alignment horizontal="center" vertical="center" readingOrder="2"/>
    </xf>
    <xf numFmtId="20" fontId="0" fillId="5" borderId="12" xfId="0" applyNumberFormat="1" applyFill="1" applyBorder="1" applyAlignment="1">
      <alignment horizontal="center" vertical="center" readingOrder="2"/>
    </xf>
    <xf numFmtId="20" fontId="0" fillId="5" borderId="7" xfId="0" quotePrefix="1" applyNumberFormat="1" applyFill="1" applyBorder="1" applyAlignment="1">
      <alignment horizontal="center" vertical="center" readingOrder="2"/>
    </xf>
    <xf numFmtId="20" fontId="0" fillId="5" borderId="14" xfId="0" applyNumberFormat="1" applyFill="1" applyBorder="1" applyAlignment="1">
      <alignment horizontal="center" vertical="center" readingOrder="2"/>
    </xf>
    <xf numFmtId="20" fontId="0" fillId="5" borderId="8" xfId="0" applyNumberFormat="1" applyFill="1" applyBorder="1" applyAlignment="1">
      <alignment horizontal="center" vertical="center" readingOrder="2"/>
    </xf>
    <xf numFmtId="20" fontId="0" fillId="5" borderId="3" xfId="0" applyNumberFormat="1" applyFill="1" applyBorder="1" applyAlignment="1">
      <alignment horizontal="center" vertical="center" readingOrder="2"/>
    </xf>
    <xf numFmtId="20" fontId="0" fillId="5" borderId="13" xfId="0" applyNumberFormat="1" applyFill="1" applyBorder="1" applyAlignment="1">
      <alignment horizontal="center" vertical="center" readingOrder="2"/>
    </xf>
    <xf numFmtId="20" fontId="0" fillId="5" borderId="3" xfId="0" quotePrefix="1" applyNumberFormat="1" applyFill="1" applyBorder="1" applyAlignment="1">
      <alignment horizontal="center" vertical="center" readingOrder="2"/>
    </xf>
    <xf numFmtId="20" fontId="0" fillId="5" borderId="15" xfId="0" applyNumberFormat="1" applyFill="1" applyBorder="1" applyAlignment="1">
      <alignment horizontal="center" vertical="center" readingOrder="2"/>
    </xf>
    <xf numFmtId="20" fontId="0" fillId="5" borderId="9" xfId="0" applyNumberFormat="1" applyFill="1" applyBorder="1" applyAlignment="1">
      <alignment horizontal="center" vertical="center" readingOrder="2"/>
    </xf>
    <xf numFmtId="20" fontId="0" fillId="5" borderId="10" xfId="0" applyNumberFormat="1" applyFill="1" applyBorder="1" applyAlignment="1">
      <alignment horizontal="center" vertical="center" readingOrder="2"/>
    </xf>
    <xf numFmtId="20" fontId="0" fillId="5" borderId="17" xfId="0" applyNumberFormat="1" applyFill="1" applyBorder="1" applyAlignment="1">
      <alignment horizontal="center" vertical="center" readingOrder="2"/>
    </xf>
    <xf numFmtId="20" fontId="0" fillId="5" borderId="10" xfId="0" quotePrefix="1" applyNumberFormat="1" applyFill="1" applyBorder="1" applyAlignment="1">
      <alignment horizontal="center" vertical="center" readingOrder="2"/>
    </xf>
    <xf numFmtId="20" fontId="0" fillId="5" borderId="18" xfId="0" applyNumberFormat="1" applyFill="1" applyBorder="1" applyAlignment="1">
      <alignment horizontal="center" vertical="center" readingOrder="2"/>
    </xf>
    <xf numFmtId="20" fontId="0" fillId="5" borderId="11" xfId="0" applyNumberFormat="1" applyFill="1" applyBorder="1" applyAlignment="1">
      <alignment horizontal="center" vertical="center" readingOrder="2"/>
    </xf>
    <xf numFmtId="20" fontId="0" fillId="8" borderId="4" xfId="0" applyNumberFormat="1" applyFill="1" applyBorder="1" applyAlignment="1">
      <alignment horizontal="center" vertical="center" readingOrder="2"/>
    </xf>
    <xf numFmtId="20" fontId="0" fillId="8" borderId="4" xfId="0" quotePrefix="1" applyNumberFormat="1" applyFill="1" applyBorder="1" applyAlignment="1">
      <alignment horizontal="center" vertical="center" readingOrder="2"/>
    </xf>
    <xf numFmtId="20" fontId="0" fillId="8" borderId="10" xfId="0" applyNumberFormat="1" applyFill="1" applyBorder="1" applyAlignment="1">
      <alignment horizontal="center" vertical="center" readingOrder="2"/>
    </xf>
    <xf numFmtId="20" fontId="0" fillId="7" borderId="7" xfId="0" applyNumberFormat="1" applyFill="1" applyBorder="1" applyAlignment="1">
      <alignment horizontal="center" vertical="center" readingOrder="2"/>
    </xf>
    <xf numFmtId="20" fontId="0" fillId="7" borderId="3" xfId="0" applyNumberFormat="1" applyFill="1" applyBorder="1" applyAlignment="1">
      <alignment horizontal="center" vertical="center" readingOrder="2"/>
    </xf>
    <xf numFmtId="20" fontId="0" fillId="6" borderId="7" xfId="0" applyNumberFormat="1" applyFill="1" applyBorder="1" applyAlignment="1">
      <alignment horizontal="center" vertical="center" readingOrder="2"/>
    </xf>
    <xf numFmtId="20" fontId="0" fillId="6" borderId="7" xfId="0" quotePrefix="1" applyNumberFormat="1" applyFill="1" applyBorder="1" applyAlignment="1">
      <alignment horizontal="center" vertical="center" readingOrder="2"/>
    </xf>
    <xf numFmtId="20" fontId="0" fillId="7" borderId="3" xfId="0" quotePrefix="1" applyNumberFormat="1" applyFill="1" applyBorder="1" applyAlignment="1">
      <alignment horizontal="center" vertical="center" readingOrder="2"/>
    </xf>
    <xf numFmtId="20" fontId="0" fillId="8" borderId="16" xfId="0" applyNumberFormat="1" applyFill="1" applyBorder="1" applyAlignment="1">
      <alignment horizontal="center" vertical="center" readingOrder="2"/>
    </xf>
    <xf numFmtId="20" fontId="0" fillId="8" borderId="18" xfId="0" applyNumberFormat="1" applyFill="1" applyBorder="1" applyAlignment="1">
      <alignment horizontal="center" vertical="center" readingOrder="2"/>
    </xf>
    <xf numFmtId="20" fontId="0" fillId="7" borderId="14" xfId="0" applyNumberFormat="1" applyFill="1" applyBorder="1" applyAlignment="1">
      <alignment horizontal="center" vertical="center" readingOrder="2"/>
    </xf>
    <xf numFmtId="20" fontId="0" fillId="7" borderId="15" xfId="0" applyNumberFormat="1" applyFill="1" applyBorder="1" applyAlignment="1">
      <alignment horizontal="center" vertical="center" readingOrder="2"/>
    </xf>
    <xf numFmtId="20" fontId="0" fillId="7" borderId="15" xfId="0" quotePrefix="1" applyNumberFormat="1" applyFill="1" applyBorder="1" applyAlignment="1">
      <alignment horizontal="center" vertical="center" readingOrder="2"/>
    </xf>
    <xf numFmtId="20" fontId="0" fillId="6" borderId="14" xfId="0" applyNumberFormat="1" applyFill="1" applyBorder="1" applyAlignment="1">
      <alignment horizontal="center" vertical="center" readingOrder="2"/>
    </xf>
    <xf numFmtId="0" fontId="1" fillId="5" borderId="20" xfId="0" applyFont="1" applyFill="1" applyBorder="1" applyAlignment="1">
      <alignment horizontal="center" vertical="center" readingOrder="2"/>
    </xf>
    <xf numFmtId="0" fontId="1" fillId="5" borderId="21" xfId="0" applyFont="1" applyFill="1" applyBorder="1" applyAlignment="1">
      <alignment horizontal="center" vertical="center" readingOrder="2"/>
    </xf>
    <xf numFmtId="0" fontId="1" fillId="5" borderId="22" xfId="0" applyFont="1" applyFill="1" applyBorder="1" applyAlignment="1">
      <alignment horizontal="center" vertical="center" readingOrder="2"/>
    </xf>
    <xf numFmtId="0" fontId="1" fillId="8" borderId="23" xfId="0" applyFont="1" applyFill="1" applyBorder="1" applyAlignment="1">
      <alignment horizontal="center" vertical="center" readingOrder="2"/>
    </xf>
    <xf numFmtId="0" fontId="1" fillId="8" borderId="22" xfId="0" applyFont="1" applyFill="1" applyBorder="1" applyAlignment="1">
      <alignment horizontal="center" vertical="center" readingOrder="2"/>
    </xf>
    <xf numFmtId="0" fontId="1" fillId="7" borderId="20" xfId="0" applyFont="1" applyFill="1" applyBorder="1" applyAlignment="1">
      <alignment horizontal="center" vertical="center" readingOrder="2"/>
    </xf>
    <xf numFmtId="0" fontId="1" fillId="7" borderId="21" xfId="0" applyFont="1" applyFill="1" applyBorder="1" applyAlignment="1">
      <alignment horizontal="center" vertical="center" readingOrder="2"/>
    </xf>
    <xf numFmtId="0" fontId="1" fillId="7" borderId="22" xfId="0" applyFont="1" applyFill="1" applyBorder="1" applyAlignment="1">
      <alignment horizontal="center" vertical="center" readingOrder="2"/>
    </xf>
    <xf numFmtId="0" fontId="1" fillId="6" borderId="20" xfId="0" applyFont="1" applyFill="1" applyBorder="1" applyAlignment="1">
      <alignment horizontal="center" vertical="center" readingOrder="2"/>
    </xf>
    <xf numFmtId="0" fontId="1" fillId="6" borderId="24" xfId="0" applyFont="1" applyFill="1" applyBorder="1" applyAlignment="1">
      <alignment horizontal="center" vertical="center" readingOrder="2"/>
    </xf>
    <xf numFmtId="20" fontId="0" fillId="6" borderId="25" xfId="0" applyNumberFormat="1" applyFill="1" applyBorder="1" applyAlignment="1">
      <alignment horizontal="center" vertical="center" readingOrder="2"/>
    </xf>
    <xf numFmtId="20" fontId="0" fillId="6" borderId="26" xfId="0" applyNumberFormat="1" applyFill="1" applyBorder="1" applyAlignment="1">
      <alignment horizontal="center" vertical="center" readingOrder="2"/>
    </xf>
    <xf numFmtId="20" fontId="0" fillId="6" borderId="26" xfId="0" quotePrefix="1" applyNumberFormat="1" applyFill="1" applyBorder="1" applyAlignment="1">
      <alignment horizontal="center" vertical="center" readingOrder="2"/>
    </xf>
    <xf numFmtId="0" fontId="0" fillId="10" borderId="0" xfId="0" applyFill="1" applyAlignment="1">
      <alignment horizontal="right" indent="1" readingOrder="2"/>
    </xf>
    <xf numFmtId="0" fontId="0" fillId="10" borderId="0" xfId="0" applyFill="1" applyAlignment="1">
      <alignment horizontal="right" readingOrder="2"/>
    </xf>
    <xf numFmtId="0" fontId="1" fillId="6" borderId="21" xfId="0" applyFont="1" applyFill="1" applyBorder="1" applyAlignment="1">
      <alignment horizontal="center" vertical="center" readingOrder="2"/>
    </xf>
    <xf numFmtId="20" fontId="0" fillId="6" borderId="15" xfId="0" applyNumberFormat="1" applyFill="1" applyBorder="1" applyAlignment="1">
      <alignment horizontal="center" vertical="center" readingOrder="2"/>
    </xf>
    <xf numFmtId="0" fontId="1" fillId="6" borderId="22" xfId="0" applyFont="1" applyFill="1" applyBorder="1" applyAlignment="1">
      <alignment horizontal="center" vertical="center" readingOrder="2"/>
    </xf>
    <xf numFmtId="20" fontId="0" fillId="6" borderId="18" xfId="0" applyNumberFormat="1" applyFill="1" applyBorder="1" applyAlignment="1">
      <alignment horizontal="center" vertical="center" readingOrder="2"/>
    </xf>
    <xf numFmtId="20" fontId="0" fillId="7" borderId="8" xfId="0" applyNumberFormat="1" applyFill="1" applyBorder="1" applyAlignment="1">
      <alignment horizontal="center" vertical="center" readingOrder="2"/>
    </xf>
    <xf numFmtId="20" fontId="0" fillId="7" borderId="9" xfId="0" applyNumberFormat="1" applyFill="1" applyBorder="1" applyAlignment="1">
      <alignment horizontal="center" vertical="center" readingOrder="2"/>
    </xf>
    <xf numFmtId="0" fontId="1" fillId="8" borderId="20" xfId="0" applyFont="1" applyFill="1" applyBorder="1" applyAlignment="1">
      <alignment horizontal="center" vertical="center" readingOrder="2"/>
    </xf>
    <xf numFmtId="20" fontId="0" fillId="8" borderId="14" xfId="0" applyNumberFormat="1" applyFill="1" applyBorder="1" applyAlignment="1">
      <alignment horizontal="center" vertical="center" readingOrder="2"/>
    </xf>
    <xf numFmtId="20" fontId="0" fillId="8" borderId="7" xfId="0" quotePrefix="1" applyNumberFormat="1" applyFill="1" applyBorder="1" applyAlignment="1">
      <alignment horizontal="center" vertical="center" readingOrder="2"/>
    </xf>
    <xf numFmtId="20" fontId="0" fillId="8" borderId="7" xfId="0" applyNumberFormat="1" applyFill="1" applyBorder="1" applyAlignment="1">
      <alignment horizontal="center" vertical="center" readingOrder="2"/>
    </xf>
    <xf numFmtId="20" fontId="0" fillId="8" borderId="8" xfId="0" applyNumberFormat="1" applyFill="1" applyBorder="1" applyAlignment="1">
      <alignment horizontal="center" vertical="center" readingOrder="2"/>
    </xf>
    <xf numFmtId="0" fontId="1" fillId="8" borderId="21" xfId="0" applyFont="1" applyFill="1" applyBorder="1" applyAlignment="1">
      <alignment horizontal="center" vertical="center" readingOrder="2"/>
    </xf>
    <xf numFmtId="20" fontId="0" fillId="8" borderId="15" xfId="0" applyNumberFormat="1" applyFill="1" applyBorder="1" applyAlignment="1">
      <alignment horizontal="center" vertical="center" readingOrder="2"/>
    </xf>
    <xf numFmtId="20" fontId="0" fillId="8" borderId="3" xfId="0" applyNumberFormat="1" applyFill="1" applyBorder="1" applyAlignment="1">
      <alignment horizontal="center" vertical="center" readingOrder="2"/>
    </xf>
    <xf numFmtId="20" fontId="0" fillId="8" borderId="9" xfId="0" applyNumberFormat="1" applyFill="1" applyBorder="1" applyAlignment="1">
      <alignment horizontal="center" vertical="center" readingOrder="2"/>
    </xf>
    <xf numFmtId="20" fontId="0" fillId="8" borderId="11" xfId="0" applyNumberFormat="1" applyFill="1" applyBorder="1" applyAlignment="1">
      <alignment horizontal="center" vertical="center" readingOrder="2"/>
    </xf>
    <xf numFmtId="0" fontId="1" fillId="11" borderId="20" xfId="0" applyFont="1" applyFill="1" applyBorder="1" applyAlignment="1">
      <alignment horizontal="center" vertical="center" readingOrder="2"/>
    </xf>
    <xf numFmtId="0" fontId="1" fillId="11" borderId="22" xfId="0" applyFont="1" applyFill="1" applyBorder="1" applyAlignment="1">
      <alignment horizontal="center" vertical="center" readingOrder="2"/>
    </xf>
    <xf numFmtId="20" fontId="0" fillId="8" borderId="27" xfId="0" applyNumberFormat="1" applyFill="1" applyBorder="1" applyAlignment="1">
      <alignment horizontal="center" vertical="center" readingOrder="2"/>
    </xf>
    <xf numFmtId="20" fontId="0" fillId="7" borderId="9" xfId="0" quotePrefix="1" applyNumberFormat="1" applyFill="1" applyBorder="1" applyAlignment="1">
      <alignment horizontal="center" vertical="center" readingOrder="2"/>
    </xf>
    <xf numFmtId="20" fontId="0" fillId="6" borderId="8" xfId="0" quotePrefix="1" applyNumberFormat="1" applyFill="1" applyBorder="1" applyAlignment="1">
      <alignment horizontal="center" vertical="center" readingOrder="2"/>
    </xf>
    <xf numFmtId="20" fontId="0" fillId="6" borderId="28" xfId="0" quotePrefix="1" applyNumberFormat="1" applyFill="1" applyBorder="1" applyAlignment="1">
      <alignment horizontal="center" vertical="center" readingOrder="2"/>
    </xf>
    <xf numFmtId="0" fontId="1" fillId="8" borderId="29" xfId="0" applyFont="1" applyFill="1" applyBorder="1" applyAlignment="1">
      <alignment horizontal="center" vertical="center" readingOrder="2"/>
    </xf>
    <xf numFmtId="0" fontId="1" fillId="8" borderId="30" xfId="0" applyFont="1" applyFill="1" applyBorder="1" applyAlignment="1">
      <alignment horizontal="center" vertical="center" readingOrder="2"/>
    </xf>
    <xf numFmtId="0" fontId="1" fillId="8" borderId="31" xfId="0" applyFont="1" applyFill="1" applyBorder="1" applyAlignment="1">
      <alignment horizontal="center" vertical="center" readingOrder="2"/>
    </xf>
    <xf numFmtId="0" fontId="1" fillId="5" borderId="35" xfId="0" applyFont="1" applyFill="1" applyBorder="1" applyAlignment="1">
      <alignment horizontal="center" vertical="center" readingOrder="2"/>
    </xf>
    <xf numFmtId="0" fontId="1" fillId="5" borderId="36" xfId="0" applyFont="1" applyFill="1" applyBorder="1" applyAlignment="1">
      <alignment horizontal="center" vertical="center" readingOrder="2"/>
    </xf>
    <xf numFmtId="0" fontId="1" fillId="5" borderId="37" xfId="0" applyFont="1" applyFill="1" applyBorder="1" applyAlignment="1">
      <alignment horizontal="center" vertical="center" readingOrder="2"/>
    </xf>
    <xf numFmtId="0" fontId="1" fillId="5" borderId="38" xfId="0" applyFont="1" applyFill="1" applyBorder="1" applyAlignment="1">
      <alignment horizontal="center" vertical="center" readingOrder="2"/>
    </xf>
    <xf numFmtId="0" fontId="1" fillId="5" borderId="39" xfId="0" applyFont="1" applyFill="1" applyBorder="1" applyAlignment="1">
      <alignment horizontal="center" vertical="center" readingOrder="2"/>
    </xf>
    <xf numFmtId="0" fontId="1" fillId="5" borderId="40" xfId="0" applyFont="1" applyFill="1" applyBorder="1" applyAlignment="1">
      <alignment horizontal="center" vertical="center" readingOrder="2"/>
    </xf>
    <xf numFmtId="0" fontId="1" fillId="6" borderId="23" xfId="0" applyFont="1" applyFill="1" applyBorder="1" applyAlignment="1">
      <alignment horizontal="center" vertical="center" readingOrder="2"/>
    </xf>
    <xf numFmtId="0" fontId="1" fillId="6" borderId="32" xfId="0" applyFont="1" applyFill="1" applyBorder="1" applyAlignment="1">
      <alignment horizontal="center" vertical="center" readingOrder="2"/>
    </xf>
    <xf numFmtId="20" fontId="0" fillId="6" borderId="16" xfId="0" applyNumberFormat="1" applyFill="1" applyBorder="1" applyAlignment="1">
      <alignment horizontal="center" vertical="center" readingOrder="2"/>
    </xf>
    <xf numFmtId="20" fontId="0" fillId="6" borderId="42" xfId="0" applyNumberFormat="1" applyFill="1" applyBorder="1" applyAlignment="1">
      <alignment horizontal="center" vertical="center" readingOrder="2"/>
    </xf>
    <xf numFmtId="20" fontId="0" fillId="6" borderId="39" xfId="0" applyNumberFormat="1" applyFill="1" applyBorder="1" applyAlignment="1">
      <alignment horizontal="center" vertical="center" readingOrder="2"/>
    </xf>
    <xf numFmtId="0" fontId="1" fillId="6" borderId="34" xfId="0" applyFont="1" applyFill="1" applyBorder="1" applyAlignment="1">
      <alignment horizontal="center" vertical="center" readingOrder="2"/>
    </xf>
    <xf numFmtId="20" fontId="0" fillId="6" borderId="40" xfId="0" applyNumberFormat="1" applyFill="1" applyBorder="1" applyAlignment="1">
      <alignment horizontal="center" vertical="center" readingOrder="2"/>
    </xf>
    <xf numFmtId="20" fontId="0" fillId="6" borderId="16" xfId="0" quotePrefix="1" applyNumberFormat="1" applyFill="1" applyBorder="1" applyAlignment="1">
      <alignment horizontal="center" vertical="center" readingOrder="2"/>
    </xf>
    <xf numFmtId="20" fontId="0" fillId="6" borderId="15" xfId="0" quotePrefix="1" applyNumberFormat="1" applyFill="1" applyBorder="1" applyAlignment="1">
      <alignment horizontal="center" vertical="center" readingOrder="2"/>
    </xf>
    <xf numFmtId="20" fontId="0" fillId="6" borderId="18" xfId="0" quotePrefix="1" applyNumberFormat="1" applyFill="1" applyBorder="1" applyAlignment="1">
      <alignment horizontal="center" vertical="center" readingOrder="2"/>
    </xf>
    <xf numFmtId="0" fontId="1" fillId="9" borderId="2" xfId="0" applyFont="1" applyFill="1" applyBorder="1" applyAlignment="1">
      <alignment horizontal="center" vertical="center" readingOrder="2"/>
    </xf>
    <xf numFmtId="0" fontId="1" fillId="9" borderId="19" xfId="0" applyFont="1" applyFill="1" applyBorder="1" applyAlignment="1">
      <alignment horizontal="center" vertical="center" readingOrder="2"/>
    </xf>
    <xf numFmtId="0" fontId="1" fillId="9" borderId="5" xfId="0" applyFont="1" applyFill="1" applyBorder="1" applyAlignment="1">
      <alignment horizontal="center" vertical="center" readingOrder="2"/>
    </xf>
    <xf numFmtId="0" fontId="1" fillId="9" borderId="6" xfId="0" applyFont="1" applyFill="1" applyBorder="1" applyAlignment="1">
      <alignment horizontal="center" vertical="center" readingOrder="2"/>
    </xf>
    <xf numFmtId="0" fontId="1" fillId="9" borderId="41" xfId="0" applyFont="1" applyFill="1" applyBorder="1" applyAlignment="1">
      <alignment horizontal="center" vertical="center" readingOrder="2"/>
    </xf>
    <xf numFmtId="0" fontId="1" fillId="9" borderId="33" xfId="0" applyFont="1" applyFill="1" applyBorder="1" applyAlignment="1">
      <alignment horizontal="center" vertical="center" readingOrder="2"/>
    </xf>
    <xf numFmtId="0" fontId="1" fillId="9" borderId="6" xfId="0" applyFont="1" applyFill="1" applyBorder="1" applyAlignment="1">
      <alignment horizontal="center" readingOrder="2"/>
    </xf>
    <xf numFmtId="165" fontId="8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1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/>
    </xf>
    <xf numFmtId="165" fontId="1" fillId="0" borderId="0" xfId="0" applyNumberFormat="1" applyFont="1"/>
    <xf numFmtId="165" fontId="14" fillId="3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5" fontId="10" fillId="0" borderId="0" xfId="1" applyNumberFormat="1" applyFont="1" applyFill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center" vertical="center" wrapText="1"/>
    </xf>
    <xf numFmtId="165" fontId="10" fillId="13" borderId="0" xfId="1" applyNumberFormat="1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7" fillId="3" borderId="44" xfId="0" applyFont="1" applyFill="1" applyBorder="1" applyAlignment="1">
      <alignment horizontal="center" vertical="center"/>
    </xf>
    <xf numFmtId="165" fontId="7" fillId="3" borderId="44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4" fillId="3" borderId="0" xfId="0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5" fontId="0" fillId="13" borderId="0" xfId="0" applyNumberFormat="1" applyFill="1" applyAlignment="1">
      <alignment horizontal="center" vertical="center"/>
    </xf>
    <xf numFmtId="165" fontId="12" fillId="0" borderId="0" xfId="0" applyNumberFormat="1" applyFont="1" applyFill="1" applyAlignment="1">
      <alignment horizontal="center" vertical="center"/>
    </xf>
    <xf numFmtId="165" fontId="13" fillId="0" borderId="0" xfId="1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0" fontId="1" fillId="0" borderId="20" xfId="0" applyFont="1" applyFill="1" applyBorder="1" applyAlignment="1">
      <alignment horizontal="center" vertical="center" readingOrder="2"/>
    </xf>
    <xf numFmtId="20" fontId="0" fillId="0" borderId="14" xfId="0" applyNumberFormat="1" applyFill="1" applyBorder="1" applyAlignment="1">
      <alignment horizontal="center" vertical="center" readingOrder="2"/>
    </xf>
    <xf numFmtId="20" fontId="0" fillId="0" borderId="7" xfId="0" applyNumberFormat="1" applyFill="1" applyBorder="1" applyAlignment="1">
      <alignment horizontal="center" vertical="center" readingOrder="2"/>
    </xf>
    <xf numFmtId="20" fontId="0" fillId="0" borderId="7" xfId="0" quotePrefix="1" applyNumberFormat="1" applyFill="1" applyBorder="1" applyAlignment="1">
      <alignment horizontal="center" vertical="center" readingOrder="2"/>
    </xf>
    <xf numFmtId="20" fontId="0" fillId="0" borderId="8" xfId="0" quotePrefix="1" applyNumberFormat="1" applyFill="1" applyBorder="1" applyAlignment="1">
      <alignment horizontal="center" vertical="center" readingOrder="2"/>
    </xf>
    <xf numFmtId="0" fontId="1" fillId="0" borderId="22" xfId="0" applyFont="1" applyFill="1" applyBorder="1" applyAlignment="1">
      <alignment horizontal="center" vertical="center" readingOrder="2"/>
    </xf>
    <xf numFmtId="20" fontId="0" fillId="0" borderId="18" xfId="0" quotePrefix="1" applyNumberFormat="1" applyFill="1" applyBorder="1" applyAlignment="1">
      <alignment horizontal="center" vertical="center" readingOrder="2"/>
    </xf>
    <xf numFmtId="20" fontId="0" fillId="0" borderId="10" xfId="0" quotePrefix="1" applyNumberFormat="1" applyFill="1" applyBorder="1" applyAlignment="1">
      <alignment horizontal="center" vertical="center" readingOrder="2"/>
    </xf>
    <xf numFmtId="20" fontId="0" fillId="0" borderId="10" xfId="0" applyNumberFormat="1" applyFill="1" applyBorder="1" applyAlignment="1">
      <alignment horizontal="center" vertical="center" readingOrder="2"/>
    </xf>
    <xf numFmtId="20" fontId="0" fillId="0" borderId="11" xfId="0" quotePrefix="1" applyNumberFormat="1" applyFill="1" applyBorder="1" applyAlignment="1">
      <alignment horizontal="center" vertical="center" readingOrder="2"/>
    </xf>
    <xf numFmtId="0" fontId="0" fillId="13" borderId="3" xfId="0" applyFill="1" applyBorder="1" applyAlignment="1">
      <alignment horizontal="center" vertical="center"/>
    </xf>
    <xf numFmtId="0" fontId="6" fillId="0" borderId="0" xfId="0" applyFont="1"/>
  </cellXfs>
  <cellStyles count="3">
    <cellStyle name="Comma" xfId="2" builtinId="3"/>
    <cellStyle name="Normal" xfId="0" builtinId="0"/>
    <cellStyle name="Normal 2" xfId="1"/>
  </cellStyles>
  <dxfs count="7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4" formatCode="[$-1000000]h:mm;@"/>
    </dxf>
    <dxf>
      <numFmt numFmtId="164" formatCode="[$-1000000]h:mm;@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numFmt numFmtId="165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  <alignment horizontal="center" vertical="center" textRotation="0" indent="0" justifyLastLine="0" shrinkToFit="0" readingOrder="0"/>
    </dxf>
    <dxf>
      <numFmt numFmtId="165" formatCode="[$-F400]h:mm:ss\ AM/PM"/>
      <alignment horizontal="center" vertical="center" textRotation="0" indent="0" justifyLastLine="0" shrinkToFit="0" readingOrder="0"/>
    </dxf>
    <dxf>
      <numFmt numFmtId="165" formatCode="[$-F400]h:mm:ss\ AM/PM"/>
      <alignment horizontal="center" vertical="center" textRotation="0" indent="0" justifyLastLine="0" shrinkToFit="0" readingOrder="0"/>
    </dxf>
    <dxf>
      <numFmt numFmtId="165" formatCode="[$-F400]h:mm:ss\ AM/PM"/>
      <alignment horizontal="center" vertical="center" textRotation="0" indent="0" justifyLastLine="0" shrinkToFit="0" readingOrder="0"/>
    </dxf>
    <dxf>
      <numFmt numFmtId="165" formatCode="[$-F400]h:mm:ss\ AM/PM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numFmt numFmtId="165" formatCode="[$-F400]h:mm:ss\ AM/PM"/>
      <alignment horizontal="center" vertical="center" textRotation="0" wrapText="0" indent="0" justifyLastLine="0" shrinkToFit="0" readingOrder="0"/>
    </dxf>
    <dxf>
      <numFmt numFmtId="164" formatCode="[$-1000000]h:mm;@"/>
      <alignment horizontal="center" vertical="center" textRotation="0" wrapText="0" indent="0" justifyLastLine="0" shrinkToFit="0" readingOrder="0"/>
    </dxf>
    <dxf>
      <numFmt numFmtId="164" formatCode="[$-1000000]h:mm;@"/>
      <alignment horizontal="center" vertical="center" textRotation="0" wrapText="0" indent="0" justifyLastLine="0" shrinkToFit="0" readingOrder="0"/>
    </dxf>
    <dxf>
      <numFmt numFmtId="164" formatCode="[$-1000000]h:mm;@"/>
      <alignment horizontal="center" vertical="center" textRotation="0" wrapText="0" indent="0" justifyLastLine="0" shrinkToFit="0" readingOrder="0"/>
    </dxf>
    <dxf>
      <numFmt numFmtId="164" formatCode="[$-1000000]h:mm;@"/>
      <alignment horizontal="center" vertical="center" textRotation="0" wrapText="0" indent="0" justifyLastLine="0" shrinkToFit="0" readingOrder="0"/>
    </dxf>
    <dxf>
      <numFmt numFmtId="165" formatCode="[$-F400]h:mm:ss\ AM/P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טבלה2" displayName="טבלה2" ref="A1:I55" totalsRowShown="0" headerRowDxfId="78" dataDxfId="77">
  <autoFilter ref="A1:I55"/>
  <tableColumns count="9">
    <tableColumn id="1" name="עיר" dataDxfId="76"/>
    <tableColumn id="2" name="נ.צ" dataDxfId="75"/>
    <tableColumn id="3" name="מיקום" dataDxfId="74" dataCellStyle="Normal 2"/>
    <tableColumn id="4" name="ערכת מסוקים" dataDxfId="73"/>
    <tableColumn id="5" name="יסעור" dataDxfId="72">
      <calculatedColumnFormula>טבלה2[[#This Row],[ערכת מסוקים]]</calculatedColumnFormula>
    </tableColumn>
    <tableColumn id="6" name="ינשוף" dataDxfId="71">
      <calculatedColumnFormula>טבלה2[[#This Row],[יסעור]]+"00:01:00"</calculatedColumnFormula>
    </tableColumn>
    <tableColumn id="7" name="פתן" dataDxfId="70"/>
    <tableColumn id="8" name="משטרה" dataDxfId="69"/>
    <tableColumn id="9" name="AT (130)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טבלה3" displayName="טבלה3" ref="A1:F55" totalsRowShown="0" headerRowDxfId="18">
  <autoFilter ref="A1:F55"/>
  <tableColumns count="6">
    <tableColumn id="1" name="עיר" dataDxfId="17"/>
    <tableColumn id="2" name="מיקום" dataDxfId="16"/>
    <tableColumn id="3" name="ערכת תובלה" dataDxfId="15" dataCellStyle="Normal 2"/>
    <tableColumn id="4" name="ערכת תובלה איטית" dataDxfId="14" dataCellStyle="Normal 2"/>
    <tableColumn id="6" name="צופית ט.135" dataDxfId="13" dataCellStyle="Normal 2">
      <calculatedColumnFormula>טבלה3[[#This Row],[ערכת תובלה איטית]]</calculatedColumnFormula>
    </tableColumn>
    <tableColumn id="7" name="קוקייה ט.135" dataDxfId="12" dataCellStyle="Normal 2">
      <calculatedColumnFormula>טבלה3[[#This Row],[צופית ט.135]]+"00:01:00"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טבלה4" displayName="טבלה4" ref="A1:H50" totalsRowShown="0" headerRowDxfId="67" dataDxfId="65" headerRowBorderDxfId="66" tableBorderDxfId="64">
  <autoFilter ref="A1:H50"/>
  <tableColumns count="8">
    <tableColumn id="1" name="עיר" dataDxfId="63"/>
    <tableColumn id="2" name="נצ" dataDxfId="62"/>
    <tableColumn id="3" name="מיקום" dataDxfId="61"/>
    <tableColumn id="4" name="ערכת תובלה מהירה" dataDxfId="60"/>
    <tableColumn id="5" name="ט.122" dataDxfId="59">
      <calculatedColumnFormula>טבלה4[[#This Row],[ערכת תובלה מהירה]]</calculatedColumnFormula>
    </tableColumn>
    <tableColumn id="6" name="ט.103" dataDxfId="58">
      <calculatedColumnFormula>טבלה4[[#This Row],[ט.122]]+"00:01:00"</calculatedColumnFormula>
    </tableColumn>
    <tableColumn id="7" name="אל על" dataDxfId="57"/>
    <tableColumn id="8" name="ארקיע" dataDxfId="56">
      <calculatedColumnFormula>טבלה4[[#This Row],[אל על]]+"00:03:00"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B1:M66" totalsRowShown="0" headerRowDxfId="55">
  <autoFilter ref="B1:M66"/>
  <tableColumns count="12">
    <tableColumn id="1" name="עיר" dataDxfId="54"/>
    <tableColumn id="2" name="מיקום" dataDxfId="53"/>
    <tableColumn id="3" name="ערכת קרב" dataDxfId="52" dataCellStyle="Normal 2"/>
    <tableColumn id="4" name="תחילת ערכה" dataDxfId="51"/>
    <tableColumn id="5" name="ט.201" dataDxfId="50">
      <calculatedColumnFormula>טבלה7[[#This Row],[תחילת ערכה]]</calculatedColumnFormula>
    </tableColumn>
    <tableColumn id="6" name="ט.253" dataDxfId="49">
      <calculatedColumnFormula>טבלה7[[#This Row],[ט.201]]+"00:01:"</calculatedColumnFormula>
    </tableColumn>
    <tableColumn id="7" name="ט.107" dataDxfId="48">
      <calculatedColumnFormula>טבלה7[[#This Row],[ט.253]]+"00:01:00"</calculatedColumnFormula>
    </tableColumn>
    <tableColumn id="8" name="ט.109" dataDxfId="47" dataCellStyle="Normal 2">
      <calculatedColumnFormula>טבלה7[[#This Row],[ט.107]]+"00:01:00"</calculatedColumnFormula>
    </tableColumn>
    <tableColumn id="9" name="ט.101" dataDxfId="46">
      <calculatedColumnFormula>טבלה7[[#This Row],[ט.109]]+"00:01:00"</calculatedColumnFormula>
    </tableColumn>
    <tableColumn id="10" name="ט.102" dataDxfId="45">
      <calculatedColumnFormula>טבלה7[[#This Row],[ט.101]]+"00:01:00"</calculatedColumnFormula>
    </tableColumn>
    <tableColumn id="11" name="ט.120" dataDxfId="44">
      <calculatedColumnFormula>טבלה7[[#This Row],[ט.140]]</calculatedColumnFormula>
    </tableColumn>
    <tableColumn id="12" name="ט.140" dataDxfId="43">
      <calculatedColumnFormula>טבלה7[[#This Row],[ט.102]]+"00:01:00"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טבלה9" displayName="טבלה9" ref="A1:I47" totalsRowShown="0" headerRowDxfId="42" dataDxfId="41">
  <autoFilter ref="A1:I47"/>
  <tableColumns count="9">
    <tableColumn id="1" name="עיר" dataDxfId="40"/>
    <tableColumn id="2" name="מיקום" dataDxfId="39"/>
    <tableColumn id="3" name="ערכת קרב" dataDxfId="38"/>
    <tableColumn id="4" name="תחילת ערכה" dataDxfId="37"/>
    <tableColumn id="5" name="ט.119" dataDxfId="36">
      <calculatedColumnFormula>טבלה9[[#This Row],[תחילת ערכה]]</calculatedColumnFormula>
    </tableColumn>
    <tableColumn id="6" name="ט.115" dataDxfId="35">
      <calculatedColumnFormula>טבלה9[[#This Row],[ט.119]]+"00:01:00"</calculatedColumnFormula>
    </tableColumn>
    <tableColumn id="7" name="ט.105" dataDxfId="34">
      <calculatedColumnFormula>טבלה9[[#This Row],[ט.115]]+"00:01:00"</calculatedColumnFormula>
    </tableColumn>
    <tableColumn id="8" name="ט.140" dataDxfId="33">
      <calculatedColumnFormula>טבלה9[[#This Row],[ט.105]]+"00:01:00"</calculatedColumnFormula>
    </tableColumn>
    <tableColumn id="9" name="ט.102" dataDxfId="32">
      <calculatedColumnFormula>טבלה9[[#This Row],[ט.140]]+"00:01:00"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טבלה86" displayName="טבלה86" ref="A1:F50" totalsRowShown="0" headerRowDxfId="31">
  <autoFilter ref="A1:F50"/>
  <tableColumns count="6">
    <tableColumn id="1" name="עיר" dataDxfId="30"/>
    <tableColumn id="2" name="מיקום"/>
    <tableColumn id="3" name="ערכת תובלה"/>
    <tableColumn id="4" name="תחילת ערכה" dataDxfId="29"/>
    <tableColumn id="5" name="ט.122" dataDxfId="28">
      <calculatedColumnFormula>טבלה86[[#This Row],[תחילת ערכה]]</calculatedColumnFormula>
    </tableColumn>
    <tableColumn id="6" name="ט.131" dataDxfId="27">
      <calculatedColumnFormula>טבלה86[[#This Row],[ט.122]]+"00:01:00"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טבלה8" displayName="טבלה8" ref="A1:E50" totalsRowShown="0" headerRowDxfId="26">
  <autoFilter ref="A1:E50"/>
  <tableColumns count="5">
    <tableColumn id="1" name="עיר" dataDxfId="25"/>
    <tableColumn id="2" name="מיקום"/>
    <tableColumn id="3" name="ערכת תובלה"/>
    <tableColumn id="4" name="תחילת ערכה" dataDxfId="24"/>
    <tableColumn id="5" name="ט.100" dataDxfId="23">
      <calculatedColumnFormula>טבלה8[[#This Row],[תחילת ערכה]]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טבלה1" displayName="טבלה1" ref="A1:G38" totalsRowShown="0" headerRowDxfId="22">
  <autoFilter ref="A1:G38"/>
  <tableColumns count="7">
    <tableColumn id="1" name="עיר" dataDxfId="21"/>
    <tableColumn id="2" name="נצ"/>
    <tableColumn id="3" name="מיקום"/>
    <tableColumn id="4" name="ערכת מסוקים"/>
    <tableColumn id="5" name="יסעור" dataDxfId="20">
      <calculatedColumnFormula>טבלה1[[#This Row],[ערכת מסוקים]]</calculatedColumnFormula>
    </tableColumn>
    <tableColumn id="6" name="ינשוף" dataDxfId="19">
      <calculatedColumnFormula>טבלה1[[#This Row],[יסעור]]+"00:01:00"</calculatedColumnFormula>
    </tableColumn>
    <tableColumn id="7" name="שרף">
      <calculatedColumnFormula>טבלה1[[#This Row],[ינשוף]]+"00:01:00"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rightToLeft="1" zoomScale="85" zoomScaleNormal="85" workbookViewId="0">
      <selection activeCell="S2" sqref="S2"/>
    </sheetView>
  </sheetViews>
  <sheetFormatPr defaultRowHeight="13.8" x14ac:dyDescent="0.25"/>
  <cols>
    <col min="1" max="1" width="11.09765625" style="82" bestFit="1" customWidth="1"/>
    <col min="2" max="11" width="8.796875" style="81"/>
    <col min="12" max="12" width="9.3984375" style="81" bestFit="1" customWidth="1"/>
    <col min="13" max="16384" width="8.796875" style="81"/>
  </cols>
  <sheetData>
    <row r="1" spans="1:11" ht="14.4" thickBot="1" x14ac:dyDescent="0.3">
      <c r="A1" s="124" t="s">
        <v>457</v>
      </c>
      <c r="B1" s="124" t="s">
        <v>458</v>
      </c>
      <c r="C1" s="124" t="s">
        <v>459</v>
      </c>
      <c r="D1" s="125" t="s">
        <v>0</v>
      </c>
      <c r="E1" s="126" t="s">
        <v>423</v>
      </c>
      <c r="F1" s="126" t="s">
        <v>51</v>
      </c>
      <c r="G1" s="126" t="s">
        <v>454</v>
      </c>
      <c r="H1" s="126" t="s">
        <v>16</v>
      </c>
      <c r="I1" s="126" t="s">
        <v>455</v>
      </c>
      <c r="J1" s="126" t="s">
        <v>387</v>
      </c>
      <c r="K1" s="127" t="s">
        <v>456</v>
      </c>
    </row>
    <row r="2" spans="1:11" x14ac:dyDescent="0.25">
      <c r="A2" s="68" t="s">
        <v>25</v>
      </c>
      <c r="B2" s="68">
        <v>110</v>
      </c>
      <c r="C2" s="68">
        <v>118</v>
      </c>
      <c r="D2" s="42">
        <f>טבלה2[[#This Row],[יסעור]]</f>
        <v>0.47510416666666666</v>
      </c>
      <c r="E2" s="40">
        <f>'ערכת מסוקים - צפ'!E17</f>
        <v>0.50624999999999998</v>
      </c>
      <c r="F2" s="41" t="s">
        <v>460</v>
      </c>
      <c r="G2" s="42">
        <f>'ערכת מסוקים - צפ'!E27</f>
        <v>0.51858796296296272</v>
      </c>
      <c r="H2" s="39">
        <f>'ערכת מסוקים - צפ'!E30</f>
        <v>0.52383101851851832</v>
      </c>
      <c r="I2" s="39">
        <f>'ערכת מסוקים - צפ'!E39</f>
        <v>0.5404629629629627</v>
      </c>
      <c r="J2" s="39">
        <f>'ערכת מסוקים - צפ'!E42</f>
        <v>0.54243055555555519</v>
      </c>
      <c r="K2" s="43">
        <f>'ערכת מסוקים - צפ'!E50</f>
        <v>0.54865740740740698</v>
      </c>
    </row>
    <row r="3" spans="1:11" x14ac:dyDescent="0.25">
      <c r="A3" s="69" t="s">
        <v>26</v>
      </c>
      <c r="B3" s="69">
        <v>110</v>
      </c>
      <c r="C3" s="69">
        <v>123</v>
      </c>
      <c r="D3" s="47">
        <f>D2+"00:01:00"</f>
        <v>0.4757986111111111</v>
      </c>
      <c r="E3" s="45">
        <f t="shared" ref="E3:K5" si="0">E2+"00:01:00"</f>
        <v>0.50694444444444442</v>
      </c>
      <c r="F3" s="46" t="s">
        <v>460</v>
      </c>
      <c r="G3" s="47">
        <f t="shared" si="0"/>
        <v>0.51928240740740716</v>
      </c>
      <c r="H3" s="44">
        <f t="shared" si="0"/>
        <v>0.52452546296296276</v>
      </c>
      <c r="I3" s="44">
        <f t="shared" si="0"/>
        <v>0.54115740740740714</v>
      </c>
      <c r="J3" s="44">
        <f t="shared" si="0"/>
        <v>0.54312499999999964</v>
      </c>
      <c r="K3" s="48">
        <f t="shared" si="0"/>
        <v>0.54935185185185142</v>
      </c>
    </row>
    <row r="4" spans="1:11" x14ac:dyDescent="0.25">
      <c r="A4" s="69" t="s">
        <v>27</v>
      </c>
      <c r="B4" s="69">
        <v>110</v>
      </c>
      <c r="C4" s="69">
        <v>190</v>
      </c>
      <c r="D4" s="47">
        <f t="shared" ref="D4:D5" si="1">D3+"00:01:00"</f>
        <v>0.47649305555555554</v>
      </c>
      <c r="E4" s="45">
        <f t="shared" si="0"/>
        <v>0.50763888888888886</v>
      </c>
      <c r="F4" s="46" t="s">
        <v>460</v>
      </c>
      <c r="G4" s="47">
        <f t="shared" si="0"/>
        <v>0.51997685185185161</v>
      </c>
      <c r="H4" s="44">
        <f t="shared" si="0"/>
        <v>0.5252199074074072</v>
      </c>
      <c r="I4" s="44">
        <f t="shared" si="0"/>
        <v>0.54185185185185158</v>
      </c>
      <c r="J4" s="44">
        <f t="shared" si="0"/>
        <v>0.54381944444444408</v>
      </c>
      <c r="K4" s="48">
        <f t="shared" si="0"/>
        <v>0.55004629629629587</v>
      </c>
    </row>
    <row r="5" spans="1:11" x14ac:dyDescent="0.25">
      <c r="A5" s="69" t="s">
        <v>503</v>
      </c>
      <c r="B5" s="69">
        <v>110</v>
      </c>
      <c r="C5" s="69" t="s">
        <v>202</v>
      </c>
      <c r="D5" s="47">
        <f t="shared" si="1"/>
        <v>0.47718749999999999</v>
      </c>
      <c r="E5" s="45">
        <f t="shared" si="0"/>
        <v>0.5083333333333333</v>
      </c>
      <c r="F5" s="46" t="s">
        <v>460</v>
      </c>
      <c r="G5" s="47">
        <f t="shared" si="0"/>
        <v>0.52067129629629605</v>
      </c>
      <c r="H5" s="44">
        <f t="shared" si="0"/>
        <v>0.52591435185185165</v>
      </c>
      <c r="I5" s="44">
        <f t="shared" si="0"/>
        <v>0.54254629629629603</v>
      </c>
      <c r="J5" s="44">
        <f t="shared" si="0"/>
        <v>0.54451388888888852</v>
      </c>
      <c r="K5" s="48">
        <f t="shared" si="0"/>
        <v>0.55074074074074031</v>
      </c>
    </row>
    <row r="6" spans="1:11" ht="14.4" thickBot="1" x14ac:dyDescent="0.3">
      <c r="A6" s="70" t="s">
        <v>442</v>
      </c>
      <c r="B6" s="70">
        <v>130</v>
      </c>
      <c r="C6" s="70" t="s">
        <v>451</v>
      </c>
      <c r="D6" s="52">
        <f>'ערכת מסוקים - צפ'!I3</f>
        <v>0.48678240740740736</v>
      </c>
      <c r="E6" s="50">
        <f>'ערכת מסוקים - צפ'!I17</f>
        <v>0.50902777777777775</v>
      </c>
      <c r="F6" s="51" t="s">
        <v>460</v>
      </c>
      <c r="G6" s="52">
        <f>'ערכת מסוקים - צפ'!I27</f>
        <v>0.52192129629629624</v>
      </c>
      <c r="H6" s="49">
        <f>'ערכת מסוקים - צפ'!I30</f>
        <v>0.52638888888888891</v>
      </c>
      <c r="I6" s="49">
        <f>'ערכת מסוקים - צפ'!I39</f>
        <v>0.54347222222222236</v>
      </c>
      <c r="J6" s="49">
        <f>'ערכת מסוקים - צפ'!I42</f>
        <v>0.54513888888888895</v>
      </c>
      <c r="K6" s="53">
        <f>'ערכת מסוקים - צפ'!I50</f>
        <v>0.55291666666666683</v>
      </c>
    </row>
    <row r="7" spans="1:11" x14ac:dyDescent="0.25">
      <c r="A7" s="71" t="s">
        <v>443</v>
      </c>
      <c r="B7" s="71">
        <v>180</v>
      </c>
      <c r="C7" s="71">
        <v>135</v>
      </c>
      <c r="D7" s="62">
        <f>'ערכת תובלה - צפ'!E2</f>
        <v>0.49924768518518536</v>
      </c>
      <c r="E7" s="54">
        <f>'ערכת תובלה - צפ'!E16</f>
        <v>0.51531250000000028</v>
      </c>
      <c r="F7" s="54">
        <f>'ערכת תובלה - צפ'!E29</f>
        <v>0.52751157407407434</v>
      </c>
      <c r="G7" s="55" t="s">
        <v>460</v>
      </c>
      <c r="H7" s="54">
        <f>'ערכת תובלה - צפ'!E40</f>
        <v>0.53658564814814835</v>
      </c>
      <c r="I7" s="54">
        <f>'ערכת תובלה - צפ'!E49</f>
        <v>0.54672453703703705</v>
      </c>
      <c r="J7" s="54">
        <f>'ערכת תובלה - צפ'!E52</f>
        <v>0.54791666666666672</v>
      </c>
      <c r="K7" s="101">
        <f>'ערכת תובלה - צפ'!E55</f>
        <v>0.5541666666666667</v>
      </c>
    </row>
    <row r="8" spans="1:11" ht="14.4" thickBot="1" x14ac:dyDescent="0.3">
      <c r="A8" s="72" t="s">
        <v>443</v>
      </c>
      <c r="B8" s="72">
        <v>180</v>
      </c>
      <c r="C8" s="72">
        <v>135</v>
      </c>
      <c r="D8" s="63">
        <f>D7+"00:01:00"</f>
        <v>0.49994212962962981</v>
      </c>
      <c r="E8" s="56">
        <f t="shared" ref="E8:K8" si="2">E7+"00:01:00"</f>
        <v>0.51600694444444473</v>
      </c>
      <c r="F8" s="56">
        <f t="shared" si="2"/>
        <v>0.52820601851851878</v>
      </c>
      <c r="G8" s="55" t="s">
        <v>460</v>
      </c>
      <c r="H8" s="56">
        <f t="shared" si="2"/>
        <v>0.5372800925925928</v>
      </c>
      <c r="I8" s="56">
        <f t="shared" si="2"/>
        <v>0.54741898148148149</v>
      </c>
      <c r="J8" s="56">
        <f t="shared" si="2"/>
        <v>0.54861111111111116</v>
      </c>
      <c r="K8" s="98">
        <f t="shared" si="2"/>
        <v>0.55486111111111114</v>
      </c>
    </row>
    <row r="9" spans="1:11" x14ac:dyDescent="0.25">
      <c r="A9" s="73" t="s">
        <v>444</v>
      </c>
      <c r="B9" s="73">
        <v>315</v>
      </c>
      <c r="C9" s="73">
        <v>201</v>
      </c>
      <c r="D9" s="64">
        <f>'ערכת קרב - צפ'!F2</f>
        <v>0.50916666666666666</v>
      </c>
      <c r="E9" s="57">
        <f>'ערכת קרב - צפ'!F16</f>
        <v>0.51847222222222233</v>
      </c>
      <c r="F9" s="57">
        <f>'ערכת קרב - צפ'!F18</f>
        <v>0.51989583333333345</v>
      </c>
      <c r="G9" s="57">
        <f>'ערכת קרב - צפ'!F28</f>
        <v>0.52430555555555558</v>
      </c>
      <c r="H9" s="57">
        <f>'ערכת קרב - צפ'!F48</f>
        <v>0.54494212962962929</v>
      </c>
      <c r="I9" s="57">
        <f>'ערכת קרב - צפ'!F57</f>
        <v>0.55071759259259245</v>
      </c>
      <c r="J9" s="61">
        <f>'ערכת קרב - צפ'!F60</f>
        <v>0.55138888888888882</v>
      </c>
      <c r="K9" s="87">
        <f>'ערכת קרב - צפ'!F65</f>
        <v>0.55737268518518512</v>
      </c>
    </row>
    <row r="10" spans="1:11" x14ac:dyDescent="0.25">
      <c r="A10" s="74" t="s">
        <v>444</v>
      </c>
      <c r="B10" s="74">
        <v>315</v>
      </c>
      <c r="C10" s="74">
        <v>253</v>
      </c>
      <c r="D10" s="65">
        <f>D9+"00:01:00"</f>
        <v>0.5098611111111111</v>
      </c>
      <c r="E10" s="58">
        <f t="shared" ref="E10:K15" si="3">E9+"00:01:00"</f>
        <v>0.51916666666666678</v>
      </c>
      <c r="F10" s="58">
        <f t="shared" si="3"/>
        <v>0.52059027777777789</v>
      </c>
      <c r="G10" s="58">
        <f t="shared" si="3"/>
        <v>0.52500000000000002</v>
      </c>
      <c r="H10" s="58">
        <f t="shared" si="3"/>
        <v>0.54563657407407373</v>
      </c>
      <c r="I10" s="58">
        <f t="shared" si="3"/>
        <v>0.5514120370370369</v>
      </c>
      <c r="J10" s="61">
        <f>J9+"00:01:00"</f>
        <v>0.55208333333333326</v>
      </c>
      <c r="K10" s="88">
        <f t="shared" si="3"/>
        <v>0.55806712962962957</v>
      </c>
    </row>
    <row r="11" spans="1:11" x14ac:dyDescent="0.25">
      <c r="A11" s="74" t="s">
        <v>444</v>
      </c>
      <c r="B11" s="74">
        <v>315</v>
      </c>
      <c r="C11" s="74">
        <v>107</v>
      </c>
      <c r="D11" s="65">
        <f t="shared" ref="D11:D14" si="4">D10+"00:01:00"</f>
        <v>0.51055555555555554</v>
      </c>
      <c r="E11" s="58">
        <f t="shared" si="3"/>
        <v>0.51986111111111122</v>
      </c>
      <c r="F11" s="58">
        <f t="shared" si="3"/>
        <v>0.52128472222222233</v>
      </c>
      <c r="G11" s="58">
        <f t="shared" si="3"/>
        <v>0.52569444444444446</v>
      </c>
      <c r="H11" s="58">
        <f t="shared" si="3"/>
        <v>0.54633101851851817</v>
      </c>
      <c r="I11" s="58">
        <f t="shared" si="3"/>
        <v>0.55210648148148134</v>
      </c>
      <c r="J11" s="61">
        <f>J10+"00:01:00"</f>
        <v>0.5527777777777777</v>
      </c>
      <c r="K11" s="88">
        <f t="shared" si="3"/>
        <v>0.55876157407407401</v>
      </c>
    </row>
    <row r="12" spans="1:11" x14ac:dyDescent="0.25">
      <c r="A12" s="74" t="s">
        <v>445</v>
      </c>
      <c r="B12" s="74">
        <v>315</v>
      </c>
      <c r="C12" s="74">
        <v>109</v>
      </c>
      <c r="D12" s="65">
        <f t="shared" si="4"/>
        <v>0.51124999999999998</v>
      </c>
      <c r="E12" s="58">
        <f t="shared" si="3"/>
        <v>0.52055555555555566</v>
      </c>
      <c r="F12" s="58">
        <f t="shared" si="3"/>
        <v>0.52197916666666677</v>
      </c>
      <c r="G12" s="58">
        <f t="shared" si="3"/>
        <v>0.52638888888888891</v>
      </c>
      <c r="H12" s="58">
        <f t="shared" si="3"/>
        <v>0.54702546296296262</v>
      </c>
      <c r="I12" s="58">
        <f t="shared" si="3"/>
        <v>0.55280092592592578</v>
      </c>
      <c r="J12" s="61">
        <f>J11+"00:01:00"</f>
        <v>0.55347222222222214</v>
      </c>
      <c r="K12" s="88">
        <f t="shared" si="3"/>
        <v>0.55945601851851845</v>
      </c>
    </row>
    <row r="13" spans="1:11" x14ac:dyDescent="0.25">
      <c r="A13" s="74" t="s">
        <v>445</v>
      </c>
      <c r="B13" s="74">
        <v>315</v>
      </c>
      <c r="C13" s="74">
        <v>101</v>
      </c>
      <c r="D13" s="65">
        <f t="shared" si="4"/>
        <v>0.51194444444444442</v>
      </c>
      <c r="E13" s="58">
        <f t="shared" si="3"/>
        <v>0.5212500000000001</v>
      </c>
      <c r="F13" s="58">
        <f t="shared" si="3"/>
        <v>0.52267361111111121</v>
      </c>
      <c r="G13" s="58">
        <f t="shared" si="3"/>
        <v>0.52708333333333335</v>
      </c>
      <c r="H13" s="58">
        <f t="shared" si="3"/>
        <v>0.54771990740740706</v>
      </c>
      <c r="I13" s="58">
        <f t="shared" si="3"/>
        <v>0.55349537037037022</v>
      </c>
      <c r="J13" s="61">
        <f t="shared" si="3"/>
        <v>0.55416666666666659</v>
      </c>
      <c r="K13" s="88">
        <f t="shared" si="3"/>
        <v>0.56015046296296289</v>
      </c>
    </row>
    <row r="14" spans="1:11" x14ac:dyDescent="0.25">
      <c r="A14" s="74" t="s">
        <v>223</v>
      </c>
      <c r="B14" s="74">
        <v>315</v>
      </c>
      <c r="C14" s="74">
        <v>102</v>
      </c>
      <c r="D14" s="65">
        <f t="shared" si="4"/>
        <v>0.51263888888888887</v>
      </c>
      <c r="E14" s="58">
        <f t="shared" si="3"/>
        <v>0.52194444444444454</v>
      </c>
      <c r="F14" s="58">
        <f t="shared" si="3"/>
        <v>0.52336805555555566</v>
      </c>
      <c r="G14" s="58">
        <f t="shared" si="3"/>
        <v>0.52777777777777779</v>
      </c>
      <c r="H14" s="58">
        <f t="shared" si="3"/>
        <v>0.5484143518518515</v>
      </c>
      <c r="I14" s="58">
        <f t="shared" si="3"/>
        <v>0.55418981481481466</v>
      </c>
      <c r="J14" s="61">
        <f t="shared" si="3"/>
        <v>0.55486111111111103</v>
      </c>
      <c r="K14" s="88">
        <f t="shared" si="3"/>
        <v>0.56084490740740733</v>
      </c>
    </row>
    <row r="15" spans="1:11" x14ac:dyDescent="0.25">
      <c r="A15" s="74" t="s">
        <v>446</v>
      </c>
      <c r="B15" s="74">
        <v>315</v>
      </c>
      <c r="C15" s="74">
        <v>120</v>
      </c>
      <c r="D15" s="66" t="s">
        <v>460</v>
      </c>
      <c r="E15" s="61" t="s">
        <v>460</v>
      </c>
      <c r="F15" s="61" t="s">
        <v>460</v>
      </c>
      <c r="G15" s="61" t="s">
        <v>460</v>
      </c>
      <c r="H15" s="58">
        <f t="shared" si="3"/>
        <v>0.54910879629629594</v>
      </c>
      <c r="I15" s="58">
        <f t="shared" si="3"/>
        <v>0.5548842592592591</v>
      </c>
      <c r="J15" s="61">
        <f t="shared" si="3"/>
        <v>0.55555555555555547</v>
      </c>
      <c r="K15" s="102" t="s">
        <v>460</v>
      </c>
    </row>
    <row r="16" spans="1:11" ht="14.4" thickBot="1" x14ac:dyDescent="0.3">
      <c r="A16" s="75" t="s">
        <v>447</v>
      </c>
      <c r="B16" s="75">
        <v>315</v>
      </c>
      <c r="C16" s="75">
        <v>140</v>
      </c>
      <c r="D16" s="65">
        <f>D14+"00:01:00"</f>
        <v>0.51333333333333331</v>
      </c>
      <c r="E16" s="58">
        <f>E14+"00:01:00"</f>
        <v>0.52263888888888899</v>
      </c>
      <c r="F16" s="58">
        <f>F14+"00:01:00"</f>
        <v>0.5240625000000001</v>
      </c>
      <c r="G16" s="58">
        <f>G14+"00:01:00"</f>
        <v>0.52847222222222223</v>
      </c>
      <c r="H16" s="58">
        <f>H15</f>
        <v>0.54910879629629594</v>
      </c>
      <c r="I16" s="58">
        <f>I15</f>
        <v>0.5548842592592591</v>
      </c>
      <c r="J16" s="61">
        <f t="shared" ref="J16" si="5">J15+"00:01:00"</f>
        <v>0.55624999999999991</v>
      </c>
      <c r="K16" s="88">
        <f>K14+"00:01:00"</f>
        <v>0.56153935185185178</v>
      </c>
    </row>
    <row r="17" spans="1:12" x14ac:dyDescent="0.25">
      <c r="A17" s="76" t="s">
        <v>448</v>
      </c>
      <c r="B17" s="76">
        <v>230</v>
      </c>
      <c r="C17" s="76">
        <v>122</v>
      </c>
      <c r="D17" s="67">
        <f>'ערכת תובלה מהירה צפ'!E2</f>
        <v>0.52590277777777761</v>
      </c>
      <c r="E17" s="59">
        <f>'ערכת תובלה מהירה צפ'!E16</f>
        <v>0.53856481481481489</v>
      </c>
      <c r="F17" s="59">
        <f>'ערכת תובלה מהירה צפ'!E22</f>
        <v>0.54400462962962959</v>
      </c>
      <c r="G17" s="60" t="s">
        <v>460</v>
      </c>
      <c r="H17" s="59">
        <f>'ערכת תובלה מהירה צפ'!E33</f>
        <v>0.55138888888888882</v>
      </c>
      <c r="I17" s="59">
        <f>'ערכת תובלה מהירה צפ'!E42</f>
        <v>0.5594675925925926</v>
      </c>
      <c r="J17" s="59">
        <f>'ערכת תובלה מהירה צפ'!E45</f>
        <v>0.56040509259259252</v>
      </c>
      <c r="K17" s="103">
        <f>'ערכת תובלה מהירה צפ'!E50</f>
        <v>0.56791666666666663</v>
      </c>
    </row>
    <row r="18" spans="1:12" ht="14.4" thickBot="1" x14ac:dyDescent="0.3">
      <c r="A18" s="77" t="s">
        <v>449</v>
      </c>
      <c r="B18" s="77">
        <v>230</v>
      </c>
      <c r="C18" s="77">
        <v>103</v>
      </c>
      <c r="D18" s="78">
        <f>D17+"00:01:00"</f>
        <v>0.52659722222222205</v>
      </c>
      <c r="E18" s="79">
        <f t="shared" ref="E18:J18" si="6">E17+"00:01:00"</f>
        <v>0.53925925925925933</v>
      </c>
      <c r="F18" s="79">
        <f t="shared" si="6"/>
        <v>0.54469907407407403</v>
      </c>
      <c r="G18" s="80" t="s">
        <v>460</v>
      </c>
      <c r="H18" s="79">
        <f t="shared" si="6"/>
        <v>0.55208333333333326</v>
      </c>
      <c r="I18" s="79">
        <f t="shared" si="6"/>
        <v>0.56016203703703704</v>
      </c>
      <c r="J18" s="79">
        <f t="shared" si="6"/>
        <v>0.56109953703703697</v>
      </c>
      <c r="K18" s="104">
        <f>K17+"00:01:00"</f>
        <v>0.56861111111111107</v>
      </c>
    </row>
    <row r="19" spans="1:12" x14ac:dyDescent="0.25">
      <c r="A19" s="99">
        <v>787</v>
      </c>
      <c r="B19" s="166">
        <v>230</v>
      </c>
      <c r="C19" s="166" t="s">
        <v>452</v>
      </c>
      <c r="D19" s="167">
        <f>'ערכת תובלה מהירה צפ'!G2</f>
        <v>0.53260416666666632</v>
      </c>
      <c r="E19" s="168">
        <f>'ערכת תובלה מהירה צפ'!G16</f>
        <v>0.5452662037037036</v>
      </c>
      <c r="F19" s="168">
        <f>'ערכת תובלה מהירה צפ'!G22</f>
        <v>0.54722222222222217</v>
      </c>
      <c r="G19" s="169" t="s">
        <v>460</v>
      </c>
      <c r="H19" s="168">
        <f>'ערכת תובלה מהירה צפ'!G33</f>
        <v>0.55453703703703683</v>
      </c>
      <c r="I19" s="168">
        <f>'ערכת תובלה מהירה צפ'!G42</f>
        <v>0.56261574074074061</v>
      </c>
      <c r="J19" s="168">
        <f>'ערכת תובלה מהירה צפ'!G45</f>
        <v>0.56355324074074054</v>
      </c>
      <c r="K19" s="170" t="s">
        <v>460</v>
      </c>
    </row>
    <row r="20" spans="1:12" ht="14.4" thickBot="1" x14ac:dyDescent="0.3">
      <c r="A20" s="100" t="s">
        <v>450</v>
      </c>
      <c r="B20" s="171">
        <v>230</v>
      </c>
      <c r="C20" s="171" t="s">
        <v>453</v>
      </c>
      <c r="D20" s="172" t="s">
        <v>460</v>
      </c>
      <c r="E20" s="173" t="s">
        <v>460</v>
      </c>
      <c r="F20" s="173" t="s">
        <v>460</v>
      </c>
      <c r="G20" s="173" t="s">
        <v>460</v>
      </c>
      <c r="H20" s="174">
        <f>H19+"00:03:00"</f>
        <v>0.55662037037037015</v>
      </c>
      <c r="I20" s="174">
        <f>I19+"00:03:00"</f>
        <v>0.56469907407407394</v>
      </c>
      <c r="J20" s="174">
        <f>J19+"00:03:00"</f>
        <v>0.56563657407407386</v>
      </c>
      <c r="K20" s="175" t="s">
        <v>460</v>
      </c>
    </row>
    <row r="21" spans="1:12" ht="14.4" thickBot="1" x14ac:dyDescent="0.3"/>
    <row r="22" spans="1:12" ht="14.4" thickBot="1" x14ac:dyDescent="0.3">
      <c r="A22" s="128" t="s">
        <v>457</v>
      </c>
      <c r="B22" s="124" t="s">
        <v>458</v>
      </c>
      <c r="C22" s="129" t="s">
        <v>459</v>
      </c>
      <c r="D22" s="125" t="s">
        <v>461</v>
      </c>
      <c r="E22" s="126" t="s">
        <v>464</v>
      </c>
      <c r="F22" s="126" t="s">
        <v>462</v>
      </c>
      <c r="G22" s="126" t="s">
        <v>463</v>
      </c>
      <c r="H22" s="126" t="s">
        <v>85</v>
      </c>
      <c r="I22" s="126" t="s">
        <v>88</v>
      </c>
      <c r="J22" s="126" t="s">
        <v>101</v>
      </c>
      <c r="K22" s="126" t="s">
        <v>89</v>
      </c>
      <c r="L22" s="130" t="s">
        <v>96</v>
      </c>
    </row>
    <row r="23" spans="1:12" x14ac:dyDescent="0.25">
      <c r="A23" s="108" t="s">
        <v>444</v>
      </c>
      <c r="B23" s="68">
        <v>315</v>
      </c>
      <c r="C23" s="111">
        <v>119</v>
      </c>
      <c r="D23" s="42">
        <f>'ערכת קרב - דר'!E2</f>
        <v>0.47623842592592591</v>
      </c>
      <c r="E23" s="39">
        <f>'ערכת קרב - דר'!E5</f>
        <v>0.47815972222222219</v>
      </c>
      <c r="F23" s="41">
        <f>'ערכת קרב - דר'!E6</f>
        <v>0.47855324074074074</v>
      </c>
      <c r="G23" s="39">
        <f>'ערכת קרב - דר'!E8</f>
        <v>0.47916666666666669</v>
      </c>
      <c r="H23" s="39">
        <f>'ערכת קרב - דר'!E13</f>
        <v>0.48424768518518524</v>
      </c>
      <c r="I23" s="39">
        <f>'ערכת קרב - דר'!E20</f>
        <v>0.49006944444444445</v>
      </c>
      <c r="J23" s="39">
        <f>'ערכת קרב - דר'!E26</f>
        <v>0.50133101851851847</v>
      </c>
      <c r="K23" s="39">
        <f>'ערכת קרב - דר'!E39</f>
        <v>0.50959490740740754</v>
      </c>
      <c r="L23" s="43">
        <f>'ערכת קרב - דר'!E47</f>
        <v>0.5176967592592594</v>
      </c>
    </row>
    <row r="24" spans="1:12" x14ac:dyDescent="0.25">
      <c r="A24" s="109" t="s">
        <v>445</v>
      </c>
      <c r="B24" s="69">
        <v>315</v>
      </c>
      <c r="C24" s="112">
        <v>115</v>
      </c>
      <c r="D24" s="47">
        <f>D23+"00:01:00"</f>
        <v>0.47693287037037035</v>
      </c>
      <c r="E24" s="44">
        <f t="shared" ref="E24" si="7">E23+"00:01:00"</f>
        <v>0.47885416666666664</v>
      </c>
      <c r="F24" s="44">
        <f>F23+"00:01:00"</f>
        <v>0.47924768518518518</v>
      </c>
      <c r="G24" s="44">
        <f t="shared" ref="G24:K24" si="8">G23+"00:01:00"</f>
        <v>0.47986111111111113</v>
      </c>
      <c r="H24" s="44">
        <f t="shared" si="8"/>
        <v>0.48494212962962968</v>
      </c>
      <c r="I24" s="44">
        <f t="shared" si="8"/>
        <v>0.49076388888888889</v>
      </c>
      <c r="J24" s="44">
        <f t="shared" si="8"/>
        <v>0.50202546296296291</v>
      </c>
      <c r="K24" s="44">
        <f t="shared" si="8"/>
        <v>0.51028935185185198</v>
      </c>
      <c r="L24" s="48">
        <f t="shared" ref="L24" si="9">L23+"00:01:00"</f>
        <v>0.51839120370370384</v>
      </c>
    </row>
    <row r="25" spans="1:12" x14ac:dyDescent="0.25">
      <c r="A25" s="109" t="s">
        <v>445</v>
      </c>
      <c r="B25" s="69">
        <v>315</v>
      </c>
      <c r="C25" s="112">
        <v>105</v>
      </c>
      <c r="D25" s="47">
        <f t="shared" ref="D25:E27" si="10">D24+"00:01:00"</f>
        <v>0.4776273148148148</v>
      </c>
      <c r="E25" s="44">
        <f t="shared" si="10"/>
        <v>0.47954861111111108</v>
      </c>
      <c r="F25" s="44">
        <f t="shared" ref="F25" si="11">F24+"00:01:00"</f>
        <v>0.47994212962962962</v>
      </c>
      <c r="G25" s="44">
        <f t="shared" ref="G25:K25" si="12">G24+"00:01:00"</f>
        <v>0.48055555555555557</v>
      </c>
      <c r="H25" s="44">
        <f t="shared" si="12"/>
        <v>0.48563657407407412</v>
      </c>
      <c r="I25" s="44">
        <f t="shared" si="12"/>
        <v>0.49145833333333333</v>
      </c>
      <c r="J25" s="44">
        <f t="shared" si="12"/>
        <v>0.50271990740740735</v>
      </c>
      <c r="K25" s="44">
        <f t="shared" si="12"/>
        <v>0.51098379629629642</v>
      </c>
      <c r="L25" s="48">
        <f t="shared" ref="L25" si="13">L24+"00:01:00"</f>
        <v>0.51908564814814828</v>
      </c>
    </row>
    <row r="26" spans="1:12" x14ac:dyDescent="0.25">
      <c r="A26" s="109" t="s">
        <v>447</v>
      </c>
      <c r="B26" s="69">
        <v>315</v>
      </c>
      <c r="C26" s="112">
        <v>140</v>
      </c>
      <c r="D26" s="47">
        <f t="shared" si="10"/>
        <v>0.47832175925925924</v>
      </c>
      <c r="E26" s="44">
        <f t="shared" si="10"/>
        <v>0.48024305555555552</v>
      </c>
      <c r="F26" s="44">
        <f t="shared" ref="F26" si="14">F25+"00:01:00"</f>
        <v>0.48063657407407406</v>
      </c>
      <c r="G26" s="44">
        <f t="shared" ref="G26:K26" si="15">G25+"00:01:00"</f>
        <v>0.48125000000000001</v>
      </c>
      <c r="H26" s="44">
        <f t="shared" si="15"/>
        <v>0.48633101851851857</v>
      </c>
      <c r="I26" s="44">
        <f t="shared" si="15"/>
        <v>0.49215277777777777</v>
      </c>
      <c r="J26" s="44">
        <f t="shared" si="15"/>
        <v>0.50341435185185179</v>
      </c>
      <c r="K26" s="44">
        <f t="shared" si="15"/>
        <v>0.51167824074074086</v>
      </c>
      <c r="L26" s="48">
        <f t="shared" ref="L26" si="16">L25+"00:01:00"</f>
        <v>0.51978009259259272</v>
      </c>
    </row>
    <row r="27" spans="1:12" ht="14.4" thickBot="1" x14ac:dyDescent="0.3">
      <c r="A27" s="110" t="s">
        <v>223</v>
      </c>
      <c r="B27" s="70">
        <v>315</v>
      </c>
      <c r="C27" s="113">
        <v>102</v>
      </c>
      <c r="D27" s="52">
        <f t="shared" si="10"/>
        <v>0.47901620370370368</v>
      </c>
      <c r="E27" s="49">
        <f t="shared" si="10"/>
        <v>0.48093749999999996</v>
      </c>
      <c r="F27" s="49">
        <f t="shared" ref="F27" si="17">F26+"00:01:00"</f>
        <v>0.48133101851851851</v>
      </c>
      <c r="G27" s="49">
        <f t="shared" ref="G27:K27" si="18">G26+"00:01:00"</f>
        <v>0.48194444444444445</v>
      </c>
      <c r="H27" s="49">
        <f t="shared" si="18"/>
        <v>0.48702546296296301</v>
      </c>
      <c r="I27" s="49">
        <f t="shared" si="18"/>
        <v>0.49284722222222221</v>
      </c>
      <c r="J27" s="49">
        <f t="shared" si="18"/>
        <v>0.50410879629629624</v>
      </c>
      <c r="K27" s="49">
        <f t="shared" si="18"/>
        <v>0.51237268518518531</v>
      </c>
      <c r="L27" s="53">
        <f t="shared" ref="L27" si="19">L26+"00:01:00"</f>
        <v>0.52047453703703717</v>
      </c>
    </row>
    <row r="28" spans="1:12" x14ac:dyDescent="0.25">
      <c r="A28" s="89" t="s">
        <v>495</v>
      </c>
      <c r="B28" s="105">
        <v>180</v>
      </c>
      <c r="C28" s="89">
        <v>100</v>
      </c>
      <c r="D28" s="90">
        <f>'ערכת תובלה - דר'!E2</f>
        <v>0.47291666666666665</v>
      </c>
      <c r="E28" s="92">
        <f>'ערכת תובלה - דר'!E13</f>
        <v>0.48789351851851848</v>
      </c>
      <c r="F28" s="92">
        <f>'ערכת תובלה - דר'!E14</f>
        <v>0.48866898148148141</v>
      </c>
      <c r="G28" s="91">
        <f>'ערכת תובלה - דר'!E16</f>
        <v>0.4897453703703703</v>
      </c>
      <c r="H28" s="92">
        <f>'ערכת תובלה - דר'!E18</f>
        <v>0.49381944444444437</v>
      </c>
      <c r="I28" s="92">
        <f>'ערכת תובלה - דר'!E20</f>
        <v>0.50109953703703702</v>
      </c>
      <c r="J28" s="92">
        <f>'ערכת תובלה - דר'!E26</f>
        <v>0.5211111111111113</v>
      </c>
      <c r="K28" s="92">
        <f>'ערכת תובלה - דר'!E39</f>
        <v>0.53563657407407428</v>
      </c>
      <c r="L28" s="93">
        <f>'ערכת תובלה - דר'!E47</f>
        <v>0.54983796296296317</v>
      </c>
    </row>
    <row r="29" spans="1:12" x14ac:dyDescent="0.25">
      <c r="A29" s="94" t="s">
        <v>448</v>
      </c>
      <c r="B29" s="106">
        <v>230</v>
      </c>
      <c r="C29" s="94">
        <v>122</v>
      </c>
      <c r="D29" s="95">
        <f>'ערכת תובלה מהירה דר'!E2</f>
        <v>0.47159722222222206</v>
      </c>
      <c r="E29" s="96">
        <f>'ערכת תובלה מהירה דר'!E13</f>
        <v>0.48355324074074069</v>
      </c>
      <c r="F29" s="96">
        <f>'ערכת תובלה מהירה דר'!E14</f>
        <v>0.48415509259259254</v>
      </c>
      <c r="G29" s="96">
        <f>'ערכת תובלה מהירה דר'!E16</f>
        <v>0.48499999999999999</v>
      </c>
      <c r="H29" s="96">
        <f>'ערכת תובלה מהירה דר'!E18</f>
        <v>0.48819444444444443</v>
      </c>
      <c r="I29" s="96">
        <f>'ערכת תובלה מהירה דר'!E20</f>
        <v>0.4940046296296296</v>
      </c>
      <c r="J29" s="96">
        <f>'ערכת תובלה מהירה דר'!E26</f>
        <v>0.510162037037037</v>
      </c>
      <c r="K29" s="96">
        <f>'ערכת תובלה מהירה דר'!E39</f>
        <v>0.52153935185185174</v>
      </c>
      <c r="L29" s="97">
        <f>'ערכת תובלה מהירה דר'!E47</f>
        <v>0.53266203703703696</v>
      </c>
    </row>
    <row r="30" spans="1:12" ht="14.4" thickBot="1" x14ac:dyDescent="0.3">
      <c r="A30" s="72" t="s">
        <v>38</v>
      </c>
      <c r="B30" s="107">
        <v>230</v>
      </c>
      <c r="C30" s="72">
        <v>131</v>
      </c>
      <c r="D30" s="63">
        <f>D29+"00:01:00"</f>
        <v>0.4722916666666665</v>
      </c>
      <c r="E30" s="56">
        <f t="shared" ref="E30:G30" si="20">E29+"00:01:00"</f>
        <v>0.48424768518518513</v>
      </c>
      <c r="F30" s="56">
        <f t="shared" si="20"/>
        <v>0.48484953703703698</v>
      </c>
      <c r="G30" s="56">
        <f t="shared" si="20"/>
        <v>0.48569444444444443</v>
      </c>
      <c r="H30" s="56">
        <f t="shared" ref="H30:K30" si="21">H29+"00:01:00"</f>
        <v>0.48888888888888887</v>
      </c>
      <c r="I30" s="56">
        <f t="shared" si="21"/>
        <v>0.49469907407407404</v>
      </c>
      <c r="J30" s="56">
        <f t="shared" si="21"/>
        <v>0.51085648148148144</v>
      </c>
      <c r="K30" s="56">
        <f t="shared" si="21"/>
        <v>0.52223379629629618</v>
      </c>
      <c r="L30" s="98">
        <f t="shared" ref="L30" si="22">L29+"00:01:00"</f>
        <v>0.5333564814814814</v>
      </c>
    </row>
    <row r="31" spans="1:12" x14ac:dyDescent="0.25">
      <c r="A31" s="114" t="s">
        <v>25</v>
      </c>
      <c r="B31" s="115">
        <v>110</v>
      </c>
      <c r="C31" s="114">
        <v>114</v>
      </c>
      <c r="D31" s="116">
        <f>'ערכת מסוקים - דר'!E2</f>
        <v>0.48055555555555557</v>
      </c>
      <c r="E31" s="116">
        <f>'ערכת מסוקים - דר'!E13</f>
        <v>0.50461805555555561</v>
      </c>
      <c r="F31" s="116">
        <f>'ערכת מסוקים - דר'!E14</f>
        <v>0.50578703703703709</v>
      </c>
      <c r="G31" s="116">
        <f>'ערכת מסוקים - דר'!E16</f>
        <v>0.50755787037037048</v>
      </c>
      <c r="H31" s="116">
        <f>'ערכת מסוקים - דר'!E22</f>
        <v>0.5256481481481482</v>
      </c>
      <c r="I31" s="116">
        <f>'ערכת מסוקים - דר'!E29</f>
        <v>0.54212962962962974</v>
      </c>
      <c r="J31" s="121" t="s">
        <v>460</v>
      </c>
      <c r="K31" s="121">
        <f>'ערכת מסוקים - דר'!E30</f>
        <v>0.54969907407407415</v>
      </c>
      <c r="L31" s="117">
        <f>'ערכת מסוקים - דר'!E38</f>
        <v>0.57299768518518523</v>
      </c>
    </row>
    <row r="32" spans="1:12" x14ac:dyDescent="0.25">
      <c r="A32" s="83" t="s">
        <v>26</v>
      </c>
      <c r="B32" s="115">
        <v>110</v>
      </c>
      <c r="C32" s="83">
        <v>124</v>
      </c>
      <c r="D32" s="84">
        <f>D31+"00:01:00"</f>
        <v>0.48125000000000001</v>
      </c>
      <c r="E32" s="84">
        <f t="shared" ref="E32:L32" si="23">E31+"00:01:00"</f>
        <v>0.50531250000000005</v>
      </c>
      <c r="F32" s="84">
        <f t="shared" si="23"/>
        <v>0.50648148148148153</v>
      </c>
      <c r="G32" s="84">
        <f t="shared" si="23"/>
        <v>0.50825231481481492</v>
      </c>
      <c r="H32" s="84">
        <f t="shared" si="23"/>
        <v>0.52634259259259264</v>
      </c>
      <c r="I32" s="84">
        <f t="shared" si="23"/>
        <v>0.54282407407407418</v>
      </c>
      <c r="J32" s="122" t="s">
        <v>460</v>
      </c>
      <c r="K32" s="122">
        <f>K31+"00:01:00"</f>
        <v>0.55039351851851859</v>
      </c>
      <c r="L32" s="118">
        <f t="shared" si="23"/>
        <v>0.57369212962962968</v>
      </c>
    </row>
    <row r="33" spans="1:12" ht="14.4" thickBot="1" x14ac:dyDescent="0.3">
      <c r="A33" s="85" t="s">
        <v>66</v>
      </c>
      <c r="B33" s="119">
        <v>110</v>
      </c>
      <c r="C33" s="85">
        <v>113</v>
      </c>
      <c r="D33" s="86">
        <f t="shared" ref="D33" si="24">D32+"00:01:00"</f>
        <v>0.48194444444444445</v>
      </c>
      <c r="E33" s="86">
        <f t="shared" ref="E33:L33" si="25">E32+"00:01:00"</f>
        <v>0.5060069444444445</v>
      </c>
      <c r="F33" s="86">
        <f t="shared" si="25"/>
        <v>0.50717592592592597</v>
      </c>
      <c r="G33" s="86">
        <f t="shared" si="25"/>
        <v>0.50894675925925936</v>
      </c>
      <c r="H33" s="86">
        <f t="shared" si="25"/>
        <v>0.52703703703703708</v>
      </c>
      <c r="I33" s="86">
        <f t="shared" si="25"/>
        <v>0.54351851851851862</v>
      </c>
      <c r="J33" s="123" t="s">
        <v>460</v>
      </c>
      <c r="K33" s="123">
        <f>K32+"00:01:00"</f>
        <v>0.55108796296296303</v>
      </c>
      <c r="L33" s="120">
        <f t="shared" si="25"/>
        <v>0.57438657407407412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N56"/>
  <sheetViews>
    <sheetView rightToLeft="1" tabSelected="1" zoomScale="85" zoomScaleNormal="85" workbookViewId="0">
      <selection activeCell="B17" sqref="B17"/>
    </sheetView>
  </sheetViews>
  <sheetFormatPr defaultRowHeight="13.8" x14ac:dyDescent="0.25"/>
  <cols>
    <col min="1" max="1" width="11.296875" customWidth="1"/>
    <col min="2" max="2" width="20.09765625" bestFit="1" customWidth="1"/>
    <col min="3" max="3" width="21.5" bestFit="1" customWidth="1"/>
    <col min="4" max="4" width="12.296875" style="135" customWidth="1"/>
    <col min="5" max="7" width="8.796875" style="18"/>
    <col min="9" max="9" width="12" style="135" bestFit="1" customWidth="1"/>
    <col min="11" max="11" width="18.8984375" customWidth="1"/>
    <col min="13" max="13" width="20.09765625" bestFit="1" customWidth="1"/>
  </cols>
  <sheetData>
    <row r="1" spans="1:14" x14ac:dyDescent="0.25">
      <c r="A1" s="19" t="s">
        <v>22</v>
      </c>
      <c r="B1" s="19" t="s">
        <v>112</v>
      </c>
      <c r="C1" s="19" t="s">
        <v>23</v>
      </c>
      <c r="D1" s="131" t="s">
        <v>24</v>
      </c>
      <c r="E1" s="20" t="s">
        <v>25</v>
      </c>
      <c r="F1" s="20" t="s">
        <v>26</v>
      </c>
      <c r="G1" s="20" t="s">
        <v>27</v>
      </c>
      <c r="H1" s="22" t="s">
        <v>202</v>
      </c>
      <c r="I1" s="138" t="s">
        <v>465</v>
      </c>
    </row>
    <row r="2" spans="1:14" x14ac:dyDescent="0.25">
      <c r="A2" s="19" t="s">
        <v>500</v>
      </c>
      <c r="B2" t="s">
        <v>501</v>
      </c>
      <c r="C2" s="140"/>
      <c r="D2" s="132">
        <v>0.47510416666666666</v>
      </c>
      <c r="E2" s="132">
        <f>טבלה2[[#This Row],[ערכת מסוקים]]</f>
        <v>0.47510416666666666</v>
      </c>
      <c r="F2" s="132">
        <f>טבלה2[[#This Row],[יסעור]]+"00:01:00"</f>
        <v>0.4757986111111111</v>
      </c>
      <c r="G2" s="132">
        <f>טבלה2[[#This Row],[ינשוף]]+"00:01:00"</f>
        <v>0.47649305555555554</v>
      </c>
      <c r="H2" s="132">
        <f>טבלה2[[#This Row],[פתן]]+"00:01:00"</f>
        <v>0.47718749999999999</v>
      </c>
      <c r="I2" s="132">
        <v>0.4826388888888889</v>
      </c>
    </row>
    <row r="3" spans="1:14" x14ac:dyDescent="0.25">
      <c r="A3" s="136" t="s">
        <v>0</v>
      </c>
      <c r="B3" t="s">
        <v>390</v>
      </c>
      <c r="C3" s="4" t="s">
        <v>372</v>
      </c>
      <c r="D3" s="132">
        <v>0.47996527777777787</v>
      </c>
      <c r="E3" s="21">
        <f>טבלה2[[#This Row],[ערכת מסוקים]]</f>
        <v>0.47996527777777787</v>
      </c>
      <c r="F3" s="21">
        <f>טבלה2[[#This Row],[יסעור]]+"00:01:00"</f>
        <v>0.48065972222222231</v>
      </c>
      <c r="G3" s="21">
        <f>טבלה2[[#This Row],[ינשוף]]+"00:01:00"</f>
        <v>0.48135416666666675</v>
      </c>
      <c r="H3" s="21">
        <f>טבלה2[[#This Row],[פתן]]+"00:01:00"</f>
        <v>0.48204861111111119</v>
      </c>
      <c r="I3" s="132">
        <v>0.48678240740740736</v>
      </c>
      <c r="M3" s="2"/>
      <c r="N3" s="2"/>
    </row>
    <row r="4" spans="1:14" x14ac:dyDescent="0.25">
      <c r="A4" s="3" t="s">
        <v>496</v>
      </c>
      <c r="B4" t="s">
        <v>497</v>
      </c>
      <c r="C4" s="140"/>
      <c r="D4" s="132">
        <v>0.48052083333333334</v>
      </c>
      <c r="E4" s="21">
        <f>טבלה2[[#This Row],[ערכת מסוקים]]</f>
        <v>0.48052083333333334</v>
      </c>
      <c r="F4" s="21">
        <f>טבלה2[[#This Row],[יסעור]]+"00:01:00"</f>
        <v>0.48121527777777778</v>
      </c>
      <c r="G4" s="21">
        <f>טבלה2[[#This Row],[ינשוף]]+"00:01:00"</f>
        <v>0.48190972222222223</v>
      </c>
      <c r="H4" s="21">
        <f>טבלה2[[#This Row],[פתן]]+"00:01:00"</f>
        <v>0.48260416666666667</v>
      </c>
      <c r="I4" s="132">
        <v>0.48724537037037036</v>
      </c>
      <c r="M4" s="2"/>
      <c r="N4" s="2"/>
    </row>
    <row r="5" spans="1:14" x14ac:dyDescent="0.25">
      <c r="A5" s="3" t="s">
        <v>1</v>
      </c>
      <c r="B5" t="s">
        <v>237</v>
      </c>
      <c r="C5" s="4" t="s">
        <v>124</v>
      </c>
      <c r="D5" s="132">
        <v>0.48157407407407415</v>
      </c>
      <c r="E5" s="21">
        <f>טבלה2[[#This Row],[ערכת מסוקים]]</f>
        <v>0.48157407407407415</v>
      </c>
      <c r="F5" s="21">
        <f>טבלה2[[#This Row],[יסעור]]+"00:01:00"</f>
        <v>0.4822685185185186</v>
      </c>
      <c r="G5" s="21">
        <f>טבלה2[[#This Row],[ינשוף]]+"00:01:00"</f>
        <v>0.48296296296296304</v>
      </c>
      <c r="H5" s="21">
        <f>טבלה2[[#This Row],[פתן]]+"00:01:00"</f>
        <v>0.48365740740740748</v>
      </c>
      <c r="I5" s="132">
        <v>0.48814814814814811</v>
      </c>
      <c r="M5" s="2"/>
      <c r="N5" s="2"/>
    </row>
    <row r="6" spans="1:14" x14ac:dyDescent="0.25">
      <c r="A6" s="3" t="s">
        <v>125</v>
      </c>
      <c r="B6" t="s">
        <v>238</v>
      </c>
      <c r="C6" s="4" t="s">
        <v>146</v>
      </c>
      <c r="D6" s="133">
        <v>0.48380787037037043</v>
      </c>
      <c r="E6" s="33">
        <f>טבלה2[[#This Row],[ערכת מסוקים]]</f>
        <v>0.48380787037037043</v>
      </c>
      <c r="F6" s="21">
        <f>טבלה2[[#This Row],[יסעור]]+"00:01:00"</f>
        <v>0.48450231481481487</v>
      </c>
      <c r="G6" s="21">
        <f>טבלה2[[#This Row],[ינשוף]]+"00:01:00"</f>
        <v>0.48519675925925931</v>
      </c>
      <c r="H6" s="21">
        <f>טבלה2[[#This Row],[פתן]]+"00:01:00"</f>
        <v>0.48589120370370376</v>
      </c>
      <c r="I6" s="132">
        <v>0.49004629629629626</v>
      </c>
      <c r="M6" s="2"/>
      <c r="N6" s="2"/>
    </row>
    <row r="7" spans="1:14" x14ac:dyDescent="0.25">
      <c r="A7" s="3" t="s">
        <v>126</v>
      </c>
      <c r="B7" t="s">
        <v>239</v>
      </c>
      <c r="C7" s="4" t="s">
        <v>146</v>
      </c>
      <c r="D7" s="132">
        <v>0.48519675925925931</v>
      </c>
      <c r="E7" s="21">
        <f>טבלה2[[#This Row],[ערכת מסוקים]]</f>
        <v>0.48519675925925931</v>
      </c>
      <c r="F7" s="21">
        <f>טבלה2[[#This Row],[יסעור]]+"00:01:00"</f>
        <v>0.48589120370370376</v>
      </c>
      <c r="G7" s="21">
        <f>טבלה2[[#This Row],[ינשוף]]+"00:01:00"</f>
        <v>0.4865856481481482</v>
      </c>
      <c r="H7" s="21">
        <f>טבלה2[[#This Row],[פתן]]+"00:01:00"</f>
        <v>0.48728009259259264</v>
      </c>
      <c r="I7" s="132">
        <v>0.49121527777777774</v>
      </c>
      <c r="M7" s="2"/>
      <c r="N7" s="2"/>
    </row>
    <row r="8" spans="1:14" x14ac:dyDescent="0.25">
      <c r="A8" s="3" t="s">
        <v>2</v>
      </c>
      <c r="B8" t="s">
        <v>240</v>
      </c>
      <c r="C8" s="4" t="s">
        <v>204</v>
      </c>
      <c r="D8" s="132">
        <v>0.48579861111111117</v>
      </c>
      <c r="E8" s="21">
        <f>טבלה2[[#This Row],[ערכת מסוקים]]</f>
        <v>0.48579861111111117</v>
      </c>
      <c r="F8" s="21">
        <f>טבלה2[[#This Row],[יסעור]]+"00:01:00"</f>
        <v>0.48649305555555561</v>
      </c>
      <c r="G8" s="21">
        <f>טבלה2[[#This Row],[ינשוף]]+"00:01:00"</f>
        <v>0.48718750000000005</v>
      </c>
      <c r="H8" s="21">
        <f>טבלה2[[#This Row],[פתן]]+"00:01:00"</f>
        <v>0.48788194444444449</v>
      </c>
      <c r="I8" s="132">
        <v>0.491724537037037</v>
      </c>
      <c r="M8" s="2"/>
      <c r="N8" s="2"/>
    </row>
    <row r="9" spans="1:14" x14ac:dyDescent="0.25">
      <c r="A9" s="3" t="s">
        <v>3</v>
      </c>
      <c r="B9" t="s">
        <v>113</v>
      </c>
      <c r="C9" s="4" t="s">
        <v>114</v>
      </c>
      <c r="D9" s="132">
        <v>0.48841435185185189</v>
      </c>
      <c r="E9" s="21">
        <f>טבלה2[[#This Row],[ערכת מסוקים]]</f>
        <v>0.48841435185185189</v>
      </c>
      <c r="F9" s="21">
        <f>טבלה2[[#This Row],[יסעור]]+"00:01:00"</f>
        <v>0.48910879629629633</v>
      </c>
      <c r="G9" s="21">
        <f>טבלה2[[#This Row],[ינשוף]]+"00:01:00"</f>
        <v>0.48980324074074078</v>
      </c>
      <c r="H9" s="21">
        <f>טבלה2[[#This Row],[פתן]]+"00:01:00"</f>
        <v>0.49049768518518522</v>
      </c>
      <c r="I9" s="132">
        <v>0.49393518518518514</v>
      </c>
      <c r="M9" s="2"/>
      <c r="N9" s="2"/>
    </row>
    <row r="10" spans="1:14" x14ac:dyDescent="0.25">
      <c r="A10" s="3" t="s">
        <v>39</v>
      </c>
      <c r="B10" t="s">
        <v>241</v>
      </c>
      <c r="C10" s="4" t="s">
        <v>114</v>
      </c>
      <c r="D10" s="132">
        <v>0.49172453703703706</v>
      </c>
      <c r="E10" s="21">
        <f>טבלה2[[#This Row],[ערכת מסוקים]]</f>
        <v>0.49172453703703706</v>
      </c>
      <c r="F10" s="21">
        <f>טבלה2[[#This Row],[יסעור]]+"00:01:00"</f>
        <v>0.4924189814814815</v>
      </c>
      <c r="G10" s="21">
        <f>טבלה2[[#This Row],[ינשוף]]+"00:01:00"</f>
        <v>0.49311342592592594</v>
      </c>
      <c r="H10" s="21">
        <f>טבלה2[[#This Row],[פתן]]+"00:01:00"</f>
        <v>0.49380787037037038</v>
      </c>
      <c r="I10" s="132">
        <v>0.49673611111111104</v>
      </c>
      <c r="M10" s="2"/>
      <c r="N10" s="2"/>
    </row>
    <row r="11" spans="1:14" x14ac:dyDescent="0.25">
      <c r="A11" s="3" t="s">
        <v>127</v>
      </c>
      <c r="B11" t="s">
        <v>242</v>
      </c>
      <c r="C11" s="4" t="s">
        <v>130</v>
      </c>
      <c r="D11" s="132">
        <v>0.49611111111111111</v>
      </c>
      <c r="E11" s="21">
        <f>טבלה2[[#This Row],[ערכת מסוקים]]</f>
        <v>0.49611111111111111</v>
      </c>
      <c r="F11" s="21">
        <f>טבלה2[[#This Row],[יסעור]]+"00:01:00"</f>
        <v>0.49680555555555556</v>
      </c>
      <c r="G11" s="21">
        <f>טבלה2[[#This Row],[ינשוף]]+"00:01:00"</f>
        <v>0.4975</v>
      </c>
      <c r="H11" s="21">
        <f>טבלה2[[#This Row],[פתן]]+"00:01:00"</f>
        <v>0.49819444444444444</v>
      </c>
      <c r="I11" s="132">
        <v>0.50045138888888885</v>
      </c>
      <c r="M11" s="2"/>
      <c r="N11" s="2"/>
    </row>
    <row r="12" spans="1:14" x14ac:dyDescent="0.25">
      <c r="A12" s="3" t="s">
        <v>4</v>
      </c>
      <c r="B12" t="s">
        <v>243</v>
      </c>
      <c r="C12" s="4" t="s">
        <v>114</v>
      </c>
      <c r="D12" s="132">
        <v>0.4984837962962963</v>
      </c>
      <c r="E12" s="21">
        <f>טבלה2[[#This Row],[ערכת מסוקים]]</f>
        <v>0.4984837962962963</v>
      </c>
      <c r="F12" s="21">
        <f>טבלה2[[#This Row],[יסעור]]+"00:01:00"</f>
        <v>0.49917824074074074</v>
      </c>
      <c r="G12" s="21">
        <f>טבלה2[[#This Row],[ינשוף]]+"00:01:00"</f>
        <v>0.49987268518518518</v>
      </c>
      <c r="H12" s="21">
        <f>טבלה2[[#This Row],[פתן]]+"00:01:00"</f>
        <v>0.50056712962962968</v>
      </c>
      <c r="I12" s="132">
        <v>0.50245370370370368</v>
      </c>
      <c r="M12" s="2"/>
      <c r="N12" s="2"/>
    </row>
    <row r="13" spans="1:14" x14ac:dyDescent="0.25">
      <c r="A13" s="3" t="s">
        <v>5</v>
      </c>
      <c r="B13" t="s">
        <v>115</v>
      </c>
      <c r="C13" s="4" t="s">
        <v>205</v>
      </c>
      <c r="D13" s="132">
        <v>0.49917824074074074</v>
      </c>
      <c r="E13" s="21">
        <f>טבלה2[[#This Row],[ערכת מסוקים]]</f>
        <v>0.49917824074074074</v>
      </c>
      <c r="F13" s="21">
        <f>טבלה2[[#This Row],[יסעור]]+"00:01:00"</f>
        <v>0.49987268518518518</v>
      </c>
      <c r="G13" s="21">
        <f>טבלה2[[#This Row],[ינשוף]]+"00:01:00"</f>
        <v>0.50056712962962968</v>
      </c>
      <c r="H13" s="21">
        <f>טבלה2[[#This Row],[פתן]]+"00:01:00"</f>
        <v>0.50126157407407412</v>
      </c>
      <c r="I13" s="132">
        <v>0.50304398148148144</v>
      </c>
      <c r="M13" s="2"/>
      <c r="N13" s="2"/>
    </row>
    <row r="14" spans="1:14" x14ac:dyDescent="0.25">
      <c r="A14" s="3" t="s">
        <v>128</v>
      </c>
      <c r="B14" t="s">
        <v>244</v>
      </c>
      <c r="C14" s="4" t="s">
        <v>130</v>
      </c>
      <c r="D14" s="132">
        <v>0.50135416666666666</v>
      </c>
      <c r="E14" s="21">
        <f>טבלה2[[#This Row],[ערכת מסוקים]]</f>
        <v>0.50135416666666666</v>
      </c>
      <c r="F14" s="21">
        <f>טבלה2[[#This Row],[יסעור]]+"00:01:00"</f>
        <v>0.5020486111111111</v>
      </c>
      <c r="G14" s="21">
        <f>טבלה2[[#This Row],[ינשוף]]+"00:01:00"</f>
        <v>0.50274305555555554</v>
      </c>
      <c r="H14" s="21">
        <f>טבלה2[[#This Row],[פתן]]+"00:01:00"</f>
        <v>0.50343749999999998</v>
      </c>
      <c r="I14" s="132">
        <v>0.50488425925925917</v>
      </c>
      <c r="M14" s="2"/>
      <c r="N14" s="2"/>
    </row>
    <row r="15" spans="1:14" x14ac:dyDescent="0.25">
      <c r="A15" s="3" t="s">
        <v>374</v>
      </c>
      <c r="B15" t="s">
        <v>375</v>
      </c>
      <c r="C15" s="23"/>
      <c r="D15" s="132">
        <v>0.50306712962962963</v>
      </c>
      <c r="E15" s="21">
        <f>טבלה2[[#This Row],[ערכת מסוקים]]</f>
        <v>0.50306712962962963</v>
      </c>
      <c r="F15" s="21">
        <f>טבלה2[[#This Row],[יסעור]]+"00:01:00"</f>
        <v>0.50376157407407407</v>
      </c>
      <c r="G15" s="21">
        <f>טבלה2[[#This Row],[ינשוף]]+"00:01:00"</f>
        <v>0.50445601851851851</v>
      </c>
      <c r="H15" s="21">
        <f>טבלה2[[#This Row],[פתן]]+"00:01:00"</f>
        <v>0.50515046296296295</v>
      </c>
      <c r="I15" s="132">
        <v>0.50633101851851847</v>
      </c>
      <c r="N15" s="2"/>
    </row>
    <row r="16" spans="1:14" x14ac:dyDescent="0.25">
      <c r="A16" s="3" t="s">
        <v>129</v>
      </c>
      <c r="B16" t="s">
        <v>245</v>
      </c>
      <c r="C16" s="4" t="s">
        <v>206</v>
      </c>
      <c r="D16" s="132">
        <v>0.50421296296296292</v>
      </c>
      <c r="E16" s="21">
        <f>טבלה2[[#This Row],[ערכת מסוקים]]</f>
        <v>0.50421296296296292</v>
      </c>
      <c r="F16" s="21">
        <f>טבלה2[[#This Row],[יסעור]]+"00:01:00"</f>
        <v>0.50490740740740736</v>
      </c>
      <c r="G16" s="21">
        <f>טבלה2[[#This Row],[ינשוף]]+"00:01:00"</f>
        <v>0.5056018518518518</v>
      </c>
      <c r="H16" s="21">
        <f>טבלה2[[#This Row],[פתן]]+"00:01:00"</f>
        <v>0.50629629629629624</v>
      </c>
      <c r="I16" s="132">
        <v>0.50729166666666659</v>
      </c>
      <c r="M16" s="2"/>
      <c r="N16" s="2"/>
    </row>
    <row r="17" spans="1:14" x14ac:dyDescent="0.25">
      <c r="A17" s="136" t="s">
        <v>6</v>
      </c>
      <c r="B17" t="s">
        <v>504</v>
      </c>
      <c r="C17" s="5" t="s">
        <v>207</v>
      </c>
      <c r="D17" s="132">
        <v>0.50624999999999998</v>
      </c>
      <c r="E17" s="21">
        <f>טבלה2[[#This Row],[ערכת מסוקים]]</f>
        <v>0.50624999999999998</v>
      </c>
      <c r="F17" s="21">
        <f>טבלה2[[#This Row],[יסעור]]+"00:01:00"</f>
        <v>0.50694444444444442</v>
      </c>
      <c r="G17" s="21">
        <f>טבלה2[[#This Row],[ינשוף]]+"00:01:00"</f>
        <v>0.50763888888888886</v>
      </c>
      <c r="H17" s="21">
        <f>טבלה2[[#This Row],[פתן]]+"00:01:00"</f>
        <v>0.5083333333333333</v>
      </c>
      <c r="I17" s="161">
        <v>0.50902777777777775</v>
      </c>
      <c r="M17" s="2"/>
      <c r="N17" s="2"/>
    </row>
    <row r="18" spans="1:14" x14ac:dyDescent="0.25">
      <c r="A18" s="3" t="s">
        <v>7</v>
      </c>
      <c r="B18" t="s">
        <v>280</v>
      </c>
      <c r="C18" s="4" t="s">
        <v>130</v>
      </c>
      <c r="D18" s="132">
        <v>0.50755787037037037</v>
      </c>
      <c r="E18" s="21">
        <f>טבלה2[[#This Row],[ערכת מסוקים]]</f>
        <v>0.50755787037037037</v>
      </c>
      <c r="F18" s="21">
        <f>טבלה2[[#This Row],[יסעור]]+"00:01:00"</f>
        <v>0.50825231481481481</v>
      </c>
      <c r="G18" s="21">
        <f>טבלה2[[#This Row],[ינשוף]]+"00:01:00"</f>
        <v>0.50894675925925925</v>
      </c>
      <c r="H18" s="21">
        <f>טבלה2[[#This Row],[פתן]]+"00:01:00"</f>
        <v>0.50964120370370369</v>
      </c>
      <c r="I18" s="132">
        <v>0.51256944444444419</v>
      </c>
      <c r="M18" s="2"/>
      <c r="N18" s="2"/>
    </row>
    <row r="19" spans="1:14" x14ac:dyDescent="0.25">
      <c r="A19" s="3" t="s">
        <v>131</v>
      </c>
      <c r="B19" t="s">
        <v>281</v>
      </c>
      <c r="C19" s="4" t="s">
        <v>114</v>
      </c>
      <c r="D19" s="132">
        <v>0.50846064814814818</v>
      </c>
      <c r="E19" s="21">
        <f>טבלה2[[#This Row],[ערכת מסוקים]]</f>
        <v>0.50846064814814818</v>
      </c>
      <c r="F19" s="21">
        <f>טבלה2[[#This Row],[יסעור]]+"00:01:00"</f>
        <v>0.50915509259259262</v>
      </c>
      <c r="G19" s="21">
        <f>טבלה2[[#This Row],[ינשוף]]+"00:01:00"</f>
        <v>0.50984953703703706</v>
      </c>
      <c r="H19" s="21">
        <f>טבלה2[[#This Row],[פתן]]+"00:01:00"</f>
        <v>0.5105439814814815</v>
      </c>
      <c r="I19" s="132">
        <v>0.51333333333333309</v>
      </c>
      <c r="M19" s="2"/>
      <c r="N19" s="2"/>
    </row>
    <row r="20" spans="1:14" x14ac:dyDescent="0.25">
      <c r="A20" s="3" t="s">
        <v>8</v>
      </c>
      <c r="B20" t="s">
        <v>282</v>
      </c>
      <c r="C20" s="4" t="s">
        <v>155</v>
      </c>
      <c r="D20" s="132">
        <v>0.50886574074074076</v>
      </c>
      <c r="E20" s="21">
        <f>טבלה2[[#This Row],[ערכת מסוקים]]</f>
        <v>0.50886574074074076</v>
      </c>
      <c r="F20" s="21">
        <f>טבלה2[[#This Row],[יסעור]]+"00:01:00"</f>
        <v>0.5095601851851852</v>
      </c>
      <c r="G20" s="21">
        <f>טבלה2[[#This Row],[ינשוף]]+"00:01:00"</f>
        <v>0.51025462962962964</v>
      </c>
      <c r="H20" s="21">
        <f>טבלה2[[#This Row],[פתן]]+"00:01:00"</f>
        <v>0.51094907407407408</v>
      </c>
      <c r="I20" s="132">
        <v>0.51368055555555536</v>
      </c>
      <c r="M20" s="2"/>
      <c r="N20" s="2"/>
    </row>
    <row r="21" spans="1:14" x14ac:dyDescent="0.25">
      <c r="A21" s="3" t="s">
        <v>9</v>
      </c>
      <c r="B21" t="s">
        <v>307</v>
      </c>
      <c r="C21" s="4" t="s">
        <v>224</v>
      </c>
      <c r="D21" s="132">
        <v>0.50972222222222219</v>
      </c>
      <c r="E21" s="21">
        <f>טבלה2[[#This Row],[ערכת מסוקים]]</f>
        <v>0.50972222222222219</v>
      </c>
      <c r="F21" s="21">
        <f>טבלה2[[#This Row],[יסעור]]+"00:01:00"</f>
        <v>0.51041666666666663</v>
      </c>
      <c r="G21" s="21">
        <f>טבלה2[[#This Row],[ינשוף]]+"00:01:00"</f>
        <v>0.51111111111111107</v>
      </c>
      <c r="H21" s="21">
        <f>טבלה2[[#This Row],[פתן]]+"00:01:00"</f>
        <v>0.51180555555555551</v>
      </c>
      <c r="I21" s="132">
        <v>0.51440972222222203</v>
      </c>
      <c r="M21" s="2"/>
      <c r="N21" s="2"/>
    </row>
    <row r="22" spans="1:14" x14ac:dyDescent="0.25">
      <c r="A22" s="3" t="s">
        <v>208</v>
      </c>
      <c r="B22" t="s">
        <v>284</v>
      </c>
      <c r="C22" s="34" t="s">
        <v>209</v>
      </c>
      <c r="D22" s="132">
        <v>0.51202546296296292</v>
      </c>
      <c r="E22" s="21">
        <f>טבלה2[[#This Row],[ערכת מסוקים]]</f>
        <v>0.51202546296296292</v>
      </c>
      <c r="F22" s="21">
        <f>טבלה2[[#This Row],[יסעור]]+"00:01:00"</f>
        <v>0.51271990740740736</v>
      </c>
      <c r="G22" s="21">
        <f>טבלה2[[#This Row],[ינשוף]]+"00:01:00"</f>
        <v>0.5134143518518518</v>
      </c>
      <c r="H22" s="21">
        <f>טבלה2[[#This Row],[פתן]]+"00:01:00"</f>
        <v>0.51410879629629624</v>
      </c>
      <c r="I22" s="132">
        <v>0.5163657407407406</v>
      </c>
      <c r="M22" s="2"/>
      <c r="N22" s="2"/>
    </row>
    <row r="23" spans="1:14" x14ac:dyDescent="0.25">
      <c r="A23" s="3" t="s">
        <v>396</v>
      </c>
      <c r="B23" t="s">
        <v>391</v>
      </c>
      <c r="C23" s="23"/>
      <c r="D23" s="132">
        <v>0.51361111111111102</v>
      </c>
      <c r="E23" s="21">
        <f>טבלה2[[#This Row],[ערכת מסוקים]]</f>
        <v>0.51361111111111102</v>
      </c>
      <c r="F23" s="21">
        <f>טבלה2[[#This Row],[יסעור]]+"00:01:00"</f>
        <v>0.51430555555555546</v>
      </c>
      <c r="G23" s="21">
        <f>טבלה2[[#This Row],[ינשוף]]+"00:01:00"</f>
        <v>0.5149999999999999</v>
      </c>
      <c r="H23" s="21">
        <f>טבלה2[[#This Row],[פתן]]+"00:01:00"</f>
        <v>0.51569444444444434</v>
      </c>
      <c r="I23" s="132">
        <v>0.51770833333333321</v>
      </c>
      <c r="M23" s="2"/>
      <c r="N23" s="2"/>
    </row>
    <row r="24" spans="1:14" ht="20.399999999999999" x14ac:dyDescent="0.25">
      <c r="A24" s="3" t="s">
        <v>12</v>
      </c>
      <c r="B24" s="177" t="s">
        <v>502</v>
      </c>
      <c r="C24" s="5" t="s">
        <v>199</v>
      </c>
      <c r="D24" s="132">
        <v>0.51424768518518504</v>
      </c>
      <c r="E24" s="21">
        <f>טבלה2[[#This Row],[ערכת מסוקים]]</f>
        <v>0.51424768518518504</v>
      </c>
      <c r="F24" s="21">
        <f>טבלה2[[#This Row],[יסעור]]+"00:01:00"</f>
        <v>0.51494212962962949</v>
      </c>
      <c r="G24" s="21">
        <f>טבלה2[[#This Row],[ינשוף]]+"00:01:00"</f>
        <v>0.51563657407407393</v>
      </c>
      <c r="H24" s="21">
        <f>טבלה2[[#This Row],[פתן]]+"00:01:00"</f>
        <v>0.51633101851851837</v>
      </c>
      <c r="I24" s="132">
        <v>0.51824074074074067</v>
      </c>
    </row>
    <row r="25" spans="1:14" x14ac:dyDescent="0.25">
      <c r="A25" s="3" t="s">
        <v>13</v>
      </c>
      <c r="B25" t="s">
        <v>285</v>
      </c>
      <c r="C25" s="4" t="s">
        <v>114</v>
      </c>
      <c r="D25" s="132">
        <v>0.51502314814814798</v>
      </c>
      <c r="E25" s="21">
        <f>טבלה2[[#This Row],[ערכת מסוקים]]</f>
        <v>0.51502314814814798</v>
      </c>
      <c r="F25" s="21">
        <f>טבלה2[[#This Row],[יסעור]]+"00:01:00"</f>
        <v>0.51571759259259242</v>
      </c>
      <c r="G25" s="21">
        <f>טבלה2[[#This Row],[ינשוף]]+"00:01:00"</f>
        <v>0.51641203703703686</v>
      </c>
      <c r="H25" s="21">
        <f>טבלה2[[#This Row],[פתן]]+"00:01:00"</f>
        <v>0.51710648148148131</v>
      </c>
      <c r="I25" s="132">
        <v>0.51890046296296288</v>
      </c>
      <c r="M25" s="2"/>
      <c r="N25" s="2"/>
    </row>
    <row r="26" spans="1:14" x14ac:dyDescent="0.25">
      <c r="A26" s="3" t="s">
        <v>14</v>
      </c>
      <c r="B26" t="s">
        <v>286</v>
      </c>
      <c r="C26" s="4" t="s">
        <v>134</v>
      </c>
      <c r="D26" s="132">
        <v>0.51587962962962941</v>
      </c>
      <c r="E26" s="21">
        <f>טבלה2[[#This Row],[ערכת מסוקים]]</f>
        <v>0.51587962962962941</v>
      </c>
      <c r="F26" s="21">
        <f>טבלה2[[#This Row],[יסעור]]+"00:01:00"</f>
        <v>0.51657407407407385</v>
      </c>
      <c r="G26" s="21">
        <f>טבלה2[[#This Row],[ינשוף]]+"00:01:00"</f>
        <v>0.51726851851851829</v>
      </c>
      <c r="H26" s="21">
        <f>טבלה2[[#This Row],[פתן]]+"00:01:00"</f>
        <v>0.51796296296296274</v>
      </c>
      <c r="I26" s="132">
        <v>0.51962962962962955</v>
      </c>
      <c r="M26" s="2"/>
      <c r="N26" s="2"/>
    </row>
    <row r="27" spans="1:14" x14ac:dyDescent="0.25">
      <c r="A27" s="136" t="s">
        <v>15</v>
      </c>
      <c r="B27" t="s">
        <v>287</v>
      </c>
      <c r="C27" s="4"/>
      <c r="D27" s="132">
        <v>0.51858796296296272</v>
      </c>
      <c r="E27" s="21">
        <f>טבלה2[[#This Row],[ערכת מסוקים]]</f>
        <v>0.51858796296296272</v>
      </c>
      <c r="F27" s="21">
        <f>טבלה2[[#This Row],[יסעור]]+"00:01:00"</f>
        <v>0.51928240740740716</v>
      </c>
      <c r="G27" s="21">
        <f>טבלה2[[#This Row],[ינשוף]]+"00:01:00"</f>
        <v>0.51997685185185161</v>
      </c>
      <c r="H27" s="21">
        <f>טבלה2[[#This Row],[פתן]]+"00:01:00"</f>
        <v>0.52067129629629605</v>
      </c>
      <c r="I27" s="132">
        <v>0.52192129629629624</v>
      </c>
      <c r="M27" s="2"/>
      <c r="N27" s="2"/>
    </row>
    <row r="28" spans="1:14" x14ac:dyDescent="0.25">
      <c r="A28" s="3" t="s">
        <v>466</v>
      </c>
      <c r="B28" t="s">
        <v>492</v>
      </c>
      <c r="C28" s="140"/>
      <c r="D28" s="132">
        <v>0.52063657407407382</v>
      </c>
      <c r="E28" s="21">
        <f>טבלה2[[#This Row],[ערכת מסוקים]]</f>
        <v>0.52063657407407382</v>
      </c>
      <c r="F28" s="21">
        <f>טבלה2[[#This Row],[יסעור]]+"00:01:00"</f>
        <v>0.52133101851851826</v>
      </c>
      <c r="G28" s="21">
        <v>0.52152777777777781</v>
      </c>
      <c r="H28" s="21">
        <v>0.52222222222222225</v>
      </c>
      <c r="I28" s="133">
        <v>0.5236574074074074</v>
      </c>
      <c r="M28" s="2"/>
      <c r="N28" s="2"/>
    </row>
    <row r="29" spans="1:14" x14ac:dyDescent="0.25">
      <c r="A29" s="136" t="s">
        <v>264</v>
      </c>
      <c r="B29" t="s">
        <v>265</v>
      </c>
      <c r="C29" s="34"/>
      <c r="D29" s="132">
        <v>0.52292824074074051</v>
      </c>
      <c r="E29" s="21">
        <f>טבלה2[[#This Row],[ערכת מסוקים]]</f>
        <v>0.52292824074074051</v>
      </c>
      <c r="F29" s="21">
        <f>טבלה2[[#This Row],[יסעור]]+"00:01:00"</f>
        <v>0.52362268518518496</v>
      </c>
      <c r="G29" s="21">
        <f>טבלה2[[#This Row],[ינשוף]]+"00:01:00"</f>
        <v>0.5243171296296294</v>
      </c>
      <c r="H29" s="21">
        <f>טבלה2[[#This Row],[פתן]]+"00:01:00"</f>
        <v>0.52501157407407384</v>
      </c>
      <c r="I29" s="132">
        <v>0.52562500000000001</v>
      </c>
      <c r="M29" s="2"/>
      <c r="N29" s="2"/>
    </row>
    <row r="30" spans="1:14" x14ac:dyDescent="0.25">
      <c r="A30" s="3" t="s">
        <v>297</v>
      </c>
      <c r="B30" t="s">
        <v>266</v>
      </c>
      <c r="C30" s="4" t="s">
        <v>210</v>
      </c>
      <c r="D30" s="132">
        <v>0.52383101851851832</v>
      </c>
      <c r="E30" s="21">
        <f>טבלה2[[#This Row],[ערכת מסוקים]]</f>
        <v>0.52383101851851832</v>
      </c>
      <c r="F30" s="21">
        <f>טבלה2[[#This Row],[יסעור]]+"00:01:00"</f>
        <v>0.52452546296296276</v>
      </c>
      <c r="G30" s="21">
        <f>טבלה2[[#This Row],[ינשוף]]+"00:01:00"</f>
        <v>0.5252199074074072</v>
      </c>
      <c r="H30" s="21">
        <f>טבלה2[[#This Row],[פתן]]+"00:01:00"</f>
        <v>0.52591435185185165</v>
      </c>
      <c r="I30" s="161">
        <v>0.52638888888888891</v>
      </c>
      <c r="M30" s="2"/>
      <c r="N30" s="2"/>
    </row>
    <row r="31" spans="1:14" x14ac:dyDescent="0.25">
      <c r="A31" s="3" t="s">
        <v>17</v>
      </c>
      <c r="B31" t="s">
        <v>267</v>
      </c>
      <c r="C31" s="5" t="s">
        <v>117</v>
      </c>
      <c r="D31" s="132">
        <v>0.52616898148148128</v>
      </c>
      <c r="E31" s="21">
        <f>טבלה2[[#This Row],[ערכת מסוקים]]</f>
        <v>0.52616898148148128</v>
      </c>
      <c r="F31" s="21">
        <f>טבלה2[[#This Row],[יסעור]]+"00:01:00"</f>
        <v>0.52686342592592572</v>
      </c>
      <c r="G31" s="21">
        <f>טבלה2[[#This Row],[ינשוף]]+"00:01:00"</f>
        <v>0.52755787037037016</v>
      </c>
      <c r="H31" s="21">
        <f>טבלה2[[#This Row],[פתן]]+"00:01:00"</f>
        <v>0.52825231481481461</v>
      </c>
      <c r="I31" s="132">
        <v>0.53140046296296284</v>
      </c>
      <c r="M31" s="2"/>
      <c r="N31" s="2"/>
    </row>
    <row r="32" spans="1:14" x14ac:dyDescent="0.25">
      <c r="A32" s="3" t="s">
        <v>18</v>
      </c>
      <c r="B32" t="s">
        <v>288</v>
      </c>
      <c r="C32" s="4" t="s">
        <v>117</v>
      </c>
      <c r="D32" s="132">
        <v>0.52930555555555536</v>
      </c>
      <c r="E32" s="21">
        <f>טבלה2[[#This Row],[ערכת מסוקים]]</f>
        <v>0.52930555555555536</v>
      </c>
      <c r="F32" s="21">
        <f>טבלה2[[#This Row],[יסעור]]+"00:01:00"</f>
        <v>0.5299999999999998</v>
      </c>
      <c r="G32" s="21">
        <f>טבלה2[[#This Row],[ינשוף]]+"00:01:00"</f>
        <v>0.53069444444444425</v>
      </c>
      <c r="H32" s="21">
        <f>טבלה2[[#This Row],[פתן]]+"00:01:00"</f>
        <v>0.53138888888888869</v>
      </c>
      <c r="I32" s="132">
        <v>0.53405092592592585</v>
      </c>
      <c r="M32" s="2"/>
      <c r="N32" s="2"/>
    </row>
    <row r="33" spans="1:14" x14ac:dyDescent="0.25">
      <c r="A33" s="3" t="s">
        <v>19</v>
      </c>
      <c r="B33" t="s">
        <v>118</v>
      </c>
      <c r="C33" s="5" t="s">
        <v>117</v>
      </c>
      <c r="D33" s="132">
        <v>0.53028935185185166</v>
      </c>
      <c r="E33" s="21">
        <f>טבלה2[[#This Row],[ערכת מסוקים]]</f>
        <v>0.53028935185185166</v>
      </c>
      <c r="F33" s="21">
        <f>טבלה2[[#This Row],[יסעור]]+"00:01:00"</f>
        <v>0.53098379629629611</v>
      </c>
      <c r="G33" s="21">
        <f>טבלה2[[#This Row],[ינשוף]]+"00:01:00"</f>
        <v>0.53167824074074055</v>
      </c>
      <c r="H33" s="21">
        <f>טבלה2[[#This Row],[פתן]]+"00:01:00"</f>
        <v>0.53237268518518499</v>
      </c>
      <c r="I33" s="132">
        <v>0.5348842592592592</v>
      </c>
      <c r="M33" s="2"/>
      <c r="N33" s="2"/>
    </row>
    <row r="34" spans="1:14" x14ac:dyDescent="0.25">
      <c r="A34" s="3" t="s">
        <v>20</v>
      </c>
      <c r="B34" t="s">
        <v>269</v>
      </c>
      <c r="C34" s="4" t="s">
        <v>117</v>
      </c>
      <c r="D34" s="132">
        <v>0.53181712962962946</v>
      </c>
      <c r="E34" s="21">
        <f>טבלה2[[#This Row],[ערכת מסוקים]]</f>
        <v>0.53181712962962946</v>
      </c>
      <c r="F34" s="21">
        <f>טבלה2[[#This Row],[יסעור]]+"00:01:00"</f>
        <v>0.5325115740740739</v>
      </c>
      <c r="G34" s="21">
        <f>טבלה2[[#This Row],[ינשוף]]+"00:01:00"</f>
        <v>0.53320601851851834</v>
      </c>
      <c r="H34" s="21">
        <f>טבלה2[[#This Row],[פתן]]+"00:01:00"</f>
        <v>0.53390046296296279</v>
      </c>
      <c r="I34" s="132">
        <v>0.5361689814814814</v>
      </c>
      <c r="M34" s="2"/>
      <c r="N34" s="2"/>
    </row>
    <row r="35" spans="1:14" x14ac:dyDescent="0.25">
      <c r="A35" s="3" t="s">
        <v>21</v>
      </c>
      <c r="B35" t="s">
        <v>270</v>
      </c>
      <c r="C35" s="4" t="s">
        <v>117</v>
      </c>
      <c r="D35" s="132">
        <v>0.53280092592592576</v>
      </c>
      <c r="E35" s="21">
        <f>טבלה2[[#This Row],[ערכת מסוקים]]</f>
        <v>0.53280092592592576</v>
      </c>
      <c r="F35" s="21">
        <f>טבלה2[[#This Row],[יסעור]]+"00:01:00"</f>
        <v>0.5334953703703702</v>
      </c>
      <c r="G35" s="21">
        <f>טבלה2[[#This Row],[ינשוף]]+"00:01:00"</f>
        <v>0.53418981481481465</v>
      </c>
      <c r="H35" s="21">
        <f>טבלה2[[#This Row],[פתן]]+"00:01:00"</f>
        <v>0.53488425925925909</v>
      </c>
      <c r="I35" s="132">
        <v>0.53699074074074071</v>
      </c>
      <c r="M35" s="2"/>
      <c r="N35" s="2"/>
    </row>
    <row r="36" spans="1:14" x14ac:dyDescent="0.25">
      <c r="A36" s="3" t="s">
        <v>28</v>
      </c>
      <c r="B36" t="s">
        <v>119</v>
      </c>
      <c r="C36" s="5" t="s">
        <v>117</v>
      </c>
      <c r="D36" s="132">
        <v>0.53446759259259247</v>
      </c>
      <c r="E36" s="21">
        <f>טבלה2[[#This Row],[ערכת מסוקים]]</f>
        <v>0.53446759259259247</v>
      </c>
      <c r="F36" s="21">
        <f>טבלה2[[#This Row],[יסעור]]+"00:01:00"</f>
        <v>0.53516203703703691</v>
      </c>
      <c r="G36" s="21">
        <f>טבלה2[[#This Row],[ינשוף]]+"00:01:00"</f>
        <v>0.53585648148148135</v>
      </c>
      <c r="H36" s="21">
        <f>טבלה2[[#This Row],[פתן]]+"00:01:00"</f>
        <v>0.53655092592592579</v>
      </c>
      <c r="I36" s="132">
        <v>0.53840277777777779</v>
      </c>
      <c r="M36" s="2"/>
      <c r="N36" s="2"/>
    </row>
    <row r="37" spans="1:14" x14ac:dyDescent="0.25">
      <c r="A37" s="3" t="s">
        <v>120</v>
      </c>
      <c r="B37" t="s">
        <v>271</v>
      </c>
      <c r="C37" s="5" t="s">
        <v>117</v>
      </c>
      <c r="D37" s="132">
        <v>0.53681712962962946</v>
      </c>
      <c r="E37" s="21">
        <f>טבלה2[[#This Row],[ערכת מסוקים]]</f>
        <v>0.53681712962962946</v>
      </c>
      <c r="F37" s="21">
        <f>טבלה2[[#This Row],[יסעור]]+"00:01:00"</f>
        <v>0.53751157407407391</v>
      </c>
      <c r="G37" s="21">
        <f>טבלה2[[#This Row],[ינשוף]]+"00:01:00"</f>
        <v>0.53820601851851835</v>
      </c>
      <c r="H37" s="21">
        <f>טבלה2[[#This Row],[פתן]]+"00:01:00"</f>
        <v>0.53890046296296279</v>
      </c>
      <c r="I37" s="132">
        <v>0.54039351851851858</v>
      </c>
      <c r="M37" s="2"/>
      <c r="N37" s="2"/>
    </row>
    <row r="38" spans="1:14" x14ac:dyDescent="0.25">
      <c r="A38" s="3" t="s">
        <v>29</v>
      </c>
      <c r="B38" t="s">
        <v>272</v>
      </c>
      <c r="C38" s="5" t="s">
        <v>117</v>
      </c>
      <c r="D38" s="132">
        <v>0.53836805555555534</v>
      </c>
      <c r="E38" s="21">
        <f>טבלה2[[#This Row],[ערכת מסוקים]]</f>
        <v>0.53836805555555534</v>
      </c>
      <c r="F38" s="21">
        <f>טבלה2[[#This Row],[יסעור]]+"00:01:00"</f>
        <v>0.53906249999999978</v>
      </c>
      <c r="G38" s="21">
        <f>טבלה2[[#This Row],[ינשוף]]+"00:01:00"</f>
        <v>0.53975694444444422</v>
      </c>
      <c r="H38" s="21">
        <f>טבלה2[[#This Row],[פתן]]+"00:01:00"</f>
        <v>0.54045138888888866</v>
      </c>
      <c r="I38" s="132">
        <v>0.54170138888888897</v>
      </c>
      <c r="M38" s="2"/>
      <c r="N38" s="2"/>
    </row>
    <row r="39" spans="1:14" x14ac:dyDescent="0.25">
      <c r="A39" s="137" t="s">
        <v>30</v>
      </c>
      <c r="B39" t="s">
        <v>273</v>
      </c>
      <c r="C39" s="5" t="s">
        <v>117</v>
      </c>
      <c r="D39" s="134">
        <v>0.5404629629629627</v>
      </c>
      <c r="E39" s="21">
        <f>טבלה2[[#This Row],[ערכת מסוקים]]</f>
        <v>0.5404629629629627</v>
      </c>
      <c r="F39" s="21">
        <f>טבלה2[[#This Row],[יסעור]]+"00:01:00"</f>
        <v>0.54115740740740714</v>
      </c>
      <c r="G39" s="21">
        <f>טבלה2[[#This Row],[ינשוף]]+"00:01:00"</f>
        <v>0.54185185185185158</v>
      </c>
      <c r="H39" s="21">
        <f>טבלה2[[#This Row],[פתן]]+"00:01:00"</f>
        <v>0.54254629629629603</v>
      </c>
      <c r="I39" s="132">
        <v>0.54347222222222236</v>
      </c>
      <c r="M39" s="2"/>
      <c r="N39" s="2"/>
    </row>
    <row r="40" spans="1:14" x14ac:dyDescent="0.25">
      <c r="A40" s="160" t="s">
        <v>274</v>
      </c>
      <c r="B40" t="s">
        <v>275</v>
      </c>
      <c r="C40" s="23" t="s">
        <v>150</v>
      </c>
      <c r="D40" s="159">
        <v>0.54116898148148118</v>
      </c>
      <c r="E40" s="21">
        <f>טבלה2[[#This Row],[ערכת מסוקים]]</f>
        <v>0.54116898148148118</v>
      </c>
      <c r="F40" s="21">
        <f>טבלה2[[#This Row],[יסעור]]+"00:01:00"</f>
        <v>0.54186342592592562</v>
      </c>
      <c r="G40" s="21">
        <f>טבלה2[[#This Row],[ינשוף]]+"00:01:00"</f>
        <v>0.54255787037037007</v>
      </c>
      <c r="H40" s="21">
        <f>טבלה2[[#This Row],[פתן]]+"00:01:00"</f>
        <v>0.54325231481481451</v>
      </c>
      <c r="I40" s="132">
        <v>0.54407407407407415</v>
      </c>
    </row>
    <row r="41" spans="1:14" x14ac:dyDescent="0.25">
      <c r="A41" s="3" t="s">
        <v>31</v>
      </c>
      <c r="B41" t="s">
        <v>276</v>
      </c>
      <c r="C41" s="5" t="s">
        <v>117</v>
      </c>
      <c r="D41" s="132">
        <v>0.54172453703703671</v>
      </c>
      <c r="E41" s="21">
        <f>טבלה2[[#This Row],[ערכת מסוקים]]</f>
        <v>0.54172453703703671</v>
      </c>
      <c r="F41" s="21">
        <f>טבלה2[[#This Row],[יסעור]]+"00:01:00"</f>
        <v>0.54241898148148115</v>
      </c>
      <c r="G41" s="21">
        <f>טבלה2[[#This Row],[ינשוף]]+"00:01:00"</f>
        <v>0.5431134259259256</v>
      </c>
      <c r="H41" s="21">
        <f>טבלה2[[#This Row],[פתן]]+"00:01:00"</f>
        <v>0.54380787037037004</v>
      </c>
      <c r="I41" s="132">
        <v>0.54453703703703715</v>
      </c>
      <c r="M41" s="2"/>
      <c r="N41" s="2"/>
    </row>
    <row r="42" spans="1:14" x14ac:dyDescent="0.25">
      <c r="A42" s="136" t="s">
        <v>387</v>
      </c>
      <c r="B42" t="s">
        <v>388</v>
      </c>
      <c r="C42" s="5"/>
      <c r="D42" s="132">
        <v>0.54243055555555519</v>
      </c>
      <c r="E42" s="21">
        <f>טבלה2[[#This Row],[ערכת מסוקים]]</f>
        <v>0.54243055555555519</v>
      </c>
      <c r="F42" s="21">
        <f>טבלה2[[#This Row],[יסעור]]+"00:01:00"</f>
        <v>0.54312499999999964</v>
      </c>
      <c r="G42" s="21">
        <f>טבלה2[[#This Row],[ינשוף]]+"00:01:00"</f>
        <v>0.54381944444444408</v>
      </c>
      <c r="H42" s="21">
        <f>טבלה2[[#This Row],[פתן]]+"00:01:00"</f>
        <v>0.54451388888888852</v>
      </c>
      <c r="I42" s="161">
        <v>0.54513888888888895</v>
      </c>
      <c r="N42" s="2"/>
    </row>
    <row r="43" spans="1:14" x14ac:dyDescent="0.25">
      <c r="A43" s="3" t="s">
        <v>392</v>
      </c>
      <c r="B43" t="s">
        <v>393</v>
      </c>
      <c r="C43" s="23"/>
      <c r="D43" s="132">
        <v>0.5439351851851848</v>
      </c>
      <c r="E43" s="21">
        <f>טבלה2[[#This Row],[ערכת מסוקים]]</f>
        <v>0.5439351851851848</v>
      </c>
      <c r="F43" s="21">
        <f>טבלה2[[#This Row],[יסעור]]+"00:01:00"</f>
        <v>0.54462962962962924</v>
      </c>
      <c r="G43" s="21">
        <f>טבלה2[[#This Row],[ינשוף]]+"00:01:00"</f>
        <v>0.54532407407407368</v>
      </c>
      <c r="H43" s="21">
        <f>טבלה2[[#This Row],[פתן]]+"00:01:00"</f>
        <v>0.54601851851851813</v>
      </c>
      <c r="I43" s="132">
        <v>0.54890046296296291</v>
      </c>
      <c r="N43" s="2"/>
    </row>
    <row r="44" spans="1:14" x14ac:dyDescent="0.25">
      <c r="A44" s="3" t="s">
        <v>32</v>
      </c>
      <c r="B44" t="s">
        <v>289</v>
      </c>
      <c r="C44" s="5" t="s">
        <v>211</v>
      </c>
      <c r="D44" s="132">
        <v>0.54452546296296256</v>
      </c>
      <c r="E44" s="21">
        <f>טבלה2[[#This Row],[ערכת מסוקים]]</f>
        <v>0.54452546296296256</v>
      </c>
      <c r="F44" s="21">
        <f>טבלה2[[#This Row],[יסעור]]+"00:01:00"</f>
        <v>0.545219907407407</v>
      </c>
      <c r="G44" s="21">
        <f>טבלה2[[#This Row],[ינשוף]]+"00:01:00"</f>
        <v>0.54591435185185144</v>
      </c>
      <c r="H44" s="21">
        <f>טבלה2[[#This Row],[פתן]]+"00:01:00"</f>
        <v>0.54660879629629588</v>
      </c>
      <c r="I44" s="132">
        <v>0.54939814814814814</v>
      </c>
      <c r="M44" s="2"/>
      <c r="N44" s="2"/>
    </row>
    <row r="45" spans="1:14" x14ac:dyDescent="0.25">
      <c r="A45" s="3" t="s">
        <v>34</v>
      </c>
      <c r="B45" t="s">
        <v>290</v>
      </c>
      <c r="C45" s="5" t="s">
        <v>212</v>
      </c>
      <c r="D45" s="132">
        <v>0.54537037037036995</v>
      </c>
      <c r="E45" s="21">
        <f>טבלה2[[#This Row],[ערכת מסוקים]]</f>
        <v>0.54537037037036995</v>
      </c>
      <c r="F45" s="21">
        <f>טבלה2[[#This Row],[יסעור]]+"00:01:00"</f>
        <v>0.54606481481481439</v>
      </c>
      <c r="G45" s="21">
        <f>טבלה2[[#This Row],[ינשוף]]+"00:01:00"</f>
        <v>0.54675925925925883</v>
      </c>
      <c r="H45" s="21">
        <f>טבלה2[[#This Row],[פתן]]+"00:01:00"</f>
        <v>0.54745370370370328</v>
      </c>
      <c r="I45" s="132">
        <v>0.55011574074074077</v>
      </c>
      <c r="M45" s="2"/>
      <c r="N45" s="2"/>
    </row>
    <row r="46" spans="1:14" x14ac:dyDescent="0.25">
      <c r="A46" s="3" t="s">
        <v>141</v>
      </c>
      <c r="B46" t="s">
        <v>291</v>
      </c>
      <c r="C46" s="5" t="s">
        <v>142</v>
      </c>
      <c r="D46" s="132">
        <v>0.54648148148148101</v>
      </c>
      <c r="E46" s="21">
        <f>טבלה2[[#This Row],[ערכת מסוקים]]</f>
        <v>0.54648148148148101</v>
      </c>
      <c r="F46" s="21">
        <f>טבלה2[[#This Row],[יסעור]]+"00:01:00"</f>
        <v>0.54717592592592545</v>
      </c>
      <c r="G46" s="21">
        <f>טבלה2[[#This Row],[ינשוף]]+"00:01:00"</f>
        <v>0.5478703703703699</v>
      </c>
      <c r="H46" s="21">
        <f>טבלה2[[#This Row],[פתן]]+"00:01:00"</f>
        <v>0.54856481481481434</v>
      </c>
      <c r="I46" s="132">
        <v>0.55106481481481484</v>
      </c>
      <c r="M46" s="2"/>
      <c r="N46" s="2"/>
    </row>
    <row r="47" spans="1:14" x14ac:dyDescent="0.25">
      <c r="A47" s="3" t="s">
        <v>33</v>
      </c>
      <c r="B47" t="s">
        <v>292</v>
      </c>
      <c r="C47" s="5" t="s">
        <v>213</v>
      </c>
      <c r="D47" s="132">
        <v>0.54706018518518473</v>
      </c>
      <c r="E47" s="21">
        <f>טבלה2[[#This Row],[ערכת מסוקים]]</f>
        <v>0.54706018518518473</v>
      </c>
      <c r="F47" s="21">
        <f>טבלה2[[#This Row],[יסעור]]+"00:01:00"</f>
        <v>0.54775462962962918</v>
      </c>
      <c r="G47" s="21">
        <f>טבלה2[[#This Row],[ינשוף]]+"00:01:00"</f>
        <v>0.54844907407407362</v>
      </c>
      <c r="H47" s="21">
        <f>טבלה2[[#This Row],[פתן]]+"00:01:00"</f>
        <v>0.54914351851851806</v>
      </c>
      <c r="I47" s="132">
        <v>0.55156250000000007</v>
      </c>
      <c r="M47" s="2"/>
      <c r="N47" s="2"/>
    </row>
    <row r="48" spans="1:14" x14ac:dyDescent="0.25">
      <c r="A48" s="3" t="s">
        <v>135</v>
      </c>
      <c r="B48" t="s">
        <v>293</v>
      </c>
      <c r="C48" s="5" t="s">
        <v>137</v>
      </c>
      <c r="D48" s="132">
        <v>0.54752314814814773</v>
      </c>
      <c r="E48" s="21">
        <f>טבלה2[[#This Row],[ערכת מסוקים]]</f>
        <v>0.54752314814814773</v>
      </c>
      <c r="F48" s="21">
        <f>טבלה2[[#This Row],[יסעור]]+"00:01:00"</f>
        <v>0.54821759259259217</v>
      </c>
      <c r="G48" s="21">
        <f>טבלה2[[#This Row],[ינשוף]]+"00:01:00"</f>
        <v>0.54891203703703662</v>
      </c>
      <c r="H48" s="21">
        <f>טבלה2[[#This Row],[פתן]]+"00:01:00"</f>
        <v>0.54960648148148106</v>
      </c>
      <c r="I48" s="132">
        <v>0.55195601851851861</v>
      </c>
      <c r="M48" s="2"/>
      <c r="N48" s="2"/>
    </row>
    <row r="49" spans="1:14" x14ac:dyDescent="0.25">
      <c r="A49" s="3" t="s">
        <v>136</v>
      </c>
      <c r="B49" t="s">
        <v>277</v>
      </c>
      <c r="C49" s="5" t="s">
        <v>138</v>
      </c>
      <c r="D49" s="132">
        <v>0.5482523148148144</v>
      </c>
      <c r="E49" s="21">
        <f>טבלה2[[#This Row],[ערכת מסוקים]]</f>
        <v>0.5482523148148144</v>
      </c>
      <c r="F49" s="21">
        <f>טבלה2[[#This Row],[יסעור]]+"00:01:00"</f>
        <v>0.54894675925925884</v>
      </c>
      <c r="G49" s="21">
        <f>טבלה2[[#This Row],[ינשוף]]+"00:01:00"</f>
        <v>0.54964120370370328</v>
      </c>
      <c r="H49" s="21">
        <f>טבלה2[[#This Row],[פתן]]+"00:01:00"</f>
        <v>0.55033564814814773</v>
      </c>
      <c r="I49" s="132">
        <v>0.55256944444444456</v>
      </c>
      <c r="M49" s="2"/>
      <c r="N49" s="2"/>
    </row>
    <row r="50" spans="1:14" x14ac:dyDescent="0.25">
      <c r="A50" s="136" t="s">
        <v>35</v>
      </c>
      <c r="B50" t="s">
        <v>394</v>
      </c>
      <c r="C50" s="5" t="s">
        <v>121</v>
      </c>
      <c r="D50" s="132">
        <v>0.54865740740740698</v>
      </c>
      <c r="E50" s="21">
        <f>טבלה2[[#This Row],[ערכת מסוקים]]</f>
        <v>0.54865740740740698</v>
      </c>
      <c r="F50" s="21">
        <f>טבלה2[[#This Row],[יסעור]]+"00:01:00"</f>
        <v>0.54935185185185142</v>
      </c>
      <c r="G50" s="21">
        <f>טבלה2[[#This Row],[ינשוף]]+"00:01:00"</f>
        <v>0.55004629629629587</v>
      </c>
      <c r="H50" s="21">
        <f>טבלה2[[#This Row],[פתן]]+"00:01:00"</f>
        <v>0.55074074074074031</v>
      </c>
      <c r="I50" s="132">
        <v>0.55291666666666683</v>
      </c>
      <c r="M50" s="2"/>
      <c r="N50" s="2"/>
    </row>
    <row r="51" spans="1:14" x14ac:dyDescent="0.25">
      <c r="A51" s="3" t="s">
        <v>123</v>
      </c>
      <c r="B51" t="s">
        <v>122</v>
      </c>
      <c r="C51" s="23"/>
      <c r="D51" s="132">
        <v>0.55190972222222179</v>
      </c>
      <c r="E51" s="21">
        <f>טבלה2[[#This Row],[ערכת מסוקים]]</f>
        <v>0.55190972222222179</v>
      </c>
      <c r="F51" s="21">
        <f>טבלה2[[#This Row],[יסעור]]+"00:01:00"</f>
        <v>0.55260416666666623</v>
      </c>
      <c r="G51" s="21">
        <f>טבלה2[[#This Row],[ינשוף]]+"00:01:00"</f>
        <v>0.55329861111111067</v>
      </c>
      <c r="H51" s="21">
        <f>טבלה2[[#This Row],[פתן]]+"00:01:00"</f>
        <v>0.55399305555555511</v>
      </c>
      <c r="I51" s="132">
        <v>0.55567129629629641</v>
      </c>
      <c r="M51" s="2"/>
      <c r="N51" s="2"/>
    </row>
    <row r="52" spans="1:14" x14ac:dyDescent="0.25">
      <c r="A52" s="3" t="s">
        <v>294</v>
      </c>
      <c r="B52" t="s">
        <v>395</v>
      </c>
      <c r="C52" s="23" t="s">
        <v>298</v>
      </c>
      <c r="D52" s="132">
        <v>0.55269675925925887</v>
      </c>
      <c r="E52" s="21">
        <f>טבלה2[[#This Row],[ערכת מסוקים]]</f>
        <v>0.55269675925925887</v>
      </c>
      <c r="F52" s="21">
        <f>טבלה2[[#This Row],[יסעור]]+"00:01:00"</f>
        <v>0.55339120370370332</v>
      </c>
      <c r="G52" s="21">
        <f>טבלה2[[#This Row],[ינשוף]]+"00:01:00"</f>
        <v>0.55408564814814776</v>
      </c>
      <c r="H52" s="21">
        <f>טבלה2[[#This Row],[פתן]]+"00:01:00"</f>
        <v>0.5547800925925922</v>
      </c>
      <c r="I52" s="132">
        <v>0.55634259259259267</v>
      </c>
    </row>
    <row r="53" spans="1:14" x14ac:dyDescent="0.25">
      <c r="A53" s="3" t="s">
        <v>36</v>
      </c>
      <c r="B53" t="s">
        <v>295</v>
      </c>
      <c r="C53" s="5"/>
      <c r="D53" s="132">
        <v>0.55318287037036995</v>
      </c>
      <c r="E53" s="21">
        <f>טבלה2[[#This Row],[ערכת מסוקים]]</f>
        <v>0.55318287037036995</v>
      </c>
      <c r="F53" s="21">
        <f>טבלה2[[#This Row],[יסעור]]+"00:01:00"</f>
        <v>0.55387731481481439</v>
      </c>
      <c r="G53" s="21">
        <f>טבלה2[[#This Row],[ינשוף]]+"00:01:00"</f>
        <v>0.55457175925925883</v>
      </c>
      <c r="H53" s="21">
        <f>טבלה2[[#This Row],[פתן]]+"00:01:00"</f>
        <v>0.55526620370370328</v>
      </c>
      <c r="I53" s="132">
        <v>0.55675925925925929</v>
      </c>
    </row>
    <row r="54" spans="1:14" x14ac:dyDescent="0.25">
      <c r="A54" s="3" t="s">
        <v>498</v>
      </c>
      <c r="B54" t="s">
        <v>499</v>
      </c>
      <c r="C54" s="140"/>
      <c r="D54" s="132">
        <v>0.55381944444444442</v>
      </c>
      <c r="E54" s="21">
        <f>טבלה2[[#This Row],[ערכת מסוקים]]</f>
        <v>0.55381944444444442</v>
      </c>
      <c r="F54" s="21">
        <f>טבלה2[[#This Row],[יסעור]]+"00:01:00"</f>
        <v>0.55451388888888886</v>
      </c>
      <c r="G54" s="21">
        <f>טבלה2[[#This Row],[ינשוף]]+"00:01:00"</f>
        <v>0.5552083333333333</v>
      </c>
      <c r="H54" s="21">
        <f>טבלה2[[#This Row],[פתן]]+"00:01:00"</f>
        <v>0.55590277777777775</v>
      </c>
      <c r="I54" s="132">
        <v>0.55730324074074078</v>
      </c>
    </row>
    <row r="55" spans="1:14" x14ac:dyDescent="0.25">
      <c r="A55" s="3" t="s">
        <v>214</v>
      </c>
      <c r="B55" t="s">
        <v>296</v>
      </c>
      <c r="C55" s="5" t="s">
        <v>203</v>
      </c>
      <c r="D55" s="132">
        <v>0.5541666666666667</v>
      </c>
      <c r="E55" s="21">
        <f>טבלה2[[#This Row],[ערכת מסוקים]]</f>
        <v>0.5541666666666667</v>
      </c>
      <c r="F55" s="21">
        <f>טבלה2[[#This Row],[יסעור]]+"00:01:00"</f>
        <v>0.55486111111111114</v>
      </c>
      <c r="G55" s="21">
        <f>טבלה2[[#This Row],[ינשוף]]+"00:01:00"</f>
        <v>0.55555555555555558</v>
      </c>
      <c r="H55" s="21">
        <f>טבלה2[[#This Row],[פתן]]+"00:01:00"</f>
        <v>0.55625000000000002</v>
      </c>
      <c r="I55" s="132">
        <v>0.55763888888888891</v>
      </c>
    </row>
    <row r="56" spans="1:14" x14ac:dyDescent="0.25">
      <c r="B56" s="139"/>
      <c r="C56" s="140"/>
      <c r="D56" s="132"/>
      <c r="E56" s="21"/>
      <c r="F56" s="21"/>
      <c r="G56" s="21"/>
      <c r="H56" s="21"/>
      <c r="I56" s="132"/>
    </row>
  </sheetData>
  <conditionalFormatting sqref="A34">
    <cfRule type="expression" dxfId="11" priority="2">
      <formula>EXACT($H34,"V")</formula>
    </cfRule>
  </conditionalFormatting>
  <conditionalFormatting sqref="C21">
    <cfRule type="expression" dxfId="10" priority="1">
      <formula>EXACT($I21,"V")</formula>
    </cfRule>
  </conditionalFormatting>
  <pageMargins left="0.7" right="0.7" top="0.75" bottom="0.75" header="0.3" footer="0.3"/>
  <pageSetup scale="74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5"/>
  <sheetViews>
    <sheetView rightToLeft="1" zoomScale="85" zoomScaleNormal="85" workbookViewId="0">
      <selection activeCell="B16" sqref="B16"/>
    </sheetView>
  </sheetViews>
  <sheetFormatPr defaultRowHeight="13.8" x14ac:dyDescent="0.25"/>
  <cols>
    <col min="1" max="1" width="11.796875" bestFit="1" customWidth="1"/>
    <col min="2" max="2" width="20.09765625" bestFit="1" customWidth="1"/>
    <col min="3" max="3" width="20.69921875" bestFit="1" customWidth="1"/>
    <col min="4" max="6" width="20.5" style="135" bestFit="1" customWidth="1"/>
    <col min="8" max="8" width="10.69921875" bestFit="1" customWidth="1"/>
    <col min="9" max="9" width="13.59765625" bestFit="1" customWidth="1"/>
    <col min="10" max="10" width="19" customWidth="1"/>
  </cols>
  <sheetData>
    <row r="1" spans="1:12" x14ac:dyDescent="0.25">
      <c r="A1" s="35" t="s">
        <v>22</v>
      </c>
      <c r="B1" s="16" t="s">
        <v>23</v>
      </c>
      <c r="C1" s="16" t="s">
        <v>37</v>
      </c>
      <c r="D1" s="145" t="s">
        <v>481</v>
      </c>
      <c r="E1" s="145" t="s">
        <v>479</v>
      </c>
      <c r="F1" s="145" t="s">
        <v>480</v>
      </c>
      <c r="H1" s="8"/>
      <c r="I1" s="8"/>
      <c r="J1" s="8"/>
      <c r="K1" s="9"/>
      <c r="L1" s="9"/>
    </row>
    <row r="2" spans="1:12" x14ac:dyDescent="0.25">
      <c r="A2" s="150" t="s">
        <v>0</v>
      </c>
      <c r="B2" s="9" t="s">
        <v>382</v>
      </c>
      <c r="C2" s="4" t="s">
        <v>372</v>
      </c>
      <c r="D2" s="146">
        <v>0.49924768518518536</v>
      </c>
      <c r="E2" s="146">
        <f>טבלה3[[#This Row],[ערכת תובלה איטית]]</f>
        <v>0.49924768518518536</v>
      </c>
      <c r="F2" s="146">
        <f>טבלה3[[#This Row],[צופית ט.135]]+"00:01:00"</f>
        <v>0.49994212962962981</v>
      </c>
      <c r="H2" s="8"/>
      <c r="I2" s="4"/>
      <c r="J2" s="4"/>
      <c r="K2" s="9"/>
      <c r="L2" s="9"/>
    </row>
    <row r="3" spans="1:12" x14ac:dyDescent="0.25">
      <c r="A3" s="13" t="s">
        <v>496</v>
      </c>
      <c r="B3" t="s">
        <v>497</v>
      </c>
      <c r="C3" s="140"/>
      <c r="D3" s="163">
        <v>0.49965277777777778</v>
      </c>
      <c r="E3" s="163">
        <f>טבלה3[[#This Row],[ערכת תובלה איטית]]</f>
        <v>0.49965277777777778</v>
      </c>
      <c r="F3" s="163">
        <f>טבלה3[[#This Row],[צופית ט.135]]+"00:01:00"</f>
        <v>0.50034722222222228</v>
      </c>
      <c r="H3" s="8"/>
      <c r="I3" s="4"/>
      <c r="J3" s="4"/>
      <c r="K3" s="9"/>
      <c r="L3" s="9"/>
    </row>
    <row r="4" spans="1:12" x14ac:dyDescent="0.25">
      <c r="A4" s="13" t="s">
        <v>1</v>
      </c>
      <c r="B4" s="9" t="s">
        <v>237</v>
      </c>
      <c r="C4" s="4" t="s">
        <v>124</v>
      </c>
      <c r="D4" s="146">
        <v>0.50023148148148167</v>
      </c>
      <c r="E4" s="146">
        <f>טבלה3[[#This Row],[ערכת תובלה איטית]]</f>
        <v>0.50023148148148167</v>
      </c>
      <c r="F4" s="146">
        <f>טבלה3[[#This Row],[צופית ט.135]]+"00:01:00"</f>
        <v>0.50092592592592611</v>
      </c>
      <c r="H4" s="8"/>
      <c r="I4" s="4"/>
      <c r="J4" s="4"/>
      <c r="K4" s="9"/>
      <c r="L4" s="9"/>
    </row>
    <row r="5" spans="1:12" x14ac:dyDescent="0.25">
      <c r="A5" s="13" t="s">
        <v>125</v>
      </c>
      <c r="B5" s="9" t="s">
        <v>238</v>
      </c>
      <c r="C5" s="4" t="s">
        <v>114</v>
      </c>
      <c r="D5" s="146">
        <v>0.50162037037037055</v>
      </c>
      <c r="E5" s="146">
        <f>טבלה3[[#This Row],[ערכת תובלה איטית]]</f>
        <v>0.50162037037037055</v>
      </c>
      <c r="F5" s="146">
        <f>טבלה3[[#This Row],[צופית ט.135]]+"00:01:00"</f>
        <v>0.50231481481481499</v>
      </c>
      <c r="H5" s="8"/>
      <c r="I5" s="4"/>
      <c r="J5" s="4"/>
      <c r="K5" s="9"/>
      <c r="L5" s="9"/>
    </row>
    <row r="6" spans="1:12" x14ac:dyDescent="0.25">
      <c r="A6" s="13" t="s">
        <v>126</v>
      </c>
      <c r="B6" s="9" t="s">
        <v>239</v>
      </c>
      <c r="C6" s="4" t="s">
        <v>146</v>
      </c>
      <c r="D6" s="146">
        <v>0.50246527777777794</v>
      </c>
      <c r="E6" s="146">
        <f>טבלה3[[#This Row],[ערכת תובלה איטית]]</f>
        <v>0.50246527777777794</v>
      </c>
      <c r="F6" s="146">
        <f>טבלה3[[#This Row],[צופית ט.135]]+"00:01:00"</f>
        <v>0.50315972222222238</v>
      </c>
      <c r="H6" s="8"/>
      <c r="I6" s="6"/>
      <c r="J6" s="4"/>
      <c r="K6" s="9"/>
      <c r="L6" s="9"/>
    </row>
    <row r="7" spans="1:12" x14ac:dyDescent="0.25">
      <c r="A7" s="13" t="s">
        <v>2</v>
      </c>
      <c r="B7" s="9" t="s">
        <v>240</v>
      </c>
      <c r="C7" s="4" t="s">
        <v>204</v>
      </c>
      <c r="D7" s="146">
        <v>0.50282407407407426</v>
      </c>
      <c r="E7" s="146">
        <f>טבלה3[[#This Row],[ערכת תובלה איטית]]</f>
        <v>0.50282407407407426</v>
      </c>
      <c r="F7" s="146">
        <f>טבלה3[[#This Row],[צופית ט.135]]+"00:01:00"</f>
        <v>0.5035185185185187</v>
      </c>
      <c r="H7" s="8"/>
      <c r="I7" s="4"/>
      <c r="J7" s="4"/>
      <c r="K7" s="9"/>
      <c r="L7" s="9"/>
    </row>
    <row r="8" spans="1:12" x14ac:dyDescent="0.25">
      <c r="A8" s="13" t="s">
        <v>3</v>
      </c>
      <c r="B8" s="9" t="s">
        <v>113</v>
      </c>
      <c r="C8" s="4" t="s">
        <v>114</v>
      </c>
      <c r="D8" s="146">
        <v>0.50442129629629651</v>
      </c>
      <c r="E8" s="146">
        <f>טבלה3[[#This Row],[ערכת תובלה איטית]]</f>
        <v>0.50442129629629651</v>
      </c>
      <c r="F8" s="146">
        <f>טבלה3[[#This Row],[צופית ט.135]]+"00:01:00"</f>
        <v>0.50511574074074095</v>
      </c>
      <c r="H8" s="8"/>
      <c r="I8" s="4"/>
      <c r="J8" s="4"/>
      <c r="K8" s="9"/>
      <c r="L8" s="9"/>
    </row>
    <row r="9" spans="1:12" x14ac:dyDescent="0.25">
      <c r="A9" s="13" t="s">
        <v>39</v>
      </c>
      <c r="B9" s="9" t="s">
        <v>241</v>
      </c>
      <c r="C9" s="4" t="s">
        <v>114</v>
      </c>
      <c r="D9" s="146">
        <v>0.50643518518518538</v>
      </c>
      <c r="E9" s="146">
        <f>טבלה3[[#This Row],[ערכת תובלה איטית]]</f>
        <v>0.50643518518518538</v>
      </c>
      <c r="F9" s="146">
        <f>טבלה3[[#This Row],[צופית ט.135]]+"00:01:00"</f>
        <v>0.50712962962962982</v>
      </c>
      <c r="H9" s="8"/>
      <c r="I9" s="4"/>
      <c r="J9" s="4"/>
      <c r="K9" s="9"/>
      <c r="L9" s="9"/>
    </row>
    <row r="10" spans="1:12" x14ac:dyDescent="0.25">
      <c r="A10" s="13" t="s">
        <v>127</v>
      </c>
      <c r="B10" s="9" t="s">
        <v>242</v>
      </c>
      <c r="C10" s="4" t="s">
        <v>130</v>
      </c>
      <c r="D10" s="146">
        <v>0.50912037037037061</v>
      </c>
      <c r="E10" s="146">
        <f>טבלה3[[#This Row],[ערכת תובלה איטית]]</f>
        <v>0.50912037037037061</v>
      </c>
      <c r="F10" s="146">
        <f>טבלה3[[#This Row],[צופית ט.135]]+"00:01:00"</f>
        <v>0.50981481481481505</v>
      </c>
      <c r="H10" s="8"/>
      <c r="I10" s="4"/>
      <c r="J10" s="4"/>
      <c r="K10" s="9"/>
      <c r="L10" s="9"/>
    </row>
    <row r="11" spans="1:12" x14ac:dyDescent="0.25">
      <c r="A11" s="13" t="s">
        <v>4</v>
      </c>
      <c r="B11" s="9" t="s">
        <v>243</v>
      </c>
      <c r="C11" s="4" t="s">
        <v>114</v>
      </c>
      <c r="D11" s="146">
        <v>0.51056712962962991</v>
      </c>
      <c r="E11" s="146">
        <f>טבלה3[[#This Row],[ערכת תובלה איטית]]</f>
        <v>0.51056712962962991</v>
      </c>
      <c r="F11" s="146">
        <f>טבלה3[[#This Row],[צופית ט.135]]+"00:01:00"</f>
        <v>0.51126157407407435</v>
      </c>
      <c r="H11" s="8"/>
      <c r="I11" s="4"/>
      <c r="J11" s="4"/>
      <c r="K11" s="9"/>
      <c r="L11" s="9"/>
    </row>
    <row r="12" spans="1:12" x14ac:dyDescent="0.25">
      <c r="A12" s="13" t="s">
        <v>5</v>
      </c>
      <c r="B12" s="9" t="s">
        <v>115</v>
      </c>
      <c r="C12" s="4" t="s">
        <v>205</v>
      </c>
      <c r="D12" s="146">
        <v>0.51098379629629653</v>
      </c>
      <c r="E12" s="146">
        <f>טבלה3[[#This Row],[ערכת תובלה איטית]]</f>
        <v>0.51098379629629653</v>
      </c>
      <c r="F12" s="146">
        <f>טבלה3[[#This Row],[צופית ט.135]]+"00:01:00"</f>
        <v>0.51167824074074097</v>
      </c>
      <c r="H12" s="8"/>
      <c r="I12" s="4"/>
      <c r="J12" s="4"/>
      <c r="K12" s="9"/>
      <c r="L12" s="9"/>
    </row>
    <row r="13" spans="1:12" x14ac:dyDescent="0.25">
      <c r="A13" s="13" t="s">
        <v>128</v>
      </c>
      <c r="B13" s="9" t="s">
        <v>244</v>
      </c>
      <c r="C13" s="4" t="s">
        <v>130</v>
      </c>
      <c r="D13" s="146">
        <v>0.512314814814815</v>
      </c>
      <c r="E13" s="146">
        <f>טבלה3[[#This Row],[ערכת תובלה איטית]]</f>
        <v>0.512314814814815</v>
      </c>
      <c r="F13" s="146">
        <f>טבלה3[[#This Row],[צופית ט.135]]+"00:01:00"</f>
        <v>0.51300925925925944</v>
      </c>
      <c r="H13" s="8"/>
      <c r="I13" s="4"/>
      <c r="J13" s="4"/>
      <c r="K13" s="9"/>
      <c r="L13" s="9"/>
    </row>
    <row r="14" spans="1:12" x14ac:dyDescent="0.25">
      <c r="A14" s="13" t="s">
        <v>374</v>
      </c>
      <c r="B14" s="9" t="s">
        <v>375</v>
      </c>
      <c r="C14" s="23"/>
      <c r="D14" s="147">
        <v>0.51335648148148172</v>
      </c>
      <c r="E14" s="147">
        <f>טבלה3[[#This Row],[ערכת תובלה איטית]]</f>
        <v>0.51335648148148172</v>
      </c>
      <c r="F14" s="147">
        <f>טבלה3[[#This Row],[צופית ט.135]]+"00:01:00"</f>
        <v>0.51405092592592616</v>
      </c>
      <c r="H14" s="8"/>
      <c r="I14" s="4"/>
      <c r="J14" s="5"/>
      <c r="K14" s="9"/>
      <c r="L14" s="9"/>
    </row>
    <row r="15" spans="1:12" x14ac:dyDescent="0.25">
      <c r="A15" s="13" t="s">
        <v>129</v>
      </c>
      <c r="B15" s="9" t="s">
        <v>245</v>
      </c>
      <c r="C15" s="4" t="s">
        <v>206</v>
      </c>
      <c r="D15" s="146">
        <v>0.51405092592592616</v>
      </c>
      <c r="E15" s="146">
        <f>טבלה3[[#This Row],[ערכת תובלה איטית]]</f>
        <v>0.51405092592592616</v>
      </c>
      <c r="F15" s="146">
        <f>טבלה3[[#This Row],[צופית ט.135]]+"00:01:00"</f>
        <v>0.5147453703703706</v>
      </c>
      <c r="H15" s="8"/>
      <c r="I15" s="4"/>
      <c r="J15" s="4"/>
      <c r="K15" s="9"/>
      <c r="L15" s="9"/>
    </row>
    <row r="16" spans="1:12" x14ac:dyDescent="0.25">
      <c r="A16" s="150" t="s">
        <v>6</v>
      </c>
      <c r="B16" s="9" t="s">
        <v>504</v>
      </c>
      <c r="C16" s="5" t="s">
        <v>207</v>
      </c>
      <c r="D16" s="148">
        <v>0.51531250000000028</v>
      </c>
      <c r="E16" s="148">
        <f>טבלה3[[#This Row],[ערכת תובלה איטית]]</f>
        <v>0.51531250000000028</v>
      </c>
      <c r="F16" s="148">
        <f>טבלה3[[#This Row],[צופית ט.135]]+"00:01:00"</f>
        <v>0.51600694444444473</v>
      </c>
      <c r="H16" s="8"/>
      <c r="I16" s="4"/>
      <c r="J16" s="4"/>
      <c r="K16" s="9"/>
      <c r="L16" s="9"/>
    </row>
    <row r="17" spans="1:12" x14ac:dyDescent="0.25">
      <c r="A17" s="13" t="s">
        <v>40</v>
      </c>
      <c r="B17" s="9" t="s">
        <v>246</v>
      </c>
      <c r="C17" s="5" t="s">
        <v>130</v>
      </c>
      <c r="D17" s="148">
        <v>0.5161921296296299</v>
      </c>
      <c r="E17" s="148">
        <f>טבלה3[[#This Row],[ערכת תובלה איטית]]</f>
        <v>0.5161921296296299</v>
      </c>
      <c r="F17" s="148">
        <f>טבלה3[[#This Row],[צופית ט.135]]+"00:01:00"</f>
        <v>0.51688657407407435</v>
      </c>
      <c r="H17" s="8"/>
      <c r="I17" s="4"/>
      <c r="J17" s="4"/>
      <c r="K17" s="9"/>
      <c r="L17" s="9"/>
    </row>
    <row r="18" spans="1:12" x14ac:dyDescent="0.25">
      <c r="A18" s="13" t="s">
        <v>41</v>
      </c>
      <c r="B18" s="9" t="s">
        <v>247</v>
      </c>
      <c r="C18" s="5" t="s">
        <v>130</v>
      </c>
      <c r="D18" s="148">
        <v>0.51751157407407433</v>
      </c>
      <c r="E18" s="148">
        <f>טבלה3[[#This Row],[ערכת תובלה איטית]]</f>
        <v>0.51751157407407433</v>
      </c>
      <c r="F18" s="148">
        <f>טבלה3[[#This Row],[צופית ט.135]]+"00:01:00"</f>
        <v>0.51820601851851877</v>
      </c>
      <c r="H18" s="8"/>
      <c r="I18" s="4"/>
      <c r="J18" s="4"/>
      <c r="K18" s="9"/>
      <c r="L18" s="9"/>
    </row>
    <row r="19" spans="1:12" x14ac:dyDescent="0.25">
      <c r="A19" s="13" t="s">
        <v>42</v>
      </c>
      <c r="B19" s="9" t="s">
        <v>248</v>
      </c>
      <c r="C19" s="5" t="s">
        <v>139</v>
      </c>
      <c r="D19" s="148">
        <v>0.51800925925925956</v>
      </c>
      <c r="E19" s="148">
        <f>טבלה3[[#This Row],[ערכת תובלה איטית]]</f>
        <v>0.51800925925925956</v>
      </c>
      <c r="F19" s="148">
        <f>טבלה3[[#This Row],[צופית ט.135]]+"00:01:00"</f>
        <v>0.518703703703704</v>
      </c>
      <c r="H19" s="8"/>
      <c r="I19" s="4"/>
      <c r="J19" s="4"/>
      <c r="K19" s="9"/>
      <c r="L19" s="9"/>
    </row>
    <row r="20" spans="1:12" x14ac:dyDescent="0.25">
      <c r="A20" s="13" t="s">
        <v>43</v>
      </c>
      <c r="B20" s="9" t="s">
        <v>422</v>
      </c>
      <c r="C20" s="5" t="s">
        <v>140</v>
      </c>
      <c r="D20" s="148">
        <v>0.51914351851851881</v>
      </c>
      <c r="E20" s="148">
        <f>טבלה3[[#This Row],[ערכת תובלה איטית]]</f>
        <v>0.51914351851851881</v>
      </c>
      <c r="F20" s="148">
        <f>טבלה3[[#This Row],[צופית ט.135]]+"00:01:00"</f>
        <v>0.51983796296296325</v>
      </c>
      <c r="H20" s="8"/>
      <c r="I20" s="4"/>
      <c r="J20" s="4"/>
      <c r="K20" s="9"/>
      <c r="L20" s="9"/>
    </row>
    <row r="21" spans="1:12" x14ac:dyDescent="0.25">
      <c r="A21" s="13" t="s">
        <v>44</v>
      </c>
      <c r="B21" s="9" t="s">
        <v>249</v>
      </c>
      <c r="C21" s="5" t="s">
        <v>130</v>
      </c>
      <c r="D21" s="148">
        <v>0.5196875000000003</v>
      </c>
      <c r="E21" s="148">
        <f>טבלה3[[#This Row],[ערכת תובלה איטית]]</f>
        <v>0.5196875000000003</v>
      </c>
      <c r="F21" s="148">
        <f>טבלה3[[#This Row],[צופית ט.135]]+"00:01:00"</f>
        <v>0.52038194444444474</v>
      </c>
      <c r="H21" s="8"/>
      <c r="I21" s="4"/>
      <c r="J21" s="4"/>
      <c r="K21" s="9"/>
      <c r="L21" s="9"/>
    </row>
    <row r="22" spans="1:12" x14ac:dyDescent="0.25">
      <c r="A22" s="13" t="s">
        <v>383</v>
      </c>
      <c r="B22" s="9" t="s">
        <v>384</v>
      </c>
      <c r="C22" s="5"/>
      <c r="D22" s="148">
        <v>0.52153935185185218</v>
      </c>
      <c r="E22" s="148">
        <f>טבלה3[[#This Row],[ערכת תובלה איטית]]</f>
        <v>0.52153935185185218</v>
      </c>
      <c r="F22" s="148">
        <f>טבלה3[[#This Row],[צופית ט.135]]+"00:01:00"</f>
        <v>0.52223379629629663</v>
      </c>
      <c r="H22" s="8"/>
      <c r="I22" s="4"/>
      <c r="J22" s="5"/>
      <c r="K22" s="9"/>
      <c r="L22" s="9"/>
    </row>
    <row r="23" spans="1:12" x14ac:dyDescent="0.25">
      <c r="A23" s="13" t="s">
        <v>45</v>
      </c>
      <c r="B23" s="9" t="s">
        <v>385</v>
      </c>
      <c r="C23" s="5" t="s">
        <v>130</v>
      </c>
      <c r="D23" s="148">
        <v>0.52289351851851884</v>
      </c>
      <c r="E23" s="148">
        <f>טבלה3[[#This Row],[ערכת תובלה איטית]]</f>
        <v>0.52289351851851884</v>
      </c>
      <c r="F23" s="148">
        <f>טבלה3[[#This Row],[צופית ט.135]]+"00:01:00"</f>
        <v>0.52358796296296328</v>
      </c>
      <c r="H23" s="8"/>
      <c r="I23" s="4"/>
      <c r="J23" s="4"/>
      <c r="K23" s="9"/>
      <c r="L23" s="9"/>
    </row>
    <row r="24" spans="1:12" x14ac:dyDescent="0.25">
      <c r="A24" s="13" t="s">
        <v>46</v>
      </c>
      <c r="B24" s="9" t="s">
        <v>386</v>
      </c>
      <c r="C24" s="23" t="s">
        <v>215</v>
      </c>
      <c r="D24" s="147">
        <v>0.52356481481481509</v>
      </c>
      <c r="E24" s="147">
        <f>טבלה3[[#This Row],[ערכת תובלה איטית]]</f>
        <v>0.52356481481481509</v>
      </c>
      <c r="F24" s="147">
        <f>טבלה3[[#This Row],[צופית ט.135]]+"00:01:00"</f>
        <v>0.52425925925925954</v>
      </c>
      <c r="H24" s="8"/>
      <c r="I24" s="4"/>
      <c r="J24" s="4"/>
      <c r="K24" s="9"/>
      <c r="L24" s="9"/>
    </row>
    <row r="25" spans="1:12" x14ac:dyDescent="0.25">
      <c r="A25" s="13" t="s">
        <v>47</v>
      </c>
      <c r="B25" s="9" t="s">
        <v>250</v>
      </c>
      <c r="C25" s="23" t="s">
        <v>143</v>
      </c>
      <c r="D25" s="147">
        <v>0.52568287037037065</v>
      </c>
      <c r="E25" s="147">
        <f>טבלה3[[#This Row],[ערכת תובלה איטית]]</f>
        <v>0.52568287037037065</v>
      </c>
      <c r="F25" s="147">
        <f>טבלה3[[#This Row],[צופית ט.135]]+"00:01:00"</f>
        <v>0.52637731481481509</v>
      </c>
      <c r="I25" s="10"/>
      <c r="J25" s="5"/>
      <c r="K25" s="9"/>
    </row>
    <row r="26" spans="1:12" x14ac:dyDescent="0.25">
      <c r="A26" s="13" t="s">
        <v>48</v>
      </c>
      <c r="B26" s="9" t="s">
        <v>251</v>
      </c>
      <c r="C26" s="23" t="s">
        <v>130</v>
      </c>
      <c r="D26" s="147">
        <v>0.52598379629629655</v>
      </c>
      <c r="E26" s="147">
        <f>טבלה3[[#This Row],[ערכת תובלה איטית]]</f>
        <v>0.52598379629629655</v>
      </c>
      <c r="F26" s="147">
        <f>טבלה3[[#This Row],[צופית ט.135]]+"00:01:00"</f>
        <v>0.52667824074074099</v>
      </c>
      <c r="I26" s="9"/>
      <c r="J26" s="9"/>
      <c r="K26" s="9"/>
    </row>
    <row r="27" spans="1:12" x14ac:dyDescent="0.25">
      <c r="A27" s="13" t="s">
        <v>49</v>
      </c>
      <c r="B27" t="s">
        <v>252</v>
      </c>
      <c r="C27" s="23" t="s">
        <v>144</v>
      </c>
      <c r="D27" s="147">
        <v>0.52659722222222249</v>
      </c>
      <c r="E27" s="147">
        <f>טבלה3[[#This Row],[ערכת תובלה איטית]]</f>
        <v>0.52659722222222249</v>
      </c>
      <c r="F27" s="147">
        <f>טבלה3[[#This Row],[צופית ט.135]]+"00:01:00"</f>
        <v>0.52729166666666694</v>
      </c>
    </row>
    <row r="28" spans="1:12" x14ac:dyDescent="0.25">
      <c r="A28" s="13" t="s">
        <v>50</v>
      </c>
      <c r="B28" t="s">
        <v>253</v>
      </c>
      <c r="C28" s="23" t="s">
        <v>140</v>
      </c>
      <c r="D28" s="147">
        <v>0.52678240740740767</v>
      </c>
      <c r="E28" s="147">
        <f>טבלה3[[#This Row],[ערכת תובלה איטית]]</f>
        <v>0.52678240740740767</v>
      </c>
      <c r="F28" s="147">
        <f>טבלה3[[#This Row],[צופית ט.135]]+"00:01:00"</f>
        <v>0.52747685185185211</v>
      </c>
    </row>
    <row r="29" spans="1:12" x14ac:dyDescent="0.25">
      <c r="A29" s="150" t="s">
        <v>51</v>
      </c>
      <c r="B29" t="s">
        <v>254</v>
      </c>
      <c r="C29" s="23" t="s">
        <v>145</v>
      </c>
      <c r="D29" s="147">
        <v>0.52751157407407434</v>
      </c>
      <c r="E29" s="147">
        <f>טבלה3[[#This Row],[ערכת תובלה איטית]]</f>
        <v>0.52751157407407434</v>
      </c>
      <c r="F29" s="147">
        <f>טבלה3[[#This Row],[צופית ט.135]]+"00:01:00"</f>
        <v>0.52820601851851878</v>
      </c>
    </row>
    <row r="30" spans="1:12" x14ac:dyDescent="0.25">
      <c r="A30" s="13" t="s">
        <v>52</v>
      </c>
      <c r="B30" t="s">
        <v>255</v>
      </c>
      <c r="C30" s="23" t="s">
        <v>146</v>
      </c>
      <c r="D30" s="147">
        <v>0.52839120370370396</v>
      </c>
      <c r="E30" s="147">
        <f>טבלה3[[#This Row],[ערכת תובלה איטית]]</f>
        <v>0.52839120370370396</v>
      </c>
      <c r="F30" s="147">
        <f>טבלה3[[#This Row],[צופית ט.135]]+"00:01:00"</f>
        <v>0.5290856481481484</v>
      </c>
    </row>
    <row r="31" spans="1:12" x14ac:dyDescent="0.25">
      <c r="A31" s="13" t="s">
        <v>53</v>
      </c>
      <c r="B31" t="s">
        <v>256</v>
      </c>
      <c r="C31" s="23" t="s">
        <v>139</v>
      </c>
      <c r="D31" s="147">
        <v>0.52901620370370395</v>
      </c>
      <c r="E31" s="147">
        <f>טבלה3[[#This Row],[ערכת תובלה איטית]]</f>
        <v>0.52901620370370395</v>
      </c>
      <c r="F31" s="147">
        <f>טבלה3[[#This Row],[צופית ט.135]]+"00:01:00"</f>
        <v>0.52971064814814839</v>
      </c>
    </row>
    <row r="32" spans="1:12" x14ac:dyDescent="0.25">
      <c r="A32" s="13" t="s">
        <v>54</v>
      </c>
      <c r="B32" t="s">
        <v>257</v>
      </c>
      <c r="C32" s="23" t="s">
        <v>145</v>
      </c>
      <c r="D32" s="147">
        <v>0.52956018518518544</v>
      </c>
      <c r="E32" s="147">
        <f>טבלה3[[#This Row],[ערכת תובלה איטית]]</f>
        <v>0.52956018518518544</v>
      </c>
      <c r="F32" s="147">
        <f>טבלה3[[#This Row],[צופית ט.135]]+"00:01:00"</f>
        <v>0.53025462962962988</v>
      </c>
    </row>
    <row r="33" spans="1:6" x14ac:dyDescent="0.25">
      <c r="A33" s="13" t="s">
        <v>55</v>
      </c>
      <c r="B33" t="s">
        <v>258</v>
      </c>
      <c r="C33" s="23" t="s">
        <v>147</v>
      </c>
      <c r="D33" s="147">
        <v>0.53035879629629656</v>
      </c>
      <c r="E33" s="147">
        <f>טבלה3[[#This Row],[ערכת תובלה איטית]]</f>
        <v>0.53035879629629656</v>
      </c>
      <c r="F33" s="147">
        <f>טבלה3[[#This Row],[צופית ט.135]]+"00:01:00"</f>
        <v>0.53105324074074101</v>
      </c>
    </row>
    <row r="34" spans="1:6" x14ac:dyDescent="0.25">
      <c r="A34" s="13" t="s">
        <v>56</v>
      </c>
      <c r="B34" t="s">
        <v>259</v>
      </c>
      <c r="C34" s="23" t="s">
        <v>146</v>
      </c>
      <c r="D34" s="147">
        <v>0.53192129629629659</v>
      </c>
      <c r="E34" s="147">
        <f>טבלה3[[#This Row],[ערכת תובלה איטית]]</f>
        <v>0.53192129629629659</v>
      </c>
      <c r="F34" s="147">
        <f>טבלה3[[#This Row],[צופית ט.135]]+"00:01:00"</f>
        <v>0.53261574074074103</v>
      </c>
    </row>
    <row r="35" spans="1:6" x14ac:dyDescent="0.25">
      <c r="A35" s="13" t="s">
        <v>57</v>
      </c>
      <c r="B35" t="s">
        <v>260</v>
      </c>
      <c r="C35" s="23" t="s">
        <v>148</v>
      </c>
      <c r="D35" s="147">
        <v>0.53245370370370404</v>
      </c>
      <c r="E35" s="147">
        <f>טבלה3[[#This Row],[ערכת תובלה איטית]]</f>
        <v>0.53245370370370404</v>
      </c>
      <c r="F35" s="147">
        <f>טבלה3[[#This Row],[צופית ט.135]]+"00:01:00"</f>
        <v>0.53314814814814848</v>
      </c>
    </row>
    <row r="36" spans="1:6" x14ac:dyDescent="0.25">
      <c r="A36" s="13" t="s">
        <v>58</v>
      </c>
      <c r="B36" t="s">
        <v>261</v>
      </c>
      <c r="C36" s="23" t="s">
        <v>149</v>
      </c>
      <c r="D36" s="147">
        <v>0.53283564814814843</v>
      </c>
      <c r="E36" s="147">
        <f>טבלה3[[#This Row],[ערכת תובלה איטית]]</f>
        <v>0.53283564814814843</v>
      </c>
      <c r="F36" s="147">
        <f>טבלה3[[#This Row],[צופית ט.135]]+"00:01:00"</f>
        <v>0.53353009259259288</v>
      </c>
    </row>
    <row r="37" spans="1:6" x14ac:dyDescent="0.25">
      <c r="A37" s="13" t="s">
        <v>59</v>
      </c>
      <c r="B37" t="s">
        <v>262</v>
      </c>
      <c r="C37" s="23" t="s">
        <v>150</v>
      </c>
      <c r="D37" s="147">
        <v>0.53371527777777805</v>
      </c>
      <c r="E37" s="147">
        <f>טבלה3[[#This Row],[ערכת תובלה איטית]]</f>
        <v>0.53371527777777805</v>
      </c>
      <c r="F37" s="147">
        <f>טבלה3[[#This Row],[צופית ט.135]]+"00:01:00"</f>
        <v>0.53440972222222249</v>
      </c>
    </row>
    <row r="38" spans="1:6" x14ac:dyDescent="0.25">
      <c r="A38" s="13" t="s">
        <v>60</v>
      </c>
      <c r="B38" t="s">
        <v>263</v>
      </c>
      <c r="C38" s="23" t="s">
        <v>150</v>
      </c>
      <c r="D38" s="147">
        <v>0.53469907407407435</v>
      </c>
      <c r="E38" s="147">
        <f>טבלה3[[#This Row],[ערכת תובלה איטית]]</f>
        <v>0.53469907407407435</v>
      </c>
      <c r="F38" s="147">
        <f>טבלה3[[#This Row],[צופית ט.135]]+"00:01:00"</f>
        <v>0.5353935185185188</v>
      </c>
    </row>
    <row r="39" spans="1:6" x14ac:dyDescent="0.25">
      <c r="A39" s="13" t="s">
        <v>264</v>
      </c>
      <c r="B39" t="s">
        <v>265</v>
      </c>
      <c r="C39" s="23" t="s">
        <v>150</v>
      </c>
      <c r="D39" s="147">
        <v>0.53598379629629656</v>
      </c>
      <c r="E39" s="147">
        <f>טבלה3[[#This Row],[ערכת תובלה איטית]]</f>
        <v>0.53598379629629656</v>
      </c>
      <c r="F39" s="147">
        <f>טבלה3[[#This Row],[צופית ט.135]]+"00:01:00"</f>
        <v>0.536678240740741</v>
      </c>
    </row>
    <row r="40" spans="1:6" x14ac:dyDescent="0.25">
      <c r="A40" s="150" t="s">
        <v>16</v>
      </c>
      <c r="B40" t="s">
        <v>266</v>
      </c>
      <c r="C40" s="23" t="s">
        <v>210</v>
      </c>
      <c r="D40" s="147">
        <v>0.53658564814814835</v>
      </c>
      <c r="E40" s="147">
        <f>טבלה3[[#This Row],[ערכת תובלה איטית]]</f>
        <v>0.53658564814814835</v>
      </c>
      <c r="F40" s="147">
        <f>טבלה3[[#This Row],[צופית ט.135]]+"00:01:00"</f>
        <v>0.5372800925925928</v>
      </c>
    </row>
    <row r="41" spans="1:6" x14ac:dyDescent="0.25">
      <c r="A41" s="13" t="s">
        <v>17</v>
      </c>
      <c r="B41" t="s">
        <v>267</v>
      </c>
      <c r="C41" s="23" t="s">
        <v>150</v>
      </c>
      <c r="D41" s="147">
        <v>0.5380208333333335</v>
      </c>
      <c r="E41" s="147">
        <f>טבלה3[[#This Row],[ערכת תובלה איטית]]</f>
        <v>0.5380208333333335</v>
      </c>
      <c r="F41" s="147">
        <f>טבלה3[[#This Row],[צופית ט.135]]+"00:01:00"</f>
        <v>0.53871527777777795</v>
      </c>
    </row>
    <row r="42" spans="1:6" x14ac:dyDescent="0.25">
      <c r="A42" s="13" t="s">
        <v>18</v>
      </c>
      <c r="B42" t="s">
        <v>268</v>
      </c>
      <c r="C42" s="23" t="s">
        <v>150</v>
      </c>
      <c r="D42" s="147">
        <v>0.53993055555555569</v>
      </c>
      <c r="E42" s="147">
        <f>טבלה3[[#This Row],[ערכת תובלה איטית]]</f>
        <v>0.53993055555555569</v>
      </c>
      <c r="F42" s="147">
        <f>טבלה3[[#This Row],[צופית ט.135]]+"00:01:00"</f>
        <v>0.54062500000000013</v>
      </c>
    </row>
    <row r="43" spans="1:6" x14ac:dyDescent="0.25">
      <c r="A43" s="13" t="s">
        <v>19</v>
      </c>
      <c r="B43" t="s">
        <v>118</v>
      </c>
      <c r="C43" s="23" t="s">
        <v>150</v>
      </c>
      <c r="D43" s="147">
        <v>0.54053240740740749</v>
      </c>
      <c r="E43" s="147">
        <f>טבלה3[[#This Row],[ערכת תובלה איטית]]</f>
        <v>0.54053240740740749</v>
      </c>
      <c r="F43" s="147">
        <f>טבלה3[[#This Row],[צופית ט.135]]+"00:01:00"</f>
        <v>0.54122685185185193</v>
      </c>
    </row>
    <row r="44" spans="1:6" x14ac:dyDescent="0.25">
      <c r="A44" s="13" t="s">
        <v>20</v>
      </c>
      <c r="B44" t="s">
        <v>269</v>
      </c>
      <c r="C44" s="23" t="s">
        <v>150</v>
      </c>
      <c r="D44" s="147">
        <v>0.54145833333333337</v>
      </c>
      <c r="E44" s="147">
        <f>טבלה3[[#This Row],[ערכת תובלה איטית]]</f>
        <v>0.54145833333333337</v>
      </c>
      <c r="F44" s="147">
        <f>טבלה3[[#This Row],[צופית ט.135]]+"00:01:00"</f>
        <v>0.54215277777777782</v>
      </c>
    </row>
    <row r="45" spans="1:6" x14ac:dyDescent="0.25">
      <c r="A45" s="13" t="s">
        <v>21</v>
      </c>
      <c r="B45" t="s">
        <v>270</v>
      </c>
      <c r="C45" s="23" t="s">
        <v>150</v>
      </c>
      <c r="D45" s="147">
        <v>0.54204861111111113</v>
      </c>
      <c r="E45" s="147">
        <f>טבלה3[[#This Row],[ערכת תובלה איטית]]</f>
        <v>0.54204861111111113</v>
      </c>
      <c r="F45" s="147">
        <f>טבלה3[[#This Row],[צופית ט.135]]+"00:01:00"</f>
        <v>0.54274305555555558</v>
      </c>
    </row>
    <row r="46" spans="1:6" x14ac:dyDescent="0.25">
      <c r="A46" s="13" t="s">
        <v>28</v>
      </c>
      <c r="B46" t="s">
        <v>119</v>
      </c>
      <c r="C46" s="23" t="s">
        <v>150</v>
      </c>
      <c r="D46" s="147">
        <v>0.54306712962962966</v>
      </c>
      <c r="E46" s="147">
        <f>טבלה3[[#This Row],[ערכת תובלה איטית]]</f>
        <v>0.54306712962962966</v>
      </c>
      <c r="F46" s="147">
        <f>טבלה3[[#This Row],[צופית ט.135]]+"00:01:00"</f>
        <v>0.54376157407407411</v>
      </c>
    </row>
    <row r="47" spans="1:6" x14ac:dyDescent="0.25">
      <c r="A47" s="13" t="s">
        <v>120</v>
      </c>
      <c r="B47" t="s">
        <v>271</v>
      </c>
      <c r="C47" s="23" t="s">
        <v>150</v>
      </c>
      <c r="D47" s="147">
        <v>0.54450231481481481</v>
      </c>
      <c r="E47" s="147">
        <f>טבלה3[[#This Row],[ערכת תובלה איטית]]</f>
        <v>0.54450231481481481</v>
      </c>
      <c r="F47" s="147">
        <f>טבלה3[[#This Row],[צופית ט.135]]+"00:01:00"</f>
        <v>0.54519675925925926</v>
      </c>
    </row>
    <row r="48" spans="1:6" x14ac:dyDescent="0.25">
      <c r="A48" s="13" t="s">
        <v>29</v>
      </c>
      <c r="B48" t="s">
        <v>272</v>
      </c>
      <c r="C48" s="23" t="s">
        <v>150</v>
      </c>
      <c r="D48" s="147">
        <v>0.54543981481481485</v>
      </c>
      <c r="E48" s="147">
        <f>טבלה3[[#This Row],[ערכת תובלה איטית]]</f>
        <v>0.54543981481481485</v>
      </c>
      <c r="F48" s="147">
        <f>טבלה3[[#This Row],[צופית ט.135]]+"00:01:00"</f>
        <v>0.54613425925925929</v>
      </c>
    </row>
    <row r="49" spans="1:6" x14ac:dyDescent="0.25">
      <c r="A49" s="150" t="s">
        <v>30</v>
      </c>
      <c r="B49" t="s">
        <v>273</v>
      </c>
      <c r="C49" s="23" t="s">
        <v>150</v>
      </c>
      <c r="D49" s="147">
        <v>0.54672453703703705</v>
      </c>
      <c r="E49" s="147">
        <f>טבלה3[[#This Row],[ערכת תובלה איטית]]</f>
        <v>0.54672453703703705</v>
      </c>
      <c r="F49" s="147">
        <f>טבלה3[[#This Row],[צופית ט.135]]+"00:01:00"</f>
        <v>0.54741898148148149</v>
      </c>
    </row>
    <row r="50" spans="1:6" x14ac:dyDescent="0.25">
      <c r="A50" s="13" t="s">
        <v>274</v>
      </c>
      <c r="B50" t="s">
        <v>275</v>
      </c>
      <c r="C50" s="23"/>
      <c r="D50" s="147">
        <v>0.54715277777777782</v>
      </c>
      <c r="E50" s="147">
        <f>טבלה3[[#This Row],[ערכת תובלה איטית]]</f>
        <v>0.54715277777777782</v>
      </c>
      <c r="F50" s="147">
        <f>טבלה3[[#This Row],[צופית ט.135]]+"00:01:00"</f>
        <v>0.54784722222222226</v>
      </c>
    </row>
    <row r="51" spans="1:6" x14ac:dyDescent="0.25">
      <c r="A51" s="13" t="s">
        <v>31</v>
      </c>
      <c r="B51" t="s">
        <v>276</v>
      </c>
      <c r="C51" s="23" t="s">
        <v>150</v>
      </c>
      <c r="D51" s="147">
        <v>0.54748842592592595</v>
      </c>
      <c r="E51" s="147">
        <f>טבלה3[[#This Row],[ערכת תובלה איטית]]</f>
        <v>0.54748842592592595</v>
      </c>
      <c r="F51" s="147">
        <f>טבלה3[[#This Row],[צופית ט.135]]+"00:01:00"</f>
        <v>0.54818287037037039</v>
      </c>
    </row>
    <row r="52" spans="1:6" x14ac:dyDescent="0.25">
      <c r="A52" s="150" t="s">
        <v>387</v>
      </c>
      <c r="B52" t="s">
        <v>388</v>
      </c>
      <c r="C52" s="23" t="s">
        <v>198</v>
      </c>
      <c r="D52" s="149">
        <v>0.54791666666666672</v>
      </c>
      <c r="E52" s="149">
        <f>טבלה3[[#This Row],[ערכת תובלה איטית]]</f>
        <v>0.54791666666666672</v>
      </c>
      <c r="F52" s="149">
        <f>טבלה3[[#This Row],[צופית ט.135]]+"00:01:00"</f>
        <v>0.54861111111111116</v>
      </c>
    </row>
    <row r="53" spans="1:6" x14ac:dyDescent="0.25">
      <c r="A53" s="13" t="s">
        <v>279</v>
      </c>
      <c r="B53" t="s">
        <v>389</v>
      </c>
      <c r="C53" s="23"/>
      <c r="D53" s="147">
        <v>0.55311342592592594</v>
      </c>
      <c r="E53" s="147">
        <f>טבלה3[[#This Row],[ערכת תובלה איטית]]</f>
        <v>0.55311342592592594</v>
      </c>
      <c r="F53" s="147">
        <f>טבלה3[[#This Row],[צופית ט.135]]+"00:01:00"</f>
        <v>0.55380787037037038</v>
      </c>
    </row>
    <row r="54" spans="1:6" x14ac:dyDescent="0.25">
      <c r="A54" s="13" t="s">
        <v>136</v>
      </c>
      <c r="B54" t="s">
        <v>277</v>
      </c>
      <c r="C54" s="23" t="s">
        <v>138</v>
      </c>
      <c r="D54" s="147">
        <v>0.5539236111111111</v>
      </c>
      <c r="E54" s="147">
        <f>טבלה3[[#This Row],[ערכת תובלה איטית]]</f>
        <v>0.5539236111111111</v>
      </c>
      <c r="F54" s="147">
        <f>טבלה3[[#This Row],[צופית ט.135]]+"00:01:00"</f>
        <v>0.55461805555555554</v>
      </c>
    </row>
    <row r="55" spans="1:6" x14ac:dyDescent="0.25">
      <c r="A55" s="150" t="s">
        <v>35</v>
      </c>
      <c r="B55" t="s">
        <v>278</v>
      </c>
      <c r="C55" s="23" t="s">
        <v>121</v>
      </c>
      <c r="D55" s="147">
        <v>0.5541666666666667</v>
      </c>
      <c r="E55" s="147">
        <f>טבלה3[[#This Row],[ערכת תובלה איטית]]</f>
        <v>0.5541666666666667</v>
      </c>
      <c r="F55" s="147">
        <f>טבלה3[[#This Row],[צופית ט.135]]+"00:01:00"</f>
        <v>0.55486111111111114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M71"/>
  <sheetViews>
    <sheetView rightToLeft="1" topLeftCell="A40" zoomScale="85" zoomScaleNormal="85" workbookViewId="0">
      <selection activeCell="K2" sqref="K2:K66"/>
    </sheetView>
  </sheetViews>
  <sheetFormatPr defaultRowHeight="13.8" x14ac:dyDescent="0.25"/>
  <cols>
    <col min="2" max="2" width="16.19921875" bestFit="1" customWidth="1"/>
    <col min="3" max="3" width="19.5" bestFit="1" customWidth="1"/>
    <col min="4" max="4" width="23.796875" customWidth="1"/>
    <col min="5" max="5" width="12.296875" style="135" customWidth="1"/>
    <col min="6" max="13" width="8.796875" style="135"/>
  </cols>
  <sheetData>
    <row r="1" spans="1:13" x14ac:dyDescent="0.25">
      <c r="B1" s="12" t="s">
        <v>22</v>
      </c>
      <c r="C1" s="15" t="s">
        <v>23</v>
      </c>
      <c r="D1" s="15" t="s">
        <v>61</v>
      </c>
      <c r="E1" s="141" t="s">
        <v>201</v>
      </c>
      <c r="F1" s="141" t="s">
        <v>467</v>
      </c>
      <c r="G1" s="141" t="s">
        <v>468</v>
      </c>
      <c r="H1" s="141" t="s">
        <v>469</v>
      </c>
      <c r="I1" s="141" t="s">
        <v>470</v>
      </c>
      <c r="J1" s="143" t="s">
        <v>471</v>
      </c>
      <c r="K1" s="143" t="s">
        <v>472</v>
      </c>
      <c r="L1" s="143" t="s">
        <v>473</v>
      </c>
      <c r="M1" s="143" t="s">
        <v>474</v>
      </c>
    </row>
    <row r="2" spans="1:13" x14ac:dyDescent="0.25">
      <c r="A2" s="176" t="s">
        <v>475</v>
      </c>
      <c r="B2" s="153" t="s">
        <v>0</v>
      </c>
      <c r="C2" t="s">
        <v>373</v>
      </c>
      <c r="D2" s="25" t="s">
        <v>372</v>
      </c>
      <c r="E2" s="135">
        <v>0.50916666666666666</v>
      </c>
      <c r="F2" s="135">
        <f>טבלה7[[#This Row],[תחילת ערכה]]</f>
        <v>0.50916666666666666</v>
      </c>
      <c r="G2" s="135">
        <f>טבלה7[[#This Row],[ט.201]]+"00:01:"</f>
        <v>0.5098611111111111</v>
      </c>
      <c r="H2" s="135">
        <f>טבלה7[[#This Row],[ט.253]]+"00:01:00"</f>
        <v>0.51055555555555554</v>
      </c>
      <c r="I2" s="135">
        <f>טבלה7[[#This Row],[ט.107]]+"00:01:00"</f>
        <v>0.51124999999999998</v>
      </c>
      <c r="J2" s="135">
        <f>טבלה7[[#This Row],[ט.109]]+"00:01:00"</f>
        <v>0.51194444444444442</v>
      </c>
      <c r="K2" s="135">
        <f>טבלה7[[#This Row],[ט.101]]+"00:01:00"</f>
        <v>0.51263888888888887</v>
      </c>
      <c r="M2" s="135">
        <f>טבלה7[[#This Row],[ט.102]]+"00:01:00"</f>
        <v>0.51333333333333331</v>
      </c>
    </row>
    <row r="3" spans="1:13" x14ac:dyDescent="0.25">
      <c r="A3" s="176"/>
      <c r="B3" s="13" t="s">
        <v>496</v>
      </c>
      <c r="C3" t="s">
        <v>497</v>
      </c>
      <c r="D3" s="140"/>
      <c r="E3" s="135">
        <v>0.50937500000000002</v>
      </c>
      <c r="F3" s="135">
        <f>טבלה7[[#This Row],[תחילת ערכה]]</f>
        <v>0.50937500000000002</v>
      </c>
      <c r="G3" s="135">
        <f>טבלה7[[#This Row],[ט.201]]+"00:01:"</f>
        <v>0.51006944444444446</v>
      </c>
      <c r="H3" s="135">
        <f>טבלה7[[#This Row],[ט.253]]+"00:01:00"</f>
        <v>0.51076388888888891</v>
      </c>
      <c r="I3" s="135">
        <f>טבלה7[[#This Row],[ט.107]]+"00:01:00"</f>
        <v>0.51145833333333335</v>
      </c>
      <c r="J3" s="135">
        <f>טבלה7[[#This Row],[ט.109]]+"00:01:00"</f>
        <v>0.51215277777777779</v>
      </c>
      <c r="K3" s="135">
        <f>טבלה7[[#This Row],[ט.101]]+"00:01:00"</f>
        <v>0.51284722222222223</v>
      </c>
      <c r="M3" s="135">
        <f>טבלה7[[#This Row],[ט.102]]+"00:01:00"</f>
        <v>0.51354166666666667</v>
      </c>
    </row>
    <row r="4" spans="1:13" x14ac:dyDescent="0.25">
      <c r="A4" s="176"/>
      <c r="B4" s="14" t="s">
        <v>1</v>
      </c>
      <c r="C4" t="s">
        <v>237</v>
      </c>
      <c r="D4" s="24" t="s">
        <v>124</v>
      </c>
      <c r="E4" s="135">
        <v>0.50972222222222219</v>
      </c>
      <c r="F4" s="135">
        <f>טבלה7[[#This Row],[תחילת ערכה]]</f>
        <v>0.50972222222222219</v>
      </c>
      <c r="G4" s="135">
        <f>טבלה7[[#This Row],[ט.201]]+"00:01:"</f>
        <v>0.51041666666666663</v>
      </c>
      <c r="H4" s="135">
        <f>טבלה7[[#This Row],[ט.253]]+"00:01:00"</f>
        <v>0.51111111111111107</v>
      </c>
      <c r="I4" s="135">
        <f>טבלה7[[#This Row],[ט.107]]+"00:01:00"</f>
        <v>0.51180555555555551</v>
      </c>
      <c r="J4" s="135">
        <f>טבלה7[[#This Row],[ט.109]]+"00:01:00"</f>
        <v>0.51249999999999996</v>
      </c>
      <c r="K4" s="135">
        <f>טבלה7[[#This Row],[ט.101]]+"00:01:00"</f>
        <v>0.5131944444444444</v>
      </c>
      <c r="M4" s="135">
        <f>טבלה7[[#This Row],[ט.102]]+"00:01:00"</f>
        <v>0.51388888888888884</v>
      </c>
    </row>
    <row r="5" spans="1:13" x14ac:dyDescent="0.25">
      <c r="A5" s="176"/>
      <c r="B5" s="14" t="s">
        <v>125</v>
      </c>
      <c r="C5" t="s">
        <v>238</v>
      </c>
      <c r="D5" s="25" t="s">
        <v>114</v>
      </c>
      <c r="E5" s="135">
        <v>0.51059027777777777</v>
      </c>
      <c r="F5" s="135">
        <f>טבלה7[[#This Row],[תחילת ערכה]]</f>
        <v>0.51059027777777777</v>
      </c>
      <c r="G5" s="135">
        <f>טבלה7[[#This Row],[ט.201]]+"00:01:"</f>
        <v>0.51128472222222221</v>
      </c>
      <c r="H5" s="135">
        <f>טבלה7[[#This Row],[ט.253]]+"00:01:00"</f>
        <v>0.51197916666666665</v>
      </c>
      <c r="I5" s="135">
        <f>טבלה7[[#This Row],[ט.107]]+"00:01:00"</f>
        <v>0.51267361111111109</v>
      </c>
      <c r="J5" s="135">
        <f>טבלה7[[#This Row],[ט.109]]+"00:01:00"</f>
        <v>0.51336805555555554</v>
      </c>
      <c r="K5" s="135">
        <f>טבלה7[[#This Row],[ט.101]]+"00:01:00"</f>
        <v>0.51406249999999998</v>
      </c>
      <c r="M5" s="135">
        <f>טבלה7[[#This Row],[ט.102]]+"00:01:00"</f>
        <v>0.51475694444444442</v>
      </c>
    </row>
    <row r="6" spans="1:13" x14ac:dyDescent="0.25">
      <c r="A6" s="176"/>
      <c r="B6" s="14" t="s">
        <v>126</v>
      </c>
      <c r="C6" t="s">
        <v>239</v>
      </c>
      <c r="D6" s="25" t="s">
        <v>130</v>
      </c>
      <c r="E6" s="135">
        <v>0.51107638888888884</v>
      </c>
      <c r="F6" s="135">
        <f>טבלה7[[#This Row],[תחילת ערכה]]</f>
        <v>0.51107638888888884</v>
      </c>
      <c r="G6" s="135">
        <f>טבלה7[[#This Row],[ט.201]]+"00:01:"</f>
        <v>0.51177083333333329</v>
      </c>
      <c r="H6" s="135">
        <f>טבלה7[[#This Row],[ט.253]]+"00:01:00"</f>
        <v>0.51246527777777773</v>
      </c>
      <c r="I6" s="135">
        <f>טבלה7[[#This Row],[ט.107]]+"00:01:00"</f>
        <v>0.51315972222222217</v>
      </c>
      <c r="J6" s="135">
        <f>טבלה7[[#This Row],[ט.109]]+"00:01:00"</f>
        <v>0.51385416666666661</v>
      </c>
      <c r="K6" s="135">
        <f>טבלה7[[#This Row],[ט.101]]+"00:01:00"</f>
        <v>0.51454861111111105</v>
      </c>
      <c r="M6" s="135">
        <f>טבלה7[[#This Row],[ט.102]]+"00:01:00"</f>
        <v>0.5152430555555555</v>
      </c>
    </row>
    <row r="7" spans="1:13" x14ac:dyDescent="0.25">
      <c r="A7" s="176"/>
      <c r="B7" s="14" t="s">
        <v>2</v>
      </c>
      <c r="C7" t="s">
        <v>240</v>
      </c>
      <c r="D7" s="24" t="s">
        <v>146</v>
      </c>
      <c r="E7" s="135">
        <v>0.51128472222222221</v>
      </c>
      <c r="F7" s="135">
        <f>טבלה7[[#This Row],[תחילת ערכה]]</f>
        <v>0.51128472222222221</v>
      </c>
      <c r="G7" s="135">
        <f>טבלה7[[#This Row],[ט.201]]+"00:01:"</f>
        <v>0.51197916666666665</v>
      </c>
      <c r="H7" s="135">
        <f>טבלה7[[#This Row],[ט.253]]+"00:01:00"</f>
        <v>0.51267361111111109</v>
      </c>
      <c r="I7" s="135">
        <f>טבלה7[[#This Row],[ט.107]]+"00:01:00"</f>
        <v>0.51336805555555554</v>
      </c>
      <c r="J7" s="135">
        <f>טבלה7[[#This Row],[ט.109]]+"00:01:00"</f>
        <v>0.51406249999999998</v>
      </c>
      <c r="K7" s="135">
        <f>טבלה7[[#This Row],[ט.101]]+"00:01:00"</f>
        <v>0.51475694444444442</v>
      </c>
      <c r="M7" s="135">
        <f>טבלה7[[#This Row],[ט.102]]+"00:01:00"</f>
        <v>0.51545138888888886</v>
      </c>
    </row>
    <row r="8" spans="1:13" x14ac:dyDescent="0.25">
      <c r="A8" s="176"/>
      <c r="B8" s="14" t="s">
        <v>3</v>
      </c>
      <c r="C8" t="s">
        <v>113</v>
      </c>
      <c r="D8" s="25" t="s">
        <v>204</v>
      </c>
      <c r="E8" s="135">
        <v>0.51219907407407406</v>
      </c>
      <c r="F8" s="135">
        <f>טבלה7[[#This Row],[תחילת ערכה]]</f>
        <v>0.51219907407407406</v>
      </c>
      <c r="G8" s="135">
        <f>טבלה7[[#This Row],[ט.201]]+"00:01:"</f>
        <v>0.5128935185185185</v>
      </c>
      <c r="H8" s="135">
        <f>טבלה7[[#This Row],[ט.253]]+"00:01:00"</f>
        <v>0.51358796296296294</v>
      </c>
      <c r="I8" s="135">
        <f>טבלה7[[#This Row],[ט.107]]+"00:01:00"</f>
        <v>0.51428240740740738</v>
      </c>
      <c r="J8" s="135">
        <f>טבלה7[[#This Row],[ט.109]]+"00:01:00"</f>
        <v>0.51497685185185182</v>
      </c>
      <c r="K8" s="135">
        <f>טבלה7[[#This Row],[ט.101]]+"00:01:00"</f>
        <v>0.51567129629629627</v>
      </c>
      <c r="M8" s="135">
        <f>טבלה7[[#This Row],[ט.102]]+"00:01:00"</f>
        <v>0.51636574074074071</v>
      </c>
    </row>
    <row r="9" spans="1:13" x14ac:dyDescent="0.25">
      <c r="A9" s="176"/>
      <c r="B9" s="14" t="s">
        <v>39</v>
      </c>
      <c r="C9" t="s">
        <v>241</v>
      </c>
      <c r="D9" s="24" t="s">
        <v>114</v>
      </c>
      <c r="E9" s="135">
        <v>0.5133564814814815</v>
      </c>
      <c r="F9" s="135">
        <f>טבלה7[[#This Row],[תחילת ערכה]]</f>
        <v>0.5133564814814815</v>
      </c>
      <c r="G9" s="135">
        <f>טבלה7[[#This Row],[ט.201]]+"00:01:"</f>
        <v>0.51405092592592594</v>
      </c>
      <c r="H9" s="135">
        <f>טבלה7[[#This Row],[ט.253]]+"00:01:00"</f>
        <v>0.51474537037037038</v>
      </c>
      <c r="I9" s="135">
        <f>טבלה7[[#This Row],[ט.107]]+"00:01:00"</f>
        <v>0.51543981481481482</v>
      </c>
      <c r="J9" s="135">
        <f>טבלה7[[#This Row],[ט.109]]+"00:01:00"</f>
        <v>0.51613425925925926</v>
      </c>
      <c r="K9" s="135">
        <f>טבלה7[[#This Row],[ט.101]]+"00:01:00"</f>
        <v>0.51682870370370371</v>
      </c>
      <c r="M9" s="135">
        <f>טבלה7[[#This Row],[ט.102]]+"00:01:00"</f>
        <v>0.51752314814814815</v>
      </c>
    </row>
    <row r="10" spans="1:13" x14ac:dyDescent="0.25">
      <c r="A10" s="176"/>
      <c r="B10" s="14" t="s">
        <v>127</v>
      </c>
      <c r="C10" t="s">
        <v>242</v>
      </c>
      <c r="D10" s="24" t="s">
        <v>130</v>
      </c>
      <c r="E10" s="135">
        <v>0.51488425925925929</v>
      </c>
      <c r="F10" s="135">
        <f>טבלה7[[#This Row],[תחילת ערכה]]</f>
        <v>0.51488425925925929</v>
      </c>
      <c r="G10" s="135">
        <f>טבלה7[[#This Row],[ט.201]]+"00:01:"</f>
        <v>0.51557870370370373</v>
      </c>
      <c r="H10" s="135">
        <f>טבלה7[[#This Row],[ט.253]]+"00:01:00"</f>
        <v>0.51627314814814818</v>
      </c>
      <c r="I10" s="135">
        <f>טבלה7[[#This Row],[ט.107]]+"00:01:00"</f>
        <v>0.51696759259259262</v>
      </c>
      <c r="J10" s="135">
        <f>טבלה7[[#This Row],[ט.109]]+"00:01:00"</f>
        <v>0.51766203703703706</v>
      </c>
      <c r="K10" s="135">
        <f>טבלה7[[#This Row],[ט.101]]+"00:01:00"</f>
        <v>0.5183564814814815</v>
      </c>
      <c r="M10" s="135">
        <f>טבלה7[[#This Row],[ט.102]]+"00:01:00"</f>
        <v>0.51905092592592594</v>
      </c>
    </row>
    <row r="11" spans="1:13" x14ac:dyDescent="0.25">
      <c r="A11" s="176"/>
      <c r="B11" s="14" t="s">
        <v>4</v>
      </c>
      <c r="C11" t="s">
        <v>243</v>
      </c>
      <c r="D11" s="25" t="s">
        <v>114</v>
      </c>
      <c r="E11" s="135">
        <v>0.51570601851851861</v>
      </c>
      <c r="F11" s="135">
        <f>טבלה7[[#This Row],[תחילת ערכה]]</f>
        <v>0.51570601851851861</v>
      </c>
      <c r="G11" s="135">
        <f>טבלה7[[#This Row],[ט.201]]+"00:01:"</f>
        <v>0.51640046296296305</v>
      </c>
      <c r="H11" s="135">
        <f>טבלה7[[#This Row],[ט.253]]+"00:01:00"</f>
        <v>0.51709490740740749</v>
      </c>
      <c r="I11" s="135">
        <f>טבלה7[[#This Row],[ט.107]]+"00:01:00"</f>
        <v>0.51778935185185193</v>
      </c>
      <c r="J11" s="135">
        <f>טבלה7[[#This Row],[ט.109]]+"00:01:00"</f>
        <v>0.51848379629629637</v>
      </c>
      <c r="K11" s="135">
        <f>טבלה7[[#This Row],[ט.101]]+"00:01:00"</f>
        <v>0.51917824074074082</v>
      </c>
      <c r="M11" s="135">
        <f>טבלה7[[#This Row],[ט.102]]+"00:01:00"</f>
        <v>0.51987268518518526</v>
      </c>
    </row>
    <row r="12" spans="1:13" x14ac:dyDescent="0.25">
      <c r="A12" s="176"/>
      <c r="B12" s="14" t="s">
        <v>5</v>
      </c>
      <c r="C12" t="s">
        <v>115</v>
      </c>
      <c r="D12" s="24" t="s">
        <v>205</v>
      </c>
      <c r="E12" s="135">
        <v>0.5159490740740742</v>
      </c>
      <c r="F12" s="135">
        <f>טבלה7[[#This Row],[תחילת ערכה]]</f>
        <v>0.5159490740740742</v>
      </c>
      <c r="G12" s="135">
        <f>טבלה7[[#This Row],[ט.201]]+"00:01:"</f>
        <v>0.51664351851851864</v>
      </c>
      <c r="H12" s="135">
        <f>טבלה7[[#This Row],[ט.253]]+"00:01:00"</f>
        <v>0.51733796296296308</v>
      </c>
      <c r="I12" s="135">
        <f>טבלה7[[#This Row],[ט.107]]+"00:01:00"</f>
        <v>0.51803240740740752</v>
      </c>
      <c r="J12" s="135">
        <f>טבלה7[[#This Row],[ט.109]]+"00:01:00"</f>
        <v>0.51872685185185197</v>
      </c>
      <c r="K12" s="135">
        <f>טבלה7[[#This Row],[ט.101]]+"00:01:00"</f>
        <v>0.51942129629629641</v>
      </c>
      <c r="M12" s="135">
        <f>טבלה7[[#This Row],[ט.102]]+"00:01:00"</f>
        <v>0.52011574074074085</v>
      </c>
    </row>
    <row r="13" spans="1:13" x14ac:dyDescent="0.25">
      <c r="A13" s="176"/>
      <c r="B13" s="14" t="s">
        <v>128</v>
      </c>
      <c r="C13" t="s">
        <v>244</v>
      </c>
      <c r="D13" s="25" t="s">
        <v>130</v>
      </c>
      <c r="E13" s="135">
        <v>0.5167129629629631</v>
      </c>
      <c r="F13" s="135">
        <f>טבלה7[[#This Row],[תחילת ערכה]]</f>
        <v>0.5167129629629631</v>
      </c>
      <c r="G13" s="135">
        <f>טבלה7[[#This Row],[ט.201]]+"00:01:"</f>
        <v>0.51740740740740754</v>
      </c>
      <c r="H13" s="135">
        <f>טבלה7[[#This Row],[ט.253]]+"00:01:00"</f>
        <v>0.51810185185185198</v>
      </c>
      <c r="I13" s="135">
        <f>טבלה7[[#This Row],[ט.107]]+"00:01:00"</f>
        <v>0.51879629629629642</v>
      </c>
      <c r="J13" s="135">
        <f>טבלה7[[#This Row],[ט.109]]+"00:01:00"</f>
        <v>0.51949074074074086</v>
      </c>
      <c r="K13" s="135">
        <f>טבלה7[[#This Row],[ט.101]]+"00:01:00"</f>
        <v>0.52018518518518531</v>
      </c>
      <c r="M13" s="135">
        <f>טבלה7[[#This Row],[ט.102]]+"00:01:00"</f>
        <v>0.52087962962962975</v>
      </c>
    </row>
    <row r="14" spans="1:13" x14ac:dyDescent="0.25">
      <c r="A14" s="176"/>
      <c r="B14" s="14" t="s">
        <v>374</v>
      </c>
      <c r="C14" t="s">
        <v>375</v>
      </c>
      <c r="D14" s="23"/>
      <c r="E14" s="135">
        <v>0.51731481481481489</v>
      </c>
      <c r="F14" s="135">
        <f>טבלה7[[#This Row],[תחילת ערכה]]</f>
        <v>0.51731481481481489</v>
      </c>
      <c r="G14" s="135">
        <f>טבלה7[[#This Row],[ט.201]]+"00:01:"</f>
        <v>0.51800925925925934</v>
      </c>
      <c r="H14" s="135">
        <f>טבלה7[[#This Row],[ט.253]]+"00:01:00"</f>
        <v>0.51870370370370378</v>
      </c>
      <c r="I14" s="135">
        <f>טבלה7[[#This Row],[ט.107]]+"00:01:00"</f>
        <v>0.51939814814814822</v>
      </c>
      <c r="J14" s="135">
        <f>טבלה7[[#This Row],[ט.109]]+"00:01:00"</f>
        <v>0.52009259259259266</v>
      </c>
      <c r="K14" s="135">
        <f>טבלה7[[#This Row],[ט.101]]+"00:01:00"</f>
        <v>0.5207870370370371</v>
      </c>
      <c r="M14" s="135">
        <f>טבלה7[[#This Row],[ט.102]]+"00:01:00"</f>
        <v>0.52148148148148155</v>
      </c>
    </row>
    <row r="15" spans="1:13" x14ac:dyDescent="0.25">
      <c r="A15" s="176"/>
      <c r="B15" s="14" t="s">
        <v>129</v>
      </c>
      <c r="C15" t="s">
        <v>245</v>
      </c>
      <c r="D15" s="24" t="s">
        <v>206</v>
      </c>
      <c r="E15" s="135">
        <v>0.51771990740740748</v>
      </c>
      <c r="F15" s="135">
        <f>טבלה7[[#This Row],[תחילת ערכה]]</f>
        <v>0.51771990740740748</v>
      </c>
      <c r="G15" s="135">
        <f>טבלה7[[#This Row],[ט.201]]+"00:01:"</f>
        <v>0.51841435185185192</v>
      </c>
      <c r="H15" s="135">
        <f>טבלה7[[#This Row],[ט.253]]+"00:01:00"</f>
        <v>0.51910879629629636</v>
      </c>
      <c r="I15" s="135">
        <f>טבלה7[[#This Row],[ט.107]]+"00:01:00"</f>
        <v>0.5198032407407408</v>
      </c>
      <c r="J15" s="135">
        <f>טבלה7[[#This Row],[ט.109]]+"00:01:00"</f>
        <v>0.52049768518518524</v>
      </c>
      <c r="K15" s="135">
        <f>טבלה7[[#This Row],[ט.101]]+"00:01:00"</f>
        <v>0.52119212962962969</v>
      </c>
      <c r="M15" s="135">
        <f>טבלה7[[#This Row],[ט.102]]+"00:01:00"</f>
        <v>0.52188657407407413</v>
      </c>
    </row>
    <row r="16" spans="1:13" x14ac:dyDescent="0.25">
      <c r="A16" s="176"/>
      <c r="B16" s="153" t="s">
        <v>6</v>
      </c>
      <c r="C16" t="s">
        <v>504</v>
      </c>
      <c r="D16" s="27" t="s">
        <v>207</v>
      </c>
      <c r="E16" s="135">
        <v>0.51847222222222233</v>
      </c>
      <c r="F16" s="135">
        <f>טבלה7[[#This Row],[תחילת ערכה]]</f>
        <v>0.51847222222222233</v>
      </c>
      <c r="G16" s="135">
        <f>טבלה7[[#This Row],[ט.201]]+"00:01:"</f>
        <v>0.51916666666666678</v>
      </c>
      <c r="H16" s="135">
        <f>טבלה7[[#This Row],[ט.253]]+"00:01:00"</f>
        <v>0.51986111111111122</v>
      </c>
      <c r="I16" s="135">
        <f>טבלה7[[#This Row],[ט.107]]+"00:01:00"</f>
        <v>0.52055555555555566</v>
      </c>
      <c r="J16" s="135">
        <f>טבלה7[[#This Row],[ט.109]]+"00:01:00"</f>
        <v>0.5212500000000001</v>
      </c>
      <c r="K16" s="135">
        <f>טבלה7[[#This Row],[ט.101]]+"00:01:00"</f>
        <v>0.52194444444444454</v>
      </c>
      <c r="M16" s="135">
        <f>טבלה7[[#This Row],[ט.102]]+"00:01:00"</f>
        <v>0.52263888888888899</v>
      </c>
    </row>
    <row r="17" spans="1:13" x14ac:dyDescent="0.25">
      <c r="A17" s="176"/>
      <c r="B17" s="14" t="s">
        <v>40</v>
      </c>
      <c r="C17" t="s">
        <v>299</v>
      </c>
      <c r="D17" s="23" t="s">
        <v>130</v>
      </c>
      <c r="E17" s="135">
        <v>0.51896990740740756</v>
      </c>
      <c r="F17" s="135">
        <f>טבלה7[[#This Row],[תחילת ערכה]]</f>
        <v>0.51896990740740756</v>
      </c>
      <c r="G17" s="135">
        <f>טבלה7[[#This Row],[ט.201]]+"00:01:"</f>
        <v>0.519664351851852</v>
      </c>
      <c r="H17" s="135">
        <f>טבלה7[[#This Row],[ט.253]]+"00:01:00"</f>
        <v>0.52035879629629644</v>
      </c>
      <c r="I17" s="135">
        <f>טבלה7[[#This Row],[ט.107]]+"00:01:00"</f>
        <v>0.52105324074074089</v>
      </c>
      <c r="J17" s="135">
        <f>טבלה7[[#This Row],[ט.109]]+"00:01:00"</f>
        <v>0.52174768518518533</v>
      </c>
      <c r="K17" s="135">
        <f>טבלה7[[#This Row],[ט.101]]+"00:01:00"</f>
        <v>0.52244212962962977</v>
      </c>
      <c r="M17" s="135">
        <f>טבלה7[[#This Row],[ט.102]]+"00:01:00"</f>
        <v>0.52313657407407421</v>
      </c>
    </row>
    <row r="18" spans="1:13" x14ac:dyDescent="0.25">
      <c r="A18" s="176"/>
      <c r="B18" s="153" t="s">
        <v>51</v>
      </c>
      <c r="C18" t="s">
        <v>254</v>
      </c>
      <c r="D18" s="26" t="s">
        <v>145</v>
      </c>
      <c r="E18" s="135">
        <v>0.51989583333333345</v>
      </c>
      <c r="F18" s="135">
        <f>טבלה7[[#This Row],[תחילת ערכה]]</f>
        <v>0.51989583333333345</v>
      </c>
      <c r="G18" s="135">
        <f>טבלה7[[#This Row],[ט.201]]+"00:01:"</f>
        <v>0.52059027777777789</v>
      </c>
      <c r="H18" s="135">
        <f>טבלה7[[#This Row],[ט.253]]+"00:01:00"</f>
        <v>0.52128472222222233</v>
      </c>
      <c r="I18" s="135">
        <f>טבלה7[[#This Row],[ט.107]]+"00:01:00"</f>
        <v>0.52197916666666677</v>
      </c>
      <c r="J18" s="135">
        <f>טבלה7[[#This Row],[ט.109]]+"00:01:00"</f>
        <v>0.52267361111111121</v>
      </c>
      <c r="K18" s="135">
        <f>טבלה7[[#This Row],[ט.101]]+"00:01:00"</f>
        <v>0.52336805555555566</v>
      </c>
      <c r="M18" s="135">
        <f>טבלה7[[#This Row],[ט.102]]+"00:01:00"</f>
        <v>0.5240625000000001</v>
      </c>
    </row>
    <row r="19" spans="1:13" x14ac:dyDescent="0.25">
      <c r="A19" s="176"/>
      <c r="B19" s="14" t="s">
        <v>52</v>
      </c>
      <c r="C19" t="s">
        <v>255</v>
      </c>
      <c r="D19" s="27" t="s">
        <v>146</v>
      </c>
      <c r="E19" s="135">
        <v>0.52038194444444452</v>
      </c>
      <c r="F19" s="135">
        <f>טבלה7[[#This Row],[תחילת ערכה]]</f>
        <v>0.52038194444444452</v>
      </c>
      <c r="G19" s="135">
        <f>טבלה7[[#This Row],[ט.201]]+"00:01:"</f>
        <v>0.52107638888888896</v>
      </c>
      <c r="H19" s="135">
        <f>טבלה7[[#This Row],[ט.253]]+"00:01:00"</f>
        <v>0.52177083333333341</v>
      </c>
      <c r="I19" s="135">
        <f>טבלה7[[#This Row],[ט.107]]+"00:01:00"</f>
        <v>0.52246527777777785</v>
      </c>
      <c r="J19" s="135">
        <f>טבלה7[[#This Row],[ט.109]]+"00:01:00"</f>
        <v>0.52315972222222229</v>
      </c>
      <c r="K19" s="135">
        <f>טבלה7[[#This Row],[ט.101]]+"00:01:00"</f>
        <v>0.52385416666666673</v>
      </c>
      <c r="M19" s="135">
        <f>טבלה7[[#This Row],[ט.102]]+"00:01:00"</f>
        <v>0.52454861111111117</v>
      </c>
    </row>
    <row r="20" spans="1:13" x14ac:dyDescent="0.25">
      <c r="A20" s="176"/>
      <c r="B20" s="14" t="s">
        <v>53</v>
      </c>
      <c r="C20" t="s">
        <v>256</v>
      </c>
      <c r="D20" s="26" t="s">
        <v>139</v>
      </c>
      <c r="E20" s="135">
        <v>0.52074074074074084</v>
      </c>
      <c r="F20" s="135">
        <f>טבלה7[[#This Row],[תחילת ערכה]]</f>
        <v>0.52074074074074084</v>
      </c>
      <c r="G20" s="135">
        <f>טבלה7[[#This Row],[ט.201]]+"00:01:"</f>
        <v>0.52143518518518528</v>
      </c>
      <c r="H20" s="135">
        <f>טבלה7[[#This Row],[ט.253]]+"00:01:00"</f>
        <v>0.52212962962962972</v>
      </c>
      <c r="I20" s="135">
        <f>טבלה7[[#This Row],[ט.107]]+"00:01:00"</f>
        <v>0.52282407407407416</v>
      </c>
      <c r="J20" s="135">
        <f>טבלה7[[#This Row],[ט.109]]+"00:01:00"</f>
        <v>0.52351851851851861</v>
      </c>
      <c r="K20" s="135">
        <f>טבלה7[[#This Row],[ט.101]]+"00:01:00"</f>
        <v>0.52421296296296305</v>
      </c>
      <c r="M20" s="135">
        <f>טבלה7[[#This Row],[ט.102]]+"00:01:00"</f>
        <v>0.52490740740740749</v>
      </c>
    </row>
    <row r="21" spans="1:13" x14ac:dyDescent="0.25">
      <c r="A21" s="176"/>
      <c r="B21" s="14" t="s">
        <v>54</v>
      </c>
      <c r="C21" t="s">
        <v>257</v>
      </c>
      <c r="D21" s="27" t="s">
        <v>145</v>
      </c>
      <c r="E21" s="135">
        <v>0.52105324074074089</v>
      </c>
      <c r="F21" s="135">
        <f>טבלה7[[#This Row],[תחילת ערכה]]</f>
        <v>0.52105324074074089</v>
      </c>
      <c r="G21" s="135">
        <f>טבלה7[[#This Row],[ט.201]]+"00:01:"</f>
        <v>0.52174768518518533</v>
      </c>
      <c r="H21" s="135">
        <f>טבלה7[[#This Row],[ט.253]]+"00:01:00"</f>
        <v>0.52244212962962977</v>
      </c>
      <c r="I21" s="135">
        <f>טבלה7[[#This Row],[ט.107]]+"00:01:00"</f>
        <v>0.52313657407407421</v>
      </c>
      <c r="J21" s="135">
        <f>טבלה7[[#This Row],[ט.109]]+"00:01:00"</f>
        <v>0.52383101851851865</v>
      </c>
      <c r="K21" s="135">
        <f>טבלה7[[#This Row],[ט.101]]+"00:01:00"</f>
        <v>0.5245254629629631</v>
      </c>
      <c r="M21" s="135">
        <f>טבלה7[[#This Row],[ט.102]]+"00:01:00"</f>
        <v>0.52521990740740754</v>
      </c>
    </row>
    <row r="22" spans="1:13" x14ac:dyDescent="0.25">
      <c r="A22" s="176"/>
      <c r="B22" s="14" t="s">
        <v>55</v>
      </c>
      <c r="C22" t="s">
        <v>300</v>
      </c>
      <c r="D22" s="26" t="s">
        <v>147</v>
      </c>
      <c r="E22" s="135">
        <v>0.52150462962962973</v>
      </c>
      <c r="F22" s="135">
        <f>טבלה7[[#This Row],[תחילת ערכה]]</f>
        <v>0.52150462962962973</v>
      </c>
      <c r="G22" s="135">
        <f>טבלה7[[#This Row],[ט.201]]+"00:01:"</f>
        <v>0.52219907407407418</v>
      </c>
      <c r="H22" s="135">
        <f>טבלה7[[#This Row],[ט.253]]+"00:01:00"</f>
        <v>0.52289351851851862</v>
      </c>
      <c r="I22" s="135">
        <f>טבלה7[[#This Row],[ט.107]]+"00:01:00"</f>
        <v>0.52358796296296306</v>
      </c>
      <c r="J22" s="135">
        <f>טבלה7[[#This Row],[ט.109]]+"00:01:00"</f>
        <v>0.5242824074074075</v>
      </c>
      <c r="K22" s="135">
        <f>טבלה7[[#This Row],[ט.101]]+"00:01:00"</f>
        <v>0.52497685185185194</v>
      </c>
      <c r="M22" s="135">
        <f>טבלה7[[#This Row],[ט.102]]+"00:01:00"</f>
        <v>0.52567129629629639</v>
      </c>
    </row>
    <row r="23" spans="1:13" x14ac:dyDescent="0.25">
      <c r="A23" s="176"/>
      <c r="B23" s="14" t="s">
        <v>56</v>
      </c>
      <c r="C23" t="s">
        <v>259</v>
      </c>
      <c r="D23" s="27" t="s">
        <v>146</v>
      </c>
      <c r="E23" s="135">
        <v>0.52239583333333339</v>
      </c>
      <c r="F23" s="135">
        <f>טבלה7[[#This Row],[תחילת ערכה]]</f>
        <v>0.52239583333333339</v>
      </c>
      <c r="G23" s="135">
        <f>טבלה7[[#This Row],[ט.201]]+"00:01:"</f>
        <v>0.52309027777777783</v>
      </c>
      <c r="H23" s="135">
        <f>טבלה7[[#This Row],[ט.253]]+"00:01:00"</f>
        <v>0.52378472222222228</v>
      </c>
      <c r="I23" s="135">
        <f>טבלה7[[#This Row],[ט.107]]+"00:01:00"</f>
        <v>0.52447916666666672</v>
      </c>
      <c r="J23" s="135">
        <f>טבלה7[[#This Row],[ט.109]]+"00:01:00"</f>
        <v>0.52517361111111116</v>
      </c>
      <c r="K23" s="135">
        <f>טבלה7[[#This Row],[ט.101]]+"00:01:00"</f>
        <v>0.5258680555555556</v>
      </c>
      <c r="M23" s="135">
        <f>טבלה7[[#This Row],[ט.102]]+"00:01:00"</f>
        <v>0.52656250000000004</v>
      </c>
    </row>
    <row r="24" spans="1:13" x14ac:dyDescent="0.25">
      <c r="A24" s="176"/>
      <c r="B24" s="14" t="s">
        <v>57</v>
      </c>
      <c r="C24" t="s">
        <v>260</v>
      </c>
      <c r="D24" s="26" t="s">
        <v>148</v>
      </c>
      <c r="E24" s="135">
        <v>0.52269675925925929</v>
      </c>
      <c r="F24" s="135">
        <f>טבלה7[[#This Row],[תחילת ערכה]]</f>
        <v>0.52269675925925929</v>
      </c>
      <c r="G24" s="135">
        <f>טבלה7[[#This Row],[ט.201]]+"00:01:"</f>
        <v>0.52339120370370373</v>
      </c>
      <c r="H24" s="135">
        <f>טבלה7[[#This Row],[ט.253]]+"00:01:00"</f>
        <v>0.52408564814814818</v>
      </c>
      <c r="I24" s="135">
        <f>טבלה7[[#This Row],[ט.107]]+"00:01:00"</f>
        <v>0.52478009259259262</v>
      </c>
      <c r="J24" s="135">
        <f>טבלה7[[#This Row],[ט.109]]+"00:01:00"</f>
        <v>0.52547453703703706</v>
      </c>
      <c r="K24" s="135">
        <f>טבלה7[[#This Row],[ט.101]]+"00:01:00"</f>
        <v>0.5261689814814815</v>
      </c>
      <c r="M24" s="135">
        <f>טבלה7[[#This Row],[ט.102]]+"00:01:00"</f>
        <v>0.52686342592592594</v>
      </c>
    </row>
    <row r="25" spans="1:13" x14ac:dyDescent="0.25">
      <c r="A25" s="176"/>
      <c r="B25" s="14" t="s">
        <v>58</v>
      </c>
      <c r="C25" t="s">
        <v>261</v>
      </c>
      <c r="D25" s="27" t="s">
        <v>149</v>
      </c>
      <c r="E25" s="135">
        <v>0.5229166666666667</v>
      </c>
      <c r="F25" s="135">
        <f>טבלה7[[#This Row],[תחילת ערכה]]</f>
        <v>0.5229166666666667</v>
      </c>
      <c r="G25" s="135">
        <f>טבלה7[[#This Row],[ט.201]]+"00:01:"</f>
        <v>0.52361111111111114</v>
      </c>
      <c r="H25" s="135">
        <f>טבלה7[[#This Row],[ט.253]]+"00:01:00"</f>
        <v>0.52430555555555558</v>
      </c>
      <c r="I25" s="135">
        <f>טבלה7[[#This Row],[ט.107]]+"00:01:00"</f>
        <v>0.52500000000000002</v>
      </c>
      <c r="J25" s="135">
        <f>טבלה7[[#This Row],[ט.109]]+"00:01:00"</f>
        <v>0.52569444444444446</v>
      </c>
      <c r="K25" s="135">
        <f>טבלה7[[#This Row],[ט.101]]+"00:01:00"</f>
        <v>0.52638888888888891</v>
      </c>
      <c r="M25" s="135">
        <f>טבלה7[[#This Row],[ט.102]]+"00:01:00"</f>
        <v>0.52708333333333335</v>
      </c>
    </row>
    <row r="26" spans="1:13" x14ac:dyDescent="0.25">
      <c r="A26" s="176"/>
      <c r="B26" s="14" t="s">
        <v>59</v>
      </c>
      <c r="C26" t="s">
        <v>262</v>
      </c>
      <c r="D26" s="26" t="s">
        <v>150</v>
      </c>
      <c r="E26" s="135">
        <v>0.52341435185185192</v>
      </c>
      <c r="F26" s="135">
        <f>טבלה7[[#This Row],[תחילת ערכה]]</f>
        <v>0.52341435185185192</v>
      </c>
      <c r="G26" s="135">
        <f>טבלה7[[#This Row],[ט.201]]+"00:01:"</f>
        <v>0.52410879629629636</v>
      </c>
      <c r="H26" s="135">
        <f>טבלה7[[#This Row],[ט.253]]+"00:01:00"</f>
        <v>0.52480324074074081</v>
      </c>
      <c r="I26" s="135">
        <f>טבלה7[[#This Row],[ט.107]]+"00:01:00"</f>
        <v>0.52549768518518525</v>
      </c>
      <c r="J26" s="135">
        <f>טבלה7[[#This Row],[ט.109]]+"00:01:00"</f>
        <v>0.52619212962962969</v>
      </c>
      <c r="K26" s="135">
        <f>טבלה7[[#This Row],[ט.101]]+"00:01:00"</f>
        <v>0.52688657407407413</v>
      </c>
      <c r="M26" s="135">
        <f>טבלה7[[#This Row],[ט.102]]+"00:01:00"</f>
        <v>0.52758101851851857</v>
      </c>
    </row>
    <row r="27" spans="1:13" x14ac:dyDescent="0.25">
      <c r="A27" s="176"/>
      <c r="B27" s="14" t="s">
        <v>60</v>
      </c>
      <c r="C27" t="s">
        <v>263</v>
      </c>
      <c r="D27" s="27" t="s">
        <v>150</v>
      </c>
      <c r="E27" s="135">
        <v>0.52396990740740745</v>
      </c>
      <c r="F27" s="135">
        <f>טבלה7[[#This Row],[תחילת ערכה]]</f>
        <v>0.52396990740740745</v>
      </c>
      <c r="G27" s="135">
        <f>טבלה7[[#This Row],[ט.201]]+"00:01:"</f>
        <v>0.5246643518518519</v>
      </c>
      <c r="H27" s="135">
        <f>טבלה7[[#This Row],[ט.253]]+"00:01:00"</f>
        <v>0.52535879629629634</v>
      </c>
      <c r="I27" s="135">
        <f>טבלה7[[#This Row],[ט.107]]+"00:01:00"</f>
        <v>0.52605324074074078</v>
      </c>
      <c r="J27" s="135">
        <f>טבלה7[[#This Row],[ט.109]]+"00:01:00"</f>
        <v>0.52674768518518522</v>
      </c>
      <c r="K27" s="135">
        <f>טבלה7[[#This Row],[ט.101]]+"00:01:00"</f>
        <v>0.52744212962962966</v>
      </c>
      <c r="M27" s="135">
        <f>טבלה7[[#This Row],[ט.102]]+"00:01:00"</f>
        <v>0.52813657407407411</v>
      </c>
    </row>
    <row r="28" spans="1:13" x14ac:dyDescent="0.25">
      <c r="A28" s="176"/>
      <c r="B28" s="153" t="s">
        <v>15</v>
      </c>
      <c r="C28" t="s">
        <v>287</v>
      </c>
      <c r="D28" s="4"/>
      <c r="E28" s="135">
        <v>0.52430555555555558</v>
      </c>
      <c r="F28" s="135">
        <f>טבלה7[[#This Row],[תחילת ערכה]]</f>
        <v>0.52430555555555558</v>
      </c>
      <c r="G28" s="135">
        <f>טבלה7[[#This Row],[ט.201]]+"00:01:"</f>
        <v>0.52500000000000002</v>
      </c>
      <c r="H28" s="135">
        <f>טבלה7[[#This Row],[ט.253]]+"00:01:00"</f>
        <v>0.52569444444444446</v>
      </c>
      <c r="I28" s="135">
        <f>טבלה7[[#This Row],[ט.107]]+"00:01:00"</f>
        <v>0.52638888888888891</v>
      </c>
      <c r="J28" s="135">
        <f>טבלה7[[#This Row],[ט.109]]+"00:01:00"</f>
        <v>0.52708333333333335</v>
      </c>
      <c r="K28" s="135">
        <f>טבלה7[[#This Row],[ט.101]]+"00:01:00"</f>
        <v>0.52777777777777779</v>
      </c>
      <c r="M28" s="135">
        <f>טבלה7[[#This Row],[ט.102]]+"00:01:00"</f>
        <v>0.52847222222222223</v>
      </c>
    </row>
    <row r="29" spans="1:13" x14ac:dyDescent="0.25">
      <c r="A29" s="176"/>
      <c r="B29" s="14" t="s">
        <v>376</v>
      </c>
      <c r="C29" t="s">
        <v>377</v>
      </c>
      <c r="D29" s="23"/>
      <c r="E29" s="135">
        <v>0.52520833333333339</v>
      </c>
      <c r="F29" s="135">
        <f>טבלה7[[#This Row],[תחילת ערכה]]</f>
        <v>0.52520833333333339</v>
      </c>
      <c r="G29" s="135">
        <f>טבלה7[[#This Row],[ט.201]]+"00:01:"</f>
        <v>0.52590277777777783</v>
      </c>
      <c r="H29" s="135">
        <f>טבלה7[[#This Row],[ט.253]]+"00:01:00"</f>
        <v>0.52659722222222227</v>
      </c>
      <c r="I29" s="135">
        <f>טבלה7[[#This Row],[ט.107]]+"00:01:00"</f>
        <v>0.52729166666666671</v>
      </c>
      <c r="J29" s="135">
        <f>טבלה7[[#This Row],[ט.109]]+"00:01:00"</f>
        <v>0.52798611111111116</v>
      </c>
      <c r="K29" s="135">
        <f>טבלה7[[#This Row],[ט.101]]+"00:01:00"</f>
        <v>0.5286805555555556</v>
      </c>
      <c r="M29" s="135">
        <f>טבלה7[[#This Row],[ט.102]]+"00:01:00"</f>
        <v>0.52937500000000004</v>
      </c>
    </row>
    <row r="30" spans="1:13" x14ac:dyDescent="0.25">
      <c r="A30" s="176" t="s">
        <v>494</v>
      </c>
      <c r="B30" s="14" t="s">
        <v>59</v>
      </c>
      <c r="C30" t="s">
        <v>262</v>
      </c>
      <c r="D30" s="23" t="s">
        <v>150</v>
      </c>
      <c r="E30" s="135">
        <v>0.52986111111111112</v>
      </c>
      <c r="F30" s="135">
        <f>טבלה7[[#This Row],[תחילת ערכה]]</f>
        <v>0.52986111111111112</v>
      </c>
      <c r="G30" s="135">
        <f>טבלה7[[#This Row],[ט.201]]+"00:01:"</f>
        <v>0.53055555555555556</v>
      </c>
      <c r="H30" s="135">
        <f>טבלה7[[#This Row],[ט.253]]+"00:01:00"</f>
        <v>0.53125</v>
      </c>
      <c r="I30" s="135">
        <f>טבלה7[[#This Row],[ט.107]]+"00:01:00"</f>
        <v>0.53194444444444444</v>
      </c>
      <c r="J30" s="135">
        <f>טבלה7[[#This Row],[ט.109]]+"00:01:00"</f>
        <v>0.53263888888888888</v>
      </c>
      <c r="K30" s="135">
        <f>טבלה7[[#This Row],[ט.101]]+"00:01:00"</f>
        <v>0.53333333333333333</v>
      </c>
      <c r="M30" s="135">
        <f>טבלה7[[#This Row],[ט.102]]+"00:01:00"</f>
        <v>0.53402777777777777</v>
      </c>
    </row>
    <row r="31" spans="1:13" x14ac:dyDescent="0.25">
      <c r="A31" s="176"/>
      <c r="B31" s="144" t="s">
        <v>476</v>
      </c>
      <c r="C31" s="9" t="s">
        <v>477</v>
      </c>
      <c r="D31" s="140"/>
      <c r="E31" s="135">
        <v>0.53016203703703701</v>
      </c>
      <c r="F31" s="135">
        <f>טבלה7[[#This Row],[תחילת ערכה]]</f>
        <v>0.53016203703703701</v>
      </c>
      <c r="G31" s="133">
        <f>טבלה7[[#This Row],[ט.201]]+"00:01:"</f>
        <v>0.53085648148148146</v>
      </c>
      <c r="H31" s="133">
        <f>טבלה7[[#This Row],[ט.253]]+"00:01:00"</f>
        <v>0.5315509259259259</v>
      </c>
      <c r="I31" s="133">
        <f>טבלה7[[#This Row],[ט.107]]+"00:01:00"</f>
        <v>0.53224537037037034</v>
      </c>
      <c r="J31" s="135">
        <f>טבלה7[[#This Row],[ט.109]]+"00:01:00"</f>
        <v>0.53293981481481478</v>
      </c>
      <c r="K31" s="135">
        <f>טבלה7[[#This Row],[ט.101]]+"00:01:00"</f>
        <v>0.53363425925925922</v>
      </c>
      <c r="M31" s="135">
        <f>טבלה7[[#This Row],[ט.102]]+"00:01:00"</f>
        <v>0.53432870370370367</v>
      </c>
    </row>
    <row r="32" spans="1:13" x14ac:dyDescent="0.25">
      <c r="A32" s="176"/>
      <c r="B32" s="14" t="s">
        <v>218</v>
      </c>
      <c r="C32" t="s">
        <v>301</v>
      </c>
      <c r="D32" s="4" t="s">
        <v>219</v>
      </c>
      <c r="E32" s="135">
        <v>0.53047453703703706</v>
      </c>
      <c r="F32" s="135">
        <f>טבלה7[[#This Row],[תחילת ערכה]]</f>
        <v>0.53047453703703706</v>
      </c>
      <c r="G32" s="135">
        <f>טבלה7[[#This Row],[ט.201]]+"00:01:"</f>
        <v>0.53116898148148151</v>
      </c>
      <c r="H32" s="135">
        <f>טבלה7[[#This Row],[ט.253]]+"00:01:00"</f>
        <v>0.53186342592592595</v>
      </c>
      <c r="I32" s="135">
        <f>טבלה7[[#This Row],[ט.107]]+"00:01:00"</f>
        <v>0.53255787037037039</v>
      </c>
      <c r="J32" s="135">
        <f>טבלה7[[#This Row],[ט.109]]+"00:01:00"</f>
        <v>0.53325231481481483</v>
      </c>
      <c r="K32" s="135">
        <f>טבלה7[[#This Row],[ט.101]]+"00:01:00"</f>
        <v>0.53394675925925927</v>
      </c>
      <c r="M32" s="135">
        <f>טבלה7[[#This Row],[ט.102]]+"00:01:00"</f>
        <v>0.53464120370370372</v>
      </c>
    </row>
    <row r="33" spans="1:13" x14ac:dyDescent="0.25">
      <c r="A33" s="176"/>
      <c r="B33" s="14" t="s">
        <v>220</v>
      </c>
      <c r="C33" t="s">
        <v>302</v>
      </c>
      <c r="D33" s="4" t="s">
        <v>130</v>
      </c>
      <c r="E33" s="135">
        <v>0.53125</v>
      </c>
      <c r="F33" s="135">
        <f>טבלה7[[#This Row],[תחילת ערכה]]</f>
        <v>0.53125</v>
      </c>
      <c r="G33" s="135">
        <f>טבלה7[[#This Row],[ט.201]]+"00:01:"</f>
        <v>0.53194444444444444</v>
      </c>
      <c r="H33" s="135">
        <f>טבלה7[[#This Row],[ט.253]]+"00:01:00"</f>
        <v>0.53263888888888888</v>
      </c>
      <c r="I33" s="135">
        <f>טבלה7[[#This Row],[ט.107]]+"00:01:00"</f>
        <v>0.53333333333333333</v>
      </c>
      <c r="J33" s="135">
        <f>טבלה7[[#This Row],[ט.109]]+"00:01:00"</f>
        <v>0.53402777777777777</v>
      </c>
      <c r="K33" s="135">
        <f>טבלה7[[#This Row],[ט.101]]+"00:01:00"</f>
        <v>0.53472222222222221</v>
      </c>
      <c r="M33" s="135">
        <f>טבלה7[[#This Row],[ט.102]]+"00:01:00"</f>
        <v>0.53541666666666665</v>
      </c>
    </row>
    <row r="34" spans="1:13" x14ac:dyDescent="0.25">
      <c r="A34" s="176"/>
      <c r="B34" s="14" t="s">
        <v>62</v>
      </c>
      <c r="C34" t="s">
        <v>303</v>
      </c>
      <c r="D34" s="5" t="s">
        <v>221</v>
      </c>
      <c r="E34" s="135">
        <v>0.53137731481481476</v>
      </c>
      <c r="F34" s="135">
        <f>טבלה7[[#This Row],[תחילת ערכה]]</f>
        <v>0.53137731481481476</v>
      </c>
      <c r="G34" s="135">
        <f>טבלה7[[#This Row],[ט.201]]+"00:01:"</f>
        <v>0.5320717592592592</v>
      </c>
      <c r="H34" s="135">
        <f>טבלה7[[#This Row],[ט.253]]+"00:01:00"</f>
        <v>0.53276620370370364</v>
      </c>
      <c r="I34" s="135">
        <f>טבלה7[[#This Row],[ט.107]]+"00:01:00"</f>
        <v>0.53346064814814809</v>
      </c>
      <c r="J34" s="135">
        <f>טבלה7[[#This Row],[ט.109]]+"00:01:00"</f>
        <v>0.53415509259259253</v>
      </c>
      <c r="K34" s="135">
        <f>טבלה7[[#This Row],[ט.101]]+"00:01:00"</f>
        <v>0.53484953703703697</v>
      </c>
      <c r="M34" s="135">
        <f>טבלה7[[#This Row],[ט.102]]+"00:01:00"</f>
        <v>0.53554398148148141</v>
      </c>
    </row>
    <row r="35" spans="1:13" x14ac:dyDescent="0.25">
      <c r="A35" s="176"/>
      <c r="B35" s="14" t="s">
        <v>63</v>
      </c>
      <c r="C35" t="s">
        <v>304</v>
      </c>
      <c r="D35" s="5" t="s">
        <v>153</v>
      </c>
      <c r="E35" s="135">
        <v>0.5321527777777777</v>
      </c>
      <c r="F35" s="135">
        <f>טבלה7[[#This Row],[תחילת ערכה]]</f>
        <v>0.5321527777777777</v>
      </c>
      <c r="G35" s="135">
        <f>טבלה7[[#This Row],[ט.201]]+"00:01:"</f>
        <v>0.53284722222222214</v>
      </c>
      <c r="H35" s="135">
        <f>טבלה7[[#This Row],[ט.253]]+"00:01:00"</f>
        <v>0.53354166666666658</v>
      </c>
      <c r="I35" s="135">
        <f>טבלה7[[#This Row],[ט.107]]+"00:01:00"</f>
        <v>0.53423611111111102</v>
      </c>
      <c r="J35" s="135">
        <f>טבלה7[[#This Row],[ט.109]]+"00:01:00"</f>
        <v>0.53493055555555546</v>
      </c>
      <c r="K35" s="135">
        <f>טבלה7[[#This Row],[ט.101]]+"00:01:00"</f>
        <v>0.53562499999999991</v>
      </c>
      <c r="M35" s="135">
        <f>טבלה7[[#This Row],[ט.102]]+"00:01:00"</f>
        <v>0.53631944444444435</v>
      </c>
    </row>
    <row r="36" spans="1:13" x14ac:dyDescent="0.25">
      <c r="A36" s="176"/>
      <c r="B36" s="14" t="s">
        <v>222</v>
      </c>
      <c r="C36" t="s">
        <v>305</v>
      </c>
      <c r="D36" s="5" t="s">
        <v>130</v>
      </c>
      <c r="E36" s="135">
        <v>0.53266203703703696</v>
      </c>
      <c r="F36" s="135">
        <f>טבלה7[[#This Row],[תחילת ערכה]]</f>
        <v>0.53266203703703696</v>
      </c>
      <c r="G36" s="135">
        <f>טבלה7[[#This Row],[ט.201]]+"00:01:"</f>
        <v>0.5333564814814814</v>
      </c>
      <c r="H36" s="135">
        <f>טבלה7[[#This Row],[ט.253]]+"00:01:00"</f>
        <v>0.53405092592592585</v>
      </c>
      <c r="I36" s="135">
        <f>טבלה7[[#This Row],[ט.107]]+"00:01:00"</f>
        <v>0.53474537037037029</v>
      </c>
      <c r="J36" s="135">
        <f>טבלה7[[#This Row],[ט.109]]+"00:01:00"</f>
        <v>0.53543981481481473</v>
      </c>
      <c r="K36" s="135">
        <f>טבלה7[[#This Row],[ט.101]]+"00:01:00"</f>
        <v>0.53613425925925917</v>
      </c>
      <c r="M36" s="135">
        <f>טבלה7[[#This Row],[ט.102]]+"00:01:00"</f>
        <v>0.53682870370370361</v>
      </c>
    </row>
    <row r="37" spans="1:13" x14ac:dyDescent="0.25">
      <c r="A37" s="176"/>
      <c r="B37" s="14" t="s">
        <v>223</v>
      </c>
      <c r="C37" t="s">
        <v>306</v>
      </c>
      <c r="D37" s="5" t="s">
        <v>114</v>
      </c>
      <c r="E37" s="135">
        <v>0.53321759259259249</v>
      </c>
      <c r="F37" s="135">
        <f>טבלה7[[#This Row],[תחילת ערכה]]</f>
        <v>0.53321759259259249</v>
      </c>
      <c r="G37" s="135">
        <f>טבלה7[[#This Row],[ט.201]]+"00:01:"</f>
        <v>0.53391203703703694</v>
      </c>
      <c r="H37" s="135">
        <f>טבלה7[[#This Row],[ט.253]]+"00:01:00"</f>
        <v>0.53460648148148138</v>
      </c>
      <c r="I37" s="135">
        <f>טבלה7[[#This Row],[ט.107]]+"00:01:00"</f>
        <v>0.53530092592592582</v>
      </c>
      <c r="J37" s="135">
        <f>טבלה7[[#This Row],[ט.109]]+"00:01:00"</f>
        <v>0.53599537037037026</v>
      </c>
      <c r="K37" s="135">
        <f>טבלה7[[#This Row],[ט.101]]+"00:01:00"</f>
        <v>0.5366898148148147</v>
      </c>
      <c r="M37" s="135">
        <f>טבלה7[[#This Row],[ט.102]]+"00:01:00"</f>
        <v>0.53738425925925914</v>
      </c>
    </row>
    <row r="38" spans="1:13" x14ac:dyDescent="0.25">
      <c r="A38" s="176"/>
      <c r="B38" s="14" t="s">
        <v>8</v>
      </c>
      <c r="C38" t="s">
        <v>282</v>
      </c>
      <c r="D38" s="4" t="s">
        <v>130</v>
      </c>
      <c r="E38" s="135">
        <v>0.53374999999999995</v>
      </c>
      <c r="F38" s="135">
        <f>טבלה7[[#This Row],[תחילת ערכה]]</f>
        <v>0.53374999999999995</v>
      </c>
      <c r="G38" s="135">
        <f>טבלה7[[#This Row],[ט.201]]+"00:01:"</f>
        <v>0.53444444444444439</v>
      </c>
      <c r="H38" s="135">
        <f>טבלה7[[#This Row],[ט.253]]+"00:01:00"</f>
        <v>0.53513888888888883</v>
      </c>
      <c r="I38" s="135">
        <f>טבלה7[[#This Row],[ט.107]]+"00:01:00"</f>
        <v>0.53583333333333327</v>
      </c>
      <c r="J38" s="135">
        <f>טבלה7[[#This Row],[ט.109]]+"00:01:00"</f>
        <v>0.53652777777777771</v>
      </c>
      <c r="K38" s="135">
        <f>טבלה7[[#This Row],[ט.101]]+"00:01:00"</f>
        <v>0.53722222222222216</v>
      </c>
      <c r="M38" s="135">
        <f>טבלה7[[#This Row],[ט.102]]+"00:01:00"</f>
        <v>0.5379166666666666</v>
      </c>
    </row>
    <row r="39" spans="1:13" x14ac:dyDescent="0.25">
      <c r="A39" s="176"/>
      <c r="B39" s="14" t="s">
        <v>9</v>
      </c>
      <c r="C39" t="s">
        <v>307</v>
      </c>
      <c r="D39" s="4" t="s">
        <v>224</v>
      </c>
      <c r="E39" s="135">
        <v>0.5340625</v>
      </c>
      <c r="F39" s="135">
        <f>טבלה7[[#This Row],[תחילת ערכה]]</f>
        <v>0.5340625</v>
      </c>
      <c r="G39" s="135">
        <f>טבלה7[[#This Row],[ט.201]]+"00:01:"</f>
        <v>0.53475694444444444</v>
      </c>
      <c r="H39" s="135">
        <f>טבלה7[[#This Row],[ט.253]]+"00:01:00"</f>
        <v>0.53545138888888888</v>
      </c>
      <c r="I39" s="135">
        <f>טבלה7[[#This Row],[ט.107]]+"00:01:00"</f>
        <v>0.53614583333333332</v>
      </c>
      <c r="J39" s="135">
        <f>טבלה7[[#This Row],[ט.109]]+"00:01:00"</f>
        <v>0.53684027777777776</v>
      </c>
      <c r="K39" s="135">
        <f>טבלה7[[#This Row],[ט.101]]+"00:01:00"</f>
        <v>0.53753472222222221</v>
      </c>
      <c r="M39" s="135">
        <f>טבלה7[[#This Row],[ט.102]]+"00:01:00"</f>
        <v>0.53822916666666665</v>
      </c>
    </row>
    <row r="40" spans="1:13" x14ac:dyDescent="0.25">
      <c r="A40" s="176"/>
      <c r="B40" s="14" t="s">
        <v>132</v>
      </c>
      <c r="C40" t="s">
        <v>308</v>
      </c>
      <c r="D40" s="4" t="s">
        <v>130</v>
      </c>
      <c r="E40" s="135">
        <v>0.53469907407407402</v>
      </c>
      <c r="F40" s="135">
        <f>טבלה7[[#This Row],[תחילת ערכה]]</f>
        <v>0.53469907407407402</v>
      </c>
      <c r="G40" s="135">
        <f>טבלה7[[#This Row],[ט.201]]+"00:01:"</f>
        <v>0.53539351851851846</v>
      </c>
      <c r="H40" s="135">
        <f>טבלה7[[#This Row],[ט.253]]+"00:01:00"</f>
        <v>0.53608796296296291</v>
      </c>
      <c r="I40" s="135">
        <f>טבלה7[[#This Row],[ט.107]]+"00:01:00"</f>
        <v>0.53678240740740735</v>
      </c>
      <c r="J40" s="135">
        <f>טבלה7[[#This Row],[ט.109]]+"00:01:00"</f>
        <v>0.53747685185185179</v>
      </c>
      <c r="K40" s="135">
        <f>טבלה7[[#This Row],[ט.101]]+"00:01:00"</f>
        <v>0.53817129629629623</v>
      </c>
      <c r="M40" s="135">
        <f>טבלה7[[#This Row],[ט.102]]+"00:01:00"</f>
        <v>0.53886574074074067</v>
      </c>
    </row>
    <row r="41" spans="1:13" x14ac:dyDescent="0.25">
      <c r="A41" s="176"/>
      <c r="B41" s="14" t="s">
        <v>10</v>
      </c>
      <c r="C41" t="s">
        <v>309</v>
      </c>
      <c r="D41" s="4" t="s">
        <v>133</v>
      </c>
      <c r="E41" s="135">
        <v>0.53487268518518516</v>
      </c>
      <c r="F41" s="135">
        <f>טבלה7[[#This Row],[תחילת ערכה]]</f>
        <v>0.53487268518518516</v>
      </c>
      <c r="G41" s="135">
        <f>טבלה7[[#This Row],[ט.201]]+"00:01:"</f>
        <v>0.5355671296296296</v>
      </c>
      <c r="H41" s="135">
        <f>טבלה7[[#This Row],[ט.253]]+"00:01:00"</f>
        <v>0.53626157407407404</v>
      </c>
      <c r="I41" s="135">
        <f>טבלה7[[#This Row],[ט.107]]+"00:01:00"</f>
        <v>0.53695601851851849</v>
      </c>
      <c r="J41" s="135">
        <f>טבלה7[[#This Row],[ט.109]]+"00:01:00"</f>
        <v>0.53765046296296293</v>
      </c>
      <c r="K41" s="135">
        <f>טבלה7[[#This Row],[ט.101]]+"00:01:00"</f>
        <v>0.53834490740740737</v>
      </c>
      <c r="M41" s="135">
        <f>טבלה7[[#This Row],[ט.102]]+"00:01:00"</f>
        <v>0.53903935185185181</v>
      </c>
    </row>
    <row r="42" spans="1:13" x14ac:dyDescent="0.25">
      <c r="A42" s="176"/>
      <c r="B42" s="14" t="s">
        <v>11</v>
      </c>
      <c r="C42" t="s">
        <v>283</v>
      </c>
      <c r="D42" s="4" t="s">
        <v>116</v>
      </c>
      <c r="E42" s="135">
        <v>0.53516203703703702</v>
      </c>
      <c r="F42" s="135">
        <f>טבלה7[[#This Row],[תחילת ערכה]]</f>
        <v>0.53516203703703702</v>
      </c>
      <c r="G42" s="135">
        <f>טבלה7[[#This Row],[ט.201]]+"00:01:"</f>
        <v>0.53585648148148146</v>
      </c>
      <c r="H42" s="135">
        <f>טבלה7[[#This Row],[ט.253]]+"00:01:00"</f>
        <v>0.5365509259259259</v>
      </c>
      <c r="I42" s="135">
        <f>טבלה7[[#This Row],[ט.107]]+"00:01:00"</f>
        <v>0.53724537037037035</v>
      </c>
      <c r="J42" s="135">
        <f>טבלה7[[#This Row],[ט.109]]+"00:01:00"</f>
        <v>0.53793981481481479</v>
      </c>
      <c r="K42" s="135">
        <f>טבלה7[[#This Row],[ט.101]]+"00:01:00"</f>
        <v>0.53863425925925923</v>
      </c>
      <c r="M42" s="135">
        <f>טבלה7[[#This Row],[ט.102]]+"00:01:00"</f>
        <v>0.53932870370370367</v>
      </c>
    </row>
    <row r="43" spans="1:13" x14ac:dyDescent="0.25">
      <c r="A43" s="176"/>
      <c r="B43" s="14" t="s">
        <v>380</v>
      </c>
      <c r="C43" t="s">
        <v>378</v>
      </c>
      <c r="D43" s="23"/>
      <c r="E43" s="135">
        <v>0.53578703703703701</v>
      </c>
      <c r="F43" s="135">
        <f>טבלה7[[#This Row],[תחילת ערכה]]</f>
        <v>0.53578703703703701</v>
      </c>
      <c r="G43" s="135">
        <f>טבלה7[[#This Row],[ט.201]]+"00:01:"</f>
        <v>0.53648148148148145</v>
      </c>
      <c r="H43" s="135">
        <f>טבלה7[[#This Row],[ט.253]]+"00:01:00"</f>
        <v>0.53717592592592589</v>
      </c>
      <c r="I43" s="135">
        <f>טבלה7[[#This Row],[ט.107]]+"00:01:00"</f>
        <v>0.53787037037037033</v>
      </c>
      <c r="J43" s="135">
        <f>טבלה7[[#This Row],[ט.109]]+"00:01:00"</f>
        <v>0.53856481481481477</v>
      </c>
      <c r="K43" s="135">
        <f>טבלה7[[#This Row],[ט.101]]+"00:01:00"</f>
        <v>0.53925925925925922</v>
      </c>
      <c r="M43" s="135">
        <f>טבלה7[[#This Row],[ט.102]]+"00:01:00"</f>
        <v>0.53995370370370366</v>
      </c>
    </row>
    <row r="44" spans="1:13" ht="20.399999999999999" x14ac:dyDescent="0.25">
      <c r="A44" s="176"/>
      <c r="B44" s="14" t="s">
        <v>12</v>
      </c>
      <c r="C44" t="s">
        <v>502</v>
      </c>
      <c r="D44" s="5" t="s">
        <v>200</v>
      </c>
      <c r="E44" s="135">
        <v>0.53621527777777778</v>
      </c>
      <c r="F44" s="135">
        <f>טבלה7[[#This Row],[תחילת ערכה]]</f>
        <v>0.53621527777777778</v>
      </c>
      <c r="G44" s="135">
        <f>טבלה7[[#This Row],[ט.201]]+"00:01:"</f>
        <v>0.53690972222222222</v>
      </c>
      <c r="H44" s="135">
        <f>טבלה7[[#This Row],[ט.253]]+"00:01:00"</f>
        <v>0.53760416666666666</v>
      </c>
      <c r="I44" s="135">
        <f>טבלה7[[#This Row],[ט.107]]+"00:01:00"</f>
        <v>0.5382986111111111</v>
      </c>
      <c r="J44" s="135">
        <f>טבלה7[[#This Row],[ט.109]]+"00:01:00"</f>
        <v>0.53899305555555554</v>
      </c>
      <c r="K44" s="135">
        <f>טבלה7[[#This Row],[ט.101]]+"00:01:00"</f>
        <v>0.53968749999999999</v>
      </c>
      <c r="M44" s="135">
        <f>טבלה7[[#This Row],[ט.102]]+"00:01:00"</f>
        <v>0.54038194444444443</v>
      </c>
    </row>
    <row r="45" spans="1:13" x14ac:dyDescent="0.25">
      <c r="A45" s="176"/>
      <c r="B45" s="14" t="s">
        <v>64</v>
      </c>
      <c r="C45" t="s">
        <v>310</v>
      </c>
      <c r="D45" s="4" t="s">
        <v>146</v>
      </c>
      <c r="E45" s="135">
        <v>0.53780092592592588</v>
      </c>
      <c r="F45" s="135">
        <f>טבלה7[[#This Row],[תחילת ערכה]]</f>
        <v>0.53780092592592588</v>
      </c>
      <c r="G45" s="135">
        <f>טבלה7[[#This Row],[ט.201]]+"00:01:"</f>
        <v>0.53849537037037032</v>
      </c>
      <c r="H45" s="135">
        <f>טבלה7[[#This Row],[ט.253]]+"00:01:00"</f>
        <v>0.53918981481481476</v>
      </c>
      <c r="I45" s="135">
        <f>טבלה7[[#This Row],[ט.107]]+"00:01:00"</f>
        <v>0.5398842592592592</v>
      </c>
      <c r="J45" s="135">
        <f>טבלה7[[#This Row],[ט.109]]+"00:01:00"</f>
        <v>0.54057870370370364</v>
      </c>
      <c r="K45" s="135">
        <f>טבלה7[[#This Row],[ט.101]]+"00:01:00"</f>
        <v>0.54127314814814809</v>
      </c>
      <c r="M45" s="135">
        <f>טבלה7[[#This Row],[ט.102]]+"00:01:00"</f>
        <v>0.54196759259259253</v>
      </c>
    </row>
    <row r="46" spans="1:13" x14ac:dyDescent="0.25">
      <c r="A46" s="176"/>
      <c r="B46" s="14" t="s">
        <v>65</v>
      </c>
      <c r="C46" t="s">
        <v>311</v>
      </c>
      <c r="D46" s="4" t="s">
        <v>225</v>
      </c>
      <c r="E46" s="135">
        <v>0.53841435185185182</v>
      </c>
      <c r="F46" s="135">
        <f>טבלה7[[#This Row],[תחילת ערכה]]</f>
        <v>0.53841435185185182</v>
      </c>
      <c r="G46" s="135">
        <f>טבלה7[[#This Row],[ט.201]]+"00:01:"</f>
        <v>0.53910879629629627</v>
      </c>
      <c r="H46" s="135">
        <f>טבלה7[[#This Row],[ט.253]]+"00:01:00"</f>
        <v>0.53980324074074071</v>
      </c>
      <c r="I46" s="135">
        <f>טבלה7[[#This Row],[ט.107]]+"00:01:00"</f>
        <v>0.54049768518518515</v>
      </c>
      <c r="J46" s="135">
        <f>טבלה7[[#This Row],[ט.109]]+"00:01:00"</f>
        <v>0.54119212962962959</v>
      </c>
      <c r="K46" s="135">
        <f>טבלה7[[#This Row],[ט.101]]+"00:01:00"</f>
        <v>0.54188657407407403</v>
      </c>
      <c r="M46" s="135">
        <f>טבלה7[[#This Row],[ט.102]]+"00:01:00"</f>
        <v>0.54258101851851848</v>
      </c>
    </row>
    <row r="47" spans="1:13" x14ac:dyDescent="0.25">
      <c r="A47" s="176"/>
      <c r="B47" s="14" t="s">
        <v>432</v>
      </c>
      <c r="C47" t="s">
        <v>433</v>
      </c>
      <c r="D47" s="4" t="s">
        <v>154</v>
      </c>
      <c r="E47" s="135">
        <v>0.53854166666666659</v>
      </c>
      <c r="F47" s="135">
        <f>טבלה7[[#This Row],[תחילת ערכה]]</f>
        <v>0.53854166666666659</v>
      </c>
      <c r="G47" s="135">
        <f>טבלה7[[#This Row],[ט.201]]+"00:01:"</f>
        <v>0.53923611111111103</v>
      </c>
      <c r="H47" s="135">
        <f>טבלה7[[#This Row],[ט.253]]+"00:01:00"</f>
        <v>0.53993055555555547</v>
      </c>
      <c r="I47" s="135">
        <f>טבלה7[[#This Row],[ט.107]]+"00:01:00"</f>
        <v>0.54062499999999991</v>
      </c>
      <c r="J47" s="135">
        <f>טבלה7[[#This Row],[ט.109]]+"00:01:00"</f>
        <v>0.54131944444444435</v>
      </c>
      <c r="K47" s="135">
        <f>טבלה7[[#This Row],[ט.101]]+"00:01:00"</f>
        <v>0.5420138888888888</v>
      </c>
      <c r="M47" s="135">
        <f>טבלה7[[#This Row],[ט.102]]+"00:01:00"</f>
        <v>0.54270833333333324</v>
      </c>
    </row>
    <row r="48" spans="1:13" x14ac:dyDescent="0.25">
      <c r="A48" s="176" t="s">
        <v>478</v>
      </c>
      <c r="B48" s="153" t="s">
        <v>434</v>
      </c>
      <c r="C48" t="s">
        <v>312</v>
      </c>
      <c r="D48" s="4" t="s">
        <v>210</v>
      </c>
      <c r="E48" s="135">
        <v>0.54494212962962929</v>
      </c>
      <c r="F48" s="135">
        <f>טבלה7[[#This Row],[תחילת ערכה]]</f>
        <v>0.54494212962962929</v>
      </c>
      <c r="G48" s="135">
        <f>טבלה7[[#This Row],[ט.201]]+"00:01:"</f>
        <v>0.54563657407407373</v>
      </c>
      <c r="H48" s="135">
        <f>טבלה7[[#This Row],[ט.253]]+"00:01:00"</f>
        <v>0.54633101851851817</v>
      </c>
      <c r="I48" s="135">
        <f>טבלה7[[#This Row],[ט.107]]+"00:01:00"</f>
        <v>0.54702546296296262</v>
      </c>
      <c r="J48" s="135">
        <f>טבלה7[[#This Row],[ט.109]]+"00:01:00"</f>
        <v>0.54771990740740706</v>
      </c>
      <c r="K48" s="135">
        <f>טבלה7[[#This Row],[ט.101]]+"00:01:00"</f>
        <v>0.5484143518518515</v>
      </c>
      <c r="L48" s="135">
        <f>טבלה7[[#This Row],[ט.140]]</f>
        <v>0.54910879629629594</v>
      </c>
      <c r="M48" s="135">
        <f>טבלה7[[#This Row],[ט.102]]+"00:01:00"</f>
        <v>0.54910879629629594</v>
      </c>
    </row>
    <row r="49" spans="1:13" x14ac:dyDescent="0.25">
      <c r="A49" s="176"/>
      <c r="B49" s="14" t="s">
        <v>17</v>
      </c>
      <c r="C49" t="s">
        <v>267</v>
      </c>
      <c r="D49" s="5" t="s">
        <v>150</v>
      </c>
      <c r="E49" s="135">
        <v>0.54575231481481445</v>
      </c>
      <c r="F49" s="135">
        <f>טבלה7[[#This Row],[תחילת ערכה]]</f>
        <v>0.54575231481481445</v>
      </c>
      <c r="G49" s="135">
        <f>טבלה7[[#This Row],[ט.201]]+"00:01:"</f>
        <v>0.5464467592592589</v>
      </c>
      <c r="H49" s="135">
        <f>טבלה7[[#This Row],[ט.253]]+"00:01:00"</f>
        <v>0.54714120370370334</v>
      </c>
      <c r="I49" s="135">
        <f>טבלה7[[#This Row],[ט.107]]+"00:01:00"</f>
        <v>0.54783564814814778</v>
      </c>
      <c r="J49" s="135">
        <f>טבלה7[[#This Row],[ט.109]]+"00:01:00"</f>
        <v>0.54853009259259222</v>
      </c>
      <c r="K49" s="135">
        <f>טבלה7[[#This Row],[ט.101]]+"00:01:00"</f>
        <v>0.54922453703703666</v>
      </c>
      <c r="L49" s="135">
        <f>טבלה7[[#This Row],[ט.140]]</f>
        <v>0.54991898148148111</v>
      </c>
      <c r="M49" s="135">
        <f>טבלה7[[#This Row],[ט.102]]+"00:01:00"</f>
        <v>0.54991898148148111</v>
      </c>
    </row>
    <row r="50" spans="1:13" x14ac:dyDescent="0.25">
      <c r="A50" s="176"/>
      <c r="B50" s="14" t="s">
        <v>18</v>
      </c>
      <c r="C50" t="s">
        <v>313</v>
      </c>
      <c r="D50" s="4" t="s">
        <v>150</v>
      </c>
      <c r="E50" s="135">
        <v>0.54684027777777744</v>
      </c>
      <c r="F50" s="135">
        <f>טבלה7[[#This Row],[תחילת ערכה]]</f>
        <v>0.54684027777777744</v>
      </c>
      <c r="G50" s="135">
        <f>טבלה7[[#This Row],[ט.201]]+"00:01:"</f>
        <v>0.54753472222222188</v>
      </c>
      <c r="H50" s="135">
        <f>טבלה7[[#This Row],[ט.253]]+"00:01:00"</f>
        <v>0.54822916666666632</v>
      </c>
      <c r="I50" s="135">
        <f>טבלה7[[#This Row],[ט.107]]+"00:01:00"</f>
        <v>0.54892361111111077</v>
      </c>
      <c r="J50" s="135">
        <f>טבלה7[[#This Row],[ט.109]]+"00:01:00"</f>
        <v>0.54961805555555521</v>
      </c>
      <c r="K50" s="135">
        <f>טבלה7[[#This Row],[ט.101]]+"00:01:00"</f>
        <v>0.55031249999999965</v>
      </c>
      <c r="L50" s="135">
        <f>טבלה7[[#This Row],[ט.140]]</f>
        <v>0.55100694444444409</v>
      </c>
      <c r="M50" s="135">
        <f>טבלה7[[#This Row],[ט.102]]+"00:01:00"</f>
        <v>0.55100694444444409</v>
      </c>
    </row>
    <row r="51" spans="1:13" x14ac:dyDescent="0.25">
      <c r="A51" s="176"/>
      <c r="B51" s="14" t="s">
        <v>19</v>
      </c>
      <c r="C51" t="s">
        <v>118</v>
      </c>
      <c r="D51" s="4" t="s">
        <v>150</v>
      </c>
      <c r="E51" s="135">
        <v>0.54718749999999972</v>
      </c>
      <c r="F51" s="135">
        <f>טבלה7[[#This Row],[תחילת ערכה]]</f>
        <v>0.54718749999999972</v>
      </c>
      <c r="G51" s="135">
        <f>טבלה7[[#This Row],[ט.201]]+"00:01:"</f>
        <v>0.54788194444444416</v>
      </c>
      <c r="H51" s="135">
        <f>טבלה7[[#This Row],[ט.253]]+"00:01:00"</f>
        <v>0.5485763888888886</v>
      </c>
      <c r="I51" s="135">
        <f>טבלה7[[#This Row],[ט.107]]+"00:01:00"</f>
        <v>0.54927083333333304</v>
      </c>
      <c r="J51" s="135">
        <f>טבלה7[[#This Row],[ט.109]]+"00:01:00"</f>
        <v>0.54996527777777748</v>
      </c>
      <c r="K51" s="135">
        <f>טבלה7[[#This Row],[ט.101]]+"00:01:00"</f>
        <v>0.55065972222222193</v>
      </c>
      <c r="L51" s="135">
        <f>טבלה7[[#This Row],[ט.140]]</f>
        <v>0.55135416666666637</v>
      </c>
      <c r="M51" s="135">
        <f>טבלה7[[#This Row],[ט.102]]+"00:01:00"</f>
        <v>0.55135416666666637</v>
      </c>
    </row>
    <row r="52" spans="1:13" x14ac:dyDescent="0.25">
      <c r="A52" s="176"/>
      <c r="B52" s="14" t="s">
        <v>20</v>
      </c>
      <c r="C52" t="s">
        <v>269</v>
      </c>
      <c r="D52" s="23" t="s">
        <v>150</v>
      </c>
      <c r="E52" s="135">
        <v>0.54771990740740717</v>
      </c>
      <c r="F52" s="135">
        <f>טבלה7[[#This Row],[תחילת ערכה]]</f>
        <v>0.54771990740740717</v>
      </c>
      <c r="G52" s="135">
        <f>טבלה7[[#This Row],[ט.201]]+"00:01:"</f>
        <v>0.54841435185185161</v>
      </c>
      <c r="H52" s="135">
        <f>טבלה7[[#This Row],[ט.253]]+"00:01:00"</f>
        <v>0.54910879629629605</v>
      </c>
      <c r="I52" s="135">
        <f>טבלה7[[#This Row],[ט.107]]+"00:01:00"</f>
        <v>0.5498032407407405</v>
      </c>
      <c r="J52" s="135">
        <f>טבלה7[[#This Row],[ט.109]]+"00:01:00"</f>
        <v>0.55049768518518494</v>
      </c>
      <c r="K52" s="135">
        <f>טבלה7[[#This Row],[ט.101]]+"00:01:00"</f>
        <v>0.55119212962962938</v>
      </c>
      <c r="L52" s="135">
        <f>טבלה7[[#This Row],[ט.140]]</f>
        <v>0.55188657407407382</v>
      </c>
      <c r="M52" s="135">
        <f>טבלה7[[#This Row],[ט.102]]+"00:01:00"</f>
        <v>0.55188657407407382</v>
      </c>
    </row>
    <row r="53" spans="1:13" x14ac:dyDescent="0.25">
      <c r="A53" s="176"/>
      <c r="B53" s="14" t="s">
        <v>21</v>
      </c>
      <c r="C53" t="s">
        <v>270</v>
      </c>
      <c r="D53" s="23" t="s">
        <v>150</v>
      </c>
      <c r="E53" s="135">
        <v>0.5480555555555553</v>
      </c>
      <c r="F53" s="135">
        <f>טבלה7[[#This Row],[תחילת ערכה]]</f>
        <v>0.5480555555555553</v>
      </c>
      <c r="G53" s="135">
        <f>טבלה7[[#This Row],[ט.201]]+"00:01:"</f>
        <v>0.54874999999999974</v>
      </c>
      <c r="H53" s="135">
        <f>טבלה7[[#This Row],[ט.253]]+"00:01:00"</f>
        <v>0.54944444444444418</v>
      </c>
      <c r="I53" s="135">
        <f>טבלה7[[#This Row],[ט.107]]+"00:01:00"</f>
        <v>0.55013888888888862</v>
      </c>
      <c r="J53" s="135">
        <f>טבלה7[[#This Row],[ט.109]]+"00:01:00"</f>
        <v>0.55083333333333306</v>
      </c>
      <c r="K53" s="135">
        <f>טבלה7[[#This Row],[ט.101]]+"00:01:00"</f>
        <v>0.55152777777777751</v>
      </c>
      <c r="L53" s="135">
        <f>טבלה7[[#This Row],[ט.140]]</f>
        <v>0.55222222222222195</v>
      </c>
      <c r="M53" s="135">
        <f>טבלה7[[#This Row],[ט.102]]+"00:01:00"</f>
        <v>0.55222222222222195</v>
      </c>
    </row>
    <row r="54" spans="1:13" x14ac:dyDescent="0.25">
      <c r="A54" s="176"/>
      <c r="B54" s="14" t="s">
        <v>28</v>
      </c>
      <c r="C54" t="s">
        <v>119</v>
      </c>
      <c r="D54" s="23" t="s">
        <v>150</v>
      </c>
      <c r="E54" s="135">
        <v>0.54863425925925902</v>
      </c>
      <c r="F54" s="135">
        <f>טבלה7[[#This Row],[תחילת ערכה]]</f>
        <v>0.54863425925925902</v>
      </c>
      <c r="G54" s="135">
        <f>טבלה7[[#This Row],[ט.201]]+"00:01:"</f>
        <v>0.54932870370370346</v>
      </c>
      <c r="H54" s="135">
        <f>טבלה7[[#This Row],[ט.253]]+"00:01:00"</f>
        <v>0.5500231481481479</v>
      </c>
      <c r="I54" s="135">
        <f>טבלה7[[#This Row],[ט.107]]+"00:01:00"</f>
        <v>0.55071759259259234</v>
      </c>
      <c r="J54" s="135">
        <f>טבלה7[[#This Row],[ט.109]]+"00:01:00"</f>
        <v>0.55141203703703678</v>
      </c>
      <c r="K54" s="135">
        <f>טבלה7[[#This Row],[ט.101]]+"00:01:00"</f>
        <v>0.55210648148148123</v>
      </c>
      <c r="L54" s="135">
        <f>טבלה7[[#This Row],[ט.140]]</f>
        <v>0.55280092592592567</v>
      </c>
      <c r="M54" s="135">
        <f>טבלה7[[#This Row],[ט.102]]+"00:01:00"</f>
        <v>0.55280092592592567</v>
      </c>
    </row>
    <row r="55" spans="1:13" x14ac:dyDescent="0.25">
      <c r="A55" s="176"/>
      <c r="B55" s="14" t="s">
        <v>120</v>
      </c>
      <c r="C55" t="s">
        <v>271</v>
      </c>
      <c r="D55" s="23" t="s">
        <v>150</v>
      </c>
      <c r="E55" s="135">
        <v>0.54945601851851833</v>
      </c>
      <c r="F55" s="135">
        <f>טבלה7[[#This Row],[תחילת ערכה]]</f>
        <v>0.54945601851851833</v>
      </c>
      <c r="G55" s="135">
        <f>טבלה7[[#This Row],[ט.201]]+"00:01:"</f>
        <v>0.55015046296296277</v>
      </c>
      <c r="H55" s="135">
        <f>טבלה7[[#This Row],[ט.253]]+"00:01:00"</f>
        <v>0.55084490740740721</v>
      </c>
      <c r="I55" s="135">
        <f>טבלה7[[#This Row],[ט.107]]+"00:01:00"</f>
        <v>0.55153935185185166</v>
      </c>
      <c r="J55" s="135">
        <f>טבלה7[[#This Row],[ט.109]]+"00:01:00"</f>
        <v>0.5522337962962961</v>
      </c>
      <c r="K55" s="135">
        <f>טבלה7[[#This Row],[ט.101]]+"00:01:00"</f>
        <v>0.55292824074074054</v>
      </c>
      <c r="L55" s="135">
        <f>טבלה7[[#This Row],[ט.140]]</f>
        <v>0.55362268518518498</v>
      </c>
      <c r="M55" s="135">
        <f>טבלה7[[#This Row],[ט.102]]+"00:01:00"</f>
        <v>0.55362268518518498</v>
      </c>
    </row>
    <row r="56" spans="1:13" x14ac:dyDescent="0.25">
      <c r="A56" s="176"/>
      <c r="B56" s="14" t="s">
        <v>29</v>
      </c>
      <c r="C56" t="s">
        <v>272</v>
      </c>
      <c r="D56" s="23" t="s">
        <v>150</v>
      </c>
      <c r="E56" s="135">
        <v>0.54998842592592578</v>
      </c>
      <c r="F56" s="135">
        <f>טבלה7[[#This Row],[תחילת ערכה]]</f>
        <v>0.54998842592592578</v>
      </c>
      <c r="G56" s="135">
        <f>טבלה7[[#This Row],[ט.201]]+"00:01:"</f>
        <v>0.55068287037037023</v>
      </c>
      <c r="H56" s="135">
        <f>טבלה7[[#This Row],[ט.253]]+"00:01:00"</f>
        <v>0.55137731481481467</v>
      </c>
      <c r="I56" s="135">
        <f>טבלה7[[#This Row],[ט.107]]+"00:01:00"</f>
        <v>0.55207175925925911</v>
      </c>
      <c r="J56" s="135">
        <f>טבלה7[[#This Row],[ט.109]]+"00:01:00"</f>
        <v>0.55276620370370355</v>
      </c>
      <c r="K56" s="135">
        <f>טבלה7[[#This Row],[ט.101]]+"00:01:00"</f>
        <v>0.55346064814814799</v>
      </c>
      <c r="L56" s="135">
        <f>טבלה7[[#This Row],[ט.140]]</f>
        <v>0.55415509259259244</v>
      </c>
      <c r="M56" s="135">
        <f>טבלה7[[#This Row],[ט.102]]+"00:01:00"</f>
        <v>0.55415509259259244</v>
      </c>
    </row>
    <row r="57" spans="1:13" x14ac:dyDescent="0.25">
      <c r="A57" s="176"/>
      <c r="B57" s="153" t="s">
        <v>30</v>
      </c>
      <c r="C57" t="s">
        <v>273</v>
      </c>
      <c r="D57" s="23" t="s">
        <v>150</v>
      </c>
      <c r="E57" s="135">
        <v>0.55071759259259245</v>
      </c>
      <c r="F57" s="135">
        <f>טבלה7[[#This Row],[תחילת ערכה]]</f>
        <v>0.55071759259259245</v>
      </c>
      <c r="G57" s="135">
        <f>טבלה7[[#This Row],[ט.201]]+"00:01:"</f>
        <v>0.5514120370370369</v>
      </c>
      <c r="H57" s="135">
        <f>טבלה7[[#This Row],[ט.253]]+"00:01:00"</f>
        <v>0.55210648148148134</v>
      </c>
      <c r="I57" s="135">
        <f>טבלה7[[#This Row],[ט.107]]+"00:01:00"</f>
        <v>0.55280092592592578</v>
      </c>
      <c r="J57" s="135">
        <f>טבלה7[[#This Row],[ט.109]]+"00:01:00"</f>
        <v>0.55349537037037022</v>
      </c>
      <c r="K57" s="135">
        <f>טבלה7[[#This Row],[ט.101]]+"00:01:00"</f>
        <v>0.55418981481481466</v>
      </c>
      <c r="L57" s="135">
        <f>טבלה7[[#This Row],[ט.140]]</f>
        <v>0.5548842592592591</v>
      </c>
      <c r="M57" s="135">
        <f>טבלה7[[#This Row],[ט.102]]+"00:01:00"</f>
        <v>0.5548842592592591</v>
      </c>
    </row>
    <row r="58" spans="1:13" x14ac:dyDescent="0.25">
      <c r="A58" s="176"/>
      <c r="B58" s="14" t="s">
        <v>274</v>
      </c>
      <c r="C58" t="s">
        <v>275</v>
      </c>
      <c r="D58" s="140"/>
      <c r="E58" s="135">
        <v>0.55096064814814805</v>
      </c>
      <c r="F58" s="135">
        <f>טבלה7[[#This Row],[תחילת ערכה]]</f>
        <v>0.55096064814814805</v>
      </c>
      <c r="G58" s="133">
        <f>טבלה7[[#This Row],[ט.201]]+"00:01:"</f>
        <v>0.55165509259259249</v>
      </c>
      <c r="H58" s="162">
        <f>טבלה7[[#This Row],[ט.253]]+"00:01:00"</f>
        <v>0.55234953703703693</v>
      </c>
      <c r="I58" s="163">
        <f>טבלה7[[#This Row],[ט.107]]+"00:01:00"</f>
        <v>0.55304398148148137</v>
      </c>
      <c r="J58" s="135">
        <f>טבלה7[[#This Row],[ט.109]]+"00:01:00"</f>
        <v>0.55373842592592581</v>
      </c>
      <c r="K58" s="135">
        <f>טבלה7[[#This Row],[ט.101]]+"00:01:00"</f>
        <v>0.55443287037037026</v>
      </c>
      <c r="L58" s="135">
        <f>טבלה7[[#This Row],[ט.140]]</f>
        <v>0.5551273148148147</v>
      </c>
      <c r="M58" s="135">
        <f>טבלה7[[#This Row],[ט.102]]+"00:01:00"</f>
        <v>0.5551273148148147</v>
      </c>
    </row>
    <row r="59" spans="1:13" x14ac:dyDescent="0.25">
      <c r="A59" s="176"/>
      <c r="B59" s="144" t="s">
        <v>31</v>
      </c>
      <c r="C59" s="9" t="s">
        <v>314</v>
      </c>
      <c r="D59" s="23"/>
      <c r="E59" s="135">
        <v>0.55114583333333322</v>
      </c>
      <c r="F59" s="135">
        <f>טבלה7[[#This Row],[תחילת ערכה]]</f>
        <v>0.55114583333333322</v>
      </c>
      <c r="G59" s="135">
        <f>טבלה7[[#This Row],[ט.201]]+"00:01:"</f>
        <v>0.55184027777777767</v>
      </c>
      <c r="H59" s="135">
        <f>טבלה7[[#This Row],[ט.253]]+"00:01:00"</f>
        <v>0.55253472222222211</v>
      </c>
      <c r="I59" s="135">
        <f>טבלה7[[#This Row],[ט.107]]+"00:01:00"</f>
        <v>0.55322916666666655</v>
      </c>
      <c r="J59" s="135">
        <f>טבלה7[[#This Row],[ט.109]]+"00:01:00"</f>
        <v>0.55392361111111099</v>
      </c>
      <c r="K59" s="135">
        <f>טבלה7[[#This Row],[ט.101]]+"00:01:00"</f>
        <v>0.55461805555555543</v>
      </c>
      <c r="L59" s="135">
        <f>טבלה7[[#This Row],[ט.140]]</f>
        <v>0.55531249999999988</v>
      </c>
      <c r="M59" s="135">
        <f>טבלה7[[#This Row],[ט.102]]+"00:01:00"</f>
        <v>0.55531249999999988</v>
      </c>
    </row>
    <row r="60" spans="1:13" x14ac:dyDescent="0.25">
      <c r="A60" s="176"/>
      <c r="B60" s="136" t="s">
        <v>387</v>
      </c>
      <c r="C60" t="s">
        <v>388</v>
      </c>
      <c r="D60" s="140"/>
      <c r="E60" s="135">
        <v>0.55138888888888882</v>
      </c>
      <c r="F60" s="135">
        <f>טבלה7[[#This Row],[תחילת ערכה]]</f>
        <v>0.55138888888888882</v>
      </c>
      <c r="G60" s="133">
        <f>טבלה7[[#This Row],[ט.201]]+"00:01:"</f>
        <v>0.55208333333333326</v>
      </c>
      <c r="H60" s="162">
        <f>טבלה7[[#This Row],[ט.253]]+"00:01:00"</f>
        <v>0.5527777777777777</v>
      </c>
      <c r="I60" s="163">
        <f>טבלה7[[#This Row],[ט.107]]+"00:01:00"</f>
        <v>0.55347222222222214</v>
      </c>
      <c r="J60" s="135">
        <f>טבלה7[[#This Row],[ט.109]]+"00:01:00"</f>
        <v>0.55416666666666659</v>
      </c>
      <c r="K60" s="135">
        <f>טבלה7[[#This Row],[ט.101]]+"00:01:00"</f>
        <v>0.55486111111111103</v>
      </c>
      <c r="L60" s="135">
        <f>טבלה7[[#This Row],[ט.140]]</f>
        <v>0.55555555555555547</v>
      </c>
      <c r="M60" s="135">
        <f>טבלה7[[#This Row],[ט.102]]+"00:01:00"</f>
        <v>0.55555555555555547</v>
      </c>
    </row>
    <row r="61" spans="1:13" x14ac:dyDescent="0.25">
      <c r="A61" s="176"/>
      <c r="B61" s="14" t="s">
        <v>151</v>
      </c>
      <c r="C61" t="s">
        <v>315</v>
      </c>
      <c r="D61" s="23" t="s">
        <v>152</v>
      </c>
      <c r="E61" s="135">
        <v>0.55311342592592583</v>
      </c>
      <c r="F61" s="135">
        <f>טבלה7[[#This Row],[תחילת ערכה]]</f>
        <v>0.55311342592592583</v>
      </c>
      <c r="G61" s="135">
        <f>טבלה7[[#This Row],[ט.201]]+"00:01:"</f>
        <v>0.55380787037037027</v>
      </c>
      <c r="H61" s="135">
        <f>טבלה7[[#This Row],[ט.253]]+"00:01:00"</f>
        <v>0.55450231481481471</v>
      </c>
      <c r="I61" s="135">
        <f>טבלה7[[#This Row],[ט.107]]+"00:01:00"</f>
        <v>0.55519675925925915</v>
      </c>
      <c r="J61" s="135">
        <f>טבלה7[[#This Row],[ט.109]]+"00:01:00"</f>
        <v>0.5558912037037036</v>
      </c>
      <c r="K61" s="135">
        <f>טבלה7[[#This Row],[ט.101]]+"00:01:00"</f>
        <v>0.55658564814814804</v>
      </c>
      <c r="L61" s="135">
        <f>טבלה7[[#This Row],[ט.140]]</f>
        <v>0.55728009259259248</v>
      </c>
      <c r="M61" s="135">
        <f>טבלה7[[#This Row],[ט.102]]+"00:01:00"</f>
        <v>0.55728009259259248</v>
      </c>
    </row>
    <row r="62" spans="1:13" x14ac:dyDescent="0.25">
      <c r="A62" s="176"/>
      <c r="B62" s="14" t="s">
        <v>196</v>
      </c>
      <c r="C62" t="s">
        <v>316</v>
      </c>
      <c r="D62" s="23" t="s">
        <v>197</v>
      </c>
      <c r="E62" s="135">
        <v>0.55412037037037032</v>
      </c>
      <c r="F62" s="135">
        <f>טבלה7[[#This Row],[תחילת ערכה]]</f>
        <v>0.55412037037037032</v>
      </c>
      <c r="G62" s="135">
        <f>טבלה7[[#This Row],[ט.201]]+"00:01:"</f>
        <v>0.55481481481481476</v>
      </c>
      <c r="H62" s="135">
        <f>טבלה7[[#This Row],[ט.253]]+"00:01:00"</f>
        <v>0.5555092592592592</v>
      </c>
      <c r="I62" s="135">
        <f>טבלה7[[#This Row],[ט.107]]+"00:01:00"</f>
        <v>0.55620370370370364</v>
      </c>
      <c r="J62" s="135">
        <f>טבלה7[[#This Row],[ט.109]]+"00:01:00"</f>
        <v>0.55689814814814809</v>
      </c>
      <c r="K62" s="135">
        <f>טבלה7[[#This Row],[ט.101]]+"00:01:00"</f>
        <v>0.55759259259259253</v>
      </c>
      <c r="L62" s="135">
        <f>טבלה7[[#This Row],[ט.140]]</f>
        <v>0.55828703703703697</v>
      </c>
      <c r="M62" s="135">
        <f>טבלה7[[#This Row],[ט.102]]+"00:01:00"</f>
        <v>0.55828703703703697</v>
      </c>
    </row>
    <row r="63" spans="1:13" x14ac:dyDescent="0.25">
      <c r="A63" s="176"/>
      <c r="B63" s="14" t="s">
        <v>435</v>
      </c>
      <c r="C63" t="s">
        <v>436</v>
      </c>
      <c r="D63" s="23"/>
      <c r="E63" s="135">
        <v>0.55560185185185185</v>
      </c>
      <c r="F63" s="135">
        <f>טבלה7[[#This Row],[תחילת ערכה]]</f>
        <v>0.55560185185185185</v>
      </c>
      <c r="G63" s="135">
        <f>טבלה7[[#This Row],[ט.201]]+"00:01:"</f>
        <v>0.55629629629629629</v>
      </c>
      <c r="H63" s="135">
        <f>טבלה7[[#This Row],[ט.253]]+"00:01:00"</f>
        <v>0.55699074074074073</v>
      </c>
      <c r="I63" s="135">
        <f>טבלה7[[#This Row],[ט.107]]+"00:01:00"</f>
        <v>0.55768518518518517</v>
      </c>
      <c r="J63" s="135">
        <f>טבלה7[[#This Row],[ט.109]]+"00:01:00"</f>
        <v>0.55837962962962961</v>
      </c>
      <c r="K63" s="135">
        <f>טבלה7[[#This Row],[ט.101]]+"00:01:00"</f>
        <v>0.55907407407407406</v>
      </c>
      <c r="L63" s="135">
        <f>טבלה7[[#This Row],[ט.140]]</f>
        <v>0.5597685185185185</v>
      </c>
      <c r="M63" s="135">
        <f>טבלה7[[#This Row],[ט.102]]+"00:01:00"</f>
        <v>0.5597685185185185</v>
      </c>
    </row>
    <row r="64" spans="1:13" x14ac:dyDescent="0.25">
      <c r="A64" s="176"/>
      <c r="B64" s="14" t="s">
        <v>381</v>
      </c>
      <c r="C64" t="s">
        <v>379</v>
      </c>
      <c r="D64" s="23"/>
      <c r="E64" s="135">
        <v>0.55700231481481477</v>
      </c>
      <c r="F64" s="135">
        <f>טבלה7[[#This Row],[תחילת ערכה]]</f>
        <v>0.55700231481481477</v>
      </c>
      <c r="G64" s="135">
        <f>טבלה7[[#This Row],[ט.201]]+"00:01:"</f>
        <v>0.55769675925925921</v>
      </c>
      <c r="H64" s="135">
        <f>טבלה7[[#This Row],[ט.253]]+"00:01:00"</f>
        <v>0.55839120370370365</v>
      </c>
      <c r="I64" s="135">
        <f>טבלה7[[#This Row],[ט.107]]+"00:01:00"</f>
        <v>0.5590856481481481</v>
      </c>
      <c r="J64" s="135">
        <f>טבלה7[[#This Row],[ט.109]]+"00:01:00"</f>
        <v>0.55978009259259254</v>
      </c>
      <c r="K64" s="135">
        <f>טבלה7[[#This Row],[ט.101]]+"00:01:00"</f>
        <v>0.56047453703703698</v>
      </c>
      <c r="L64" s="135">
        <f>טבלה7[[#This Row],[ט.140]]</f>
        <v>0.56116898148148142</v>
      </c>
      <c r="M64" s="135">
        <f>טבלה7[[#This Row],[ט.102]]+"00:01:00"</f>
        <v>0.56116898148148142</v>
      </c>
    </row>
    <row r="65" spans="1:13" x14ac:dyDescent="0.25">
      <c r="A65" s="176"/>
      <c r="B65" s="153" t="s">
        <v>35</v>
      </c>
      <c r="C65" t="s">
        <v>317</v>
      </c>
      <c r="D65" s="23" t="s">
        <v>121</v>
      </c>
      <c r="E65" s="135">
        <v>0.55737268518518512</v>
      </c>
      <c r="F65" s="135">
        <f>טבלה7[[#This Row],[תחילת ערכה]]</f>
        <v>0.55737268518518512</v>
      </c>
      <c r="G65" s="135">
        <f>טבלה7[[#This Row],[ט.201]]+"00:01:"</f>
        <v>0.55806712962962957</v>
      </c>
      <c r="H65" s="135">
        <f>טבלה7[[#This Row],[ט.253]]+"00:01:00"</f>
        <v>0.55876157407407401</v>
      </c>
      <c r="I65" s="135">
        <f>טבלה7[[#This Row],[ט.107]]+"00:01:00"</f>
        <v>0.55945601851851845</v>
      </c>
      <c r="J65" s="135">
        <f>טבלה7[[#This Row],[ט.109]]+"00:01:00"</f>
        <v>0.56015046296296289</v>
      </c>
      <c r="K65" s="135">
        <f>טבלה7[[#This Row],[ט.101]]+"00:01:00"</f>
        <v>0.56084490740740733</v>
      </c>
      <c r="L65" s="135">
        <f>טבלה7[[#This Row],[ט.140]]</f>
        <v>0.56153935185185178</v>
      </c>
      <c r="M65" s="135">
        <f>טבלה7[[#This Row],[ט.102]]+"00:01:00"</f>
        <v>0.56153935185185178</v>
      </c>
    </row>
    <row r="66" spans="1:13" x14ac:dyDescent="0.25">
      <c r="A66" s="176"/>
      <c r="B66" s="36" t="s">
        <v>216</v>
      </c>
      <c r="C66" t="s">
        <v>493</v>
      </c>
      <c r="D66" s="23" t="s">
        <v>217</v>
      </c>
      <c r="E66" s="135">
        <v>0.55877314814814805</v>
      </c>
      <c r="F66" s="135">
        <f>טבלה7[[#This Row],[תחילת ערכה]]</f>
        <v>0.55877314814814805</v>
      </c>
      <c r="G66" s="135">
        <f>טבלה7[[#This Row],[ט.201]]+"00:01:"</f>
        <v>0.55946759259259249</v>
      </c>
      <c r="H66" s="135">
        <f>טבלה7[[#This Row],[ט.253]]+"00:01:00"</f>
        <v>0.56016203703703693</v>
      </c>
      <c r="I66" s="135">
        <f>טבלה7[[#This Row],[ט.107]]+"00:01:00"</f>
        <v>0.56085648148148137</v>
      </c>
      <c r="J66" s="135">
        <f>טבלה7[[#This Row],[ט.109]]+"00:01:00"</f>
        <v>0.56155092592592581</v>
      </c>
      <c r="K66" s="135">
        <f>טבלה7[[#This Row],[ט.101]]+"00:01:00"</f>
        <v>0.56224537037037026</v>
      </c>
      <c r="L66" s="135">
        <f>טבלה7[[#This Row],[ט.140]]</f>
        <v>0.5629398148148147</v>
      </c>
      <c r="M66" s="135">
        <f>טבלה7[[#This Row],[ט.102]]+"00:01:00"</f>
        <v>0.5629398148148147</v>
      </c>
    </row>
    <row r="67" spans="1:13" x14ac:dyDescent="0.25">
      <c r="B67" s="164"/>
      <c r="C67" s="9"/>
      <c r="D67" s="23"/>
    </row>
    <row r="68" spans="1:13" x14ac:dyDescent="0.25">
      <c r="B68" s="9"/>
    </row>
    <row r="69" spans="1:13" x14ac:dyDescent="0.25">
      <c r="B69" s="8"/>
    </row>
    <row r="70" spans="1:13" x14ac:dyDescent="0.25">
      <c r="B70" s="9"/>
    </row>
    <row r="71" spans="1:13" x14ac:dyDescent="0.25">
      <c r="B71" s="9"/>
    </row>
  </sheetData>
  <mergeCells count="3">
    <mergeCell ref="A2:A29"/>
    <mergeCell ref="A30:A47"/>
    <mergeCell ref="A48:A66"/>
  </mergeCells>
  <conditionalFormatting sqref="E2:E27 B68:E68 B2:B57 D28:E50 E51:E67 H32:I68 F2:G2 B61:B65 F4:G68 F3">
    <cfRule type="expression" dxfId="9" priority="8">
      <formula>EXACT($I2,"V")</formula>
    </cfRule>
  </conditionalFormatting>
  <conditionalFormatting sqref="B69">
    <cfRule type="expression" dxfId="8" priority="7">
      <formula>EXACT($I69,"V")</formula>
    </cfRule>
  </conditionalFormatting>
  <conditionalFormatting sqref="D51:D56 D65:D66 B66 B58 D61">
    <cfRule type="expression" dxfId="7" priority="10">
      <formula>EXACT($I52,"V")</formula>
    </cfRule>
  </conditionalFormatting>
  <conditionalFormatting sqref="D64 D59:D60">
    <cfRule type="expression" dxfId="6" priority="13">
      <formula>EXACT($I61,"V")</formula>
    </cfRule>
  </conditionalFormatting>
  <conditionalFormatting sqref="D62:D63 D58">
    <cfRule type="expression" dxfId="5" priority="14">
      <formula>EXACT($I61,"V")</formula>
    </cfRule>
  </conditionalFormatting>
  <conditionalFormatting sqref="H2 H4:H30">
    <cfRule type="expression" dxfId="4" priority="5">
      <formula>EXACT($I2,"V")</formula>
    </cfRule>
  </conditionalFormatting>
  <conditionalFormatting sqref="I2 I4:I30">
    <cfRule type="expression" dxfId="3" priority="4">
      <formula>EXACT($I2,"V")</formula>
    </cfRule>
  </conditionalFormatting>
  <conditionalFormatting sqref="H31:I31">
    <cfRule type="expression" dxfId="2" priority="2">
      <formula>EXACT($I31,"V")</formula>
    </cfRule>
  </conditionalFormatting>
  <conditionalFormatting sqref="D57">
    <cfRule type="expression" dxfId="1" priority="25">
      <formula>EXACT(#REF!,"V")</formula>
    </cfRule>
  </conditionalFormatting>
  <conditionalFormatting sqref="G3:J3">
    <cfRule type="expression" dxfId="0" priority="1">
      <formula>EXACT($I3,"V")</formula>
    </cfRule>
  </conditionalFormatting>
  <pageMargins left="0.7" right="0.7" top="0.75" bottom="0.75" header="0.3" footer="0.3"/>
  <pageSetup paperSize="9" scale="53"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rightToLeft="1" zoomScale="70" zoomScaleNormal="70" workbookViewId="0">
      <selection sqref="A1:A47"/>
    </sheetView>
  </sheetViews>
  <sheetFormatPr defaultRowHeight="13.8" x14ac:dyDescent="0.25"/>
  <cols>
    <col min="1" max="1" width="23.5" style="31" customWidth="1"/>
    <col min="2" max="2" width="19.09765625" style="31" bestFit="1" customWidth="1"/>
    <col min="3" max="3" width="26.296875" style="31" bestFit="1" customWidth="1"/>
    <col min="4" max="8" width="14.19921875" style="156" bestFit="1" customWidth="1"/>
    <col min="9" max="9" width="10.5" style="31" customWidth="1"/>
    <col min="10" max="10" width="8.796875" style="31"/>
    <col min="11" max="11" width="15.796875" style="31" bestFit="1" customWidth="1"/>
    <col min="12" max="16384" width="8.796875" style="31"/>
  </cols>
  <sheetData>
    <row r="1" spans="1:9" x14ac:dyDescent="0.25">
      <c r="A1" s="12" t="s">
        <v>22</v>
      </c>
      <c r="B1" s="12" t="s">
        <v>23</v>
      </c>
      <c r="C1" s="12" t="s">
        <v>61</v>
      </c>
      <c r="D1" s="141" t="s">
        <v>201</v>
      </c>
      <c r="E1" s="141" t="s">
        <v>487</v>
      </c>
      <c r="F1" s="141" t="s">
        <v>488</v>
      </c>
      <c r="G1" s="141" t="s">
        <v>489</v>
      </c>
      <c r="H1" s="141" t="s">
        <v>474</v>
      </c>
      <c r="I1" s="158" t="s">
        <v>472</v>
      </c>
    </row>
    <row r="2" spans="1:9" x14ac:dyDescent="0.25">
      <c r="A2" s="11" t="s">
        <v>156</v>
      </c>
      <c r="B2" s="31" t="s">
        <v>397</v>
      </c>
      <c r="C2" s="31" t="s">
        <v>158</v>
      </c>
      <c r="D2" s="156">
        <v>0.47623842592592591</v>
      </c>
      <c r="E2" s="156">
        <f>טבלה9[[#This Row],[תחילת ערכה]]</f>
        <v>0.47623842592592591</v>
      </c>
      <c r="F2" s="156">
        <f>טבלה9[[#This Row],[ט.119]]+"00:01:00"</f>
        <v>0.47693287037037035</v>
      </c>
      <c r="G2" s="156">
        <f>טבלה9[[#This Row],[ט.115]]+"00:01:00"</f>
        <v>0.4776273148148148</v>
      </c>
      <c r="H2" s="156">
        <f>טבלה9[[#This Row],[ט.105]]+"00:01:00"</f>
        <v>0.47832175925925924</v>
      </c>
      <c r="I2" s="156">
        <f>טבלה9[[#This Row],[ט.140]]+"00:01:00"</f>
        <v>0.47901620370370368</v>
      </c>
    </row>
    <row r="3" spans="1:9" x14ac:dyDescent="0.25">
      <c r="A3" s="11" t="s">
        <v>67</v>
      </c>
      <c r="B3" s="31" t="s">
        <v>318</v>
      </c>
      <c r="C3" s="31" t="s">
        <v>114</v>
      </c>
      <c r="D3" s="156">
        <v>0.47696759259259258</v>
      </c>
      <c r="E3" s="156">
        <f>טבלה9[[#This Row],[תחילת ערכה]]</f>
        <v>0.47696759259259258</v>
      </c>
      <c r="F3" s="156">
        <f>טבלה9[[#This Row],[ט.119]]+"00:01:00"</f>
        <v>0.47766203703703702</v>
      </c>
      <c r="G3" s="156">
        <f>טבלה9[[#This Row],[ט.115]]+"00:01:00"</f>
        <v>0.47835648148148147</v>
      </c>
      <c r="H3" s="156">
        <f>טבלה9[[#This Row],[ט.105]]+"00:01:00"</f>
        <v>0.47905092592592591</v>
      </c>
      <c r="I3" s="156">
        <f>טבלה9[[#This Row],[ט.140]]+"00:01:00"</f>
        <v>0.47974537037037035</v>
      </c>
    </row>
    <row r="4" spans="1:9" x14ac:dyDescent="0.25">
      <c r="A4" s="11" t="s">
        <v>111</v>
      </c>
      <c r="B4" s="31" t="s">
        <v>365</v>
      </c>
      <c r="C4" s="31" t="s">
        <v>130</v>
      </c>
      <c r="D4" s="156">
        <v>0.47743055555555552</v>
      </c>
      <c r="E4" s="156">
        <f>טבלה9[[#This Row],[תחילת ערכה]]</f>
        <v>0.47743055555555552</v>
      </c>
      <c r="F4" s="156">
        <f>טבלה9[[#This Row],[ט.119]]+"00:01:00"</f>
        <v>0.47812499999999997</v>
      </c>
      <c r="G4" s="156">
        <f>טבלה9[[#This Row],[ט.115]]+"00:01:00"</f>
        <v>0.47881944444444441</v>
      </c>
      <c r="H4" s="156">
        <f>טבלה9[[#This Row],[ט.105]]+"00:01:00"</f>
        <v>0.47951388888888885</v>
      </c>
      <c r="I4" s="156">
        <f>טבלה9[[#This Row],[ט.140]]+"00:01:00"</f>
        <v>0.48020833333333329</v>
      </c>
    </row>
    <row r="5" spans="1:9" x14ac:dyDescent="0.25">
      <c r="A5" s="11" t="s">
        <v>402</v>
      </c>
      <c r="B5" s="31" t="s">
        <v>418</v>
      </c>
      <c r="D5" s="156">
        <v>0.47815972222222219</v>
      </c>
      <c r="E5" s="156">
        <f>טבלה9[[#This Row],[תחילת ערכה]]</f>
        <v>0.47815972222222219</v>
      </c>
      <c r="F5" s="156">
        <f>טבלה9[[#This Row],[ט.119]]+"00:01:00"</f>
        <v>0.47885416666666664</v>
      </c>
      <c r="G5" s="156">
        <f>טבלה9[[#This Row],[ט.115]]+"00:01:00"</f>
        <v>0.47954861111111108</v>
      </c>
      <c r="H5" s="156">
        <f>טבלה9[[#This Row],[ט.105]]+"00:01:00"</f>
        <v>0.48024305555555552</v>
      </c>
      <c r="I5" s="156">
        <f>טבלה9[[#This Row],[ט.140]]+"00:01:00"</f>
        <v>0.48093749999999996</v>
      </c>
    </row>
    <row r="6" spans="1:9" x14ac:dyDescent="0.25">
      <c r="A6" s="11" t="s">
        <v>77</v>
      </c>
      <c r="B6" s="31" t="s">
        <v>370</v>
      </c>
      <c r="C6" s="31" t="s">
        <v>77</v>
      </c>
      <c r="D6" s="156">
        <v>0.47855324074074074</v>
      </c>
      <c r="E6" s="156">
        <f>טבלה9[[#This Row],[תחילת ערכה]]</f>
        <v>0.47855324074074074</v>
      </c>
      <c r="F6" s="156">
        <f>טבלה9[[#This Row],[ט.119]]+"00:01:00"</f>
        <v>0.47924768518518518</v>
      </c>
      <c r="G6" s="156">
        <f>טבלה9[[#This Row],[ט.115]]+"00:01:00"</f>
        <v>0.47994212962962962</v>
      </c>
      <c r="H6" s="156">
        <f>טבלה9[[#This Row],[ט.105]]+"00:01:00"</f>
        <v>0.48063657407407406</v>
      </c>
      <c r="I6" s="156">
        <f>טבלה9[[#This Row],[ט.140]]+"00:01:00"</f>
        <v>0.48133101851851851</v>
      </c>
    </row>
    <row r="7" spans="1:9" x14ac:dyDescent="0.25">
      <c r="A7" s="11" t="s">
        <v>78</v>
      </c>
      <c r="B7" s="31" t="s">
        <v>326</v>
      </c>
      <c r="C7" s="31" t="s">
        <v>114</v>
      </c>
      <c r="D7" s="156">
        <v>0.47868055555555555</v>
      </c>
      <c r="E7" s="156">
        <f>טבלה9[[#This Row],[תחילת ערכה]]</f>
        <v>0.47868055555555555</v>
      </c>
      <c r="F7" s="156">
        <f>טבלה9[[#This Row],[ט.119]]+"00:01:00"</f>
        <v>0.479375</v>
      </c>
      <c r="G7" s="156">
        <f>טבלה9[[#This Row],[ט.115]]+"00:01:00"</f>
        <v>0.48006944444444444</v>
      </c>
      <c r="H7" s="156">
        <f>טבלה9[[#This Row],[ט.105]]+"00:01:00"</f>
        <v>0.48076388888888888</v>
      </c>
      <c r="I7" s="156">
        <f>טבלה9[[#This Row],[ט.140]]+"00:01:00"</f>
        <v>0.48145833333333332</v>
      </c>
    </row>
    <row r="8" spans="1:9" x14ac:dyDescent="0.25">
      <c r="A8" s="11" t="s">
        <v>79</v>
      </c>
      <c r="B8" s="31" t="s">
        <v>327</v>
      </c>
      <c r="C8" s="32" t="s">
        <v>168</v>
      </c>
      <c r="D8" s="157">
        <v>0.47916666666666669</v>
      </c>
      <c r="E8" s="157">
        <f>טבלה9[[#This Row],[תחילת ערכה]]</f>
        <v>0.47916666666666669</v>
      </c>
      <c r="F8" s="157">
        <f>טבלה9[[#This Row],[ט.119]]+"00:01:00"</f>
        <v>0.47986111111111113</v>
      </c>
      <c r="G8" s="157">
        <f>טבלה9[[#This Row],[ט.115]]+"00:01:00"</f>
        <v>0.48055555555555557</v>
      </c>
      <c r="H8" s="157">
        <f>טבלה9[[#This Row],[ט.105]]+"00:01:00"</f>
        <v>0.48125000000000001</v>
      </c>
      <c r="I8" s="156">
        <f>טבלה9[[#This Row],[ט.140]]+"00:01:00"</f>
        <v>0.48194444444444445</v>
      </c>
    </row>
    <row r="9" spans="1:9" x14ac:dyDescent="0.25">
      <c r="A9" s="11" t="s">
        <v>80</v>
      </c>
      <c r="B9" s="31" t="s">
        <v>366</v>
      </c>
      <c r="C9" s="31" t="s">
        <v>169</v>
      </c>
      <c r="D9" s="156">
        <v>0.47956018518518523</v>
      </c>
      <c r="E9" s="156">
        <f>טבלה9[[#This Row],[תחילת ערכה]]</f>
        <v>0.47956018518518523</v>
      </c>
      <c r="F9" s="156">
        <f>טבלה9[[#This Row],[ט.119]]+"00:01:00"</f>
        <v>0.48025462962962967</v>
      </c>
      <c r="G9" s="156">
        <f>טבלה9[[#This Row],[ט.115]]+"00:01:00"</f>
        <v>0.48094907407407411</v>
      </c>
      <c r="H9" s="156">
        <f>טבלה9[[#This Row],[ט.105]]+"00:01:00"</f>
        <v>0.48164351851851855</v>
      </c>
      <c r="I9" s="156">
        <f>טבלה9[[#This Row],[ט.140]]+"00:01:00"</f>
        <v>0.482337962962963</v>
      </c>
    </row>
    <row r="10" spans="1:9" x14ac:dyDescent="0.25">
      <c r="A10" s="11" t="s">
        <v>82</v>
      </c>
      <c r="B10" s="31" t="s">
        <v>367</v>
      </c>
      <c r="C10" s="31" t="s">
        <v>170</v>
      </c>
      <c r="D10" s="156">
        <v>0.48013888888888895</v>
      </c>
      <c r="E10" s="156">
        <f>טבלה9[[#This Row],[תחילת ערכה]]</f>
        <v>0.48013888888888895</v>
      </c>
      <c r="F10" s="156">
        <f>טבלה9[[#This Row],[ט.119]]+"00:01:00"</f>
        <v>0.48083333333333339</v>
      </c>
      <c r="G10" s="156">
        <f>טבלה9[[#This Row],[ט.115]]+"00:01:00"</f>
        <v>0.48152777777777783</v>
      </c>
      <c r="H10" s="156">
        <f>טבלה9[[#This Row],[ט.105]]+"00:01:00"</f>
        <v>0.48222222222222227</v>
      </c>
      <c r="I10" s="156">
        <f>טבלה9[[#This Row],[ט.140]]+"00:01:00"</f>
        <v>0.48291666666666672</v>
      </c>
    </row>
    <row r="11" spans="1:9" x14ac:dyDescent="0.25">
      <c r="A11" s="11" t="s">
        <v>83</v>
      </c>
      <c r="B11" s="31" t="s">
        <v>331</v>
      </c>
      <c r="C11" s="31" t="s">
        <v>171</v>
      </c>
      <c r="D11" s="156">
        <v>0.48116898148148152</v>
      </c>
      <c r="E11" s="156">
        <f>טבלה9[[#This Row],[תחילת ערכה]]</f>
        <v>0.48116898148148152</v>
      </c>
      <c r="F11" s="156">
        <f>טבלה9[[#This Row],[ט.119]]+"00:01:00"</f>
        <v>0.48186342592592596</v>
      </c>
      <c r="G11" s="156">
        <f>טבלה9[[#This Row],[ט.115]]+"00:01:00"</f>
        <v>0.4825578703703704</v>
      </c>
      <c r="H11" s="156">
        <f>טבלה9[[#This Row],[ט.105]]+"00:01:00"</f>
        <v>0.48325231481481484</v>
      </c>
      <c r="I11" s="156">
        <f>טבלה9[[#This Row],[ט.140]]+"00:01:00"</f>
        <v>0.48394675925925928</v>
      </c>
    </row>
    <row r="12" spans="1:9" x14ac:dyDescent="0.25">
      <c r="A12" s="11" t="s">
        <v>84</v>
      </c>
      <c r="B12" s="31" t="s">
        <v>332</v>
      </c>
      <c r="C12" s="31" t="s">
        <v>172</v>
      </c>
      <c r="D12" s="156">
        <v>0.48211805555555559</v>
      </c>
      <c r="E12" s="156">
        <f>טבלה9[[#This Row],[תחילת ערכה]]</f>
        <v>0.48211805555555559</v>
      </c>
      <c r="F12" s="156">
        <f>טבלה9[[#This Row],[ט.119]]+"00:01:00"</f>
        <v>0.48281250000000003</v>
      </c>
      <c r="G12" s="156">
        <f>טבלה9[[#This Row],[ט.115]]+"00:01:00"</f>
        <v>0.48350694444444448</v>
      </c>
      <c r="H12" s="156">
        <f>טבלה9[[#This Row],[ט.105]]+"00:01:00"</f>
        <v>0.48420138888888892</v>
      </c>
      <c r="I12" s="156">
        <f>טבלה9[[#This Row],[ט.140]]+"00:01:00"</f>
        <v>0.48489583333333336</v>
      </c>
    </row>
    <row r="13" spans="1:9" x14ac:dyDescent="0.25">
      <c r="A13" s="11" t="s">
        <v>85</v>
      </c>
      <c r="B13" s="31" t="s">
        <v>333</v>
      </c>
      <c r="C13" s="31" t="s">
        <v>173</v>
      </c>
      <c r="D13" s="156">
        <v>0.48424768518518524</v>
      </c>
      <c r="E13" s="156">
        <f>טבלה9[[#This Row],[תחילת ערכה]]</f>
        <v>0.48424768518518524</v>
      </c>
      <c r="F13" s="156">
        <f>טבלה9[[#This Row],[ט.119]]+"00:01:00"</f>
        <v>0.48494212962962968</v>
      </c>
      <c r="G13" s="156">
        <f>טבלה9[[#This Row],[ט.115]]+"00:01:00"</f>
        <v>0.48563657407407412</v>
      </c>
      <c r="H13" s="156">
        <f>טבלה9[[#This Row],[ט.105]]+"00:01:00"</f>
        <v>0.48633101851851857</v>
      </c>
      <c r="I13" s="156">
        <f>טבלה9[[#This Row],[ט.140]]+"00:01:00"</f>
        <v>0.48702546296296301</v>
      </c>
    </row>
    <row r="14" spans="1:9" x14ac:dyDescent="0.25">
      <c r="A14" s="11" t="s">
        <v>86</v>
      </c>
      <c r="B14" s="31" t="s">
        <v>334</v>
      </c>
      <c r="C14" s="31" t="s">
        <v>174</v>
      </c>
      <c r="D14" s="156">
        <v>0.48519675925925931</v>
      </c>
      <c r="E14" s="156">
        <f>טבלה9[[#This Row],[תחילת ערכה]]</f>
        <v>0.48519675925925931</v>
      </c>
      <c r="F14" s="156">
        <f>טבלה9[[#This Row],[ט.119]]+"00:01:00"</f>
        <v>0.48589120370370376</v>
      </c>
      <c r="G14" s="156">
        <f>טבלה9[[#This Row],[ט.115]]+"00:01:00"</f>
        <v>0.4865856481481482</v>
      </c>
      <c r="H14" s="156">
        <f>טבלה9[[#This Row],[ט.105]]+"00:01:00"</f>
        <v>0.48728009259259264</v>
      </c>
      <c r="I14" s="156">
        <f>טבלה9[[#This Row],[ט.140]]+"00:01:00"</f>
        <v>0.48797453703703708</v>
      </c>
    </row>
    <row r="15" spans="1:9" x14ac:dyDescent="0.25">
      <c r="A15" s="11" t="s">
        <v>98</v>
      </c>
      <c r="B15" s="31" t="s">
        <v>335</v>
      </c>
      <c r="C15" s="31" t="s">
        <v>182</v>
      </c>
      <c r="D15" s="156">
        <v>0.48611111111111116</v>
      </c>
      <c r="E15" s="156">
        <f>טבלה9[[#This Row],[תחילת ערכה]]</f>
        <v>0.48611111111111116</v>
      </c>
      <c r="F15" s="156">
        <f>טבלה9[[#This Row],[ט.119]]+"00:01:00"</f>
        <v>0.4868055555555556</v>
      </c>
      <c r="G15" s="156">
        <f>טבלה9[[#This Row],[ט.115]]+"00:01:00"</f>
        <v>0.48750000000000004</v>
      </c>
      <c r="H15" s="156">
        <f>טבלה9[[#This Row],[ט.105]]+"00:01:00"</f>
        <v>0.48819444444444449</v>
      </c>
      <c r="I15" s="156">
        <f>טבלה9[[#This Row],[ט.140]]+"00:01:00"</f>
        <v>0.48888888888888893</v>
      </c>
    </row>
    <row r="16" spans="1:9" x14ac:dyDescent="0.25">
      <c r="A16" s="11" t="s">
        <v>183</v>
      </c>
      <c r="B16" s="31" t="s">
        <v>336</v>
      </c>
      <c r="C16" s="31" t="s">
        <v>184</v>
      </c>
      <c r="D16" s="156">
        <v>0.48634259259259266</v>
      </c>
      <c r="E16" s="156">
        <f>טבלה9[[#This Row],[תחילת ערכה]]</f>
        <v>0.48634259259259266</v>
      </c>
      <c r="F16" s="156">
        <f>טבלה9[[#This Row],[ט.119]]+"00:01:00"</f>
        <v>0.4870370370370371</v>
      </c>
      <c r="G16" s="156">
        <f>טבלה9[[#This Row],[ט.115]]+"00:01:00"</f>
        <v>0.48773148148148154</v>
      </c>
      <c r="H16" s="156">
        <f>טבלה9[[#This Row],[ט.105]]+"00:01:00"</f>
        <v>0.48842592592592599</v>
      </c>
      <c r="I16" s="156">
        <f>טבלה9[[#This Row],[ט.140]]+"00:01:00"</f>
        <v>0.48912037037037043</v>
      </c>
    </row>
    <row r="17" spans="1:10" x14ac:dyDescent="0.25">
      <c r="A17" s="11" t="s">
        <v>87</v>
      </c>
      <c r="B17" s="31" t="s">
        <v>337</v>
      </c>
      <c r="C17" s="31" t="s">
        <v>175</v>
      </c>
      <c r="D17" s="156">
        <v>0.48728009259259264</v>
      </c>
      <c r="E17" s="156">
        <f>טבלה9[[#This Row],[תחילת ערכה]]</f>
        <v>0.48728009259259264</v>
      </c>
      <c r="F17" s="156">
        <f>טבלה9[[#This Row],[ט.119]]+"00:01:00"</f>
        <v>0.48797453703703708</v>
      </c>
      <c r="G17" s="156">
        <f>טבלה9[[#This Row],[ט.115]]+"00:01:00"</f>
        <v>0.48866898148148152</v>
      </c>
      <c r="H17" s="156">
        <f>טבלה9[[#This Row],[ט.105]]+"00:01:00"</f>
        <v>0.48936342592592597</v>
      </c>
      <c r="I17" s="156">
        <f>טבלה9[[#This Row],[ט.140]]+"00:01:00"</f>
        <v>0.49005787037037041</v>
      </c>
    </row>
    <row r="18" spans="1:10" x14ac:dyDescent="0.25">
      <c r="A18" s="11" t="s">
        <v>404</v>
      </c>
      <c r="B18" s="31" t="s">
        <v>405</v>
      </c>
      <c r="D18" s="156">
        <v>0.48853009259259261</v>
      </c>
      <c r="E18" s="156">
        <f>טבלה9[[#This Row],[תחילת ערכה]]</f>
        <v>0.48853009259259261</v>
      </c>
      <c r="F18" s="156">
        <f>טבלה9[[#This Row],[ט.119]]+"00:01:00"</f>
        <v>0.48922453703703705</v>
      </c>
      <c r="G18" s="156">
        <f>טבלה9[[#This Row],[ט.115]]+"00:01:00"</f>
        <v>0.4899189814814815</v>
      </c>
      <c r="H18" s="156">
        <f>טבלה9[[#This Row],[ט.105]]+"00:01:00"</f>
        <v>0.49061342592592594</v>
      </c>
      <c r="I18" s="156">
        <f>טבלה9[[#This Row],[ט.140]]+"00:01:00"</f>
        <v>0.49130787037037038</v>
      </c>
    </row>
    <row r="19" spans="1:10" x14ac:dyDescent="0.25">
      <c r="A19" s="11" t="s">
        <v>181</v>
      </c>
      <c r="B19" s="31" t="s">
        <v>338</v>
      </c>
      <c r="C19" s="31" t="s">
        <v>186</v>
      </c>
      <c r="D19" s="156">
        <v>0.48969907407407409</v>
      </c>
      <c r="E19" s="156">
        <f>טבלה9[[#This Row],[תחילת ערכה]]</f>
        <v>0.48969907407407409</v>
      </c>
      <c r="F19" s="156">
        <f>טבלה9[[#This Row],[ט.119]]+"00:01:00"</f>
        <v>0.49039351851851853</v>
      </c>
      <c r="G19" s="156">
        <f>טבלה9[[#This Row],[ט.115]]+"00:01:00"</f>
        <v>0.49108796296296298</v>
      </c>
      <c r="H19" s="156">
        <f>טבלה9[[#This Row],[ט.105]]+"00:01:00"</f>
        <v>0.49178240740740742</v>
      </c>
      <c r="I19" s="156">
        <f>טבלה9[[#This Row],[ט.140]]+"00:01:00"</f>
        <v>0.49247685185185186</v>
      </c>
      <c r="J19" s="32"/>
    </row>
    <row r="20" spans="1:10" x14ac:dyDescent="0.25">
      <c r="A20" s="11" t="s">
        <v>88</v>
      </c>
      <c r="B20" s="31" t="s">
        <v>339</v>
      </c>
      <c r="C20" s="31" t="s">
        <v>176</v>
      </c>
      <c r="D20" s="156">
        <v>0.49006944444444445</v>
      </c>
      <c r="E20" s="156">
        <f>טבלה9[[#This Row],[תחילת ערכה]]</f>
        <v>0.49006944444444445</v>
      </c>
      <c r="F20" s="156">
        <f>טבלה9[[#This Row],[ט.119]]+"00:01:00"</f>
        <v>0.49076388888888889</v>
      </c>
      <c r="G20" s="156">
        <f>טבלה9[[#This Row],[ט.115]]+"00:01:00"</f>
        <v>0.49145833333333333</v>
      </c>
      <c r="H20" s="156">
        <f>טבלה9[[#This Row],[ט.105]]+"00:01:00"</f>
        <v>0.49215277777777777</v>
      </c>
      <c r="I20" s="156">
        <f>טבלה9[[#This Row],[ט.140]]+"00:01:00"</f>
        <v>0.49284722222222221</v>
      </c>
      <c r="J20" s="32"/>
    </row>
    <row r="21" spans="1:10" x14ac:dyDescent="0.25">
      <c r="A21" s="11" t="s">
        <v>99</v>
      </c>
      <c r="B21" s="31" t="s">
        <v>351</v>
      </c>
      <c r="C21" s="31" t="s">
        <v>195</v>
      </c>
      <c r="D21" s="156">
        <v>0.49472222222222223</v>
      </c>
      <c r="E21" s="156">
        <f>טבלה9[[#This Row],[תחילת ערכה]]</f>
        <v>0.49472222222222223</v>
      </c>
      <c r="F21" s="156">
        <f>טבלה9[[#This Row],[ט.119]]+"00:01:00"</f>
        <v>0.49541666666666667</v>
      </c>
      <c r="G21" s="156">
        <f>טבלה9[[#This Row],[ט.115]]+"00:01:00"</f>
        <v>0.49611111111111111</v>
      </c>
      <c r="H21" s="156">
        <f>טבלה9[[#This Row],[ט.105]]+"00:01:00"</f>
        <v>0.49680555555555556</v>
      </c>
      <c r="I21" s="156">
        <f>טבלה9[[#This Row],[ט.140]]+"00:01:00"</f>
        <v>0.4975</v>
      </c>
      <c r="J21" s="32"/>
    </row>
    <row r="22" spans="1:10" x14ac:dyDescent="0.25">
      <c r="A22" s="11" t="s">
        <v>100</v>
      </c>
      <c r="B22" s="31" t="s">
        <v>371</v>
      </c>
      <c r="C22" s="31" t="s">
        <v>188</v>
      </c>
      <c r="D22" s="156">
        <v>0.4956712962962963</v>
      </c>
      <c r="E22" s="156">
        <f>טבלה9[[#This Row],[תחילת ערכה]]</f>
        <v>0.4956712962962963</v>
      </c>
      <c r="F22" s="156">
        <f>טבלה9[[#This Row],[ט.119]]+"00:01:00"</f>
        <v>0.49636574074074075</v>
      </c>
      <c r="G22" s="156">
        <f>טבלה9[[#This Row],[ט.115]]+"00:01:00"</f>
        <v>0.49706018518518519</v>
      </c>
      <c r="H22" s="156">
        <f>טבלה9[[#This Row],[ט.105]]+"00:01:00"</f>
        <v>0.49775462962962963</v>
      </c>
      <c r="I22" s="156">
        <f>טבלה9[[#This Row],[ט.140]]+"00:01:00"</f>
        <v>0.49844907407407407</v>
      </c>
    </row>
    <row r="23" spans="1:10" x14ac:dyDescent="0.25">
      <c r="A23" s="11" t="s">
        <v>437</v>
      </c>
      <c r="B23" s="31" t="s">
        <v>438</v>
      </c>
      <c r="D23" s="156">
        <v>0.49613425925925925</v>
      </c>
      <c r="E23" s="156">
        <f>טבלה9[[#This Row],[תחילת ערכה]]</f>
        <v>0.49613425925925925</v>
      </c>
      <c r="F23" s="156">
        <f>טבלה9[[#This Row],[ט.119]]+"00:01:00"</f>
        <v>0.49682870370370369</v>
      </c>
      <c r="G23" s="156">
        <f>טבלה9[[#This Row],[ט.115]]+"00:01:00"</f>
        <v>0.49752314814814813</v>
      </c>
      <c r="H23" s="156">
        <f>טבלה9[[#This Row],[ט.105]]+"00:01:00"</f>
        <v>0.49821759259259257</v>
      </c>
      <c r="I23" s="156">
        <f>טבלה9[[#This Row],[ט.140]]+"00:01:00"</f>
        <v>0.49891203703703701</v>
      </c>
    </row>
    <row r="24" spans="1:10" x14ac:dyDescent="0.25">
      <c r="A24" s="11" t="s">
        <v>420</v>
      </c>
      <c r="B24" s="31" t="s">
        <v>412</v>
      </c>
      <c r="D24" s="156">
        <v>0.4992361111111111</v>
      </c>
      <c r="E24" s="156">
        <f>טבלה9[[#This Row],[תחילת ערכה]]</f>
        <v>0.4992361111111111</v>
      </c>
      <c r="F24" s="156">
        <f>טבלה9[[#This Row],[ט.119]]+"00:01:00"</f>
        <v>0.49993055555555554</v>
      </c>
      <c r="G24" s="156">
        <f>טבלה9[[#This Row],[ט.115]]+"00:01:00"</f>
        <v>0.50062499999999999</v>
      </c>
      <c r="H24" s="156">
        <f>טבלה9[[#This Row],[ט.105]]+"00:01:00"</f>
        <v>0.50131944444444443</v>
      </c>
      <c r="I24" s="156">
        <f>טבלה9[[#This Row],[ט.140]]+"00:01:00"</f>
        <v>0.50201388888888887</v>
      </c>
    </row>
    <row r="25" spans="1:10" x14ac:dyDescent="0.25">
      <c r="A25" s="11" t="s">
        <v>421</v>
      </c>
      <c r="B25" s="31" t="s">
        <v>419</v>
      </c>
      <c r="C25" s="31" t="s">
        <v>369</v>
      </c>
      <c r="D25" s="156">
        <v>0.49989583333333332</v>
      </c>
      <c r="E25" s="156">
        <f>טבלה9[[#This Row],[תחילת ערכה]]</f>
        <v>0.49989583333333332</v>
      </c>
      <c r="F25" s="156">
        <f>טבלה9[[#This Row],[ט.119]]+"00:01:00"</f>
        <v>0.50059027777777776</v>
      </c>
      <c r="G25" s="156">
        <f>טבלה9[[#This Row],[ט.115]]+"00:01:00"</f>
        <v>0.5012847222222222</v>
      </c>
      <c r="H25" s="156">
        <f>טבלה9[[#This Row],[ט.105]]+"00:01:00"</f>
        <v>0.50197916666666664</v>
      </c>
      <c r="I25" s="156">
        <f>טבלה9[[#This Row],[ט.140]]+"00:01:00"</f>
        <v>0.50267361111111108</v>
      </c>
    </row>
    <row r="26" spans="1:10" x14ac:dyDescent="0.25">
      <c r="A26" s="11" t="s">
        <v>101</v>
      </c>
      <c r="B26" s="31" t="s">
        <v>352</v>
      </c>
      <c r="C26" s="31" t="s">
        <v>189</v>
      </c>
      <c r="D26" s="156">
        <v>0.50133101851851847</v>
      </c>
      <c r="E26" s="156">
        <f>טבלה9[[#This Row],[תחילת ערכה]]</f>
        <v>0.50133101851851847</v>
      </c>
      <c r="F26" s="156">
        <f>טבלה9[[#This Row],[ט.119]]+"00:01:00"</f>
        <v>0.50202546296296291</v>
      </c>
      <c r="G26" s="156">
        <f>טבלה9[[#This Row],[ט.115]]+"00:01:00"</f>
        <v>0.50271990740740735</v>
      </c>
      <c r="H26" s="156">
        <f>טבלה9[[#This Row],[ט.105]]+"00:01:00"</f>
        <v>0.50341435185185179</v>
      </c>
      <c r="I26" s="156">
        <f>טבלה9[[#This Row],[ט.140]]+"00:01:00"</f>
        <v>0.50410879629629624</v>
      </c>
    </row>
    <row r="27" spans="1:10" x14ac:dyDescent="0.25">
      <c r="A27" s="11" t="s">
        <v>102</v>
      </c>
      <c r="B27" s="31" t="s">
        <v>353</v>
      </c>
      <c r="C27" s="31" t="s">
        <v>190</v>
      </c>
      <c r="D27" s="156">
        <v>0.50299768518518517</v>
      </c>
      <c r="E27" s="156">
        <f>טבלה9[[#This Row],[תחילת ערכה]]</f>
        <v>0.50299768518518517</v>
      </c>
      <c r="F27" s="156">
        <f>טבלה9[[#This Row],[ט.119]]+"00:01:00"</f>
        <v>0.50369212962962961</v>
      </c>
      <c r="G27" s="156">
        <f>טבלה9[[#This Row],[ט.115]]+"00:01:00"</f>
        <v>0.50438657407407406</v>
      </c>
      <c r="H27" s="156">
        <f>טבלה9[[#This Row],[ט.105]]+"00:01:00"</f>
        <v>0.5050810185185185</v>
      </c>
      <c r="I27" s="156">
        <f>טבלה9[[#This Row],[ט.140]]+"00:01:00"</f>
        <v>0.50577546296296294</v>
      </c>
    </row>
    <row r="28" spans="1:10" x14ac:dyDescent="0.25">
      <c r="A28" s="11" t="s">
        <v>103</v>
      </c>
      <c r="B28" s="31" t="s">
        <v>354</v>
      </c>
      <c r="C28" s="31" t="s">
        <v>192</v>
      </c>
      <c r="D28" s="156">
        <v>0.50331018518518522</v>
      </c>
      <c r="E28" s="156">
        <f>טבלה9[[#This Row],[תחילת ערכה]]</f>
        <v>0.50331018518518522</v>
      </c>
      <c r="F28" s="156">
        <f>טבלה9[[#This Row],[ט.119]]+"00:01:00"</f>
        <v>0.50400462962962966</v>
      </c>
      <c r="G28" s="156">
        <f>טבלה9[[#This Row],[ט.115]]+"00:01:00"</f>
        <v>0.50469907407407411</v>
      </c>
      <c r="H28" s="156">
        <f>טבלה9[[#This Row],[ט.105]]+"00:01:00"</f>
        <v>0.50539351851851855</v>
      </c>
      <c r="I28" s="156">
        <f>טבלה9[[#This Row],[ט.140]]+"00:01:00"</f>
        <v>0.50608796296296299</v>
      </c>
    </row>
    <row r="29" spans="1:10" x14ac:dyDescent="0.25">
      <c r="A29" s="11" t="s">
        <v>104</v>
      </c>
      <c r="B29" s="31" t="s">
        <v>355</v>
      </c>
      <c r="C29" s="31" t="s">
        <v>191</v>
      </c>
      <c r="D29" s="156">
        <v>0.50421296296296303</v>
      </c>
      <c r="E29" s="156">
        <f>טבלה9[[#This Row],[תחילת ערכה]]</f>
        <v>0.50421296296296303</v>
      </c>
      <c r="F29" s="156">
        <f>טבלה9[[#This Row],[ט.119]]+"00:01:00"</f>
        <v>0.50490740740740747</v>
      </c>
      <c r="G29" s="156">
        <f>טבלה9[[#This Row],[ט.115]]+"00:01:00"</f>
        <v>0.50560185185185191</v>
      </c>
      <c r="H29" s="156">
        <f>טבלה9[[#This Row],[ט.105]]+"00:01:00"</f>
        <v>0.50629629629629636</v>
      </c>
      <c r="I29" s="156">
        <f>טבלה9[[#This Row],[ט.140]]+"00:01:00"</f>
        <v>0.5069907407407408</v>
      </c>
    </row>
    <row r="30" spans="1:10" x14ac:dyDescent="0.25">
      <c r="A30" s="11" t="s">
        <v>105</v>
      </c>
      <c r="B30" s="31" t="s">
        <v>356</v>
      </c>
      <c r="C30" s="31" t="s">
        <v>192</v>
      </c>
      <c r="D30" s="156">
        <v>0.50453703703703712</v>
      </c>
      <c r="E30" s="156">
        <f>טבלה9[[#This Row],[תחילת ערכה]]</f>
        <v>0.50453703703703712</v>
      </c>
      <c r="F30" s="156">
        <f>טבלה9[[#This Row],[ט.119]]+"00:01:00"</f>
        <v>0.50523148148148156</v>
      </c>
      <c r="G30" s="156">
        <f>טבלה9[[#This Row],[ט.115]]+"00:01:00"</f>
        <v>0.505925925925926</v>
      </c>
      <c r="H30" s="156">
        <f>טבלה9[[#This Row],[ט.105]]+"00:01:00"</f>
        <v>0.50662037037037044</v>
      </c>
      <c r="I30" s="156">
        <f>טבלה9[[#This Row],[ט.140]]+"00:01:00"</f>
        <v>0.50731481481481489</v>
      </c>
    </row>
    <row r="31" spans="1:10" x14ac:dyDescent="0.25">
      <c r="A31" s="11" t="s">
        <v>106</v>
      </c>
      <c r="B31" s="31" t="s">
        <v>357</v>
      </c>
      <c r="C31" s="31" t="s">
        <v>192</v>
      </c>
      <c r="D31" s="156">
        <v>0.50480324074074079</v>
      </c>
      <c r="E31" s="156">
        <f>טבלה9[[#This Row],[תחילת ערכה]]</f>
        <v>0.50480324074074079</v>
      </c>
      <c r="F31" s="156">
        <f>טבלה9[[#This Row],[ט.119]]+"00:01:00"</f>
        <v>0.50549768518518523</v>
      </c>
      <c r="G31" s="156">
        <f>טבלה9[[#This Row],[ט.115]]+"00:01:00"</f>
        <v>0.50619212962962967</v>
      </c>
      <c r="H31" s="156">
        <f>טבלה9[[#This Row],[ט.105]]+"00:01:00"</f>
        <v>0.50688657407407411</v>
      </c>
      <c r="I31" s="156">
        <f>טבלה9[[#This Row],[ט.140]]+"00:01:00"</f>
        <v>0.50758101851851856</v>
      </c>
    </row>
    <row r="32" spans="1:10" x14ac:dyDescent="0.25">
      <c r="A32" s="11" t="s">
        <v>107</v>
      </c>
      <c r="B32" s="31" t="s">
        <v>358</v>
      </c>
      <c r="C32" s="31" t="s">
        <v>193</v>
      </c>
      <c r="D32" s="156">
        <v>0.50497685185185193</v>
      </c>
      <c r="E32" s="156">
        <f>טבלה9[[#This Row],[תחילת ערכה]]</f>
        <v>0.50497685185185193</v>
      </c>
      <c r="F32" s="156">
        <f>טבלה9[[#This Row],[ט.119]]+"00:01:00"</f>
        <v>0.50567129629629637</v>
      </c>
      <c r="G32" s="156">
        <f>טבלה9[[#This Row],[ט.115]]+"00:01:00"</f>
        <v>0.50636574074074081</v>
      </c>
      <c r="H32" s="156">
        <f>טבלה9[[#This Row],[ט.105]]+"00:01:00"</f>
        <v>0.50706018518518525</v>
      </c>
      <c r="I32" s="156">
        <f>טבלה9[[#This Row],[ט.140]]+"00:01:00"</f>
        <v>0.50775462962962969</v>
      </c>
    </row>
    <row r="33" spans="1:9" x14ac:dyDescent="0.25">
      <c r="A33" s="11" t="s">
        <v>233</v>
      </c>
      <c r="B33" s="31" t="s">
        <v>368</v>
      </c>
      <c r="C33" s="31" t="s">
        <v>369</v>
      </c>
      <c r="D33" s="156">
        <v>0.50543981481481493</v>
      </c>
      <c r="E33" s="156">
        <f>טבלה9[[#This Row],[תחילת ערכה]]</f>
        <v>0.50543981481481493</v>
      </c>
      <c r="F33" s="156">
        <f>טבלה9[[#This Row],[ט.119]]+"00:01:00"</f>
        <v>0.50613425925925937</v>
      </c>
      <c r="G33" s="156">
        <f>טבלה9[[#This Row],[ט.115]]+"00:01:00"</f>
        <v>0.50682870370370381</v>
      </c>
      <c r="H33" s="156">
        <f>טבלה9[[#This Row],[ט.105]]+"00:01:00"</f>
        <v>0.50752314814814825</v>
      </c>
      <c r="I33" s="156">
        <f>טבלה9[[#This Row],[ט.140]]+"00:01:00"</f>
        <v>0.50821759259259269</v>
      </c>
    </row>
    <row r="34" spans="1:9" x14ac:dyDescent="0.25">
      <c r="A34" s="11" t="s">
        <v>108</v>
      </c>
      <c r="B34" s="31" t="s">
        <v>360</v>
      </c>
      <c r="C34" s="31" t="s">
        <v>192</v>
      </c>
      <c r="D34" s="156">
        <v>0.50579861111111124</v>
      </c>
      <c r="E34" s="156">
        <f>טבלה9[[#This Row],[תחילת ערכה]]</f>
        <v>0.50579861111111124</v>
      </c>
      <c r="F34" s="156">
        <f>טבלה9[[#This Row],[ט.119]]+"00:01:00"</f>
        <v>0.50649305555555568</v>
      </c>
      <c r="G34" s="156">
        <f>טבלה9[[#This Row],[ט.115]]+"00:01:00"</f>
        <v>0.50718750000000012</v>
      </c>
      <c r="H34" s="156">
        <f>טבלה9[[#This Row],[ט.105]]+"00:01:00"</f>
        <v>0.50788194444444457</v>
      </c>
      <c r="I34" s="156">
        <f>טבלה9[[#This Row],[ט.140]]+"00:01:00"</f>
        <v>0.50857638888888901</v>
      </c>
    </row>
    <row r="35" spans="1:9" x14ac:dyDescent="0.25">
      <c r="A35" s="11" t="s">
        <v>109</v>
      </c>
      <c r="B35" s="31" t="s">
        <v>361</v>
      </c>
      <c r="C35" s="31" t="s">
        <v>194</v>
      </c>
      <c r="D35" s="156">
        <v>0.50756944444444463</v>
      </c>
      <c r="E35" s="156">
        <f>טבלה9[[#This Row],[תחילת ערכה]]</f>
        <v>0.50756944444444463</v>
      </c>
      <c r="F35" s="156">
        <f>טבלה9[[#This Row],[ט.119]]+"00:01:00"</f>
        <v>0.50826388888888907</v>
      </c>
      <c r="G35" s="156">
        <f>טבלה9[[#This Row],[ט.115]]+"00:01:00"</f>
        <v>0.50895833333333351</v>
      </c>
      <c r="H35" s="156">
        <f>טבלה9[[#This Row],[ט.105]]+"00:01:00"</f>
        <v>0.50965277777777795</v>
      </c>
      <c r="I35" s="156">
        <f>טבלה9[[#This Row],[ט.140]]+"00:01:00"</f>
        <v>0.5103472222222224</v>
      </c>
    </row>
    <row r="36" spans="1:9" x14ac:dyDescent="0.25">
      <c r="A36" s="11" t="s">
        <v>110</v>
      </c>
      <c r="B36" s="31" t="s">
        <v>414</v>
      </c>
      <c r="C36" s="31" t="s">
        <v>192</v>
      </c>
      <c r="D36" s="156">
        <v>0.50803240740740763</v>
      </c>
      <c r="E36" s="156">
        <f>טבלה9[[#This Row],[תחילת ערכה]]</f>
        <v>0.50803240740740763</v>
      </c>
      <c r="F36" s="156">
        <f>טבלה9[[#This Row],[ט.119]]+"00:01:00"</f>
        <v>0.50872685185185207</v>
      </c>
      <c r="G36" s="156">
        <f>טבלה9[[#This Row],[ט.115]]+"00:01:00"</f>
        <v>0.50942129629629651</v>
      </c>
      <c r="H36" s="156">
        <f>טבלה9[[#This Row],[ט.105]]+"00:01:00"</f>
        <v>0.51011574074074095</v>
      </c>
      <c r="I36" s="156">
        <f>טבלה9[[#This Row],[ט.140]]+"00:01:00"</f>
        <v>0.51081018518518539</v>
      </c>
    </row>
    <row r="37" spans="1:9" x14ac:dyDescent="0.25">
      <c r="A37" s="11" t="s">
        <v>234</v>
      </c>
      <c r="B37" s="31" t="s">
        <v>362</v>
      </c>
      <c r="C37" s="31" t="s">
        <v>369</v>
      </c>
      <c r="D37" s="156">
        <v>0.50826388888888907</v>
      </c>
      <c r="E37" s="156">
        <f>טבלה9[[#This Row],[תחילת ערכה]]</f>
        <v>0.50826388888888907</v>
      </c>
      <c r="F37" s="156">
        <f>טבלה9[[#This Row],[ט.119]]+"00:01:00"</f>
        <v>0.50895833333333351</v>
      </c>
      <c r="G37" s="156">
        <f>טבלה9[[#This Row],[ט.115]]+"00:01:00"</f>
        <v>0.50965277777777795</v>
      </c>
      <c r="H37" s="156">
        <f>טבלה9[[#This Row],[ט.105]]+"00:01:00"</f>
        <v>0.5103472222222224</v>
      </c>
      <c r="I37" s="156">
        <f>טבלה9[[#This Row],[ט.140]]+"00:01:00"</f>
        <v>0.51104166666666684</v>
      </c>
    </row>
    <row r="38" spans="1:9" x14ac:dyDescent="0.25">
      <c r="A38" s="11" t="s">
        <v>235</v>
      </c>
      <c r="B38" s="31" t="s">
        <v>363</v>
      </c>
      <c r="C38" s="31" t="s">
        <v>369</v>
      </c>
      <c r="D38" s="156">
        <v>0.50866898148148165</v>
      </c>
      <c r="E38" s="156">
        <f>טבלה9[[#This Row],[תחילת ערכה]]</f>
        <v>0.50866898148148165</v>
      </c>
      <c r="F38" s="156">
        <f>טבלה9[[#This Row],[ט.119]]+"00:01:00"</f>
        <v>0.50936342592592609</v>
      </c>
      <c r="G38" s="156">
        <f>טבלה9[[#This Row],[ט.115]]+"00:01:00"</f>
        <v>0.51005787037037054</v>
      </c>
      <c r="H38" s="156">
        <f>טבלה9[[#This Row],[ט.105]]+"00:01:00"</f>
        <v>0.51075231481481498</v>
      </c>
      <c r="I38" s="156">
        <f>טבלה9[[#This Row],[ט.140]]+"00:01:00"</f>
        <v>0.51144675925925942</v>
      </c>
    </row>
    <row r="39" spans="1:9" x14ac:dyDescent="0.25">
      <c r="A39" s="11" t="s">
        <v>89</v>
      </c>
      <c r="B39" s="31" t="s">
        <v>340</v>
      </c>
      <c r="C39" s="31" t="s">
        <v>177</v>
      </c>
      <c r="D39" s="156">
        <v>0.50959490740740754</v>
      </c>
      <c r="E39" s="156">
        <f>טבלה9[[#This Row],[תחילת ערכה]]</f>
        <v>0.50959490740740754</v>
      </c>
      <c r="F39" s="156">
        <f>טבלה9[[#This Row],[ט.119]]+"00:01:00"</f>
        <v>0.51028935185185198</v>
      </c>
      <c r="G39" s="156">
        <f>טבלה9[[#This Row],[ט.115]]+"00:01:00"</f>
        <v>0.51098379629629642</v>
      </c>
      <c r="H39" s="156">
        <f>טבלה9[[#This Row],[ט.105]]+"00:01:00"</f>
        <v>0.51167824074074086</v>
      </c>
      <c r="I39" s="156">
        <f>טבלה9[[#This Row],[ט.140]]+"00:01:00"</f>
        <v>0.51237268518518531</v>
      </c>
    </row>
    <row r="40" spans="1:9" x14ac:dyDescent="0.25">
      <c r="A40" s="11" t="s">
        <v>406</v>
      </c>
      <c r="B40" s="31" t="s">
        <v>415</v>
      </c>
      <c r="D40" s="156">
        <v>0.51001157407407416</v>
      </c>
      <c r="E40" s="156">
        <f>טבלה9[[#This Row],[תחילת ערכה]]</f>
        <v>0.51001157407407416</v>
      </c>
      <c r="F40" s="156">
        <f>טבלה9[[#This Row],[ט.119]]+"00:01:00"</f>
        <v>0.5107060185185186</v>
      </c>
      <c r="G40" s="156">
        <f>טבלה9[[#This Row],[ט.115]]+"00:01:00"</f>
        <v>0.51140046296296304</v>
      </c>
      <c r="H40" s="156">
        <f>טבלה9[[#This Row],[ט.105]]+"00:01:00"</f>
        <v>0.51209490740740748</v>
      </c>
      <c r="I40" s="156">
        <f>טבלה9[[#This Row],[ט.140]]+"00:01:00"</f>
        <v>0.51278935185185193</v>
      </c>
    </row>
    <row r="41" spans="1:9" x14ac:dyDescent="0.25">
      <c r="A41" s="11" t="s">
        <v>90</v>
      </c>
      <c r="B41" s="31" t="s">
        <v>341</v>
      </c>
      <c r="C41" s="31" t="s">
        <v>130</v>
      </c>
      <c r="D41" s="156">
        <v>0.51043981481481493</v>
      </c>
      <c r="E41" s="156">
        <f>טבלה9[[#This Row],[תחילת ערכה]]</f>
        <v>0.51043981481481493</v>
      </c>
      <c r="F41" s="156">
        <f>טבלה9[[#This Row],[ט.119]]+"00:01:00"</f>
        <v>0.51113425925925937</v>
      </c>
      <c r="G41" s="156">
        <f>טבלה9[[#This Row],[ט.115]]+"00:01:00"</f>
        <v>0.51182870370370381</v>
      </c>
      <c r="H41" s="156">
        <f>טבלה9[[#This Row],[ט.105]]+"00:01:00"</f>
        <v>0.51252314814814826</v>
      </c>
      <c r="I41" s="156">
        <f>טבלה9[[#This Row],[ט.140]]+"00:01:00"</f>
        <v>0.5132175925925927</v>
      </c>
    </row>
    <row r="42" spans="1:9" x14ac:dyDescent="0.25">
      <c r="A42" s="11" t="s">
        <v>91</v>
      </c>
      <c r="B42" s="31" t="s">
        <v>342</v>
      </c>
      <c r="C42" s="31" t="s">
        <v>143</v>
      </c>
      <c r="D42" s="156">
        <v>0.51136574074074082</v>
      </c>
      <c r="E42" s="156">
        <f>טבלה9[[#This Row],[תחילת ערכה]]</f>
        <v>0.51136574074074082</v>
      </c>
      <c r="F42" s="156">
        <f>טבלה9[[#This Row],[ט.119]]+"00:01:00"</f>
        <v>0.51206018518518526</v>
      </c>
      <c r="G42" s="156">
        <f>טבלה9[[#This Row],[ט.115]]+"00:01:00"</f>
        <v>0.5127546296296297</v>
      </c>
      <c r="H42" s="156">
        <f>טבלה9[[#This Row],[ט.105]]+"00:01:00"</f>
        <v>0.51344907407407414</v>
      </c>
      <c r="I42" s="156">
        <f>טבלה9[[#This Row],[ט.140]]+"00:01:00"</f>
        <v>0.51414351851851858</v>
      </c>
    </row>
    <row r="43" spans="1:9" x14ac:dyDescent="0.25">
      <c r="A43" s="11" t="s">
        <v>92</v>
      </c>
      <c r="B43" s="31" t="s">
        <v>343</v>
      </c>
      <c r="C43" s="31" t="s">
        <v>143</v>
      </c>
      <c r="D43" s="156">
        <v>0.51167824074074086</v>
      </c>
      <c r="E43" s="156">
        <f>טבלה9[[#This Row],[תחילת ערכה]]</f>
        <v>0.51167824074074086</v>
      </c>
      <c r="F43" s="156">
        <f>טבלה9[[#This Row],[ט.119]]+"00:01:00"</f>
        <v>0.51237268518518531</v>
      </c>
      <c r="G43" s="156">
        <f>טבלה9[[#This Row],[ט.115]]+"00:01:00"</f>
        <v>0.51306712962962975</v>
      </c>
      <c r="H43" s="156">
        <f>טבלה9[[#This Row],[ט.105]]+"00:01:00"</f>
        <v>0.51376157407407419</v>
      </c>
      <c r="I43" s="156">
        <f>טבלה9[[#This Row],[ט.140]]+"00:01:00"</f>
        <v>0.51445601851851863</v>
      </c>
    </row>
    <row r="44" spans="1:9" x14ac:dyDescent="0.25">
      <c r="A44" s="11" t="s">
        <v>93</v>
      </c>
      <c r="B44" s="31" t="s">
        <v>344</v>
      </c>
      <c r="C44" s="31" t="s">
        <v>178</v>
      </c>
      <c r="D44" s="156">
        <v>0.51447916666666682</v>
      </c>
      <c r="E44" s="156">
        <f>טבלה9[[#This Row],[תחילת ערכה]]</f>
        <v>0.51447916666666682</v>
      </c>
      <c r="F44" s="156">
        <f>טבלה9[[#This Row],[ט.119]]+"00:01:00"</f>
        <v>0.51517361111111126</v>
      </c>
      <c r="G44" s="156">
        <f>טבלה9[[#This Row],[ט.115]]+"00:01:00"</f>
        <v>0.5158680555555557</v>
      </c>
      <c r="H44" s="156">
        <f>טבלה9[[#This Row],[ט.105]]+"00:01:00"</f>
        <v>0.51656250000000015</v>
      </c>
      <c r="I44" s="156">
        <f>טבלה9[[#This Row],[ט.140]]+"00:01:00"</f>
        <v>0.51725694444444459</v>
      </c>
    </row>
    <row r="45" spans="1:9" x14ac:dyDescent="0.25">
      <c r="A45" s="11" t="s">
        <v>94</v>
      </c>
      <c r="B45" s="31" t="s">
        <v>345</v>
      </c>
      <c r="C45" s="31" t="s">
        <v>179</v>
      </c>
      <c r="D45" s="156">
        <v>0.51480324074074091</v>
      </c>
      <c r="E45" s="156">
        <f>טבלה9[[#This Row],[תחילת ערכה]]</f>
        <v>0.51480324074074091</v>
      </c>
      <c r="F45" s="156">
        <f>טבלה9[[#This Row],[ט.119]]+"00:01:00"</f>
        <v>0.51549768518518535</v>
      </c>
      <c r="G45" s="156">
        <f>טבלה9[[#This Row],[ט.115]]+"00:01:00"</f>
        <v>0.51619212962962979</v>
      </c>
      <c r="H45" s="156">
        <f>טבלה9[[#This Row],[ט.105]]+"00:01:00"</f>
        <v>0.51688657407407423</v>
      </c>
      <c r="I45" s="156">
        <f>טבלה9[[#This Row],[ט.140]]+"00:01:00"</f>
        <v>0.51758101851851868</v>
      </c>
    </row>
    <row r="46" spans="1:9" x14ac:dyDescent="0.25">
      <c r="A46" s="11" t="s">
        <v>95</v>
      </c>
      <c r="B46" s="31" t="s">
        <v>346</v>
      </c>
      <c r="C46" s="31" t="s">
        <v>180</v>
      </c>
      <c r="D46" s="156">
        <v>0.51684027777777797</v>
      </c>
      <c r="E46" s="156">
        <f>טבלה9[[#This Row],[תחילת ערכה]]</f>
        <v>0.51684027777777797</v>
      </c>
      <c r="F46" s="156">
        <f>טבלה9[[#This Row],[ט.119]]+"00:01:00"</f>
        <v>0.51753472222222241</v>
      </c>
      <c r="G46" s="156">
        <f>טבלה9[[#This Row],[ט.115]]+"00:01:00"</f>
        <v>0.51822916666666685</v>
      </c>
      <c r="H46" s="156">
        <f>טבלה9[[#This Row],[ט.105]]+"00:01:00"</f>
        <v>0.51892361111111129</v>
      </c>
      <c r="I46" s="156">
        <f>טבלה9[[#This Row],[ט.140]]+"00:01:00"</f>
        <v>0.51961805555555574</v>
      </c>
    </row>
    <row r="47" spans="1:9" x14ac:dyDescent="0.25">
      <c r="A47" s="11" t="s">
        <v>96</v>
      </c>
      <c r="B47" s="31" t="s">
        <v>347</v>
      </c>
      <c r="C47" s="31" t="s">
        <v>143</v>
      </c>
      <c r="D47" s="156">
        <v>0.5176967592592594</v>
      </c>
      <c r="E47" s="156">
        <f>טבלה9[[#This Row],[תחילת ערכה]]</f>
        <v>0.5176967592592594</v>
      </c>
      <c r="F47" s="156">
        <f>טבלה9[[#This Row],[ט.119]]+"00:01:00"</f>
        <v>0.51839120370370384</v>
      </c>
      <c r="G47" s="156">
        <f>טבלה9[[#This Row],[ט.115]]+"00:01:00"</f>
        <v>0.51908564814814828</v>
      </c>
      <c r="H47" s="156">
        <f>טבלה9[[#This Row],[ט.105]]+"00:01:00"</f>
        <v>0.51978009259259272</v>
      </c>
      <c r="I47" s="156">
        <f>טבלה9[[#This Row],[ט.140]]+"00:01:00"</f>
        <v>0.52047453703703717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50"/>
  <sheetViews>
    <sheetView rightToLeft="1" zoomScale="70" zoomScaleNormal="70" workbookViewId="0">
      <selection activeCell="D2" sqref="D2:D50"/>
    </sheetView>
  </sheetViews>
  <sheetFormatPr defaultRowHeight="13.8" x14ac:dyDescent="0.25"/>
  <cols>
    <col min="1" max="1" width="20.09765625" customWidth="1"/>
    <col min="2" max="2" width="19.09765625" bestFit="1" customWidth="1"/>
    <col min="3" max="3" width="25.09765625" bestFit="1" customWidth="1"/>
    <col min="4" max="4" width="16.3984375" style="135" bestFit="1" customWidth="1"/>
    <col min="5" max="5" width="11.59765625" style="135" customWidth="1"/>
    <col min="6" max="6" width="8.796875" style="135"/>
    <col min="9" max="9" width="23.09765625" customWidth="1"/>
  </cols>
  <sheetData>
    <row r="1" spans="1:10" x14ac:dyDescent="0.25">
      <c r="A1" s="12" t="s">
        <v>22</v>
      </c>
      <c r="B1" s="12" t="s">
        <v>23</v>
      </c>
      <c r="C1" s="12" t="s">
        <v>37</v>
      </c>
      <c r="D1" s="141" t="s">
        <v>201</v>
      </c>
      <c r="E1" s="141" t="s">
        <v>483</v>
      </c>
      <c r="F1" s="141" t="s">
        <v>491</v>
      </c>
    </row>
    <row r="2" spans="1:10" x14ac:dyDescent="0.25">
      <c r="A2" s="11" t="s">
        <v>156</v>
      </c>
      <c r="B2" t="s">
        <v>408</v>
      </c>
      <c r="C2" s="28" t="s">
        <v>158</v>
      </c>
      <c r="D2" s="135">
        <v>0.47159722222222206</v>
      </c>
      <c r="E2" s="135">
        <f>טבלה86[[#This Row],[תחילת ערכה]]</f>
        <v>0.47159722222222206</v>
      </c>
      <c r="F2" s="135">
        <f>טבלה86[[#This Row],[ט.122]]+"00:01:00"</f>
        <v>0.4722916666666665</v>
      </c>
    </row>
    <row r="3" spans="1:10" x14ac:dyDescent="0.25">
      <c r="A3" s="11" t="s">
        <v>68</v>
      </c>
      <c r="B3" t="s">
        <v>409</v>
      </c>
      <c r="C3" s="29" t="s">
        <v>159</v>
      </c>
      <c r="D3" s="135">
        <v>0.47265046296296281</v>
      </c>
      <c r="E3" s="135">
        <f>טבלה86[[#This Row],[תחילת ערכה]]</f>
        <v>0.47265046296296281</v>
      </c>
      <c r="F3" s="135">
        <f>טבלה86[[#This Row],[ט.122]]+"00:01:00"</f>
        <v>0.47334490740740726</v>
      </c>
    </row>
    <row r="4" spans="1:10" x14ac:dyDescent="0.25">
      <c r="A4" s="11" t="s">
        <v>69</v>
      </c>
      <c r="B4" t="s">
        <v>319</v>
      </c>
      <c r="C4" s="28" t="s">
        <v>160</v>
      </c>
      <c r="D4" s="135">
        <v>0.4737384259259258</v>
      </c>
      <c r="E4" s="135">
        <f>טבלה86[[#This Row],[תחילת ערכה]]</f>
        <v>0.4737384259259258</v>
      </c>
      <c r="F4" s="135">
        <f>טבלה86[[#This Row],[ט.122]]+"00:01:00"</f>
        <v>0.47443287037037024</v>
      </c>
    </row>
    <row r="5" spans="1:10" x14ac:dyDescent="0.25">
      <c r="A5" s="11" t="s">
        <v>70</v>
      </c>
      <c r="B5" t="s">
        <v>320</v>
      </c>
      <c r="C5" s="29" t="s">
        <v>161</v>
      </c>
      <c r="D5" s="135">
        <v>0.47519675925925914</v>
      </c>
      <c r="E5" s="135">
        <f>טבלה86[[#This Row],[תחילת ערכה]]</f>
        <v>0.47519675925925914</v>
      </c>
      <c r="F5" s="135">
        <f>טבלה86[[#This Row],[ט.122]]+"00:01:00"</f>
        <v>0.47589120370370358</v>
      </c>
    </row>
    <row r="6" spans="1:10" x14ac:dyDescent="0.25">
      <c r="A6" s="11" t="s">
        <v>71</v>
      </c>
      <c r="B6" t="s">
        <v>348</v>
      </c>
      <c r="C6" s="28" t="s">
        <v>162</v>
      </c>
      <c r="D6" s="135">
        <v>0.47592592592592581</v>
      </c>
      <c r="E6" s="135">
        <f>טבלה86[[#This Row],[תחילת ערכה]]</f>
        <v>0.47592592592592581</v>
      </c>
      <c r="F6" s="135">
        <f>טבלה86[[#This Row],[ט.122]]+"00:01:00"</f>
        <v>0.47662037037037025</v>
      </c>
    </row>
    <row r="7" spans="1:10" x14ac:dyDescent="0.25">
      <c r="A7" s="11" t="s">
        <v>72</v>
      </c>
      <c r="B7" t="s">
        <v>399</v>
      </c>
      <c r="C7" s="29" t="s">
        <v>163</v>
      </c>
      <c r="D7" s="135">
        <v>0.47634259259259248</v>
      </c>
      <c r="E7" s="135">
        <f>טבלה86[[#This Row],[תחילת ערכה]]</f>
        <v>0.47634259259259248</v>
      </c>
      <c r="F7" s="135">
        <f>טבלה86[[#This Row],[ט.122]]+"00:01:00"</f>
        <v>0.47703703703703693</v>
      </c>
    </row>
    <row r="8" spans="1:10" x14ac:dyDescent="0.25">
      <c r="A8" s="11" t="s">
        <v>400</v>
      </c>
      <c r="B8" t="s">
        <v>401</v>
      </c>
      <c r="C8" s="28"/>
      <c r="D8" s="135">
        <v>0.47766203703703691</v>
      </c>
      <c r="E8" s="135">
        <f>טבלה86[[#This Row],[תחילת ערכה]]</f>
        <v>0.47766203703703691</v>
      </c>
      <c r="F8" s="135">
        <f>טבלה86[[#This Row],[ט.122]]+"00:01:00"</f>
        <v>0.47835648148148135</v>
      </c>
    </row>
    <row r="9" spans="1:10" x14ac:dyDescent="0.25">
      <c r="A9" s="11" t="s">
        <v>73</v>
      </c>
      <c r="B9" t="s">
        <v>322</v>
      </c>
      <c r="C9" s="29" t="s">
        <v>164</v>
      </c>
      <c r="D9" s="135">
        <v>0.47871527777777767</v>
      </c>
      <c r="E9" s="135">
        <f>טבלה86[[#This Row],[תחילת ערכה]]</f>
        <v>0.47871527777777767</v>
      </c>
      <c r="F9" s="135">
        <f>טבלה86[[#This Row],[ט.122]]+"00:01:00"</f>
        <v>0.47940972222222211</v>
      </c>
    </row>
    <row r="10" spans="1:10" x14ac:dyDescent="0.25">
      <c r="A10" s="11" t="s">
        <v>74</v>
      </c>
      <c r="B10" t="s">
        <v>349</v>
      </c>
      <c r="C10" s="28" t="s">
        <v>165</v>
      </c>
      <c r="D10" s="135">
        <v>0.48057870370370359</v>
      </c>
      <c r="E10" s="135">
        <f>טבלה86[[#This Row],[תחילת ערכה]]</f>
        <v>0.48057870370370359</v>
      </c>
      <c r="F10" s="135">
        <f>טבלה86[[#This Row],[ט.122]]+"00:01:00"</f>
        <v>0.48127314814814803</v>
      </c>
    </row>
    <row r="11" spans="1:10" x14ac:dyDescent="0.25">
      <c r="A11" s="11" t="s">
        <v>75</v>
      </c>
      <c r="B11" t="s">
        <v>324</v>
      </c>
      <c r="C11" s="29" t="s">
        <v>166</v>
      </c>
      <c r="D11" s="135">
        <v>0.48106481481481472</v>
      </c>
      <c r="E11" s="135">
        <f>טבלה86[[#This Row],[תחילת ערכה]]</f>
        <v>0.48106481481481472</v>
      </c>
      <c r="F11" s="135">
        <f>טבלה86[[#This Row],[ט.122]]+"00:01:00"</f>
        <v>0.48175925925925916</v>
      </c>
    </row>
    <row r="12" spans="1:10" x14ac:dyDescent="0.25">
      <c r="A12" s="11" t="s">
        <v>76</v>
      </c>
      <c r="B12" t="s">
        <v>325</v>
      </c>
      <c r="C12" s="28" t="s">
        <v>167</v>
      </c>
      <c r="D12" s="135">
        <v>0.48268518518518511</v>
      </c>
      <c r="E12" s="135">
        <f>טבלה86[[#This Row],[תחילת ערכה]]</f>
        <v>0.48268518518518511</v>
      </c>
      <c r="F12" s="135">
        <f>טבלה86[[#This Row],[ט.122]]+"00:01:00"</f>
        <v>0.48337962962962955</v>
      </c>
    </row>
    <row r="13" spans="1:10" x14ac:dyDescent="0.25">
      <c r="A13" s="11" t="s">
        <v>416</v>
      </c>
      <c r="B13" t="s">
        <v>403</v>
      </c>
      <c r="C13" s="28"/>
      <c r="D13" s="135">
        <v>0.48355324074074069</v>
      </c>
      <c r="E13" s="135">
        <f>טבלה86[[#This Row],[תחילת ערכה]]</f>
        <v>0.48355324074074069</v>
      </c>
      <c r="F13" s="135">
        <f>טבלה86[[#This Row],[ט.122]]+"00:01:00"</f>
        <v>0.48424768518518513</v>
      </c>
    </row>
    <row r="14" spans="1:10" x14ac:dyDescent="0.25">
      <c r="A14" s="11" t="s">
        <v>77</v>
      </c>
      <c r="B14" t="s">
        <v>370</v>
      </c>
      <c r="C14" s="29" t="s">
        <v>77</v>
      </c>
      <c r="D14" s="135">
        <v>0.48415509259259254</v>
      </c>
      <c r="E14" s="135">
        <f>טבלה86[[#This Row],[תחילת ערכה]]</f>
        <v>0.48415509259259254</v>
      </c>
      <c r="F14" s="135">
        <f>טבלה86[[#This Row],[ט.122]]+"00:01:00"</f>
        <v>0.48484953703703698</v>
      </c>
    </row>
    <row r="15" spans="1:10" x14ac:dyDescent="0.25">
      <c r="A15" s="11" t="s">
        <v>78</v>
      </c>
      <c r="B15" s="2" t="s">
        <v>326</v>
      </c>
      <c r="C15" s="28" t="s">
        <v>114</v>
      </c>
      <c r="D15" s="135">
        <v>0.48432870370370368</v>
      </c>
      <c r="E15" s="135">
        <f>טבלה86[[#This Row],[תחילת ערכה]]</f>
        <v>0.48432870370370368</v>
      </c>
      <c r="F15" s="135">
        <f>טבלה86[[#This Row],[ט.122]]+"00:01:00"</f>
        <v>0.48502314814814812</v>
      </c>
      <c r="H15" s="1"/>
      <c r="I15" s="2"/>
      <c r="J15" s="2"/>
    </row>
    <row r="16" spans="1:10" x14ac:dyDescent="0.25">
      <c r="A16" s="11" t="s">
        <v>229</v>
      </c>
      <c r="B16" s="2" t="s">
        <v>327</v>
      </c>
      <c r="C16" s="30" t="s">
        <v>168</v>
      </c>
      <c r="D16" s="142">
        <v>0.48499999999999999</v>
      </c>
      <c r="E16" s="135">
        <f>טבלה86[[#This Row],[תחילת ערכה]]</f>
        <v>0.48499999999999999</v>
      </c>
      <c r="F16" s="135">
        <f>טבלה86[[#This Row],[ט.122]]+"00:01:00"</f>
        <v>0.48569444444444443</v>
      </c>
      <c r="H16" s="1"/>
      <c r="I16" s="2"/>
      <c r="J16" s="2"/>
    </row>
    <row r="17" spans="1:6" x14ac:dyDescent="0.25">
      <c r="A17" s="11" t="s">
        <v>230</v>
      </c>
      <c r="B17" t="s">
        <v>350</v>
      </c>
      <c r="C17" s="2" t="s">
        <v>198</v>
      </c>
      <c r="D17" s="135">
        <v>0.4856597222222222</v>
      </c>
      <c r="E17" s="135">
        <f>טבלה86[[#This Row],[תחילת ערכה]]</f>
        <v>0.4856597222222222</v>
      </c>
      <c r="F17" s="135">
        <f>טבלה86[[#This Row],[ט.122]]+"00:01:00"</f>
        <v>0.48635416666666664</v>
      </c>
    </row>
    <row r="18" spans="1:6" x14ac:dyDescent="0.25">
      <c r="A18" s="11" t="s">
        <v>85</v>
      </c>
      <c r="B18" t="s">
        <v>333</v>
      </c>
      <c r="C18" t="s">
        <v>173</v>
      </c>
      <c r="D18" s="135">
        <v>0.48819444444444443</v>
      </c>
      <c r="E18" s="135">
        <f>טבלה86[[#This Row],[תחילת ערכה]]</f>
        <v>0.48819444444444443</v>
      </c>
      <c r="F18" s="135">
        <f>טבלה86[[#This Row],[ט.122]]+"00:01:00"</f>
        <v>0.48888888888888887</v>
      </c>
    </row>
    <row r="19" spans="1:6" x14ac:dyDescent="0.25">
      <c r="A19" s="11" t="s">
        <v>86</v>
      </c>
      <c r="B19" t="s">
        <v>334</v>
      </c>
      <c r="C19" t="s">
        <v>174</v>
      </c>
      <c r="D19" s="135">
        <v>0.48969907407407404</v>
      </c>
      <c r="E19" s="135">
        <f>טבלה86[[#This Row],[תחילת ערכה]]</f>
        <v>0.48969907407407404</v>
      </c>
      <c r="F19" s="135">
        <f>טבלה86[[#This Row],[ט.122]]+"00:01:00"</f>
        <v>0.49039351851851848</v>
      </c>
    </row>
    <row r="20" spans="1:6" x14ac:dyDescent="0.25">
      <c r="A20" s="11" t="s">
        <v>88</v>
      </c>
      <c r="B20" t="s">
        <v>339</v>
      </c>
      <c r="C20" t="s">
        <v>187</v>
      </c>
      <c r="D20" s="135">
        <v>0.4940046296296296</v>
      </c>
      <c r="E20" s="135">
        <f>טבלה86[[#This Row],[תחילת ערכה]]</f>
        <v>0.4940046296296296</v>
      </c>
      <c r="F20" s="135">
        <f>טבלה86[[#This Row],[ט.122]]+"00:01:00"</f>
        <v>0.49469907407407404</v>
      </c>
    </row>
    <row r="21" spans="1:6" x14ac:dyDescent="0.25">
      <c r="A21" s="11" t="s">
        <v>99</v>
      </c>
      <c r="B21" t="s">
        <v>351</v>
      </c>
      <c r="C21" t="s">
        <v>195</v>
      </c>
      <c r="D21" s="135">
        <v>0.50039351851851843</v>
      </c>
      <c r="E21" s="135">
        <f>טבלה86[[#This Row],[תחילת ערכה]]</f>
        <v>0.50039351851851843</v>
      </c>
      <c r="F21" s="135">
        <f>טבלה86[[#This Row],[ט.122]]+"00:01:00"</f>
        <v>0.50108796296296287</v>
      </c>
    </row>
    <row r="22" spans="1:6" x14ac:dyDescent="0.25">
      <c r="A22" s="11" t="s">
        <v>231</v>
      </c>
      <c r="B22" t="s">
        <v>410</v>
      </c>
      <c r="C22" t="s">
        <v>188</v>
      </c>
      <c r="D22" s="135">
        <v>0.50171296296296286</v>
      </c>
      <c r="E22" s="135">
        <f>טבלה86[[#This Row],[תחילת ערכה]]</f>
        <v>0.50171296296296286</v>
      </c>
      <c r="F22" s="135">
        <f>טבלה86[[#This Row],[ט.122]]+"00:01:00"</f>
        <v>0.5024074074074073</v>
      </c>
    </row>
    <row r="23" spans="1:6" x14ac:dyDescent="0.25">
      <c r="A23" s="11" t="s">
        <v>437</v>
      </c>
      <c r="B23" t="s">
        <v>438</v>
      </c>
      <c r="D23" s="135">
        <v>0.50236111111111104</v>
      </c>
      <c r="E23" s="135">
        <f>טבלה86[[#This Row],[תחילת ערכה]]</f>
        <v>0.50236111111111104</v>
      </c>
      <c r="F23" s="135">
        <f>טבלה86[[#This Row],[ט.122]]+"00:01:00"</f>
        <v>0.50305555555555548</v>
      </c>
    </row>
    <row r="24" spans="1:6" x14ac:dyDescent="0.25">
      <c r="A24" s="11" t="s">
        <v>411</v>
      </c>
      <c r="B24" t="s">
        <v>412</v>
      </c>
      <c r="D24" s="135">
        <v>0.50662037037037033</v>
      </c>
      <c r="E24" s="135">
        <f>טבלה86[[#This Row],[תחילת ערכה]]</f>
        <v>0.50662037037037033</v>
      </c>
      <c r="F24" s="135">
        <f>טבלה86[[#This Row],[ט.122]]+"00:01:00"</f>
        <v>0.50731481481481477</v>
      </c>
    </row>
    <row r="25" spans="1:6" x14ac:dyDescent="0.25">
      <c r="A25" s="11" t="s">
        <v>417</v>
      </c>
      <c r="B25" t="s">
        <v>413</v>
      </c>
      <c r="D25" s="135">
        <v>0.50861111111111112</v>
      </c>
      <c r="E25" s="135">
        <f>טבלה86[[#This Row],[תחילת ערכה]]</f>
        <v>0.50861111111111112</v>
      </c>
      <c r="F25" s="135">
        <f>טבלה86[[#This Row],[ט.122]]+"00:01:00"</f>
        <v>0.50930555555555557</v>
      </c>
    </row>
    <row r="26" spans="1:6" x14ac:dyDescent="0.25">
      <c r="A26" s="11" t="s">
        <v>101</v>
      </c>
      <c r="B26" t="s">
        <v>352</v>
      </c>
      <c r="C26" t="s">
        <v>189</v>
      </c>
      <c r="D26" s="135">
        <v>0.510162037037037</v>
      </c>
      <c r="E26" s="135">
        <f>טבלה86[[#This Row],[תחילת ערכה]]</f>
        <v>0.510162037037037</v>
      </c>
      <c r="F26" s="135">
        <f>טבלה86[[#This Row],[ט.122]]+"00:01:00"</f>
        <v>0.51085648148148144</v>
      </c>
    </row>
    <row r="27" spans="1:6" x14ac:dyDescent="0.25">
      <c r="A27" s="11" t="s">
        <v>102</v>
      </c>
      <c r="B27" t="s">
        <v>353</v>
      </c>
      <c r="C27" t="s">
        <v>190</v>
      </c>
      <c r="D27" s="135">
        <v>0.51244212962962954</v>
      </c>
      <c r="E27" s="135">
        <f>טבלה86[[#This Row],[תחילת ערכה]]</f>
        <v>0.51244212962962954</v>
      </c>
      <c r="F27" s="135">
        <f>טבלה86[[#This Row],[ט.122]]+"00:01:00"</f>
        <v>0.51313657407407398</v>
      </c>
    </row>
    <row r="28" spans="1:6" x14ac:dyDescent="0.25">
      <c r="A28" s="11" t="s">
        <v>103</v>
      </c>
      <c r="B28" t="s">
        <v>354</v>
      </c>
      <c r="C28" t="s">
        <v>192</v>
      </c>
      <c r="D28" s="135">
        <v>0.51288194444444435</v>
      </c>
      <c r="E28" s="135">
        <f>טבלה86[[#This Row],[תחילת ערכה]]</f>
        <v>0.51288194444444435</v>
      </c>
      <c r="F28" s="135">
        <f>טבלה86[[#This Row],[ט.122]]+"00:01:00"</f>
        <v>0.51357638888888879</v>
      </c>
    </row>
    <row r="29" spans="1:6" x14ac:dyDescent="0.25">
      <c r="A29" s="11" t="s">
        <v>104</v>
      </c>
      <c r="B29" t="s">
        <v>355</v>
      </c>
      <c r="C29" t="s">
        <v>191</v>
      </c>
      <c r="D29" s="135">
        <v>0.51414351851851847</v>
      </c>
      <c r="E29" s="135">
        <f>טבלה86[[#This Row],[תחילת ערכה]]</f>
        <v>0.51414351851851847</v>
      </c>
      <c r="F29" s="135">
        <f>טבלה86[[#This Row],[ט.122]]+"00:01:00"</f>
        <v>0.51483796296296291</v>
      </c>
    </row>
    <row r="30" spans="1:6" x14ac:dyDescent="0.25">
      <c r="A30" s="11" t="s">
        <v>105</v>
      </c>
      <c r="B30" t="s">
        <v>356</v>
      </c>
      <c r="C30" t="s">
        <v>192</v>
      </c>
      <c r="D30" s="135">
        <v>0.51459490740740732</v>
      </c>
      <c r="E30" s="135">
        <f>טבלה86[[#This Row],[תחילת ערכה]]</f>
        <v>0.51459490740740732</v>
      </c>
      <c r="F30" s="135">
        <f>טבלה86[[#This Row],[ט.122]]+"00:01:00"</f>
        <v>0.51528935185185176</v>
      </c>
    </row>
    <row r="31" spans="1:6" x14ac:dyDescent="0.25">
      <c r="A31" s="11" t="s">
        <v>106</v>
      </c>
      <c r="B31" t="s">
        <v>357</v>
      </c>
      <c r="C31" t="s">
        <v>192</v>
      </c>
      <c r="D31" s="135">
        <v>0.51495370370370364</v>
      </c>
      <c r="E31" s="135">
        <f>טבלה86[[#This Row],[תחילת ערכה]]</f>
        <v>0.51495370370370364</v>
      </c>
      <c r="F31" s="135">
        <f>טבלה86[[#This Row],[ט.122]]+"00:01:00"</f>
        <v>0.51564814814814808</v>
      </c>
    </row>
    <row r="32" spans="1:6" x14ac:dyDescent="0.25">
      <c r="A32" s="11" t="s">
        <v>107</v>
      </c>
      <c r="B32" t="s">
        <v>358</v>
      </c>
      <c r="C32" t="s">
        <v>193</v>
      </c>
      <c r="D32" s="135">
        <v>0.51519675925925923</v>
      </c>
      <c r="E32" s="135">
        <f>טבלה86[[#This Row],[תחילת ערכה]]</f>
        <v>0.51519675925925923</v>
      </c>
      <c r="F32" s="135">
        <f>טבלה86[[#This Row],[ט.122]]+"00:01:00"</f>
        <v>0.51589120370370367</v>
      </c>
    </row>
    <row r="33" spans="1:6" x14ac:dyDescent="0.25">
      <c r="A33" s="11" t="s">
        <v>233</v>
      </c>
      <c r="B33" t="s">
        <v>359</v>
      </c>
      <c r="D33" s="135">
        <v>0.51583333333333325</v>
      </c>
      <c r="E33" s="135">
        <f>טבלה86[[#This Row],[תחילת ערכה]]</f>
        <v>0.51583333333333325</v>
      </c>
      <c r="F33" s="135">
        <f>טבלה86[[#This Row],[ט.122]]+"00:01:00"</f>
        <v>0.5165277777777777</v>
      </c>
    </row>
    <row r="34" spans="1:6" x14ac:dyDescent="0.25">
      <c r="A34" s="11" t="s">
        <v>108</v>
      </c>
      <c r="B34" t="s">
        <v>360</v>
      </c>
      <c r="C34" t="s">
        <v>192</v>
      </c>
      <c r="D34" s="135">
        <v>0.51631944444444433</v>
      </c>
      <c r="E34" s="135">
        <f>טבלה86[[#This Row],[תחילת ערכה]]</f>
        <v>0.51631944444444433</v>
      </c>
      <c r="F34" s="135">
        <f>טבלה86[[#This Row],[ט.122]]+"00:01:00"</f>
        <v>0.51701388888888877</v>
      </c>
    </row>
    <row r="35" spans="1:6" x14ac:dyDescent="0.25">
      <c r="A35" s="11" t="s">
        <v>109</v>
      </c>
      <c r="B35" t="s">
        <v>361</v>
      </c>
      <c r="C35" t="s">
        <v>194</v>
      </c>
      <c r="D35" s="135">
        <v>0.51876157407407397</v>
      </c>
      <c r="E35" s="135">
        <f>טבלה86[[#This Row],[תחילת ערכה]]</f>
        <v>0.51876157407407397</v>
      </c>
      <c r="F35" s="135">
        <f>טבלה86[[#This Row],[ט.122]]+"00:01:00"</f>
        <v>0.51945601851851841</v>
      </c>
    </row>
    <row r="36" spans="1:6" x14ac:dyDescent="0.25">
      <c r="A36" s="11" t="s">
        <v>110</v>
      </c>
      <c r="B36" t="s">
        <v>414</v>
      </c>
      <c r="C36" t="s">
        <v>192</v>
      </c>
      <c r="D36" s="135">
        <v>0.519398148148148</v>
      </c>
      <c r="E36" s="135">
        <f>טבלה86[[#This Row],[תחילת ערכה]]</f>
        <v>0.519398148148148</v>
      </c>
      <c r="F36" s="135">
        <f>טבלה86[[#This Row],[ט.122]]+"00:01:00"</f>
        <v>0.52009259259259244</v>
      </c>
    </row>
    <row r="37" spans="1:6" x14ac:dyDescent="0.25">
      <c r="A37" s="11" t="s">
        <v>234</v>
      </c>
      <c r="B37" t="s">
        <v>362</v>
      </c>
      <c r="D37" s="135">
        <v>0.51971064814814805</v>
      </c>
      <c r="E37" s="135">
        <f>טבלה86[[#This Row],[תחילת ערכה]]</f>
        <v>0.51971064814814805</v>
      </c>
      <c r="F37" s="135">
        <f>טבלה86[[#This Row],[ט.122]]+"00:01:00"</f>
        <v>0.52040509259259249</v>
      </c>
    </row>
    <row r="38" spans="1:6" x14ac:dyDescent="0.25">
      <c r="A38" s="11" t="s">
        <v>235</v>
      </c>
      <c r="B38" t="s">
        <v>363</v>
      </c>
      <c r="D38" s="135">
        <v>0.52026620370370358</v>
      </c>
      <c r="E38" s="135">
        <f>טבלה86[[#This Row],[תחילת ערכה]]</f>
        <v>0.52026620370370358</v>
      </c>
      <c r="F38" s="135">
        <f>טבלה86[[#This Row],[ט.122]]+"00:01:00"</f>
        <v>0.52096064814814802</v>
      </c>
    </row>
    <row r="39" spans="1:6" x14ac:dyDescent="0.25">
      <c r="A39" s="11" t="s">
        <v>89</v>
      </c>
      <c r="B39" t="s">
        <v>340</v>
      </c>
      <c r="C39" t="s">
        <v>177</v>
      </c>
      <c r="D39" s="135">
        <v>0.52153935185185174</v>
      </c>
      <c r="E39" s="135">
        <f>טבלה86[[#This Row],[תחילת ערכה]]</f>
        <v>0.52153935185185174</v>
      </c>
      <c r="F39" s="135">
        <f>טבלה86[[#This Row],[ט.122]]+"00:01:00"</f>
        <v>0.52223379629629618</v>
      </c>
    </row>
    <row r="40" spans="1:6" x14ac:dyDescent="0.25">
      <c r="A40" s="11" t="s">
        <v>406</v>
      </c>
      <c r="B40" t="s">
        <v>415</v>
      </c>
      <c r="D40" s="135">
        <v>0.52211805555555546</v>
      </c>
      <c r="E40" s="135">
        <f>טבלה86[[#This Row],[תחילת ערכה]]</f>
        <v>0.52211805555555546</v>
      </c>
      <c r="F40" s="135">
        <f>טבלה86[[#This Row],[ט.122]]+"00:01:00"</f>
        <v>0.5228124999999999</v>
      </c>
    </row>
    <row r="41" spans="1:6" x14ac:dyDescent="0.25">
      <c r="A41" s="11" t="s">
        <v>90</v>
      </c>
      <c r="B41" t="s">
        <v>341</v>
      </c>
      <c r="C41" t="s">
        <v>130</v>
      </c>
      <c r="D41" s="135">
        <v>0.52270833333333322</v>
      </c>
      <c r="E41" s="135">
        <f>טבלה86[[#This Row],[תחילת ערכה]]</f>
        <v>0.52270833333333322</v>
      </c>
      <c r="F41" s="135">
        <f>טבלה86[[#This Row],[ט.122]]+"00:01:00"</f>
        <v>0.52340277777777766</v>
      </c>
    </row>
    <row r="42" spans="1:6" x14ac:dyDescent="0.25">
      <c r="A42" s="11" t="s">
        <v>91</v>
      </c>
      <c r="B42" t="s">
        <v>342</v>
      </c>
      <c r="C42" t="s">
        <v>143</v>
      </c>
      <c r="D42" s="135">
        <v>0.52398148148148138</v>
      </c>
      <c r="E42" s="135">
        <f>טבלה86[[#This Row],[תחילת ערכה]]</f>
        <v>0.52398148148148138</v>
      </c>
      <c r="F42" s="135">
        <f>טבלה86[[#This Row],[ט.122]]+"00:01:00"</f>
        <v>0.52467592592592582</v>
      </c>
    </row>
    <row r="43" spans="1:6" x14ac:dyDescent="0.25">
      <c r="A43" s="11" t="s">
        <v>92</v>
      </c>
      <c r="B43" t="s">
        <v>343</v>
      </c>
      <c r="C43" t="s">
        <v>143</v>
      </c>
      <c r="D43" s="135">
        <v>0.52440972222222215</v>
      </c>
      <c r="E43" s="135">
        <f>טבלה86[[#This Row],[תחילת ערכה]]</f>
        <v>0.52440972222222215</v>
      </c>
      <c r="F43" s="135">
        <f>טבלה86[[#This Row],[ט.122]]+"00:01:00"</f>
        <v>0.52510416666666659</v>
      </c>
    </row>
    <row r="44" spans="1:6" x14ac:dyDescent="0.25">
      <c r="A44" s="11" t="s">
        <v>93</v>
      </c>
      <c r="B44" t="s">
        <v>344</v>
      </c>
      <c r="C44" t="s">
        <v>178</v>
      </c>
      <c r="D44" s="135">
        <v>0.52824074074074068</v>
      </c>
      <c r="E44" s="135">
        <f>טבלה86[[#This Row],[תחילת ערכה]]</f>
        <v>0.52824074074074068</v>
      </c>
      <c r="F44" s="135">
        <f>טבלה86[[#This Row],[ט.122]]+"00:01:00"</f>
        <v>0.52893518518518512</v>
      </c>
    </row>
    <row r="45" spans="1:6" x14ac:dyDescent="0.25">
      <c r="A45" s="11" t="s">
        <v>94</v>
      </c>
      <c r="B45" t="s">
        <v>345</v>
      </c>
      <c r="C45" t="s">
        <v>179</v>
      </c>
      <c r="D45" s="135">
        <v>0.52868055555555549</v>
      </c>
      <c r="E45" s="135">
        <f>טבלה86[[#This Row],[תחילת ערכה]]</f>
        <v>0.52868055555555549</v>
      </c>
      <c r="F45" s="135">
        <f>טבלה86[[#This Row],[ט.122]]+"00:01:00"</f>
        <v>0.52937499999999993</v>
      </c>
    </row>
    <row r="46" spans="1:6" x14ac:dyDescent="0.25">
      <c r="A46" s="11" t="s">
        <v>95</v>
      </c>
      <c r="B46" t="s">
        <v>346</v>
      </c>
      <c r="C46" t="s">
        <v>180</v>
      </c>
      <c r="D46" s="135">
        <v>0.53148148148148144</v>
      </c>
      <c r="E46" s="135">
        <f>טבלה86[[#This Row],[תחילת ערכה]]</f>
        <v>0.53148148148148144</v>
      </c>
      <c r="F46" s="135">
        <f>טבלה86[[#This Row],[ט.122]]+"00:01:00"</f>
        <v>0.53217592592592589</v>
      </c>
    </row>
    <row r="47" spans="1:6" x14ac:dyDescent="0.25">
      <c r="A47" s="11" t="s">
        <v>96</v>
      </c>
      <c r="B47" t="s">
        <v>347</v>
      </c>
      <c r="C47" t="s">
        <v>143</v>
      </c>
      <c r="D47" s="135">
        <v>0.53266203703703696</v>
      </c>
      <c r="E47" s="135">
        <f>טבלה86[[#This Row],[תחילת ערכה]]</f>
        <v>0.53266203703703696</v>
      </c>
      <c r="F47" s="135">
        <f>טבלה86[[#This Row],[ט.122]]+"00:01:00"</f>
        <v>0.5333564814814814</v>
      </c>
    </row>
    <row r="48" spans="1:6" x14ac:dyDescent="0.25">
      <c r="A48" s="11" t="s">
        <v>236</v>
      </c>
      <c r="B48" t="s">
        <v>364</v>
      </c>
      <c r="D48" s="135">
        <v>0.53430555555555548</v>
      </c>
      <c r="E48" s="135">
        <f>טבלה86[[#This Row],[תחילת ערכה]]</f>
        <v>0.53430555555555548</v>
      </c>
      <c r="F48" s="135">
        <f>טבלה86[[#This Row],[ט.122]]+"00:01:00"</f>
        <v>0.53499999999999992</v>
      </c>
    </row>
    <row r="49" spans="1:6" x14ac:dyDescent="0.25">
      <c r="A49" s="11" t="s">
        <v>84</v>
      </c>
      <c r="B49" t="s">
        <v>439</v>
      </c>
      <c r="D49" s="135">
        <v>0.53770833333333323</v>
      </c>
      <c r="E49" s="135">
        <f>טבלה86[[#This Row],[תחילת ערכה]]</f>
        <v>0.53770833333333323</v>
      </c>
      <c r="F49" s="135">
        <f>טבלה86[[#This Row],[ט.122]]+"00:01:00"</f>
        <v>0.53840277777777767</v>
      </c>
    </row>
    <row r="50" spans="1:6" x14ac:dyDescent="0.25">
      <c r="A50" s="11" t="s">
        <v>440</v>
      </c>
      <c r="B50" t="s">
        <v>441</v>
      </c>
      <c r="D50" s="135">
        <v>0.53934027777777771</v>
      </c>
      <c r="E50" s="135">
        <f>טבלה86[[#This Row],[תחילת ערכה]]</f>
        <v>0.53934027777777771</v>
      </c>
      <c r="F50" s="135">
        <f>טבלה86[[#This Row],[ט.122]]+"00:01:00"</f>
        <v>0.54003472222222215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0"/>
  <sheetViews>
    <sheetView rightToLeft="1" zoomScale="70" zoomScaleNormal="70" workbookViewId="0">
      <selection activeCell="D2" sqref="D2:D50"/>
    </sheetView>
  </sheetViews>
  <sheetFormatPr defaultRowHeight="13.8" x14ac:dyDescent="0.25"/>
  <cols>
    <col min="1" max="1" width="20.09765625" customWidth="1"/>
    <col min="2" max="2" width="19.09765625" bestFit="1" customWidth="1"/>
    <col min="3" max="3" width="25.09765625" bestFit="1" customWidth="1"/>
    <col min="4" max="4" width="8.796875" style="135"/>
    <col min="5" max="5" width="11.59765625" style="135" customWidth="1"/>
    <col min="8" max="8" width="23.09765625" customWidth="1"/>
  </cols>
  <sheetData>
    <row r="1" spans="1:9" x14ac:dyDescent="0.25">
      <c r="A1" s="12" t="s">
        <v>22</v>
      </c>
      <c r="B1" s="12" t="s">
        <v>23</v>
      </c>
      <c r="C1" s="12" t="s">
        <v>37</v>
      </c>
      <c r="D1" s="141" t="s">
        <v>201</v>
      </c>
      <c r="E1" s="141" t="s">
        <v>490</v>
      </c>
    </row>
    <row r="2" spans="1:9" x14ac:dyDescent="0.25">
      <c r="A2" s="11" t="s">
        <v>156</v>
      </c>
      <c r="B2" t="s">
        <v>408</v>
      </c>
      <c r="C2" s="28" t="s">
        <v>158</v>
      </c>
      <c r="D2" s="135">
        <v>0.47291666666666665</v>
      </c>
      <c r="E2" s="135">
        <f>טבלה8[[#This Row],[תחילת ערכה]]</f>
        <v>0.47291666666666665</v>
      </c>
    </row>
    <row r="3" spans="1:9" x14ac:dyDescent="0.25">
      <c r="A3" s="11" t="s">
        <v>68</v>
      </c>
      <c r="B3" t="s">
        <v>409</v>
      </c>
      <c r="C3" s="29" t="s">
        <v>159</v>
      </c>
      <c r="D3" s="135">
        <v>0.47427083333333331</v>
      </c>
      <c r="E3" s="135">
        <f>טבלה8[[#This Row],[תחילת ערכה]]</f>
        <v>0.47427083333333331</v>
      </c>
    </row>
    <row r="4" spans="1:9" x14ac:dyDescent="0.25">
      <c r="A4" s="11" t="s">
        <v>69</v>
      </c>
      <c r="B4" t="s">
        <v>319</v>
      </c>
      <c r="C4" s="28" t="s">
        <v>160</v>
      </c>
      <c r="D4" s="135">
        <v>0.47565972222222219</v>
      </c>
      <c r="E4" s="135">
        <f>טבלה8[[#This Row],[תחילת ערכה]]</f>
        <v>0.47565972222222219</v>
      </c>
    </row>
    <row r="5" spans="1:9" x14ac:dyDescent="0.25">
      <c r="A5" s="11" t="s">
        <v>70</v>
      </c>
      <c r="B5" t="s">
        <v>320</v>
      </c>
      <c r="C5" s="29" t="s">
        <v>161</v>
      </c>
      <c r="D5" s="135">
        <v>0.47748842592592589</v>
      </c>
      <c r="E5" s="135">
        <f>טבלה8[[#This Row],[תחילת ערכה]]</f>
        <v>0.47748842592592589</v>
      </c>
    </row>
    <row r="6" spans="1:9" x14ac:dyDescent="0.25">
      <c r="A6" s="11" t="s">
        <v>71</v>
      </c>
      <c r="B6" t="s">
        <v>348</v>
      </c>
      <c r="C6" s="28" t="s">
        <v>162</v>
      </c>
      <c r="D6" s="135">
        <v>0.47832175925925924</v>
      </c>
      <c r="E6" s="135">
        <f>טבלה8[[#This Row],[תחילת ערכה]]</f>
        <v>0.47832175925925924</v>
      </c>
    </row>
    <row r="7" spans="1:9" x14ac:dyDescent="0.25">
      <c r="A7" s="11" t="s">
        <v>72</v>
      </c>
      <c r="B7" t="s">
        <v>399</v>
      </c>
      <c r="C7" s="29" t="s">
        <v>163</v>
      </c>
      <c r="D7" s="135">
        <v>0.47885416666666664</v>
      </c>
      <c r="E7" s="135">
        <f>טבלה8[[#This Row],[תחילת ערכה]]</f>
        <v>0.47885416666666664</v>
      </c>
    </row>
    <row r="8" spans="1:9" x14ac:dyDescent="0.25">
      <c r="A8" s="11" t="s">
        <v>400</v>
      </c>
      <c r="B8" t="s">
        <v>401</v>
      </c>
      <c r="C8" s="28"/>
      <c r="D8" s="135">
        <v>0.48054398148148147</v>
      </c>
      <c r="E8" s="135">
        <f>טבלה8[[#This Row],[תחילת ערכה]]</f>
        <v>0.48054398148148147</v>
      </c>
    </row>
    <row r="9" spans="1:9" x14ac:dyDescent="0.25">
      <c r="A9" s="11" t="s">
        <v>73</v>
      </c>
      <c r="B9" t="s">
        <v>322</v>
      </c>
      <c r="C9" s="29" t="s">
        <v>164</v>
      </c>
      <c r="D9" s="135">
        <v>0.48178240740740741</v>
      </c>
      <c r="E9" s="135">
        <f>טבלה8[[#This Row],[תחילת ערכה]]</f>
        <v>0.48178240740740741</v>
      </c>
    </row>
    <row r="10" spans="1:9" x14ac:dyDescent="0.25">
      <c r="A10" s="11" t="s">
        <v>74</v>
      </c>
      <c r="B10" t="s">
        <v>349</v>
      </c>
      <c r="C10" s="28" t="s">
        <v>165</v>
      </c>
      <c r="D10" s="135">
        <v>0.48417824074074073</v>
      </c>
      <c r="E10" s="135">
        <f>טבלה8[[#This Row],[תחילת ערכה]]</f>
        <v>0.48417824074074073</v>
      </c>
    </row>
    <row r="11" spans="1:9" x14ac:dyDescent="0.25">
      <c r="A11" s="11" t="s">
        <v>75</v>
      </c>
      <c r="B11" t="s">
        <v>324</v>
      </c>
      <c r="C11" s="29" t="s">
        <v>166</v>
      </c>
      <c r="D11" s="135">
        <v>0.48480324074074072</v>
      </c>
      <c r="E11" s="135">
        <f>טבלה8[[#This Row],[תחילת ערכה]]</f>
        <v>0.48480324074074072</v>
      </c>
    </row>
    <row r="12" spans="1:9" x14ac:dyDescent="0.25">
      <c r="A12" s="11" t="s">
        <v>76</v>
      </c>
      <c r="B12" t="s">
        <v>325</v>
      </c>
      <c r="C12" s="28" t="s">
        <v>167</v>
      </c>
      <c r="D12" s="135">
        <v>0.48686342592592591</v>
      </c>
      <c r="E12" s="135">
        <f>טבלה8[[#This Row],[תחילת ערכה]]</f>
        <v>0.48686342592592591</v>
      </c>
    </row>
    <row r="13" spans="1:9" x14ac:dyDescent="0.25">
      <c r="A13" s="11" t="s">
        <v>416</v>
      </c>
      <c r="B13" t="s">
        <v>403</v>
      </c>
      <c r="C13" s="28"/>
      <c r="D13" s="135">
        <v>0.48789351851851848</v>
      </c>
      <c r="E13" s="135">
        <f>טבלה8[[#This Row],[תחילת ערכה]]</f>
        <v>0.48789351851851848</v>
      </c>
    </row>
    <row r="14" spans="1:9" x14ac:dyDescent="0.25">
      <c r="A14" s="11" t="s">
        <v>77</v>
      </c>
      <c r="B14" t="s">
        <v>370</v>
      </c>
      <c r="C14" s="29" t="s">
        <v>77</v>
      </c>
      <c r="D14" s="135">
        <v>0.48866898148148141</v>
      </c>
      <c r="E14" s="135">
        <f>טבלה8[[#This Row],[תחילת ערכה]]</f>
        <v>0.48866898148148141</v>
      </c>
    </row>
    <row r="15" spans="1:9" x14ac:dyDescent="0.25">
      <c r="A15" s="11" t="s">
        <v>78</v>
      </c>
      <c r="B15" s="2" t="s">
        <v>326</v>
      </c>
      <c r="C15" s="28" t="s">
        <v>114</v>
      </c>
      <c r="D15" s="135">
        <v>0.48888888888888882</v>
      </c>
      <c r="E15" s="135">
        <f>טבלה8[[#This Row],[תחילת ערכה]]</f>
        <v>0.48888888888888882</v>
      </c>
      <c r="G15" s="1"/>
      <c r="H15" s="2"/>
      <c r="I15" s="2"/>
    </row>
    <row r="16" spans="1:9" x14ac:dyDescent="0.25">
      <c r="A16" s="11" t="s">
        <v>229</v>
      </c>
      <c r="B16" s="2" t="s">
        <v>327</v>
      </c>
      <c r="C16" s="30" t="s">
        <v>168</v>
      </c>
      <c r="D16" s="142">
        <v>0.4897453703703703</v>
      </c>
      <c r="E16" s="135">
        <f>טבלה8[[#This Row],[תחילת ערכה]]</f>
        <v>0.4897453703703703</v>
      </c>
      <c r="G16" s="1"/>
      <c r="H16" s="2"/>
      <c r="I16" s="2"/>
    </row>
    <row r="17" spans="1:5" x14ac:dyDescent="0.25">
      <c r="A17" s="11" t="s">
        <v>230</v>
      </c>
      <c r="B17" t="s">
        <v>350</v>
      </c>
      <c r="C17" s="2" t="s">
        <v>198</v>
      </c>
      <c r="D17" s="135">
        <v>0.49059027777777769</v>
      </c>
      <c r="E17" s="135">
        <f>טבלה8[[#This Row],[תחילת ערכה]]</f>
        <v>0.49059027777777769</v>
      </c>
    </row>
    <row r="18" spans="1:5" x14ac:dyDescent="0.25">
      <c r="A18" s="11" t="s">
        <v>85</v>
      </c>
      <c r="B18" t="s">
        <v>333</v>
      </c>
      <c r="C18" t="s">
        <v>173</v>
      </c>
      <c r="D18" s="135">
        <v>0.49381944444444437</v>
      </c>
      <c r="E18" s="135">
        <f>טבלה8[[#This Row],[תחילת ערכה]]</f>
        <v>0.49381944444444437</v>
      </c>
    </row>
    <row r="19" spans="1:5" x14ac:dyDescent="0.25">
      <c r="A19" s="11" t="s">
        <v>86</v>
      </c>
      <c r="B19" t="s">
        <v>334</v>
      </c>
      <c r="C19" t="s">
        <v>174</v>
      </c>
      <c r="D19" s="135">
        <v>0.49563657407407402</v>
      </c>
      <c r="E19" s="135">
        <f>טבלה8[[#This Row],[תחילת ערכה]]</f>
        <v>0.49563657407407402</v>
      </c>
    </row>
    <row r="20" spans="1:5" x14ac:dyDescent="0.25">
      <c r="A20" s="11" t="s">
        <v>88</v>
      </c>
      <c r="B20" t="s">
        <v>339</v>
      </c>
      <c r="C20" t="s">
        <v>187</v>
      </c>
      <c r="D20" s="135">
        <v>0.50109953703703702</v>
      </c>
      <c r="E20" s="135">
        <f>טבלה8[[#This Row],[תחילת ערכה]]</f>
        <v>0.50109953703703702</v>
      </c>
    </row>
    <row r="21" spans="1:5" x14ac:dyDescent="0.25">
      <c r="A21" s="11" t="s">
        <v>99</v>
      </c>
      <c r="B21" t="s">
        <v>351</v>
      </c>
      <c r="C21" t="s">
        <v>195</v>
      </c>
      <c r="D21" s="135">
        <v>0.5092592592592593</v>
      </c>
      <c r="E21" s="135">
        <f>טבלה8[[#This Row],[תחילת ערכה]]</f>
        <v>0.5092592592592593</v>
      </c>
    </row>
    <row r="22" spans="1:5" x14ac:dyDescent="0.25">
      <c r="A22" s="11" t="s">
        <v>231</v>
      </c>
      <c r="B22" t="s">
        <v>410</v>
      </c>
      <c r="C22" t="s">
        <v>188</v>
      </c>
      <c r="D22" s="135">
        <v>0.51092592592592601</v>
      </c>
      <c r="E22" s="135">
        <f>טבלה8[[#This Row],[תחילת ערכה]]</f>
        <v>0.51092592592592601</v>
      </c>
    </row>
    <row r="23" spans="1:5" x14ac:dyDescent="0.25">
      <c r="A23" s="11" t="s">
        <v>437</v>
      </c>
      <c r="B23" t="s">
        <v>438</v>
      </c>
      <c r="D23" s="135">
        <v>0.51174768518518532</v>
      </c>
      <c r="E23" s="135">
        <f>טבלה8[[#This Row],[תחילת ערכה]]</f>
        <v>0.51174768518518532</v>
      </c>
    </row>
    <row r="24" spans="1:5" x14ac:dyDescent="0.25">
      <c r="A24" s="11" t="s">
        <v>411</v>
      </c>
      <c r="B24" t="s">
        <v>412</v>
      </c>
      <c r="D24" s="135">
        <v>0.51718750000000013</v>
      </c>
      <c r="E24" s="135">
        <f>טבלה8[[#This Row],[תחילת ערכה]]</f>
        <v>0.51718750000000013</v>
      </c>
    </row>
    <row r="25" spans="1:5" x14ac:dyDescent="0.25">
      <c r="A25" s="11" t="s">
        <v>417</v>
      </c>
      <c r="B25" t="s">
        <v>413</v>
      </c>
      <c r="D25" s="135">
        <v>0.51912037037037051</v>
      </c>
      <c r="E25" s="135">
        <f>טבלה8[[#This Row],[תחילת ערכה]]</f>
        <v>0.51912037037037051</v>
      </c>
    </row>
    <row r="26" spans="1:5" x14ac:dyDescent="0.25">
      <c r="A26" s="11" t="s">
        <v>101</v>
      </c>
      <c r="B26" t="s">
        <v>352</v>
      </c>
      <c r="C26" t="s">
        <v>189</v>
      </c>
      <c r="D26" s="135">
        <v>0.5211111111111113</v>
      </c>
      <c r="E26" s="135">
        <f>טבלה8[[#This Row],[תחילת ערכה]]</f>
        <v>0.5211111111111113</v>
      </c>
    </row>
    <row r="27" spans="1:5" x14ac:dyDescent="0.25">
      <c r="A27" s="11" t="s">
        <v>102</v>
      </c>
      <c r="B27" t="s">
        <v>353</v>
      </c>
      <c r="C27" t="s">
        <v>190</v>
      </c>
      <c r="D27" s="135">
        <v>0.52402777777777798</v>
      </c>
      <c r="E27" s="135">
        <f>טבלה8[[#This Row],[תחילת ערכה]]</f>
        <v>0.52402777777777798</v>
      </c>
    </row>
    <row r="28" spans="1:5" x14ac:dyDescent="0.25">
      <c r="A28" s="11" t="s">
        <v>103</v>
      </c>
      <c r="B28" t="s">
        <v>354</v>
      </c>
      <c r="C28" t="s">
        <v>192</v>
      </c>
      <c r="D28" s="135">
        <v>0.52458333333333351</v>
      </c>
      <c r="E28" s="135">
        <f>טבלה8[[#This Row],[תחילת ערכה]]</f>
        <v>0.52458333333333351</v>
      </c>
    </row>
    <row r="29" spans="1:5" x14ac:dyDescent="0.25">
      <c r="A29" s="11" t="s">
        <v>104</v>
      </c>
      <c r="B29" t="s">
        <v>355</v>
      </c>
      <c r="C29" t="s">
        <v>191</v>
      </c>
      <c r="D29" s="135">
        <v>0.52616898148148161</v>
      </c>
      <c r="E29" s="135">
        <f>טבלה8[[#This Row],[תחילת ערכה]]</f>
        <v>0.52616898148148161</v>
      </c>
    </row>
    <row r="30" spans="1:5" x14ac:dyDescent="0.25">
      <c r="A30" s="11" t="s">
        <v>105</v>
      </c>
      <c r="B30" t="s">
        <v>356</v>
      </c>
      <c r="C30" t="s">
        <v>192</v>
      </c>
      <c r="D30" s="135">
        <v>0.52674768518518533</v>
      </c>
      <c r="E30" s="135">
        <f>טבלה8[[#This Row],[תחילת ערכה]]</f>
        <v>0.52674768518518533</v>
      </c>
    </row>
    <row r="31" spans="1:5" x14ac:dyDescent="0.25">
      <c r="A31" s="11" t="s">
        <v>106</v>
      </c>
      <c r="B31" t="s">
        <v>357</v>
      </c>
      <c r="C31" t="s">
        <v>192</v>
      </c>
      <c r="D31" s="135">
        <v>0.52721064814814833</v>
      </c>
      <c r="E31" s="135">
        <f>טבלה8[[#This Row],[תחילת ערכה]]</f>
        <v>0.52721064814814833</v>
      </c>
    </row>
    <row r="32" spans="1:5" x14ac:dyDescent="0.25">
      <c r="A32" s="11" t="s">
        <v>107</v>
      </c>
      <c r="B32" t="s">
        <v>358</v>
      </c>
      <c r="C32" t="s">
        <v>193</v>
      </c>
      <c r="D32" s="135">
        <v>0.52752314814814838</v>
      </c>
      <c r="E32" s="135">
        <f>טבלה8[[#This Row],[תחילת ערכה]]</f>
        <v>0.52752314814814838</v>
      </c>
    </row>
    <row r="33" spans="1:5" x14ac:dyDescent="0.25">
      <c r="A33" s="11" t="s">
        <v>233</v>
      </c>
      <c r="B33" t="s">
        <v>359</v>
      </c>
      <c r="D33" s="135">
        <v>0.52834490740740769</v>
      </c>
      <c r="E33" s="135">
        <f>טבלה8[[#This Row],[תחילת ערכה]]</f>
        <v>0.52834490740740769</v>
      </c>
    </row>
    <row r="34" spans="1:5" x14ac:dyDescent="0.25">
      <c r="A34" s="11" t="s">
        <v>108</v>
      </c>
      <c r="B34" t="s">
        <v>360</v>
      </c>
      <c r="C34" t="s">
        <v>192</v>
      </c>
      <c r="D34" s="135">
        <v>0.52896990740740768</v>
      </c>
      <c r="E34" s="135">
        <f>טבלה8[[#This Row],[תחילת ערכה]]</f>
        <v>0.52896990740740768</v>
      </c>
    </row>
    <row r="35" spans="1:5" x14ac:dyDescent="0.25">
      <c r="A35" s="11" t="s">
        <v>109</v>
      </c>
      <c r="B35" t="s">
        <v>361</v>
      </c>
      <c r="C35" t="s">
        <v>194</v>
      </c>
      <c r="D35" s="135">
        <v>0.53208333333333357</v>
      </c>
      <c r="E35" s="135">
        <f>טבלה8[[#This Row],[תחילת ערכה]]</f>
        <v>0.53208333333333357</v>
      </c>
    </row>
    <row r="36" spans="1:5" x14ac:dyDescent="0.25">
      <c r="A36" s="11" t="s">
        <v>110</v>
      </c>
      <c r="B36" t="s">
        <v>414</v>
      </c>
      <c r="C36" t="s">
        <v>192</v>
      </c>
      <c r="D36" s="135">
        <v>0.53289351851851874</v>
      </c>
      <c r="E36" s="135">
        <f>טבלה8[[#This Row],[תחילת ערכה]]</f>
        <v>0.53289351851851874</v>
      </c>
    </row>
    <row r="37" spans="1:5" x14ac:dyDescent="0.25">
      <c r="A37" s="11" t="s">
        <v>234</v>
      </c>
      <c r="B37" t="s">
        <v>362</v>
      </c>
      <c r="D37" s="135">
        <v>0.53329861111111132</v>
      </c>
      <c r="E37" s="135">
        <f>טבלה8[[#This Row],[תחילת ערכה]]</f>
        <v>0.53329861111111132</v>
      </c>
    </row>
    <row r="38" spans="1:5" x14ac:dyDescent="0.25">
      <c r="A38" s="11" t="s">
        <v>235</v>
      </c>
      <c r="B38" t="s">
        <v>363</v>
      </c>
      <c r="D38" s="135">
        <v>0.5340046296296298</v>
      </c>
      <c r="E38" s="135">
        <f>טבלה8[[#This Row],[תחילת ערכה]]</f>
        <v>0.5340046296296298</v>
      </c>
    </row>
    <row r="39" spans="1:5" x14ac:dyDescent="0.25">
      <c r="A39" s="11" t="s">
        <v>89</v>
      </c>
      <c r="B39" t="s">
        <v>340</v>
      </c>
      <c r="C39" t="s">
        <v>177</v>
      </c>
      <c r="D39" s="135">
        <v>0.53563657407407428</v>
      </c>
      <c r="E39" s="135">
        <f>טבלה8[[#This Row],[תחילת ערכה]]</f>
        <v>0.53563657407407428</v>
      </c>
    </row>
    <row r="40" spans="1:5" x14ac:dyDescent="0.25">
      <c r="A40" s="11" t="s">
        <v>406</v>
      </c>
      <c r="B40" t="s">
        <v>415</v>
      </c>
      <c r="D40" s="135">
        <v>0.53637731481481499</v>
      </c>
      <c r="E40" s="135">
        <f>טבלה8[[#This Row],[תחילת ערכה]]</f>
        <v>0.53637731481481499</v>
      </c>
    </row>
    <row r="41" spans="1:5" x14ac:dyDescent="0.25">
      <c r="A41" s="11" t="s">
        <v>90</v>
      </c>
      <c r="B41" t="s">
        <v>341</v>
      </c>
      <c r="C41" t="s">
        <v>130</v>
      </c>
      <c r="D41" s="135">
        <v>0.53712962962962985</v>
      </c>
      <c r="E41" s="135">
        <f>טבלה8[[#This Row],[תחילת ערכה]]</f>
        <v>0.53712962962962985</v>
      </c>
    </row>
    <row r="42" spans="1:5" x14ac:dyDescent="0.25">
      <c r="A42" s="11" t="s">
        <v>91</v>
      </c>
      <c r="B42" t="s">
        <v>342</v>
      </c>
      <c r="C42" t="s">
        <v>143</v>
      </c>
      <c r="D42" s="135">
        <v>0.53875000000000017</v>
      </c>
      <c r="E42" s="135">
        <f>טבלה8[[#This Row],[תחילת ערכה]]</f>
        <v>0.53875000000000017</v>
      </c>
    </row>
    <row r="43" spans="1:5" x14ac:dyDescent="0.25">
      <c r="A43" s="11" t="s">
        <v>92</v>
      </c>
      <c r="B43" t="s">
        <v>343</v>
      </c>
      <c r="C43" t="s">
        <v>143</v>
      </c>
      <c r="D43" s="135">
        <v>0.53929398148148167</v>
      </c>
      <c r="E43" s="135">
        <f>טבלה8[[#This Row],[תחילת ערכה]]</f>
        <v>0.53929398148148167</v>
      </c>
    </row>
    <row r="44" spans="1:5" x14ac:dyDescent="0.25">
      <c r="A44" s="11" t="s">
        <v>93</v>
      </c>
      <c r="B44" t="s">
        <v>344</v>
      </c>
      <c r="C44" t="s">
        <v>178</v>
      </c>
      <c r="D44" s="135">
        <v>0.54418981481481499</v>
      </c>
      <c r="E44" s="135">
        <f>טבלה8[[#This Row],[תחילת ערכה]]</f>
        <v>0.54418981481481499</v>
      </c>
    </row>
    <row r="45" spans="1:5" x14ac:dyDescent="0.25">
      <c r="A45" s="11" t="s">
        <v>94</v>
      </c>
      <c r="B45" t="s">
        <v>345</v>
      </c>
      <c r="C45" t="s">
        <v>179</v>
      </c>
      <c r="D45" s="135">
        <v>0.54475694444444467</v>
      </c>
      <c r="E45" s="135">
        <f>טבלה8[[#This Row],[תחילת ערכה]]</f>
        <v>0.54475694444444467</v>
      </c>
    </row>
    <row r="46" spans="1:5" x14ac:dyDescent="0.25">
      <c r="A46" s="11" t="s">
        <v>95</v>
      </c>
      <c r="B46" t="s">
        <v>346</v>
      </c>
      <c r="C46" t="s">
        <v>180</v>
      </c>
      <c r="D46" s="135">
        <v>0.54833333333333356</v>
      </c>
      <c r="E46" s="135">
        <f>טבלה8[[#This Row],[תחילת ערכה]]</f>
        <v>0.54833333333333356</v>
      </c>
    </row>
    <row r="47" spans="1:5" x14ac:dyDescent="0.25">
      <c r="A47" s="11" t="s">
        <v>96</v>
      </c>
      <c r="B47" t="s">
        <v>347</v>
      </c>
      <c r="C47" t="s">
        <v>143</v>
      </c>
      <c r="D47" s="135">
        <v>0.54983796296296317</v>
      </c>
      <c r="E47" s="135">
        <f>טבלה8[[#This Row],[תחילת ערכה]]</f>
        <v>0.54983796296296317</v>
      </c>
    </row>
    <row r="48" spans="1:5" x14ac:dyDescent="0.25">
      <c r="A48" s="11" t="s">
        <v>236</v>
      </c>
      <c r="B48" t="s">
        <v>364</v>
      </c>
      <c r="D48" s="135">
        <v>0.55179398148148173</v>
      </c>
      <c r="E48" s="135">
        <f>טבלה8[[#This Row],[תחילת ערכה]]</f>
        <v>0.55179398148148173</v>
      </c>
    </row>
    <row r="49" spans="1:5" x14ac:dyDescent="0.25">
      <c r="A49" s="11" t="s">
        <v>84</v>
      </c>
      <c r="B49" t="s">
        <v>439</v>
      </c>
      <c r="D49" s="135">
        <v>0.55612268518518548</v>
      </c>
      <c r="E49" s="135">
        <f>טבלה8[[#This Row],[תחילת ערכה]]</f>
        <v>0.55612268518518548</v>
      </c>
    </row>
    <row r="50" spans="1:5" x14ac:dyDescent="0.25">
      <c r="A50" s="11" t="s">
        <v>440</v>
      </c>
      <c r="B50" t="s">
        <v>441</v>
      </c>
      <c r="D50" s="135">
        <v>0.55815972222222254</v>
      </c>
      <c r="E50" s="135">
        <f>טבלה8[[#This Row],[תחילת ערכה]]</f>
        <v>0.55815972222222254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3"/>
  <sheetViews>
    <sheetView rightToLeft="1" zoomScale="70" zoomScaleNormal="70" workbookViewId="0">
      <selection activeCell="D2" sqref="D2:D38"/>
    </sheetView>
  </sheetViews>
  <sheetFormatPr defaultRowHeight="13.8" x14ac:dyDescent="0.25"/>
  <cols>
    <col min="1" max="1" width="18.09765625" customWidth="1"/>
    <col min="2" max="2" width="20.09765625" bestFit="1" customWidth="1"/>
    <col min="3" max="3" width="26.296875" bestFit="1" customWidth="1"/>
    <col min="4" max="4" width="12.09765625" customWidth="1"/>
    <col min="5" max="6" width="8.796875" style="18"/>
    <col min="9" max="9" width="16.09765625" customWidth="1"/>
  </cols>
  <sheetData>
    <row r="1" spans="1:10" x14ac:dyDescent="0.25">
      <c r="A1" s="16" t="s">
        <v>22</v>
      </c>
      <c r="B1" s="16" t="s">
        <v>157</v>
      </c>
      <c r="C1" s="16" t="s">
        <v>23</v>
      </c>
      <c r="D1" s="16" t="s">
        <v>24</v>
      </c>
      <c r="E1" s="17" t="s">
        <v>25</v>
      </c>
      <c r="F1" s="17" t="s">
        <v>26</v>
      </c>
      <c r="G1" s="16" t="s">
        <v>66</v>
      </c>
    </row>
    <row r="2" spans="1:10" x14ac:dyDescent="0.25">
      <c r="A2" s="11" t="s">
        <v>156</v>
      </c>
      <c r="B2" t="s">
        <v>397</v>
      </c>
      <c r="C2" t="s">
        <v>158</v>
      </c>
      <c r="D2" s="2">
        <v>0.48055555555555557</v>
      </c>
      <c r="E2" s="18">
        <f>טבלה1[[#This Row],[ערכת מסוקים]]</f>
        <v>0.48055555555555557</v>
      </c>
      <c r="F2" s="18">
        <f>טבלה1[[#This Row],[יסעור]]+"00:01:00"</f>
        <v>0.48125000000000001</v>
      </c>
      <c r="G2" s="2">
        <f>טבלה1[[#This Row],[ינשוף]]+"00:01:00"</f>
        <v>0.48194444444444445</v>
      </c>
    </row>
    <row r="3" spans="1:10" x14ac:dyDescent="0.25">
      <c r="A3" s="11" t="s">
        <v>68</v>
      </c>
      <c r="B3" t="s">
        <v>398</v>
      </c>
      <c r="C3" t="s">
        <v>159</v>
      </c>
      <c r="D3" s="2">
        <v>0.48276620370370371</v>
      </c>
      <c r="E3" s="18">
        <f>טבלה1[[#This Row],[ערכת מסוקים]]</f>
        <v>0.48276620370370371</v>
      </c>
      <c r="F3" s="18">
        <f>טבלה1[[#This Row],[יסעור]]+"00:01:00"</f>
        <v>0.48346064814814815</v>
      </c>
      <c r="G3" s="2">
        <f>טבלה1[[#This Row],[ינשוף]]+"00:01:00"</f>
        <v>0.4841550925925926</v>
      </c>
    </row>
    <row r="4" spans="1:10" x14ac:dyDescent="0.25">
      <c r="A4" s="11" t="s">
        <v>69</v>
      </c>
      <c r="B4" t="s">
        <v>319</v>
      </c>
      <c r="C4" t="s">
        <v>160</v>
      </c>
      <c r="D4" s="2">
        <v>0.48504629629629631</v>
      </c>
      <c r="E4" s="18">
        <f>טבלה1[[#This Row],[ערכת מסוקים]]</f>
        <v>0.48504629629629631</v>
      </c>
      <c r="F4" s="18">
        <f>טבלה1[[#This Row],[יסעור]]+"00:01:00"</f>
        <v>0.48574074074074075</v>
      </c>
      <c r="G4" s="2">
        <f>טבלה1[[#This Row],[ינשוף]]+"00:01:00"</f>
        <v>0.48643518518518519</v>
      </c>
    </row>
    <row r="5" spans="1:10" x14ac:dyDescent="0.25">
      <c r="A5" s="11" t="s">
        <v>70</v>
      </c>
      <c r="B5" t="s">
        <v>320</v>
      </c>
      <c r="C5" t="s">
        <v>161</v>
      </c>
      <c r="D5" s="2">
        <v>0.48799768518518521</v>
      </c>
      <c r="E5" s="18">
        <f>טבלה1[[#This Row],[ערכת מסוקים]]</f>
        <v>0.48799768518518521</v>
      </c>
      <c r="F5" s="18">
        <f>טבלה1[[#This Row],[יסעור]]+"00:01:00"</f>
        <v>0.48869212962962966</v>
      </c>
      <c r="G5" s="2">
        <f>טבלה1[[#This Row],[ינשוף]]+"00:01:00"</f>
        <v>0.4893865740740741</v>
      </c>
    </row>
    <row r="6" spans="1:10" x14ac:dyDescent="0.25">
      <c r="A6" s="11" t="s">
        <v>71</v>
      </c>
      <c r="B6" t="s">
        <v>321</v>
      </c>
      <c r="C6" t="s">
        <v>162</v>
      </c>
      <c r="D6" s="2">
        <v>0.48927083333333338</v>
      </c>
      <c r="E6" s="18">
        <f>טבלה1[[#This Row],[ערכת מסוקים]]</f>
        <v>0.48927083333333338</v>
      </c>
      <c r="F6" s="18">
        <f>טבלה1[[#This Row],[יסעור]]+"00:01:00"</f>
        <v>0.48996527777777782</v>
      </c>
      <c r="G6" s="2">
        <f>טבלה1[[#This Row],[ינשוף]]+"00:01:00"</f>
        <v>0.49065972222222226</v>
      </c>
    </row>
    <row r="7" spans="1:10" x14ac:dyDescent="0.25">
      <c r="A7" s="11" t="s">
        <v>72</v>
      </c>
      <c r="B7" t="s">
        <v>399</v>
      </c>
      <c r="C7" t="s">
        <v>163</v>
      </c>
      <c r="D7" s="2">
        <v>0.49013888888888896</v>
      </c>
      <c r="E7" s="18">
        <f>טבלה1[[#This Row],[ערכת מסוקים]]</f>
        <v>0.49013888888888896</v>
      </c>
      <c r="F7" s="18">
        <f>טבלה1[[#This Row],[יסעור]]+"00:01:00"</f>
        <v>0.4908333333333334</v>
      </c>
      <c r="G7" s="2">
        <f>טבלה1[[#This Row],[ינשוף]]+"00:01:00"</f>
        <v>0.49152777777777784</v>
      </c>
    </row>
    <row r="8" spans="1:10" x14ac:dyDescent="0.25">
      <c r="A8" s="11" t="s">
        <v>400</v>
      </c>
      <c r="B8" t="s">
        <v>401</v>
      </c>
      <c r="D8" s="2">
        <v>0.49289351851851859</v>
      </c>
      <c r="F8" s="18">
        <f>טבלה1[[#This Row],[יסעור]]+"00:01:00"</f>
        <v>6.9444444444444447E-4</v>
      </c>
      <c r="G8" s="2">
        <f>טבלה1[[#This Row],[ינשוף]]+"00:01:00"</f>
        <v>1.3888888888888889E-3</v>
      </c>
    </row>
    <row r="9" spans="1:10" x14ac:dyDescent="0.25">
      <c r="A9" s="11" t="s">
        <v>73</v>
      </c>
      <c r="B9" t="s">
        <v>322</v>
      </c>
      <c r="C9" t="s">
        <v>164</v>
      </c>
      <c r="D9" s="2">
        <v>0.49476851851851861</v>
      </c>
      <c r="E9" s="18">
        <f>טבלה1[[#This Row],[ערכת מסוקים]]</f>
        <v>0.49476851851851861</v>
      </c>
      <c r="F9" s="18">
        <f>טבלה1[[#This Row],[יסעור]]+"00:01:00"</f>
        <v>0.49546296296296305</v>
      </c>
      <c r="G9" s="2">
        <f>טבלה1[[#This Row],[ינשוף]]+"00:01:00"</f>
        <v>0.49615740740740749</v>
      </c>
    </row>
    <row r="10" spans="1:10" x14ac:dyDescent="0.25">
      <c r="A10" s="11" t="s">
        <v>74</v>
      </c>
      <c r="B10" t="s">
        <v>323</v>
      </c>
      <c r="C10" t="s">
        <v>165</v>
      </c>
      <c r="D10" s="2">
        <v>0.49863425925925936</v>
      </c>
      <c r="E10" s="18">
        <f>טבלה1[[#This Row],[ערכת מסוקים]]</f>
        <v>0.49863425925925936</v>
      </c>
      <c r="F10" s="18">
        <f>טבלה1[[#This Row],[יסעור]]+"00:01:00"</f>
        <v>0.4993287037037038</v>
      </c>
      <c r="G10" s="2">
        <f>טבלה1[[#This Row],[ינשוף]]+"00:01:00"</f>
        <v>0.5000231481481483</v>
      </c>
    </row>
    <row r="11" spans="1:10" x14ac:dyDescent="0.25">
      <c r="A11" s="11" t="s">
        <v>75</v>
      </c>
      <c r="B11" t="s">
        <v>324</v>
      </c>
      <c r="C11" t="s">
        <v>166</v>
      </c>
      <c r="D11" s="2">
        <v>0.49966435185185193</v>
      </c>
      <c r="E11" s="18">
        <f>טבלה1[[#This Row],[ערכת מסוקים]]</f>
        <v>0.49966435185185193</v>
      </c>
      <c r="F11" s="18">
        <f>טבלה1[[#This Row],[יסעור]]+"00:01:00"</f>
        <v>0.50035879629629643</v>
      </c>
      <c r="G11" s="2">
        <f>טבלה1[[#This Row],[ינשוף]]+"00:01:00"</f>
        <v>0.50105324074074087</v>
      </c>
    </row>
    <row r="12" spans="1:10" x14ac:dyDescent="0.25">
      <c r="A12" s="11" t="s">
        <v>76</v>
      </c>
      <c r="B12" t="s">
        <v>325</v>
      </c>
      <c r="C12" t="s">
        <v>167</v>
      </c>
      <c r="D12" s="2">
        <v>0.50302083333333336</v>
      </c>
      <c r="E12" s="18">
        <f>טבלה1[[#This Row],[ערכת מסוקים]]</f>
        <v>0.50302083333333336</v>
      </c>
      <c r="F12" s="18">
        <f>טבלה1[[#This Row],[יסעור]]+"00:01:00"</f>
        <v>0.5037152777777778</v>
      </c>
      <c r="G12" s="2">
        <f>טבלה1[[#This Row],[ינשוף]]+"00:01:00"</f>
        <v>0.50440972222222225</v>
      </c>
    </row>
    <row r="13" spans="1:10" x14ac:dyDescent="0.25">
      <c r="A13" s="11" t="s">
        <v>402</v>
      </c>
      <c r="B13" t="s">
        <v>403</v>
      </c>
      <c r="D13" s="2">
        <v>0.50461805555555561</v>
      </c>
      <c r="E13" s="18">
        <f>טבלה1[[#This Row],[ערכת מסוקים]]</f>
        <v>0.50461805555555561</v>
      </c>
      <c r="F13" s="18">
        <f>טבלה1[[#This Row],[יסעור]]+"00:01:00"</f>
        <v>0.50531250000000005</v>
      </c>
      <c r="G13" s="2">
        <f>טבלה1[[#This Row],[ינשוף]]+"00:01:00"</f>
        <v>0.5060069444444445</v>
      </c>
    </row>
    <row r="14" spans="1:10" x14ac:dyDescent="0.25">
      <c r="A14" s="11" t="s">
        <v>77</v>
      </c>
      <c r="B14" t="s">
        <v>370</v>
      </c>
      <c r="C14" t="s">
        <v>77</v>
      </c>
      <c r="D14" s="2">
        <v>0.50578703703703709</v>
      </c>
      <c r="E14" s="18">
        <f>טבלה1[[#This Row],[ערכת מסוקים]]</f>
        <v>0.50578703703703709</v>
      </c>
      <c r="F14" s="18">
        <f>טבלה1[[#This Row],[יסעור]]+"00:01:00"</f>
        <v>0.50648148148148153</v>
      </c>
      <c r="G14" s="2">
        <f>טבלה1[[#This Row],[ינשוף]]+"00:01:00"</f>
        <v>0.50717592592592597</v>
      </c>
    </row>
    <row r="15" spans="1:10" x14ac:dyDescent="0.25">
      <c r="A15" s="11" t="s">
        <v>78</v>
      </c>
      <c r="B15" s="2" t="s">
        <v>326</v>
      </c>
      <c r="C15" t="s">
        <v>114</v>
      </c>
      <c r="D15" s="2">
        <v>0.50614583333333341</v>
      </c>
      <c r="E15" s="18">
        <f>טבלה1[[#This Row],[ערכת מסוקים]]</f>
        <v>0.50614583333333341</v>
      </c>
      <c r="F15" s="18">
        <f>טבלה1[[#This Row],[יסעור]]+"00:01:00"</f>
        <v>0.50684027777777785</v>
      </c>
      <c r="G15" s="2">
        <f>טבלה1[[#This Row],[ינשוף]]+"00:01:00"</f>
        <v>0.50753472222222229</v>
      </c>
      <c r="H15" s="2"/>
      <c r="I15" s="2"/>
      <c r="J15" s="2"/>
    </row>
    <row r="16" spans="1:10" x14ac:dyDescent="0.25">
      <c r="A16" s="11" t="s">
        <v>79</v>
      </c>
      <c r="B16" t="s">
        <v>327</v>
      </c>
      <c r="C16" s="2" t="s">
        <v>168</v>
      </c>
      <c r="D16" s="7">
        <v>0.50755787037037048</v>
      </c>
      <c r="E16" s="18">
        <f>טבלה1[[#This Row],[ערכת מסוקים]]</f>
        <v>0.50755787037037048</v>
      </c>
      <c r="F16" s="18">
        <f>טבלה1[[#This Row],[יסעור]]+"00:01:00"</f>
        <v>0.50825231481481492</v>
      </c>
      <c r="G16" s="2">
        <f>טבלה1[[#This Row],[ינשוף]]+"00:01:00"</f>
        <v>0.50894675925925936</v>
      </c>
    </row>
    <row r="17" spans="1:7" x14ac:dyDescent="0.25">
      <c r="A17" s="11" t="s">
        <v>97</v>
      </c>
      <c r="B17" t="s">
        <v>328</v>
      </c>
      <c r="C17" t="s">
        <v>169</v>
      </c>
      <c r="D17" s="2">
        <v>0.51034722222222229</v>
      </c>
      <c r="E17" s="18">
        <f>טבלה1[[#This Row],[ערכת מסוקים]]</f>
        <v>0.51034722222222229</v>
      </c>
      <c r="F17" s="18">
        <f>טבלה1[[#This Row],[יסעור]]+"00:01:00"</f>
        <v>0.51104166666666673</v>
      </c>
      <c r="G17" s="2">
        <f>טבלה1[[#This Row],[ינשוף]]+"00:01:00"</f>
        <v>0.51173611111111117</v>
      </c>
    </row>
    <row r="18" spans="1:7" x14ac:dyDescent="0.25">
      <c r="A18" s="11" t="s">
        <v>232</v>
      </c>
      <c r="B18" t="s">
        <v>329</v>
      </c>
      <c r="D18" s="2">
        <v>0.51119212962962968</v>
      </c>
      <c r="E18" s="18">
        <f>טבלה1[[#This Row],[ערכת מסוקים]]</f>
        <v>0.51119212962962968</v>
      </c>
      <c r="F18" s="18">
        <f>טבלה1[[#This Row],[יסעור]]+"00:01:00"</f>
        <v>0.51188657407407412</v>
      </c>
      <c r="G18" s="2">
        <f>טבלה1[[#This Row],[ינשוף]]+"00:01:00"</f>
        <v>0.51258101851851856</v>
      </c>
    </row>
    <row r="19" spans="1:7" x14ac:dyDescent="0.25">
      <c r="A19" s="11" t="s">
        <v>81</v>
      </c>
      <c r="B19" t="s">
        <v>330</v>
      </c>
      <c r="C19" t="s">
        <v>170</v>
      </c>
      <c r="D19" s="2">
        <v>0.51412037037037039</v>
      </c>
      <c r="E19" s="18">
        <f>טבלה1[[#This Row],[ערכת מסוקים]]</f>
        <v>0.51412037037037039</v>
      </c>
      <c r="F19" s="18">
        <f>טבלה1[[#This Row],[יסעור]]+"00:01:00"</f>
        <v>0.51481481481481484</v>
      </c>
      <c r="G19" s="2">
        <f>טבלה1[[#This Row],[ינשוף]]+"00:01:00"</f>
        <v>0.51550925925925928</v>
      </c>
    </row>
    <row r="20" spans="1:7" x14ac:dyDescent="0.25">
      <c r="A20" s="11" t="s">
        <v>226</v>
      </c>
      <c r="B20" t="s">
        <v>331</v>
      </c>
      <c r="C20" t="s">
        <v>171</v>
      </c>
      <c r="D20" s="2">
        <v>0.51715277777777779</v>
      </c>
      <c r="E20" s="18">
        <f>טבלה1[[#This Row],[ערכת מסוקים]]</f>
        <v>0.51715277777777779</v>
      </c>
      <c r="F20" s="18">
        <f>טבלה1[[#This Row],[יסעור]]+"00:01:00"</f>
        <v>0.51784722222222224</v>
      </c>
      <c r="G20" s="2">
        <f>טבלה1[[#This Row],[ינשוף]]+"00:01:00"</f>
        <v>0.51854166666666668</v>
      </c>
    </row>
    <row r="21" spans="1:7" x14ac:dyDescent="0.25">
      <c r="A21" s="11" t="s">
        <v>227</v>
      </c>
      <c r="B21" t="s">
        <v>332</v>
      </c>
      <c r="C21" t="s">
        <v>172</v>
      </c>
      <c r="D21" s="2">
        <v>0.5198842592592593</v>
      </c>
      <c r="E21" s="18">
        <f>טבלה1[[#This Row],[ערכת מסוקים]]</f>
        <v>0.5198842592592593</v>
      </c>
      <c r="F21" s="18">
        <f>טבלה1[[#This Row],[יסעור]]+"00:01:00"</f>
        <v>0.52057870370370374</v>
      </c>
      <c r="G21" s="2">
        <f>טבלה1[[#This Row],[ינשוף]]+"00:01:00"</f>
        <v>0.52127314814814818</v>
      </c>
    </row>
    <row r="22" spans="1:7" x14ac:dyDescent="0.25">
      <c r="A22" s="11" t="s">
        <v>85</v>
      </c>
      <c r="B22" t="s">
        <v>333</v>
      </c>
      <c r="C22" t="s">
        <v>173</v>
      </c>
      <c r="D22" s="2">
        <v>0.5256481481481482</v>
      </c>
      <c r="E22" s="18">
        <f>טבלה1[[#This Row],[ערכת מסוקים]]</f>
        <v>0.5256481481481482</v>
      </c>
      <c r="F22" s="18">
        <f>טבלה1[[#This Row],[יסעור]]+"00:01:00"</f>
        <v>0.52634259259259264</v>
      </c>
      <c r="G22" s="2">
        <f>טבלה1[[#This Row],[ינשוף]]+"00:01:00"</f>
        <v>0.52703703703703708</v>
      </c>
    </row>
    <row r="23" spans="1:7" x14ac:dyDescent="0.25">
      <c r="A23" s="11" t="s">
        <v>86</v>
      </c>
      <c r="B23" t="s">
        <v>334</v>
      </c>
      <c r="C23" t="s">
        <v>174</v>
      </c>
      <c r="D23" s="2">
        <v>0.5283796296296297</v>
      </c>
      <c r="E23" s="18">
        <f>טבלה1[[#This Row],[ערכת מסוקים]]</f>
        <v>0.5283796296296297</v>
      </c>
      <c r="F23" s="18">
        <f>טבלה1[[#This Row],[יסעור]]+"00:01:00"</f>
        <v>0.52907407407407414</v>
      </c>
      <c r="G23" s="2">
        <f>טבלה1[[#This Row],[ינשוף]]+"00:01:00"</f>
        <v>0.52976851851851858</v>
      </c>
    </row>
    <row r="24" spans="1:7" x14ac:dyDescent="0.25">
      <c r="A24" s="11" t="s">
        <v>98</v>
      </c>
      <c r="B24" t="s">
        <v>335</v>
      </c>
      <c r="C24" t="s">
        <v>182</v>
      </c>
      <c r="D24" s="2">
        <v>0.53098379629629633</v>
      </c>
      <c r="E24" s="18">
        <f>טבלה1[[#This Row],[ערכת מסוקים]]</f>
        <v>0.53098379629629633</v>
      </c>
      <c r="F24" s="18">
        <f>טבלה1[[#This Row],[יסעור]]+"00:01:00"</f>
        <v>0.53167824074074077</v>
      </c>
      <c r="G24" s="2">
        <f>טבלה1[[#This Row],[ינשוף]]+"00:01:00"</f>
        <v>0.53237268518518521</v>
      </c>
    </row>
    <row r="25" spans="1:7" x14ac:dyDescent="0.25">
      <c r="A25" s="11" t="s">
        <v>183</v>
      </c>
      <c r="B25" t="s">
        <v>336</v>
      </c>
      <c r="C25" t="s">
        <v>184</v>
      </c>
      <c r="D25" s="2">
        <v>0.53155092592592601</v>
      </c>
      <c r="E25" s="18">
        <f>טבלה1[[#This Row],[ערכת מסוקים]]</f>
        <v>0.53155092592592601</v>
      </c>
      <c r="F25" s="18">
        <f>טבלה1[[#This Row],[יסעור]]+"00:01:00"</f>
        <v>0.53224537037037045</v>
      </c>
      <c r="G25" s="2">
        <f>טבלה1[[#This Row],[ינשוף]]+"00:01:00"</f>
        <v>0.53293981481481489</v>
      </c>
    </row>
    <row r="26" spans="1:7" x14ac:dyDescent="0.25">
      <c r="A26" s="11" t="s">
        <v>87</v>
      </c>
      <c r="B26" t="s">
        <v>337</v>
      </c>
      <c r="C26" t="s">
        <v>175</v>
      </c>
      <c r="D26" s="2">
        <v>0.53424768518518528</v>
      </c>
      <c r="E26" s="18">
        <f>טבלה1[[#This Row],[ערכת מסוקים]]</f>
        <v>0.53424768518518528</v>
      </c>
      <c r="F26" s="18">
        <f>טבלה1[[#This Row],[יסעור]]+"00:01:00"</f>
        <v>0.53494212962962973</v>
      </c>
      <c r="G26" s="2">
        <f>טבלה1[[#This Row],[ינשוף]]+"00:01:00"</f>
        <v>0.53563657407407417</v>
      </c>
    </row>
    <row r="27" spans="1:7" x14ac:dyDescent="0.25">
      <c r="A27" s="11" t="s">
        <v>404</v>
      </c>
      <c r="B27" t="s">
        <v>405</v>
      </c>
      <c r="D27" s="2">
        <v>0.53782407407407418</v>
      </c>
      <c r="E27" s="18">
        <f>טבלה1[[#This Row],[ערכת מסוקים]]</f>
        <v>0.53782407407407418</v>
      </c>
      <c r="F27" s="18">
        <f>טבלה1[[#This Row],[יסעור]]+"00:01:00"</f>
        <v>0.53851851851851862</v>
      </c>
      <c r="G27" s="2">
        <f>טבלה1[[#This Row],[ינשוף]]+"00:01:00"</f>
        <v>0.53921296296296306</v>
      </c>
    </row>
    <row r="28" spans="1:7" x14ac:dyDescent="0.25">
      <c r="A28" s="11" t="s">
        <v>181</v>
      </c>
      <c r="B28" t="s">
        <v>338</v>
      </c>
      <c r="C28" t="s">
        <v>186</v>
      </c>
      <c r="D28" s="2">
        <v>0.54106481481481494</v>
      </c>
      <c r="E28" s="18">
        <f>טבלה1[[#This Row],[ערכת מסוקים]]</f>
        <v>0.54106481481481494</v>
      </c>
      <c r="F28" s="18">
        <f>טבלה1[[#This Row],[יסעור]]+"00:01:00"</f>
        <v>0.54175925925925938</v>
      </c>
      <c r="G28" s="2">
        <f>טבלה1[[#This Row],[ינשוף]]+"00:01:00"</f>
        <v>0.54245370370370383</v>
      </c>
    </row>
    <row r="29" spans="1:7" x14ac:dyDescent="0.25">
      <c r="A29" s="11" t="s">
        <v>185</v>
      </c>
      <c r="B29" t="s">
        <v>339</v>
      </c>
      <c r="C29" t="s">
        <v>187</v>
      </c>
      <c r="D29" s="2">
        <v>0.54212962962962974</v>
      </c>
      <c r="E29" s="18">
        <f>טבלה1[[#This Row],[ערכת מסוקים]]</f>
        <v>0.54212962962962974</v>
      </c>
      <c r="F29" s="18">
        <f>טבלה1[[#This Row],[יסעור]]+"00:01:00"</f>
        <v>0.54282407407407418</v>
      </c>
      <c r="G29" s="2">
        <f>טבלה1[[#This Row],[ינשוף]]+"00:01:00"</f>
        <v>0.54351851851851862</v>
      </c>
    </row>
    <row r="30" spans="1:7" x14ac:dyDescent="0.25">
      <c r="A30" s="11" t="s">
        <v>89</v>
      </c>
      <c r="B30" t="s">
        <v>340</v>
      </c>
      <c r="C30" t="s">
        <v>177</v>
      </c>
      <c r="D30" s="2">
        <v>0.54969907407407415</v>
      </c>
      <c r="E30" s="18">
        <f>טבלה1[[#This Row],[ערכת מסוקים]]</f>
        <v>0.54969907407407415</v>
      </c>
      <c r="F30" s="18">
        <f>טבלה1[[#This Row],[יסעור]]+"00:01:00"</f>
        <v>0.55039351851851859</v>
      </c>
      <c r="G30" s="2">
        <f>טבלה1[[#This Row],[ינשוף]]+"00:01:00"</f>
        <v>0.55108796296296303</v>
      </c>
    </row>
    <row r="31" spans="1:7" x14ac:dyDescent="0.25">
      <c r="A31" s="11" t="s">
        <v>406</v>
      </c>
      <c r="B31" t="s">
        <v>407</v>
      </c>
      <c r="D31" s="2">
        <v>0.55094907407407412</v>
      </c>
      <c r="E31" s="18">
        <f>טבלה1[[#This Row],[ערכת מסוקים]]</f>
        <v>0.55094907407407412</v>
      </c>
      <c r="F31" s="18">
        <f>טבלה1[[#This Row],[יסעור]]+"00:01:00"</f>
        <v>0.55164351851851856</v>
      </c>
      <c r="G31" s="2">
        <f>טבלה1[[#This Row],[ינשוף]]+"00:01:00"</f>
        <v>0.552337962962963</v>
      </c>
    </row>
    <row r="32" spans="1:7" x14ac:dyDescent="0.25">
      <c r="A32" s="11" t="s">
        <v>90</v>
      </c>
      <c r="B32" t="s">
        <v>341</v>
      </c>
      <c r="C32" t="s">
        <v>130</v>
      </c>
      <c r="D32" s="2">
        <v>0.55218750000000005</v>
      </c>
      <c r="E32" s="18">
        <f>טבלה1[[#This Row],[ערכת מסוקים]]</f>
        <v>0.55218750000000005</v>
      </c>
      <c r="F32" s="18">
        <f>טבלה1[[#This Row],[יסעור]]+"00:01:00"</f>
        <v>0.5528819444444445</v>
      </c>
      <c r="G32" s="2">
        <f>טבלה1[[#This Row],[ינשוף]]+"00:01:00"</f>
        <v>0.55357638888888894</v>
      </c>
    </row>
    <row r="33" spans="1:7" x14ac:dyDescent="0.25">
      <c r="A33" s="11" t="s">
        <v>91</v>
      </c>
      <c r="B33" t="s">
        <v>342</v>
      </c>
      <c r="C33" t="s">
        <v>143</v>
      </c>
      <c r="D33" s="2">
        <v>0.55482638888888891</v>
      </c>
      <c r="E33" s="18">
        <f>טבלה1[[#This Row],[ערכת מסוקים]]</f>
        <v>0.55482638888888891</v>
      </c>
      <c r="F33" s="18">
        <f>טבלה1[[#This Row],[יסעור]]+"00:01:00"</f>
        <v>0.55552083333333335</v>
      </c>
      <c r="G33" s="2">
        <f>טבלה1[[#This Row],[ינשוף]]+"00:01:00"</f>
        <v>0.55621527777777779</v>
      </c>
    </row>
    <row r="34" spans="1:7" x14ac:dyDescent="0.25">
      <c r="A34" s="11" t="s">
        <v>92</v>
      </c>
      <c r="B34" t="s">
        <v>343</v>
      </c>
      <c r="C34" t="s">
        <v>228</v>
      </c>
      <c r="D34" s="2">
        <v>0.55572916666666672</v>
      </c>
      <c r="E34" s="18">
        <f>טבלה1[[#This Row],[ערכת מסוקים]]</f>
        <v>0.55572916666666672</v>
      </c>
      <c r="F34" s="18">
        <f>טבלה1[[#This Row],[יסעור]]+"00:01:00"</f>
        <v>0.55642361111111116</v>
      </c>
      <c r="G34" s="2">
        <f>טבלה1[[#This Row],[ינשוף]]+"00:01:00"</f>
        <v>0.5571180555555556</v>
      </c>
    </row>
    <row r="35" spans="1:7" x14ac:dyDescent="0.25">
      <c r="A35" s="11" t="s">
        <v>93</v>
      </c>
      <c r="B35" t="s">
        <v>344</v>
      </c>
      <c r="C35" t="s">
        <v>178</v>
      </c>
      <c r="D35" s="2">
        <v>0.56375000000000008</v>
      </c>
      <c r="E35" s="18">
        <f>טבלה1[[#This Row],[ערכת מסוקים]]</f>
        <v>0.56375000000000008</v>
      </c>
      <c r="F35" s="18">
        <f>טבלה1[[#This Row],[יסעור]]+"00:01:00"</f>
        <v>0.56444444444444453</v>
      </c>
      <c r="G35" s="2">
        <f>טבלה1[[#This Row],[ינשוף]]+"00:01:00"</f>
        <v>0.56513888888888897</v>
      </c>
    </row>
    <row r="36" spans="1:7" x14ac:dyDescent="0.25">
      <c r="A36" s="11" t="s">
        <v>94</v>
      </c>
      <c r="B36" t="s">
        <v>345</v>
      </c>
      <c r="C36" t="s">
        <v>179</v>
      </c>
      <c r="D36" s="2">
        <v>0.56467592592592597</v>
      </c>
      <c r="E36" s="18">
        <f>טבלה1[[#This Row],[ערכת מסוקים]]</f>
        <v>0.56467592592592597</v>
      </c>
      <c r="F36" s="18">
        <f>טבלה1[[#This Row],[יסעור]]+"00:01:00"</f>
        <v>0.56537037037037041</v>
      </c>
      <c r="G36" s="2">
        <f>טבלה1[[#This Row],[ינשוף]]+"00:01:00"</f>
        <v>0.56606481481481485</v>
      </c>
    </row>
    <row r="37" spans="1:7" x14ac:dyDescent="0.25">
      <c r="A37" s="11" t="s">
        <v>95</v>
      </c>
      <c r="B37" t="s">
        <v>346</v>
      </c>
      <c r="C37" t="s">
        <v>180</v>
      </c>
      <c r="D37" s="2">
        <v>0.5705324074074074</v>
      </c>
      <c r="E37" s="18">
        <f>טבלה1[[#This Row],[ערכת מסוקים]]</f>
        <v>0.5705324074074074</v>
      </c>
      <c r="F37" s="18">
        <f>טבלה1[[#This Row],[יסעור]]+"00:01:00"</f>
        <v>0.57122685185185185</v>
      </c>
      <c r="G37" s="2">
        <f>טבלה1[[#This Row],[ינשוף]]+"00:01:00"</f>
        <v>0.57192129629629629</v>
      </c>
    </row>
    <row r="38" spans="1:7" x14ac:dyDescent="0.25">
      <c r="A38" s="11" t="s">
        <v>96</v>
      </c>
      <c r="B38" t="s">
        <v>347</v>
      </c>
      <c r="C38" t="s">
        <v>143</v>
      </c>
      <c r="D38" s="2">
        <v>0.57299768518518523</v>
      </c>
      <c r="E38" s="18">
        <f>טבלה1[[#This Row],[ערכת מסוקים]]</f>
        <v>0.57299768518518523</v>
      </c>
      <c r="F38" s="18">
        <f>טבלה1[[#This Row],[יסעור]]+"00:01:00"</f>
        <v>0.57369212962962968</v>
      </c>
      <c r="G38" s="2">
        <f>טבלה1[[#This Row],[ינשוף]]+"00:01:00"</f>
        <v>0.57438657407407412</v>
      </c>
    </row>
    <row r="43" spans="1:7" x14ac:dyDescent="0.25">
      <c r="C43" t="s">
        <v>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גליונות עבודה</vt:lpstr>
      </vt:variant>
      <vt:variant>
        <vt:i4>9</vt:i4>
      </vt:variant>
    </vt:vector>
  </HeadingPairs>
  <TitlesOfParts>
    <vt:vector size="9" baseType="lpstr">
      <vt:lpstr>כלל המערכים</vt:lpstr>
      <vt:lpstr>ערכת מסוקים - צפ</vt:lpstr>
      <vt:lpstr>ערכת תובלה - צפ</vt:lpstr>
      <vt:lpstr>ערכת תובלה מהירה צפ</vt:lpstr>
      <vt:lpstr>ערכת קרב - צפ</vt:lpstr>
      <vt:lpstr>ערכת קרב - דר</vt:lpstr>
      <vt:lpstr>ערכת תובלה מהירה דר</vt:lpstr>
      <vt:lpstr>ערכת תובלה - דר</vt:lpstr>
      <vt:lpstr>ערכת מסוקים - דר</vt:lpstr>
    </vt:vector>
  </TitlesOfParts>
  <Company>Israeli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יאן אגדז'נוב</dc:creator>
  <cp:lastModifiedBy>יאן אגדז'נוב</cp:lastModifiedBy>
  <cp:lastPrinted>2018-04-08T10:01:42Z</cp:lastPrinted>
  <dcterms:created xsi:type="dcterms:W3CDTF">2018-03-01T09:35:20Z</dcterms:created>
  <dcterms:modified xsi:type="dcterms:W3CDTF">2018-04-09T08:36:41Z</dcterms:modified>
</cp:coreProperties>
</file>