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mc:AlternateContent xmlns:mc="http://schemas.openxmlformats.org/markup-compatibility/2006">
    <mc:Choice Requires="x15">
      <x15ac:absPath xmlns:x15ac="http://schemas.microsoft.com/office/spreadsheetml/2010/11/ac" url="E:\Data Analyst\Excel\"/>
    </mc:Choice>
  </mc:AlternateContent>
  <xr:revisionPtr revIDLastSave="0" documentId="13_ncr:1_{7EEEFEAD-A6C3-47AE-8741-7C1EF5B4A63E}" xr6:coauthVersionLast="47" xr6:coauthVersionMax="47" xr10:uidLastSave="{00000000-0000-0000-0000-000000000000}"/>
  <bookViews>
    <workbookView xWindow="-108" yWindow="-108" windowWidth="23256" windowHeight="12456" xr2:uid="{599CBDBA-6DCB-491A-8F55-440439BE8440}"/>
  </bookViews>
  <sheets>
    <sheet name="Dashbord" sheetId="12" r:id="rId1"/>
    <sheet name=" Analysis" sheetId="11" r:id="rId2"/>
    <sheet name="Transactions" sheetId="1" r:id="rId3"/>
    <sheet name="Data Validation" sheetId="7" r:id="rId4"/>
    <sheet name="Nov Data" sheetId="4" r:id="rId5"/>
  </sheets>
  <externalReferences>
    <externalReference r:id="rId6"/>
  </externalReferences>
  <definedNames>
    <definedName name="_xlchart.v1.0" hidden="1">' Analysis'!$U$14:$V$30</definedName>
    <definedName name="_xlchart.v1.1" hidden="1">' Analysis'!$W$13</definedName>
    <definedName name="_xlchart.v1.2" hidden="1">' Analysis'!$W$14:$W$30</definedName>
    <definedName name="_xlchart.v1.3" hidden="1">' Analysis'!$V$57:$V$64</definedName>
    <definedName name="_xlchart.v1.4" hidden="1">' Analysis'!$W$56</definedName>
    <definedName name="_xlchart.v1.5" hidden="1">' Analysis'!$W$57:$W$64</definedName>
    <definedName name="_xlchart.v1.6" hidden="1">' Analysis'!$U$14:$V$30</definedName>
    <definedName name="_xlchart.v1.7" hidden="1">' Analysis'!$W$13</definedName>
    <definedName name="_xlchart.v1.8" hidden="1">' Analysis'!$W$14:$W$30</definedName>
    <definedName name="_xlcn.WorksheetConnection_InfoB6B7" hidden="1">#REF!</definedName>
    <definedName name="Categories">TblDV[Sub-category]</definedName>
    <definedName name="Slicer_Category1">#N/A</definedName>
    <definedName name="Slicer_Date1">#N/A</definedName>
    <definedName name="stock_chart_data">_xlfn.STOCKHISTORY('[1]Watch List'!$J$5&amp;":"&amp;'[1]Watch List'!$K$5,TODAY()-30,TODAY(),0,1,0,5,2,3,4,1)</definedName>
  </definedNames>
  <calcPr calcId="181029"/>
  <pivotCaches>
    <pivotCache cacheId="1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8" i="12" l="1"/>
  <c r="L29" i="12"/>
  <c r="L30" i="12"/>
  <c r="L31" i="12"/>
  <c r="L27" i="12"/>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2" i="4"/>
</calcChain>
</file>

<file path=xl/sharedStrings.xml><?xml version="1.0" encoding="utf-8"?>
<sst xmlns="http://schemas.openxmlformats.org/spreadsheetml/2006/main" count="1835" uniqueCount="84">
  <si>
    <t>Date</t>
  </si>
  <si>
    <t>Description</t>
  </si>
  <si>
    <t>Account</t>
  </si>
  <si>
    <t>Category</t>
  </si>
  <si>
    <t>Debit</t>
  </si>
  <si>
    <t>Credit</t>
  </si>
  <si>
    <t>Category Type</t>
  </si>
  <si>
    <t>ACME Pty Ltd</t>
  </si>
  <si>
    <t>Salary</t>
  </si>
  <si>
    <t>Income</t>
  </si>
  <si>
    <t>Checking</t>
  </si>
  <si>
    <t>Rent</t>
  </si>
  <si>
    <t>Expense</t>
  </si>
  <si>
    <t>Elec. Co.</t>
  </si>
  <si>
    <t>Gas/Electrics</t>
  </si>
  <si>
    <t>Fuel. Co</t>
  </si>
  <si>
    <t>MV Fuel</t>
  </si>
  <si>
    <t>Green's</t>
  </si>
  <si>
    <t>Groceries</t>
  </si>
  <si>
    <t>Event Cinemas</t>
  </si>
  <si>
    <t>Entertainment</t>
  </si>
  <si>
    <t>Fashionistas</t>
  </si>
  <si>
    <t>Clothes</t>
  </si>
  <si>
    <t>Muscle Beach</t>
  </si>
  <si>
    <t>Gym</t>
  </si>
  <si>
    <t>Ground</t>
  </si>
  <si>
    <t>Coffee</t>
  </si>
  <si>
    <t>Dining Out</t>
  </si>
  <si>
    <t>Joe's Grill</t>
  </si>
  <si>
    <t>Restaurant</t>
  </si>
  <si>
    <t>Smile Dental</t>
  </si>
  <si>
    <t>Dentist</t>
  </si>
  <si>
    <t>Medical</t>
  </si>
  <si>
    <t>Transport</t>
  </si>
  <si>
    <t>Sam's Gifts</t>
  </si>
  <si>
    <t>Gifts</t>
  </si>
  <si>
    <t>Worldvision</t>
  </si>
  <si>
    <t>Donation</t>
  </si>
  <si>
    <t>Charity</t>
  </si>
  <si>
    <t>Living Expenses</t>
  </si>
  <si>
    <t>Discretionary</t>
  </si>
  <si>
    <t>Pizza Pomodoro</t>
  </si>
  <si>
    <t>Golden Arches</t>
  </si>
  <si>
    <t>Ted's Trainers</t>
  </si>
  <si>
    <t>Ticketek</t>
  </si>
  <si>
    <t>Taxi Co.</t>
  </si>
  <si>
    <t>Taxi</t>
  </si>
  <si>
    <t>Amount</t>
  </si>
  <si>
    <t>Finance Co.</t>
  </si>
  <si>
    <t>MV Loan</t>
  </si>
  <si>
    <t>Streaming Co.</t>
  </si>
  <si>
    <t>Phone Co.</t>
  </si>
  <si>
    <t>Phone</t>
  </si>
  <si>
    <t>Estate Mgt.</t>
  </si>
  <si>
    <t>Village Medical</t>
  </si>
  <si>
    <t>Doctor</t>
  </si>
  <si>
    <t>Foodary</t>
  </si>
  <si>
    <t>Fodary</t>
  </si>
  <si>
    <t>Global Fashion</t>
  </si>
  <si>
    <t>Sports Co.</t>
  </si>
  <si>
    <t>BW Club</t>
  </si>
  <si>
    <t>Home Decorator</t>
  </si>
  <si>
    <t>Furnishings</t>
  </si>
  <si>
    <t>Sub-category</t>
  </si>
  <si>
    <t>Grand Total</t>
  </si>
  <si>
    <t>Sum of Debit</t>
  </si>
  <si>
    <t>(All)</t>
  </si>
  <si>
    <t>Jan</t>
  </si>
  <si>
    <t>Feb</t>
  </si>
  <si>
    <t>Mar</t>
  </si>
  <si>
    <t>Apr</t>
  </si>
  <si>
    <t>May</t>
  </si>
  <si>
    <t>Jun</t>
  </si>
  <si>
    <t>Jul</t>
  </si>
  <si>
    <t>Aug</t>
  </si>
  <si>
    <t>Sep</t>
  </si>
  <si>
    <t>Oct</t>
  </si>
  <si>
    <t>Sum of Amount</t>
  </si>
  <si>
    <t>Net</t>
  </si>
  <si>
    <t>Row Labels</t>
  </si>
  <si>
    <t>(blank)</t>
  </si>
  <si>
    <t xml:space="preserve">Net </t>
  </si>
  <si>
    <t xml:space="preserve"> </t>
  </si>
  <si>
    <t>Top 5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</si>
</sst>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quot;* #,##0_);_(&quot;$&quot;* \(#,##0\);_(&quot;$&quot;* &quot;-&quot;_);_(@_)"/>
    <numFmt numFmtId="44" formatCode="_(&quot;$&quot;* #,##0.00_);_(&quot;$&quot;* \(#,##0.00\);_(&quot;$&quot;* &quot;-&quot;??_);_(@_)"/>
    <numFmt numFmtId="164" formatCode="[$-F800]dddd\,\ mmmm\ dd\,\ yyyy"/>
    <numFmt numFmtId="165" formatCode="&quot;$&quot;#,##0"/>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theme="8" tint="-0.249977111117893"/>
      <name val="Calibri"/>
      <family val="2"/>
      <scheme val="minor"/>
    </font>
    <font>
      <u/>
      <sz val="11"/>
      <color theme="8" tint="-0.249977111117893"/>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9" tint="-0.249977111117893"/>
        <bgColor indexed="64"/>
      </patternFill>
    </fill>
  </fills>
  <borders count="2">
    <border>
      <left/>
      <right/>
      <top/>
      <bottom/>
      <diagonal/>
    </border>
    <border>
      <left/>
      <right/>
      <top/>
      <bottom style="thin">
        <color indexed="64"/>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14" fontId="0" fillId="0" borderId="0" xfId="0" applyNumberFormat="1"/>
    <xf numFmtId="0" fontId="1" fillId="0" borderId="1" xfId="0" applyFont="1" applyBorder="1"/>
    <xf numFmtId="0" fontId="0" fillId="2" borderId="0" xfId="0" applyFill="1"/>
    <xf numFmtId="0" fontId="0" fillId="3" borderId="0" xfId="0" applyFill="1"/>
    <xf numFmtId="0" fontId="1" fillId="3" borderId="1" xfId="0" applyFont="1" applyFill="1" applyBorder="1"/>
    <xf numFmtId="0" fontId="0" fillId="0" borderId="0" xfId="0" pivotButton="1"/>
    <xf numFmtId="165" fontId="0" fillId="0" borderId="0" xfId="0" applyNumberFormat="1"/>
    <xf numFmtId="0" fontId="0" fillId="0" borderId="0" xfId="0" applyAlignment="1">
      <alignment horizontal="left"/>
    </xf>
    <xf numFmtId="0" fontId="0" fillId="0" borderId="0" xfId="0" applyAlignment="1">
      <alignment horizontal="center"/>
    </xf>
    <xf numFmtId="42" fontId="0" fillId="0" borderId="0" xfId="1" applyNumberFormat="1" applyFont="1"/>
    <xf numFmtId="0" fontId="3" fillId="0" borderId="0" xfId="0" applyFont="1"/>
    <xf numFmtId="0" fontId="4" fillId="0" borderId="0" xfId="0" applyFont="1" applyAlignment="1">
      <alignment horizontal="center"/>
    </xf>
    <xf numFmtId="165" fontId="3" fillId="0" borderId="0" xfId="0" applyNumberFormat="1" applyFont="1"/>
  </cellXfs>
  <cellStyles count="2">
    <cellStyle name="Currency" xfId="1" builtinId="4"/>
    <cellStyle name="Normal" xfId="0" builtinId="0"/>
  </cellStyles>
  <dxfs count="16">
    <dxf>
      <numFmt numFmtId="0" formatCode="General"/>
      <fill>
        <patternFill patternType="solid">
          <fgColor indexed="64"/>
          <bgColor theme="9" tint="0.79998168889431442"/>
        </patternFill>
      </fill>
    </dxf>
    <dxf>
      <numFmt numFmtId="0" formatCode="General"/>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67" formatCode="d/mm/yyyy"/>
    </dxf>
    <dxf>
      <border outline="0">
        <bottom style="thin">
          <color indexed="64"/>
        </bottom>
      </border>
    </dxf>
    <dxf>
      <font>
        <b/>
        <i val="0"/>
        <strike val="0"/>
        <condense val="0"/>
        <extend val="0"/>
        <outline val="0"/>
        <shadow val="0"/>
        <u val="none"/>
        <vertAlign val="baseline"/>
        <sz val="11"/>
        <color theme="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dxf>
    <dxf>
      <numFmt numFmtId="0" formatCode="General"/>
      <fill>
        <patternFill patternType="solid">
          <fgColor indexed="64"/>
          <bgColor theme="9" tint="0.79998168889431442"/>
        </patternFill>
      </fill>
    </dxf>
    <dxf>
      <numFmt numFmtId="0" formatCode="General"/>
      <fill>
        <patternFill patternType="solid">
          <fgColor indexed="64"/>
          <bgColor theme="9" tint="0.79998168889431442"/>
        </patternFill>
      </fill>
    </dxf>
    <dxf>
      <fill>
        <patternFill patternType="solid">
          <fgColor indexed="64"/>
          <bgColor theme="9" tint="0.79998168889431442"/>
        </patternFill>
      </fill>
    </dxf>
    <dxf>
      <numFmt numFmtId="0" formatCode="General"/>
      <fill>
        <patternFill patternType="solid">
          <fgColor indexed="64"/>
          <bgColor theme="9" tint="0.79998168889431442"/>
        </patternFill>
      </fill>
    </dxf>
    <dxf>
      <numFmt numFmtId="167" formatCode="d/mm/yyyy"/>
    </dxf>
    <dxf>
      <font>
        <color theme="1" tint="0.24994659260841701"/>
      </font>
      <border>
        <bottom style="thin">
          <color theme="4"/>
        </bottom>
        <vertical/>
        <horizontal/>
      </border>
    </dxf>
    <dxf>
      <font>
        <color theme="1"/>
      </font>
      <fill>
        <patternFill patternType="solid">
          <bgColor theme="4"/>
        </patternFill>
      </fill>
      <border diagonalUp="0" diagonalDown="0">
        <left/>
        <right/>
        <top/>
        <bottom/>
        <vertical/>
        <horizontal/>
      </border>
    </dxf>
  </dxfs>
  <tableStyles count="1" defaultTableStyle="TableStyleMedium2" defaultPivotStyle="PivotStyleLight16">
    <tableStyle name="NoFillBackground" pivot="0" table="0" count="10" xr9:uid="{4FBF2EA2-545D-4A07-B0C9-7EAE64BF0195}">
      <tableStyleElement type="wholeTable" dxfId="15"/>
      <tableStyleElement type="headerRow" dxfId="14"/>
    </tableStyle>
  </tableStyles>
  <colors>
    <mruColors>
      <color rgb="FF58487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FillBackgroun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[Personal_Finance_Dashboard_dl.xlsx] Analysis!PivotTable2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Spend By Account</a:t>
            </a:r>
          </a:p>
        </c:rich>
      </c:tx>
      <c:layout>
        <c:manualLayout>
          <c:xMode val="edge"/>
          <c:yMode val="edge"/>
          <c:x val="2.1312335958005236E-2"/>
          <c:y val="6.0185185185185182E-2"/>
        </c:manualLayout>
      </c:layout>
      <c:overlay val="0"/>
      <c:spPr>
        <a:gradFill>
          <a:gsLst>
            <a:gs pos="92000">
              <a:schemeClr val="accent1">
                <a:lumMod val="5000"/>
                <a:lumOff val="95000"/>
              </a:schemeClr>
            </a:gs>
            <a:gs pos="100000">
              <a:schemeClr val="accent4">
                <a:lumMod val="75000"/>
              </a:schemeClr>
            </a:gs>
            <a:gs pos="26000">
              <a:schemeClr val="accent4">
                <a:lumMod val="60000"/>
                <a:lumOff val="4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241379310344837"/>
              <c:y val="-0.1661474558670820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5">
                        <a:lumMod val="75000"/>
                      </a:schemeClr>
                    </a:solidFill>
                    <a:latin typeface="+mn-lt"/>
                    <a:ea typeface="+mn-ea"/>
                    <a:cs typeface="+mn-cs"/>
                  </a:defRPr>
                </a:pPr>
                <a:fld id="{B266262D-E919-4368-836E-219B21BA6F6C}" type="VALUE">
                  <a:rPr lang="en-US" sz="900" b="1"/>
                  <a:pPr>
                    <a:defRPr>
                      <a:solidFill>
                        <a:schemeClr val="accent5">
                          <a:lumMod val="75000"/>
                        </a:schemeClr>
                      </a:solidFill>
                    </a:defRPr>
                  </a:pPr>
                  <a:t>[VALUE]</a:t>
                </a:fld>
                <a:r>
                  <a:rPr lang="en-US" sz="900" b="1" baseline="0"/>
                  <a:t>
</a:t>
                </a:r>
                <a:fld id="{DDDA4979-B3CB-4710-9EE9-33D508813727}" type="PERCENTAGE">
                  <a:rPr lang="en-US" sz="900" b="1" baseline="0"/>
                  <a:pPr>
                    <a:defRPr>
                      <a:solidFill>
                        <a:schemeClr val="accent5">
                          <a:lumMod val="75000"/>
                        </a:schemeClr>
                      </a:solidFill>
                    </a:defRPr>
                  </a:pPr>
                  <a:t>[PERCENTAGE]</a:t>
                </a:fld>
                <a:endParaRPr lang="en-US" sz="900"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1864919902253602"/>
                  <c:h val="0.18668244740435483"/>
                </c:manualLayout>
              </c15:layout>
              <c15:dlblFieldTable/>
              <c15:showDataLabelsRange val="0"/>
            </c:ext>
          </c:extLst>
        </c:dLbl>
      </c:pivotFmt>
      <c:pivotFmt>
        <c:idx val="6"/>
        <c:spPr>
          <a:solidFill>
            <a:schemeClr val="accent1"/>
          </a:solidFill>
          <a:ln w="19050">
            <a:solidFill>
              <a:schemeClr val="lt1"/>
            </a:solidFill>
          </a:ln>
          <a:effectLst/>
        </c:spPr>
        <c:dLbl>
          <c:idx val="0"/>
          <c:layout>
            <c:manualLayout>
              <c:x val="-8.0459996379762894E-2"/>
              <c:y val="0.2258566978193145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5">
                        <a:lumMod val="75000"/>
                      </a:schemeClr>
                    </a:solidFill>
                    <a:latin typeface="+mn-lt"/>
                    <a:ea typeface="+mn-ea"/>
                    <a:cs typeface="+mn-cs"/>
                  </a:defRPr>
                </a:pPr>
                <a:fld id="{403BA93B-C43A-4D39-9894-5E844996F049}" type="VALUE">
                  <a:rPr lang="en-US" b="1" i="0"/>
                  <a:pPr>
                    <a:defRPr>
                      <a:solidFill>
                        <a:schemeClr val="accent5">
                          <a:lumMod val="75000"/>
                        </a:schemeClr>
                      </a:solidFill>
                    </a:defRPr>
                  </a:pPr>
                  <a:t>[VALUE]</a:t>
                </a:fld>
                <a:r>
                  <a:rPr lang="en-US" b="1" i="0" baseline="0"/>
                  <a:t>
</a:t>
                </a:r>
                <a:fld id="{142D5B6A-90A8-4426-84FB-C92E22B293D9}" type="PERCENTAGE">
                  <a:rPr lang="en-US" b="1" i="0" baseline="0"/>
                  <a:pPr>
                    <a:defRPr>
                      <a:solidFill>
                        <a:schemeClr val="accent5">
                          <a:lumMod val="75000"/>
                        </a:schemeClr>
                      </a:solidFill>
                    </a:defRPr>
                  </a:pPr>
                  <a:t>[PERCENTAGE]</a:t>
                </a:fld>
                <a:endParaRPr lang="en-US" b="1" i="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1290207258575433"/>
                  <c:h val="0.19187455540020115"/>
                </c:manualLayout>
              </c15:layout>
              <c15:dlblFieldTable/>
              <c15:showDataLabelsRange val="0"/>
            </c:ext>
          </c:extLst>
        </c:dLbl>
      </c:pivotFmt>
    </c:pivotFmts>
    <c:plotArea>
      <c:layout/>
      <c:doughnutChart>
        <c:varyColors val="1"/>
        <c:ser>
          <c:idx val="0"/>
          <c:order val="0"/>
          <c:tx>
            <c:strRef>
              <c:f>' Analysis'!$B$16</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53-4F45-BF7F-127582BEA3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53-4F45-BF7F-127582BEA339}"/>
              </c:ext>
            </c:extLst>
          </c:dPt>
          <c:dLbls>
            <c:dLbl>
              <c:idx val="0"/>
              <c:layout>
                <c:manualLayout>
                  <c:x val="0.17241379310344837"/>
                  <c:y val="-0.1661474558670820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5">
                            <a:lumMod val="75000"/>
                          </a:schemeClr>
                        </a:solidFill>
                        <a:latin typeface="+mn-lt"/>
                        <a:ea typeface="+mn-ea"/>
                        <a:cs typeface="+mn-cs"/>
                      </a:defRPr>
                    </a:pPr>
                    <a:fld id="{B266262D-E919-4368-836E-219B21BA6F6C}" type="VALUE">
                      <a:rPr lang="en-US" sz="900" b="1"/>
                      <a:pPr>
                        <a:defRPr>
                          <a:solidFill>
                            <a:schemeClr val="accent5">
                              <a:lumMod val="75000"/>
                            </a:schemeClr>
                          </a:solidFill>
                        </a:defRPr>
                      </a:pPr>
                      <a:t>[VALUE]</a:t>
                    </a:fld>
                    <a:r>
                      <a:rPr lang="en-US" sz="900" b="1" baseline="0"/>
                      <a:t>
</a:t>
                    </a:r>
                    <a:fld id="{DDDA4979-B3CB-4710-9EE9-33D508813727}" type="PERCENTAGE">
                      <a:rPr lang="en-US" sz="900" b="1" baseline="0"/>
                      <a:pPr>
                        <a:defRPr>
                          <a:solidFill>
                            <a:schemeClr val="accent5">
                              <a:lumMod val="75000"/>
                            </a:schemeClr>
                          </a:solidFill>
                        </a:defRPr>
                      </a:pPr>
                      <a:t>[PERCENTAGE]</a:t>
                    </a:fld>
                    <a:endParaRPr lang="en-US" sz="900"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1864919902253602"/>
                      <c:h val="0.18668244740435483"/>
                    </c:manualLayout>
                  </c15:layout>
                  <c15:dlblFieldTable/>
                  <c15:showDataLabelsRange val="0"/>
                </c:ext>
                <c:ext xmlns:c16="http://schemas.microsoft.com/office/drawing/2014/chart" uri="{C3380CC4-5D6E-409C-BE32-E72D297353CC}">
                  <c16:uniqueId val="{00000001-9C53-4F45-BF7F-127582BEA339}"/>
                </c:ext>
              </c:extLst>
            </c:dLbl>
            <c:dLbl>
              <c:idx val="1"/>
              <c:layout>
                <c:manualLayout>
                  <c:x val="-8.0459996379762894E-2"/>
                  <c:y val="0.2258566978193145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5">
                            <a:lumMod val="75000"/>
                          </a:schemeClr>
                        </a:solidFill>
                        <a:latin typeface="+mn-lt"/>
                        <a:ea typeface="+mn-ea"/>
                        <a:cs typeface="+mn-cs"/>
                      </a:defRPr>
                    </a:pPr>
                    <a:fld id="{403BA93B-C43A-4D39-9894-5E844996F049}" type="VALUE">
                      <a:rPr lang="en-US" b="1" i="0"/>
                      <a:pPr>
                        <a:defRPr>
                          <a:solidFill>
                            <a:schemeClr val="accent5">
                              <a:lumMod val="75000"/>
                            </a:schemeClr>
                          </a:solidFill>
                        </a:defRPr>
                      </a:pPr>
                      <a:t>[VALUE]</a:t>
                    </a:fld>
                    <a:r>
                      <a:rPr lang="en-US" b="1" i="0" baseline="0"/>
                      <a:t>
</a:t>
                    </a:r>
                    <a:fld id="{142D5B6A-90A8-4426-84FB-C92E22B293D9}" type="PERCENTAGE">
                      <a:rPr lang="en-US" b="1" i="0" baseline="0"/>
                      <a:pPr>
                        <a:defRPr>
                          <a:solidFill>
                            <a:schemeClr val="accent5">
                              <a:lumMod val="75000"/>
                            </a:schemeClr>
                          </a:solidFill>
                        </a:defRPr>
                      </a:pPr>
                      <a:t>[PERCENTAGE]</a:t>
                    </a:fld>
                    <a:endParaRPr lang="en-US" b="1" i="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1290207258575433"/>
                      <c:h val="0.19187455540020115"/>
                    </c:manualLayout>
                  </c15:layout>
                  <c15:dlblFieldTable/>
                  <c15:showDataLabelsRange val="0"/>
                </c:ext>
                <c:ext xmlns:c16="http://schemas.microsoft.com/office/drawing/2014/chart" uri="{C3380CC4-5D6E-409C-BE32-E72D297353CC}">
                  <c16:uniqueId val="{00000003-9C53-4F45-BF7F-127582BEA3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Analysis'!$A$17:$A$19</c:f>
              <c:strCache>
                <c:ptCount val="2"/>
                <c:pt idx="0">
                  <c:v>Checking</c:v>
                </c:pt>
                <c:pt idx="1">
                  <c:v>Credit</c:v>
                </c:pt>
              </c:strCache>
            </c:strRef>
          </c:cat>
          <c:val>
            <c:numRef>
              <c:f>' Analysis'!$B$17:$B$19</c:f>
              <c:numCache>
                <c:formatCode>"$"#,##0</c:formatCode>
                <c:ptCount val="2"/>
                <c:pt idx="0">
                  <c:v>12674.7</c:v>
                </c:pt>
                <c:pt idx="1">
                  <c:v>17970.300000000003</c:v>
                </c:pt>
              </c:numCache>
            </c:numRef>
          </c:val>
          <c:extLst>
            <c:ext xmlns:c16="http://schemas.microsoft.com/office/drawing/2014/chart" uri="{C3380CC4-5D6E-409C-BE32-E72D297353CC}">
              <c16:uniqueId val="{00000004-9C53-4F45-BF7F-127582BEA33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2000">
          <a:schemeClr val="accent1">
            <a:lumMod val="5000"/>
            <a:lumOff val="95000"/>
          </a:schemeClr>
        </a:gs>
        <a:gs pos="100000">
          <a:schemeClr val="accent4">
            <a:lumMod val="75000"/>
          </a:schemeClr>
        </a:gs>
        <a:gs pos="26000">
          <a:schemeClr val="accent4">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[Personal_Finance_Dashboard_dl.xlsx] Analysis!PivotTable3</c:name>
    <c:fmtId val="2"/>
  </c:pivotSource>
  <c:chart>
    <c:title>
      <c:layout>
        <c:manualLayout>
          <c:xMode val="edge"/>
          <c:yMode val="edge"/>
          <c:x val="2.3055555555555555E-2"/>
          <c:y val="3.7037037037037035E-2"/>
        </c:manualLayout>
      </c:layout>
      <c:overlay val="0"/>
      <c:spPr>
        <a:gradFill>
          <a:gsLst>
            <a:gs pos="92000">
              <a:schemeClr val="accent1">
                <a:lumMod val="5000"/>
                <a:lumOff val="95000"/>
              </a:schemeClr>
            </a:gs>
            <a:gs pos="100000">
              <a:schemeClr val="accent4">
                <a:lumMod val="75000"/>
              </a:schemeClr>
            </a:gs>
            <a:gs pos="26000">
              <a:schemeClr val="accent4">
                <a:lumMod val="60000"/>
                <a:lumOff val="4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Analysis'!$J$4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Analysis'!$I$5:$I$16</c:f>
              <c:strCache>
                <c:ptCount val="11"/>
                <c:pt idx="0">
                  <c:v>(blank)</c:v>
                </c:pt>
                <c:pt idx="1">
                  <c:v>Jan</c:v>
                </c:pt>
                <c:pt idx="2">
                  <c:v>Feb</c:v>
                </c:pt>
                <c:pt idx="3">
                  <c:v>Mar</c:v>
                </c:pt>
                <c:pt idx="4">
                  <c:v>Apr</c:v>
                </c:pt>
                <c:pt idx="5">
                  <c:v>May</c:v>
                </c:pt>
                <c:pt idx="6">
                  <c:v>Jun</c:v>
                </c:pt>
                <c:pt idx="7">
                  <c:v>Jul</c:v>
                </c:pt>
                <c:pt idx="8">
                  <c:v>Aug</c:v>
                </c:pt>
                <c:pt idx="9">
                  <c:v>Sep</c:v>
                </c:pt>
                <c:pt idx="10">
                  <c:v>Oct</c:v>
                </c:pt>
              </c:strCache>
            </c:strRef>
          </c:cat>
          <c:val>
            <c:numRef>
              <c:f>' Analysis'!$J$5:$J$16</c:f>
              <c:numCache>
                <c:formatCode>"$"#,##0</c:formatCode>
                <c:ptCount val="11"/>
                <c:pt idx="1">
                  <c:v>3058</c:v>
                </c:pt>
                <c:pt idx="2">
                  <c:v>2934.6000000000004</c:v>
                </c:pt>
                <c:pt idx="3">
                  <c:v>3079.7</c:v>
                </c:pt>
                <c:pt idx="4">
                  <c:v>3068</c:v>
                </c:pt>
                <c:pt idx="5">
                  <c:v>3146.1</c:v>
                </c:pt>
                <c:pt idx="6">
                  <c:v>3035.7</c:v>
                </c:pt>
                <c:pt idx="7">
                  <c:v>3095</c:v>
                </c:pt>
                <c:pt idx="8">
                  <c:v>2982.0999999999995</c:v>
                </c:pt>
                <c:pt idx="9">
                  <c:v>3117.1</c:v>
                </c:pt>
                <c:pt idx="10">
                  <c:v>3128.7</c:v>
                </c:pt>
              </c:numCache>
            </c:numRef>
          </c:val>
          <c:extLst>
            <c:ext xmlns:c16="http://schemas.microsoft.com/office/drawing/2014/chart" uri="{C3380CC4-5D6E-409C-BE32-E72D297353CC}">
              <c16:uniqueId val="{00000000-FD45-4F93-91B9-ED8EDD4BAED2}"/>
            </c:ext>
          </c:extLst>
        </c:ser>
        <c:dLbls>
          <c:dLblPos val="outEnd"/>
          <c:showLegendKey val="0"/>
          <c:showVal val="1"/>
          <c:showCatName val="0"/>
          <c:showSerName val="0"/>
          <c:showPercent val="0"/>
          <c:showBubbleSize val="0"/>
        </c:dLbls>
        <c:gapWidth val="50"/>
        <c:overlap val="-27"/>
        <c:axId val="1111600687"/>
        <c:axId val="1111604015"/>
      </c:barChart>
      <c:catAx>
        <c:axId val="111160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604015"/>
        <c:crosses val="autoZero"/>
        <c:auto val="1"/>
        <c:lblAlgn val="ctr"/>
        <c:lblOffset val="100"/>
        <c:noMultiLvlLbl val="0"/>
      </c:catAx>
      <c:valAx>
        <c:axId val="1111604015"/>
        <c:scaling>
          <c:orientation val="minMax"/>
          <c:max val="3200"/>
          <c:min val="0"/>
        </c:scaling>
        <c:delete val="1"/>
        <c:axPos val="l"/>
        <c:numFmt formatCode="&quot;$&quot;#,##0" sourceLinked="1"/>
        <c:majorTickMark val="none"/>
        <c:minorTickMark val="none"/>
        <c:tickLblPos val="nextTo"/>
        <c:crossAx val="111160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[Personal_Finance_Dashboard_dl.xlsx] Analysis!PivotTable4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Income</a:t>
            </a:r>
            <a:endParaRPr lang="en-US"/>
          </a:p>
        </c:rich>
      </c:tx>
      <c:layout>
        <c:manualLayout>
          <c:xMode val="edge"/>
          <c:yMode val="edge"/>
          <c:x val="3.6944444444444446E-2"/>
          <c:y val="0.39351851851851855"/>
        </c:manualLayout>
      </c:layout>
      <c:overlay val="0"/>
      <c:spPr>
        <a:gradFill>
          <a:gsLst>
            <a:gs pos="92000">
              <a:schemeClr val="accent1">
                <a:lumMod val="5000"/>
                <a:lumOff val="95000"/>
              </a:schemeClr>
            </a:gs>
            <a:gs pos="100000">
              <a:schemeClr val="accent4">
                <a:lumMod val="75000"/>
              </a:schemeClr>
            </a:gs>
            <a:gs pos="26000">
              <a:schemeClr val="accent4">
                <a:lumMod val="60000"/>
                <a:lumOff val="4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674136321195144E-2"/>
          <c:y val="0.16224846894138234"/>
          <c:w val="0.94864612511671331"/>
          <c:h val="0.78963254593175858"/>
        </c:manualLayout>
      </c:layout>
      <c:barChart>
        <c:barDir val="col"/>
        <c:grouping val="clustered"/>
        <c:varyColors val="0"/>
        <c:ser>
          <c:idx val="0"/>
          <c:order val="0"/>
          <c:tx>
            <c:strRef>
              <c:f>' Analysis'!$M$6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 Analysis'!$L$7:$L$18</c:f>
              <c:strCache>
                <c:ptCount val="11"/>
                <c:pt idx="0">
                  <c:v>(blank)</c:v>
                </c:pt>
                <c:pt idx="1">
                  <c:v>Jan</c:v>
                </c:pt>
                <c:pt idx="2">
                  <c:v>Feb</c:v>
                </c:pt>
                <c:pt idx="3">
                  <c:v>Mar</c:v>
                </c:pt>
                <c:pt idx="4">
                  <c:v>Apr</c:v>
                </c:pt>
                <c:pt idx="5">
                  <c:v>May</c:v>
                </c:pt>
                <c:pt idx="6">
                  <c:v>Jun</c:v>
                </c:pt>
                <c:pt idx="7">
                  <c:v>Jul</c:v>
                </c:pt>
                <c:pt idx="8">
                  <c:v>Aug</c:v>
                </c:pt>
                <c:pt idx="9">
                  <c:v>Sep</c:v>
                </c:pt>
                <c:pt idx="10">
                  <c:v>Oct</c:v>
                </c:pt>
              </c:strCache>
            </c:strRef>
          </c:cat>
          <c:val>
            <c:numRef>
              <c:f>' Analysis'!$M$7:$M$18</c:f>
              <c:numCache>
                <c:formatCode>"$"#,##0</c:formatCode>
                <c:ptCount val="11"/>
                <c:pt idx="1">
                  <c:v>942</c:v>
                </c:pt>
                <c:pt idx="2">
                  <c:v>1065.3999999999996</c:v>
                </c:pt>
                <c:pt idx="3">
                  <c:v>920.29999999999939</c:v>
                </c:pt>
                <c:pt idx="4">
                  <c:v>931.99999999999977</c:v>
                </c:pt>
                <c:pt idx="5">
                  <c:v>853.89999999999986</c:v>
                </c:pt>
                <c:pt idx="6">
                  <c:v>964.30000000000007</c:v>
                </c:pt>
                <c:pt idx="7">
                  <c:v>905.00000000000045</c:v>
                </c:pt>
                <c:pt idx="8">
                  <c:v>1017.9000000000005</c:v>
                </c:pt>
                <c:pt idx="9">
                  <c:v>882.89999999999952</c:v>
                </c:pt>
                <c:pt idx="10">
                  <c:v>871.30000000000007</c:v>
                </c:pt>
              </c:numCache>
            </c:numRef>
          </c:val>
          <c:extLst>
            <c:ext xmlns:c16="http://schemas.microsoft.com/office/drawing/2014/chart" uri="{C3380CC4-5D6E-409C-BE32-E72D297353CC}">
              <c16:uniqueId val="{00000001-5E54-4F97-921F-9EB57FF34E60}"/>
            </c:ext>
          </c:extLst>
        </c:ser>
        <c:dLbls>
          <c:dLblPos val="outEnd"/>
          <c:showLegendKey val="0"/>
          <c:showVal val="1"/>
          <c:showCatName val="0"/>
          <c:showSerName val="0"/>
          <c:showPercent val="0"/>
          <c:showBubbleSize val="0"/>
        </c:dLbls>
        <c:gapWidth val="50"/>
        <c:overlap val="-27"/>
        <c:axId val="1966938575"/>
        <c:axId val="1966938991"/>
      </c:barChart>
      <c:catAx>
        <c:axId val="1966938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938991"/>
        <c:crosses val="autoZero"/>
        <c:auto val="1"/>
        <c:lblAlgn val="ctr"/>
        <c:lblOffset val="100"/>
        <c:noMultiLvlLbl val="0"/>
      </c:catAx>
      <c:valAx>
        <c:axId val="1966938991"/>
        <c:scaling>
          <c:orientation val="minMax"/>
          <c:max val="3200"/>
        </c:scaling>
        <c:delete val="1"/>
        <c:axPos val="l"/>
        <c:numFmt formatCode="&quot;$&quot;#,##0" sourceLinked="1"/>
        <c:majorTickMark val="out"/>
        <c:minorTickMark val="none"/>
        <c:tickLblPos val="nextTo"/>
        <c:crossAx val="196693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[Personal_Finance_Dashboard_dl.xlsx] Analysis!PivotTable5</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Analysis'!$I$21:$I$22</c:f>
              <c:strCache>
                <c:ptCount val="1"/>
                <c:pt idx="0">
                  <c:v>Living Expenses</c:v>
                </c:pt>
              </c:strCache>
            </c:strRef>
          </c:tx>
          <c:spPr>
            <a:ln w="28575" cap="rnd">
              <a:solidFill>
                <a:schemeClr val="accent1"/>
              </a:solidFill>
              <a:round/>
            </a:ln>
            <a:effectLst/>
          </c:spPr>
          <c:marker>
            <c:symbol val="none"/>
          </c:marker>
          <c:cat>
            <c:strRef>
              <c:f>' Analysis'!$H$23:$H$32</c:f>
              <c:strCache>
                <c:ptCount val="10"/>
                <c:pt idx="0">
                  <c:v>Jan</c:v>
                </c:pt>
                <c:pt idx="1">
                  <c:v>Feb</c:v>
                </c:pt>
                <c:pt idx="2">
                  <c:v>Mar</c:v>
                </c:pt>
                <c:pt idx="3">
                  <c:v>Apr</c:v>
                </c:pt>
                <c:pt idx="4">
                  <c:v>May</c:v>
                </c:pt>
                <c:pt idx="5">
                  <c:v>Jun</c:v>
                </c:pt>
                <c:pt idx="6">
                  <c:v>Jul</c:v>
                </c:pt>
                <c:pt idx="7">
                  <c:v>Aug</c:v>
                </c:pt>
                <c:pt idx="8">
                  <c:v>Sep</c:v>
                </c:pt>
                <c:pt idx="9">
                  <c:v>Oct</c:v>
                </c:pt>
              </c:strCache>
            </c:strRef>
          </c:cat>
          <c:val>
            <c:numRef>
              <c:f>' Analysis'!$I$23:$I$32</c:f>
              <c:numCache>
                <c:formatCode>"$"#,##0</c:formatCode>
                <c:ptCount val="10"/>
                <c:pt idx="0">
                  <c:v>1612</c:v>
                </c:pt>
                <c:pt idx="1">
                  <c:v>1665.9</c:v>
                </c:pt>
                <c:pt idx="2">
                  <c:v>1659</c:v>
                </c:pt>
                <c:pt idx="3">
                  <c:v>1587.3000000000002</c:v>
                </c:pt>
                <c:pt idx="4">
                  <c:v>1642.9999999999998</c:v>
                </c:pt>
                <c:pt idx="5">
                  <c:v>1655.1000000000001</c:v>
                </c:pt>
                <c:pt idx="6">
                  <c:v>1686.1999999999998</c:v>
                </c:pt>
                <c:pt idx="7">
                  <c:v>1570.1</c:v>
                </c:pt>
                <c:pt idx="8">
                  <c:v>1705.4</c:v>
                </c:pt>
                <c:pt idx="9">
                  <c:v>1615.8000000000002</c:v>
                </c:pt>
              </c:numCache>
            </c:numRef>
          </c:val>
          <c:smooth val="0"/>
          <c:extLst>
            <c:ext xmlns:c16="http://schemas.microsoft.com/office/drawing/2014/chart" uri="{C3380CC4-5D6E-409C-BE32-E72D297353CC}">
              <c16:uniqueId val="{00000008-C6A7-40AC-95CF-B9F583721D9C}"/>
            </c:ext>
          </c:extLst>
        </c:ser>
        <c:ser>
          <c:idx val="1"/>
          <c:order val="1"/>
          <c:tx>
            <c:strRef>
              <c:f>' Analysis'!$J$21:$J$22</c:f>
              <c:strCache>
                <c:ptCount val="1"/>
                <c:pt idx="0">
                  <c:v>Discretionary</c:v>
                </c:pt>
              </c:strCache>
            </c:strRef>
          </c:tx>
          <c:spPr>
            <a:ln w="28575" cap="rnd">
              <a:solidFill>
                <a:schemeClr val="accent2"/>
              </a:solidFill>
              <a:round/>
            </a:ln>
            <a:effectLst/>
          </c:spPr>
          <c:marker>
            <c:symbol val="none"/>
          </c:marker>
          <c:cat>
            <c:strRef>
              <c:f>' Analysis'!$H$23:$H$32</c:f>
              <c:strCache>
                <c:ptCount val="10"/>
                <c:pt idx="0">
                  <c:v>Jan</c:v>
                </c:pt>
                <c:pt idx="1">
                  <c:v>Feb</c:v>
                </c:pt>
                <c:pt idx="2">
                  <c:v>Mar</c:v>
                </c:pt>
                <c:pt idx="3">
                  <c:v>Apr</c:v>
                </c:pt>
                <c:pt idx="4">
                  <c:v>May</c:v>
                </c:pt>
                <c:pt idx="5">
                  <c:v>Jun</c:v>
                </c:pt>
                <c:pt idx="6">
                  <c:v>Jul</c:v>
                </c:pt>
                <c:pt idx="7">
                  <c:v>Aug</c:v>
                </c:pt>
                <c:pt idx="8">
                  <c:v>Sep</c:v>
                </c:pt>
                <c:pt idx="9">
                  <c:v>Oct</c:v>
                </c:pt>
              </c:strCache>
            </c:strRef>
          </c:cat>
          <c:val>
            <c:numRef>
              <c:f>' Analysis'!$J$23:$J$32</c:f>
              <c:numCache>
                <c:formatCode>"$"#,##0</c:formatCode>
                <c:ptCount val="10"/>
                <c:pt idx="0">
                  <c:v>690</c:v>
                </c:pt>
                <c:pt idx="1">
                  <c:v>659.80000000000007</c:v>
                </c:pt>
                <c:pt idx="2">
                  <c:v>704.80000000000007</c:v>
                </c:pt>
                <c:pt idx="3">
                  <c:v>832.6</c:v>
                </c:pt>
                <c:pt idx="4">
                  <c:v>772.7</c:v>
                </c:pt>
                <c:pt idx="5">
                  <c:v>723.19999999999993</c:v>
                </c:pt>
                <c:pt idx="6">
                  <c:v>729.10000000000014</c:v>
                </c:pt>
                <c:pt idx="7">
                  <c:v>735.19999999999993</c:v>
                </c:pt>
                <c:pt idx="8">
                  <c:v>732.9</c:v>
                </c:pt>
                <c:pt idx="9">
                  <c:v>747.30000000000007</c:v>
                </c:pt>
              </c:numCache>
            </c:numRef>
          </c:val>
          <c:smooth val="0"/>
          <c:extLst>
            <c:ext xmlns:c16="http://schemas.microsoft.com/office/drawing/2014/chart" uri="{C3380CC4-5D6E-409C-BE32-E72D297353CC}">
              <c16:uniqueId val="{0000000E-C6A7-40AC-95CF-B9F583721D9C}"/>
            </c:ext>
          </c:extLst>
        </c:ser>
        <c:ser>
          <c:idx val="2"/>
          <c:order val="2"/>
          <c:tx>
            <c:strRef>
              <c:f>' Analysis'!$K$21:$K$22</c:f>
              <c:strCache>
                <c:ptCount val="1"/>
                <c:pt idx="0">
                  <c:v>Transport</c:v>
                </c:pt>
              </c:strCache>
            </c:strRef>
          </c:tx>
          <c:spPr>
            <a:ln w="28575" cap="rnd">
              <a:solidFill>
                <a:schemeClr val="accent3"/>
              </a:solidFill>
              <a:round/>
            </a:ln>
            <a:effectLst/>
          </c:spPr>
          <c:marker>
            <c:symbol val="none"/>
          </c:marker>
          <c:cat>
            <c:strRef>
              <c:f>' Analysis'!$H$23:$H$32</c:f>
              <c:strCache>
                <c:ptCount val="10"/>
                <c:pt idx="0">
                  <c:v>Jan</c:v>
                </c:pt>
                <c:pt idx="1">
                  <c:v>Feb</c:v>
                </c:pt>
                <c:pt idx="2">
                  <c:v>Mar</c:v>
                </c:pt>
                <c:pt idx="3">
                  <c:v>Apr</c:v>
                </c:pt>
                <c:pt idx="4">
                  <c:v>May</c:v>
                </c:pt>
                <c:pt idx="5">
                  <c:v>Jun</c:v>
                </c:pt>
                <c:pt idx="6">
                  <c:v>Jul</c:v>
                </c:pt>
                <c:pt idx="7">
                  <c:v>Aug</c:v>
                </c:pt>
                <c:pt idx="8">
                  <c:v>Sep</c:v>
                </c:pt>
                <c:pt idx="9">
                  <c:v>Oct</c:v>
                </c:pt>
              </c:strCache>
            </c:strRef>
          </c:cat>
          <c:val>
            <c:numRef>
              <c:f>' Analysis'!$K$23:$K$32</c:f>
              <c:numCache>
                <c:formatCode>"$"#,##0</c:formatCode>
                <c:ptCount val="10"/>
                <c:pt idx="0">
                  <c:v>341</c:v>
                </c:pt>
                <c:pt idx="1">
                  <c:v>345.1</c:v>
                </c:pt>
                <c:pt idx="2">
                  <c:v>348.9</c:v>
                </c:pt>
                <c:pt idx="3">
                  <c:v>353</c:v>
                </c:pt>
                <c:pt idx="4">
                  <c:v>357.2</c:v>
                </c:pt>
                <c:pt idx="5">
                  <c:v>361.3</c:v>
                </c:pt>
                <c:pt idx="6">
                  <c:v>365.40000000000003</c:v>
                </c:pt>
                <c:pt idx="7">
                  <c:v>369.3</c:v>
                </c:pt>
                <c:pt idx="8">
                  <c:v>373.3</c:v>
                </c:pt>
                <c:pt idx="9">
                  <c:v>377.20000000000005</c:v>
                </c:pt>
              </c:numCache>
            </c:numRef>
          </c:val>
          <c:smooth val="0"/>
          <c:extLst>
            <c:ext xmlns:c16="http://schemas.microsoft.com/office/drawing/2014/chart" uri="{C3380CC4-5D6E-409C-BE32-E72D297353CC}">
              <c16:uniqueId val="{0000000F-C6A7-40AC-95CF-B9F583721D9C}"/>
            </c:ext>
          </c:extLst>
        </c:ser>
        <c:ser>
          <c:idx val="3"/>
          <c:order val="3"/>
          <c:tx>
            <c:strRef>
              <c:f>' Analysis'!$L$21:$L$22</c:f>
              <c:strCache>
                <c:ptCount val="1"/>
                <c:pt idx="0">
                  <c:v>Dining Out</c:v>
                </c:pt>
              </c:strCache>
            </c:strRef>
          </c:tx>
          <c:spPr>
            <a:ln w="28575" cap="rnd">
              <a:solidFill>
                <a:schemeClr val="accent4"/>
              </a:solidFill>
              <a:round/>
            </a:ln>
            <a:effectLst/>
          </c:spPr>
          <c:marker>
            <c:symbol val="none"/>
          </c:marker>
          <c:cat>
            <c:strRef>
              <c:f>' Analysis'!$H$23:$H$32</c:f>
              <c:strCache>
                <c:ptCount val="10"/>
                <c:pt idx="0">
                  <c:v>Jan</c:v>
                </c:pt>
                <c:pt idx="1">
                  <c:v>Feb</c:v>
                </c:pt>
                <c:pt idx="2">
                  <c:v>Mar</c:v>
                </c:pt>
                <c:pt idx="3">
                  <c:v>Apr</c:v>
                </c:pt>
                <c:pt idx="4">
                  <c:v>May</c:v>
                </c:pt>
                <c:pt idx="5">
                  <c:v>Jun</c:v>
                </c:pt>
                <c:pt idx="6">
                  <c:v>Jul</c:v>
                </c:pt>
                <c:pt idx="7">
                  <c:v>Aug</c:v>
                </c:pt>
                <c:pt idx="8">
                  <c:v>Sep</c:v>
                </c:pt>
                <c:pt idx="9">
                  <c:v>Oct</c:v>
                </c:pt>
              </c:strCache>
            </c:strRef>
          </c:cat>
          <c:val>
            <c:numRef>
              <c:f>' Analysis'!$L$23:$L$32</c:f>
              <c:numCache>
                <c:formatCode>"$"#,##0</c:formatCode>
                <c:ptCount val="10"/>
                <c:pt idx="0">
                  <c:v>206</c:v>
                </c:pt>
                <c:pt idx="1">
                  <c:v>208.8</c:v>
                </c:pt>
                <c:pt idx="2">
                  <c:v>237</c:v>
                </c:pt>
                <c:pt idx="3">
                  <c:v>240.1</c:v>
                </c:pt>
                <c:pt idx="4">
                  <c:v>243.2</c:v>
                </c:pt>
                <c:pt idx="5">
                  <c:v>241.1</c:v>
                </c:pt>
                <c:pt idx="6">
                  <c:v>259.29999999999995</c:v>
                </c:pt>
                <c:pt idx="7">
                  <c:v>252.5</c:v>
                </c:pt>
                <c:pt idx="8">
                  <c:v>250.5</c:v>
                </c:pt>
                <c:pt idx="9">
                  <c:v>258.39999999999998</c:v>
                </c:pt>
              </c:numCache>
            </c:numRef>
          </c:val>
          <c:smooth val="0"/>
          <c:extLst>
            <c:ext xmlns:c16="http://schemas.microsoft.com/office/drawing/2014/chart" uri="{C3380CC4-5D6E-409C-BE32-E72D297353CC}">
              <c16:uniqueId val="{00000010-C6A7-40AC-95CF-B9F583721D9C}"/>
            </c:ext>
          </c:extLst>
        </c:ser>
        <c:ser>
          <c:idx val="4"/>
          <c:order val="4"/>
          <c:tx>
            <c:strRef>
              <c:f>' Analysis'!$M$21:$M$22</c:f>
              <c:strCache>
                <c:ptCount val="1"/>
                <c:pt idx="0">
                  <c:v>Charity</c:v>
                </c:pt>
              </c:strCache>
            </c:strRef>
          </c:tx>
          <c:spPr>
            <a:ln w="28575" cap="rnd">
              <a:solidFill>
                <a:schemeClr val="accent5"/>
              </a:solidFill>
              <a:round/>
            </a:ln>
            <a:effectLst/>
          </c:spPr>
          <c:marker>
            <c:symbol val="none"/>
          </c:marker>
          <c:cat>
            <c:strRef>
              <c:f>' Analysis'!$H$23:$H$32</c:f>
              <c:strCache>
                <c:ptCount val="10"/>
                <c:pt idx="0">
                  <c:v>Jan</c:v>
                </c:pt>
                <c:pt idx="1">
                  <c:v>Feb</c:v>
                </c:pt>
                <c:pt idx="2">
                  <c:v>Mar</c:v>
                </c:pt>
                <c:pt idx="3">
                  <c:v>Apr</c:v>
                </c:pt>
                <c:pt idx="4">
                  <c:v>May</c:v>
                </c:pt>
                <c:pt idx="5">
                  <c:v>Jun</c:v>
                </c:pt>
                <c:pt idx="6">
                  <c:v>Jul</c:v>
                </c:pt>
                <c:pt idx="7">
                  <c:v>Aug</c:v>
                </c:pt>
                <c:pt idx="8">
                  <c:v>Sep</c:v>
                </c:pt>
                <c:pt idx="9">
                  <c:v>Oct</c:v>
                </c:pt>
              </c:strCache>
            </c:strRef>
          </c:cat>
          <c:val>
            <c:numRef>
              <c:f>' Analysis'!$M$23:$M$32</c:f>
              <c:numCache>
                <c:formatCode>"$"#,##0</c:formatCode>
                <c:ptCount val="10"/>
                <c:pt idx="0">
                  <c:v>55</c:v>
                </c:pt>
                <c:pt idx="1">
                  <c:v>55</c:v>
                </c:pt>
                <c:pt idx="2">
                  <c:v>55</c:v>
                </c:pt>
                <c:pt idx="3">
                  <c:v>55</c:v>
                </c:pt>
                <c:pt idx="4">
                  <c:v>55</c:v>
                </c:pt>
                <c:pt idx="5">
                  <c:v>55</c:v>
                </c:pt>
                <c:pt idx="6">
                  <c:v>55</c:v>
                </c:pt>
                <c:pt idx="7">
                  <c:v>55</c:v>
                </c:pt>
                <c:pt idx="8">
                  <c:v>55</c:v>
                </c:pt>
                <c:pt idx="9">
                  <c:v>55</c:v>
                </c:pt>
              </c:numCache>
            </c:numRef>
          </c:val>
          <c:smooth val="0"/>
          <c:extLst>
            <c:ext xmlns:c16="http://schemas.microsoft.com/office/drawing/2014/chart" uri="{C3380CC4-5D6E-409C-BE32-E72D297353CC}">
              <c16:uniqueId val="{00000011-C6A7-40AC-95CF-B9F583721D9C}"/>
            </c:ext>
          </c:extLst>
        </c:ser>
        <c:ser>
          <c:idx val="5"/>
          <c:order val="5"/>
          <c:tx>
            <c:strRef>
              <c:f>' Analysis'!$N$21:$N$22</c:f>
              <c:strCache>
                <c:ptCount val="1"/>
                <c:pt idx="0">
                  <c:v>Medical</c:v>
                </c:pt>
              </c:strCache>
            </c:strRef>
          </c:tx>
          <c:spPr>
            <a:ln w="28575" cap="rnd">
              <a:solidFill>
                <a:schemeClr val="accent6"/>
              </a:solidFill>
              <a:round/>
            </a:ln>
            <a:effectLst/>
          </c:spPr>
          <c:marker>
            <c:symbol val="none"/>
          </c:marker>
          <c:cat>
            <c:strRef>
              <c:f>' Analysis'!$H$23:$H$32</c:f>
              <c:strCache>
                <c:ptCount val="10"/>
                <c:pt idx="0">
                  <c:v>Jan</c:v>
                </c:pt>
                <c:pt idx="1">
                  <c:v>Feb</c:v>
                </c:pt>
                <c:pt idx="2">
                  <c:v>Mar</c:v>
                </c:pt>
                <c:pt idx="3">
                  <c:v>Apr</c:v>
                </c:pt>
                <c:pt idx="4">
                  <c:v>May</c:v>
                </c:pt>
                <c:pt idx="5">
                  <c:v>Jun</c:v>
                </c:pt>
                <c:pt idx="6">
                  <c:v>Jul</c:v>
                </c:pt>
                <c:pt idx="7">
                  <c:v>Aug</c:v>
                </c:pt>
                <c:pt idx="8">
                  <c:v>Sep</c:v>
                </c:pt>
                <c:pt idx="9">
                  <c:v>Oct</c:v>
                </c:pt>
              </c:strCache>
            </c:strRef>
          </c:cat>
          <c:val>
            <c:numRef>
              <c:f>' Analysis'!$N$23:$N$32</c:f>
              <c:numCache>
                <c:formatCode>"$"#,##0</c:formatCode>
                <c:ptCount val="10"/>
                <c:pt idx="0">
                  <c:v>154</c:v>
                </c:pt>
                <c:pt idx="2">
                  <c:v>75</c:v>
                </c:pt>
                <c:pt idx="4">
                  <c:v>75</c:v>
                </c:pt>
                <c:pt idx="9">
                  <c:v>75</c:v>
                </c:pt>
              </c:numCache>
            </c:numRef>
          </c:val>
          <c:smooth val="0"/>
          <c:extLst>
            <c:ext xmlns:c16="http://schemas.microsoft.com/office/drawing/2014/chart" uri="{C3380CC4-5D6E-409C-BE32-E72D297353CC}">
              <c16:uniqueId val="{00000012-C6A7-40AC-95CF-B9F583721D9C}"/>
            </c:ext>
          </c:extLst>
        </c:ser>
        <c:dLbls>
          <c:showLegendKey val="0"/>
          <c:showVal val="0"/>
          <c:showCatName val="0"/>
          <c:showSerName val="0"/>
          <c:showPercent val="0"/>
          <c:showBubbleSize val="0"/>
        </c:dLbls>
        <c:smooth val="0"/>
        <c:axId val="987987359"/>
        <c:axId val="987982783"/>
      </c:lineChart>
      <c:catAx>
        <c:axId val="98798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82783"/>
        <c:crosses val="autoZero"/>
        <c:auto val="1"/>
        <c:lblAlgn val="ctr"/>
        <c:lblOffset val="100"/>
        <c:noMultiLvlLbl val="0"/>
      </c:catAx>
      <c:valAx>
        <c:axId val="987982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87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Tree Map</cx:v>
        </cx:txData>
      </cx:tx>
      <cx:spPr>
        <a:gradFill>
          <a:gsLst>
            <a:gs pos="92000">
              <a:schemeClr val="accent1">
                <a:lumMod val="5000"/>
                <a:lumOff val="95000"/>
              </a:schemeClr>
            </a:gs>
            <a:gs pos="100000">
              <a:schemeClr val="accent4">
                <a:lumMod val="75000"/>
              </a:schemeClr>
            </a:gs>
            <a:gs pos="26000">
              <a:schemeClr val="accent4">
                <a:lumMod val="60000"/>
                <a:lumOff val="40000"/>
              </a:schemeClr>
            </a:gs>
          </a:gsLst>
          <a:lin ang="5400000" scaled="1"/>
        </a:gradFill>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Tree Map</a:t>
          </a:r>
        </a:p>
      </cx:txPr>
    </cx:title>
    <cx:plotArea>
      <cx:plotAreaRegion>
        <cx:series layoutId="treemap" uniqueId="{A3B93A49-7F50-4DA1-9680-F90BE3D6E106}">
          <cx:tx>
            <cx:txData>
              <cx:f>_xlchart.v1.1</cx:f>
              <cx:v>Sum of Debit</cx:v>
            </cx:txData>
          </cx:tx>
          <cx:dataLabels>
            <cx:visibility seriesName="0" categoryName="1" value="1"/>
            <cx:separator>, </cx:separator>
          </cx:dataLabels>
          <cx:dataId val="0"/>
          <cx:layoutPr>
            <cx:parentLabelLayout val="overlapping"/>
          </cx:layoutPr>
        </cx:series>
      </cx:plotAreaRegion>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Water Fall </cx:v>
        </cx:txData>
      </cx:tx>
      <cx:spPr>
        <a:gradFill>
          <a:gsLst>
            <a:gs pos="92000">
              <a:schemeClr val="accent1">
                <a:lumMod val="5000"/>
                <a:lumOff val="95000"/>
              </a:schemeClr>
            </a:gs>
            <a:gs pos="100000">
              <a:schemeClr val="accent4">
                <a:lumMod val="75000"/>
              </a:schemeClr>
            </a:gs>
            <a:gs pos="26000">
              <a:schemeClr val="accent4">
                <a:lumMod val="60000"/>
                <a:lumOff val="40000"/>
              </a:schemeClr>
            </a:gs>
          </a:gsLst>
          <a:lin ang="5400000" scaled="1"/>
        </a:gradFill>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Water Fall </a:t>
          </a:r>
        </a:p>
      </cx:txPr>
    </cx:title>
    <cx:plotArea>
      <cx:plotAreaRegion>
        <cx:series layoutId="waterfall" uniqueId="{24DB7A5F-5878-4E9E-A2F5-4A90B7396D5C}">
          <cx:tx>
            <cx:txData>
              <cx:f>_xlchart.v1.4</cx:f>
              <cx:v>Sum of Amount</cx:v>
            </cx:txData>
          </cx:tx>
          <cx:dataLabels pos="outEnd">
            <cx:visibility seriesName="0" categoryName="0" value="1"/>
          </cx:dataLabels>
          <cx:dataId val="0"/>
          <cx:layoutPr>
            <cx:visibility connectorLines="1"/>
            <cx:subtotals>
              <cx:idx val="7"/>
            </cx:subtotals>
          </cx:layoutPr>
        </cx:series>
      </cx:plotAreaRegion>
      <cx:axis id="0" hidden="1">
        <cx:catScaling gapWidth="0.5"/>
        <cx:tickLabels/>
      </cx:axis>
      <cx:axis id="1" hidden="1">
        <cx:valScaling/>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1.png"/><Relationship Id="rId18" Type="http://schemas.microsoft.com/office/2014/relationships/chartEx" Target="../charts/chartEx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17" Type="http://schemas.microsoft.com/office/2014/relationships/chartEx" Target="../charts/chartEx1.xml"/><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2.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30480</xdr:rowOff>
    </xdr:from>
    <xdr:to>
      <xdr:col>22</xdr:col>
      <xdr:colOff>320040</xdr:colOff>
      <xdr:row>1</xdr:row>
      <xdr:rowOff>7620</xdr:rowOff>
    </xdr:to>
    <xdr:sp macro="" textlink="">
      <xdr:nvSpPr>
        <xdr:cNvPr id="4" name="Rectangle: Rounded Corners 3">
          <a:extLst>
            <a:ext uri="{FF2B5EF4-FFF2-40B4-BE49-F238E27FC236}">
              <a16:creationId xmlns:a16="http://schemas.microsoft.com/office/drawing/2014/main" id="{C6FD8E7F-66EF-8C64-7B8C-99A36DD3C711}"/>
            </a:ext>
          </a:extLst>
        </xdr:cNvPr>
        <xdr:cNvSpPr/>
      </xdr:nvSpPr>
      <xdr:spPr>
        <a:xfrm>
          <a:off x="0" y="30480"/>
          <a:ext cx="14005560" cy="548640"/>
        </a:xfrm>
        <a:prstGeom prst="roundRect">
          <a:avLst/>
        </a:prstGeom>
        <a:gradFill>
          <a:gsLst>
            <a:gs pos="92000">
              <a:schemeClr val="accent1">
                <a:lumMod val="5000"/>
                <a:lumOff val="95000"/>
              </a:schemeClr>
            </a:gs>
            <a:gs pos="100000">
              <a:schemeClr val="accent4">
                <a:lumMod val="75000"/>
              </a:schemeClr>
            </a:gs>
            <a:gs pos="26000">
              <a:schemeClr val="accent4">
                <a:lumMod val="60000"/>
                <a:lumOff val="40000"/>
              </a:schemeClr>
            </a:gs>
          </a:gsLst>
          <a:lin ang="5400000" scaled="1"/>
        </a:gra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algn="l"/>
          <a:endParaRPr lang="en-US" sz="1100"/>
        </a:p>
      </xdr:txBody>
    </xdr:sp>
    <xdr:clientData/>
  </xdr:twoCellAnchor>
  <xdr:twoCellAnchor>
    <xdr:from>
      <xdr:col>0</xdr:col>
      <xdr:colOff>220980</xdr:colOff>
      <xdr:row>0</xdr:row>
      <xdr:rowOff>152400</xdr:rowOff>
    </xdr:from>
    <xdr:to>
      <xdr:col>5</xdr:col>
      <xdr:colOff>434340</xdr:colOff>
      <xdr:row>0</xdr:row>
      <xdr:rowOff>434340</xdr:rowOff>
    </xdr:to>
    <xdr:sp macro="" textlink="">
      <xdr:nvSpPr>
        <xdr:cNvPr id="6" name="TextBox 5">
          <a:extLst>
            <a:ext uri="{FF2B5EF4-FFF2-40B4-BE49-F238E27FC236}">
              <a16:creationId xmlns:a16="http://schemas.microsoft.com/office/drawing/2014/main" id="{FCBEC5E2-2BD8-FF07-11A6-8993753BC229}"/>
            </a:ext>
          </a:extLst>
        </xdr:cNvPr>
        <xdr:cNvSpPr txBox="1"/>
      </xdr:nvSpPr>
      <xdr:spPr>
        <a:xfrm>
          <a:off x="220980" y="152400"/>
          <a:ext cx="3261360" cy="28194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AU" sz="2000" b="1" i="1">
              <a:solidFill>
                <a:schemeClr val="accent5">
                  <a:lumMod val="50000"/>
                </a:schemeClr>
              </a:solidFill>
              <a:effectLst/>
              <a:latin typeface="+mn-lt"/>
              <a:ea typeface="+mn-ea"/>
              <a:cs typeface="+mn-cs"/>
            </a:rPr>
            <a:t>Personal</a:t>
          </a:r>
          <a:r>
            <a:rPr lang="en-AU" sz="2000" b="1" i="1" baseline="0">
              <a:solidFill>
                <a:schemeClr val="accent5">
                  <a:lumMod val="50000"/>
                </a:schemeClr>
              </a:solidFill>
              <a:effectLst/>
              <a:latin typeface="+mn-lt"/>
              <a:ea typeface="+mn-ea"/>
              <a:cs typeface="+mn-cs"/>
            </a:rPr>
            <a:t> Finance Dashboard</a:t>
          </a:r>
          <a:endParaRPr lang="en-US" sz="2000" b="1" i="1">
            <a:solidFill>
              <a:schemeClr val="accent5">
                <a:lumMod val="50000"/>
              </a:schemeClr>
            </a:solidFill>
            <a:effectLst/>
          </a:endParaRPr>
        </a:p>
        <a:p>
          <a:endParaRPr lang="en-US" sz="2000"/>
        </a:p>
      </xdr:txBody>
    </xdr:sp>
    <xdr:clientData/>
  </xdr:twoCellAnchor>
  <xdr:twoCellAnchor editAs="oneCell">
    <xdr:from>
      <xdr:col>19</xdr:col>
      <xdr:colOff>367368</xdr:colOff>
      <xdr:row>0</xdr:row>
      <xdr:rowOff>30480</xdr:rowOff>
    </xdr:from>
    <xdr:to>
      <xdr:col>20</xdr:col>
      <xdr:colOff>189768</xdr:colOff>
      <xdr:row>0</xdr:row>
      <xdr:rowOff>462480</xdr:rowOff>
    </xdr:to>
    <xdr:pic>
      <xdr:nvPicPr>
        <xdr:cNvPr id="10" name="Graphic 9" descr="Car">
          <a:extLst>
            <a:ext uri="{FF2B5EF4-FFF2-40B4-BE49-F238E27FC236}">
              <a16:creationId xmlns:a16="http://schemas.microsoft.com/office/drawing/2014/main" id="{DA0F36B3-2143-2105-759D-D1682A7B9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949768" y="30480"/>
          <a:ext cx="432000" cy="432000"/>
        </a:xfrm>
        <a:prstGeom prst="rect">
          <a:avLst/>
        </a:prstGeom>
      </xdr:spPr>
    </xdr:pic>
    <xdr:clientData/>
  </xdr:twoCellAnchor>
  <xdr:twoCellAnchor editAs="oneCell">
    <xdr:from>
      <xdr:col>15</xdr:col>
      <xdr:colOff>370584</xdr:colOff>
      <xdr:row>0</xdr:row>
      <xdr:rowOff>30480</xdr:rowOff>
    </xdr:from>
    <xdr:to>
      <xdr:col>16</xdr:col>
      <xdr:colOff>192984</xdr:colOff>
      <xdr:row>0</xdr:row>
      <xdr:rowOff>462480</xdr:rowOff>
    </xdr:to>
    <xdr:pic>
      <xdr:nvPicPr>
        <xdr:cNvPr id="12" name="Graphic 11" descr="Shopping cart">
          <a:extLst>
            <a:ext uri="{FF2B5EF4-FFF2-40B4-BE49-F238E27FC236}">
              <a16:creationId xmlns:a16="http://schemas.microsoft.com/office/drawing/2014/main" id="{59E7213C-3194-BEE5-4E55-4CA183941B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14584" y="30480"/>
          <a:ext cx="432000" cy="432000"/>
        </a:xfrm>
        <a:prstGeom prst="rect">
          <a:avLst/>
        </a:prstGeom>
      </xdr:spPr>
    </xdr:pic>
    <xdr:clientData/>
  </xdr:twoCellAnchor>
  <xdr:twoCellAnchor editAs="oneCell">
    <xdr:from>
      <xdr:col>11</xdr:col>
      <xdr:colOff>373800</xdr:colOff>
      <xdr:row>0</xdr:row>
      <xdr:rowOff>30480</xdr:rowOff>
    </xdr:from>
    <xdr:to>
      <xdr:col>12</xdr:col>
      <xdr:colOff>196200</xdr:colOff>
      <xdr:row>0</xdr:row>
      <xdr:rowOff>462480</xdr:rowOff>
    </xdr:to>
    <xdr:pic>
      <xdr:nvPicPr>
        <xdr:cNvPr id="14" name="Graphic 13" descr="Stethoscope">
          <a:extLst>
            <a:ext uri="{FF2B5EF4-FFF2-40B4-BE49-F238E27FC236}">
              <a16:creationId xmlns:a16="http://schemas.microsoft.com/office/drawing/2014/main" id="{0C2FCDB9-6A3D-DA33-2C2C-224BE9D75BC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079400" y="30480"/>
          <a:ext cx="432000" cy="432000"/>
        </a:xfrm>
        <a:prstGeom prst="rect">
          <a:avLst/>
        </a:prstGeom>
      </xdr:spPr>
    </xdr:pic>
    <xdr:clientData/>
  </xdr:twoCellAnchor>
  <xdr:twoCellAnchor editAs="oneCell">
    <xdr:from>
      <xdr:col>17</xdr:col>
      <xdr:colOff>368976</xdr:colOff>
      <xdr:row>0</xdr:row>
      <xdr:rowOff>30480</xdr:rowOff>
    </xdr:from>
    <xdr:to>
      <xdr:col>18</xdr:col>
      <xdr:colOff>191376</xdr:colOff>
      <xdr:row>0</xdr:row>
      <xdr:rowOff>462480</xdr:rowOff>
    </xdr:to>
    <xdr:pic>
      <xdr:nvPicPr>
        <xdr:cNvPr id="16" name="Graphic 15" descr="Table setting">
          <a:extLst>
            <a:ext uri="{FF2B5EF4-FFF2-40B4-BE49-F238E27FC236}">
              <a16:creationId xmlns:a16="http://schemas.microsoft.com/office/drawing/2014/main" id="{D0478DE7-5C0E-2469-2675-B149D57045D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732176" y="30480"/>
          <a:ext cx="432000" cy="432000"/>
        </a:xfrm>
        <a:prstGeom prst="rect">
          <a:avLst/>
        </a:prstGeom>
      </xdr:spPr>
    </xdr:pic>
    <xdr:clientData/>
  </xdr:twoCellAnchor>
  <xdr:twoCellAnchor editAs="oneCell">
    <xdr:from>
      <xdr:col>13</xdr:col>
      <xdr:colOff>410292</xdr:colOff>
      <xdr:row>0</xdr:row>
      <xdr:rowOff>22860</xdr:rowOff>
    </xdr:from>
    <xdr:to>
      <xdr:col>14</xdr:col>
      <xdr:colOff>232692</xdr:colOff>
      <xdr:row>0</xdr:row>
      <xdr:rowOff>454860</xdr:rowOff>
    </xdr:to>
    <xdr:pic>
      <xdr:nvPicPr>
        <xdr:cNvPr id="19" name="Graphic 18" descr="Philanthropy with solid fill">
          <a:extLst>
            <a:ext uri="{FF2B5EF4-FFF2-40B4-BE49-F238E27FC236}">
              <a16:creationId xmlns:a16="http://schemas.microsoft.com/office/drawing/2014/main" id="{005BAEFC-A414-45A3-AD37-38972170E1A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335092" y="22860"/>
          <a:ext cx="432000" cy="432000"/>
        </a:xfrm>
        <a:prstGeom prst="rect">
          <a:avLst/>
        </a:prstGeom>
      </xdr:spPr>
    </xdr:pic>
    <xdr:clientData/>
  </xdr:twoCellAnchor>
  <xdr:twoCellAnchor>
    <xdr:from>
      <xdr:col>12</xdr:col>
      <xdr:colOff>198120</xdr:colOff>
      <xdr:row>0</xdr:row>
      <xdr:rowOff>91440</xdr:rowOff>
    </xdr:from>
    <xdr:to>
      <xdr:col>13</xdr:col>
      <xdr:colOff>297180</xdr:colOff>
      <xdr:row>0</xdr:row>
      <xdr:rowOff>259080</xdr:rowOff>
    </xdr:to>
    <xdr:sp macro="" textlink="' Analysis'!B4">
      <xdr:nvSpPr>
        <xdr:cNvPr id="20" name="TextBox 19">
          <a:extLst>
            <a:ext uri="{FF2B5EF4-FFF2-40B4-BE49-F238E27FC236}">
              <a16:creationId xmlns:a16="http://schemas.microsoft.com/office/drawing/2014/main" id="{F605CF68-07DB-DE98-1779-E68D87DC9616}"/>
            </a:ext>
          </a:extLst>
        </xdr:cNvPr>
        <xdr:cNvSpPr txBox="1"/>
      </xdr:nvSpPr>
      <xdr:spPr>
        <a:xfrm>
          <a:off x="7513320" y="91440"/>
          <a:ext cx="70866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0513A7-BF0F-489B-BADE-BE190807634C}" type="TxLink">
            <a:rPr lang="en-US" sz="1200" b="0" i="0" u="none" strike="noStrike">
              <a:solidFill>
                <a:schemeClr val="accent5">
                  <a:lumMod val="75000"/>
                </a:schemeClr>
              </a:solidFill>
              <a:latin typeface="Calibri"/>
              <a:ea typeface="Calibri"/>
              <a:cs typeface="Calibri"/>
            </a:rPr>
            <a:pPr algn="ctr"/>
            <a:t>$16,400</a:t>
          </a:fld>
          <a:endParaRPr lang="en-US" sz="1200">
            <a:solidFill>
              <a:schemeClr val="accent5">
                <a:lumMod val="75000"/>
              </a:schemeClr>
            </a:solidFill>
          </a:endParaRPr>
        </a:p>
      </xdr:txBody>
    </xdr:sp>
    <xdr:clientData/>
  </xdr:twoCellAnchor>
  <xdr:twoCellAnchor>
    <xdr:from>
      <xdr:col>11</xdr:col>
      <xdr:colOff>541020</xdr:colOff>
      <xdr:row>0</xdr:row>
      <xdr:rowOff>358140</xdr:rowOff>
    </xdr:from>
    <xdr:to>
      <xdr:col>14</xdr:col>
      <xdr:colOff>53340</xdr:colOff>
      <xdr:row>1</xdr:row>
      <xdr:rowOff>15240</xdr:rowOff>
    </xdr:to>
    <xdr:sp macro="" textlink="">
      <xdr:nvSpPr>
        <xdr:cNvPr id="21" name="TextBox 20">
          <a:extLst>
            <a:ext uri="{FF2B5EF4-FFF2-40B4-BE49-F238E27FC236}">
              <a16:creationId xmlns:a16="http://schemas.microsoft.com/office/drawing/2014/main" id="{4FB53454-C299-4830-4966-97DB9F0B0394}"/>
            </a:ext>
          </a:extLst>
        </xdr:cNvPr>
        <xdr:cNvSpPr txBox="1"/>
      </xdr:nvSpPr>
      <xdr:spPr>
        <a:xfrm>
          <a:off x="7246620" y="358140"/>
          <a:ext cx="13411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AU" sz="1200">
              <a:solidFill>
                <a:schemeClr val="accent5">
                  <a:lumMod val="75000"/>
                </a:schemeClr>
              </a:solidFill>
              <a:effectLst/>
              <a:latin typeface="+mn-lt"/>
              <a:ea typeface="+mn-ea"/>
              <a:cs typeface="+mn-cs"/>
            </a:rPr>
            <a:t>Living Expenses</a:t>
          </a:r>
          <a:endParaRPr lang="en-US" sz="1200">
            <a:solidFill>
              <a:schemeClr val="accent5">
                <a:lumMod val="75000"/>
              </a:schemeClr>
            </a:solidFill>
            <a:effectLst/>
          </a:endParaRPr>
        </a:p>
        <a:p>
          <a:pPr algn="ctr"/>
          <a:endParaRPr lang="en-US" sz="1200"/>
        </a:p>
      </xdr:txBody>
    </xdr:sp>
    <xdr:clientData/>
  </xdr:twoCellAnchor>
  <xdr:twoCellAnchor>
    <xdr:from>
      <xdr:col>14</xdr:col>
      <xdr:colOff>228600</xdr:colOff>
      <xdr:row>0</xdr:row>
      <xdr:rowOff>106680</xdr:rowOff>
    </xdr:from>
    <xdr:to>
      <xdr:col>15</xdr:col>
      <xdr:colOff>198120</xdr:colOff>
      <xdr:row>0</xdr:row>
      <xdr:rowOff>259080</xdr:rowOff>
    </xdr:to>
    <xdr:sp macro="" textlink="' Analysis'!B8">
      <xdr:nvSpPr>
        <xdr:cNvPr id="22" name="TextBox 21">
          <a:extLst>
            <a:ext uri="{FF2B5EF4-FFF2-40B4-BE49-F238E27FC236}">
              <a16:creationId xmlns:a16="http://schemas.microsoft.com/office/drawing/2014/main" id="{D3220B3F-CE3C-0DF6-C870-736B974600F7}"/>
            </a:ext>
          </a:extLst>
        </xdr:cNvPr>
        <xdr:cNvSpPr txBox="1"/>
      </xdr:nvSpPr>
      <xdr:spPr>
        <a:xfrm>
          <a:off x="8763000" y="106680"/>
          <a:ext cx="57912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1DCA9F-84B5-47E0-830C-DB47C66EFF84}" type="TxLink">
            <a:rPr lang="en-US" sz="1100" b="0" i="0" u="none" strike="noStrike">
              <a:solidFill>
                <a:schemeClr val="accent5">
                  <a:lumMod val="75000"/>
                </a:schemeClr>
              </a:solidFill>
              <a:latin typeface="Calibri"/>
              <a:ea typeface="Calibri"/>
              <a:cs typeface="Calibri"/>
            </a:rPr>
            <a:pPr algn="ctr"/>
            <a:t>$550</a:t>
          </a:fld>
          <a:endParaRPr lang="en-US" sz="1100">
            <a:solidFill>
              <a:schemeClr val="accent5">
                <a:lumMod val="75000"/>
              </a:schemeClr>
            </a:solidFill>
          </a:endParaRPr>
        </a:p>
      </xdr:txBody>
    </xdr:sp>
    <xdr:clientData/>
  </xdr:twoCellAnchor>
  <xdr:twoCellAnchor>
    <xdr:from>
      <xdr:col>14</xdr:col>
      <xdr:colOff>41910</xdr:colOff>
      <xdr:row>0</xdr:row>
      <xdr:rowOff>411480</xdr:rowOff>
    </xdr:from>
    <xdr:to>
      <xdr:col>15</xdr:col>
      <xdr:colOff>407670</xdr:colOff>
      <xdr:row>0</xdr:row>
      <xdr:rowOff>563880</xdr:rowOff>
    </xdr:to>
    <xdr:sp macro="" textlink="">
      <xdr:nvSpPr>
        <xdr:cNvPr id="23" name="TextBox 22">
          <a:extLst>
            <a:ext uri="{FF2B5EF4-FFF2-40B4-BE49-F238E27FC236}">
              <a16:creationId xmlns:a16="http://schemas.microsoft.com/office/drawing/2014/main" id="{1385DC01-E7FD-61D8-0E86-81C1AF296836}"/>
            </a:ext>
          </a:extLst>
        </xdr:cNvPr>
        <xdr:cNvSpPr txBox="1"/>
      </xdr:nvSpPr>
      <xdr:spPr>
        <a:xfrm>
          <a:off x="8576310" y="411480"/>
          <a:ext cx="97536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AU" sz="1100">
              <a:solidFill>
                <a:schemeClr val="accent5">
                  <a:lumMod val="75000"/>
                </a:schemeClr>
              </a:solidFill>
              <a:effectLst/>
              <a:latin typeface="+mn-lt"/>
              <a:ea typeface="+mn-ea"/>
              <a:cs typeface="+mn-cs"/>
            </a:rPr>
            <a:t>Charity</a:t>
          </a:r>
          <a:endParaRPr lang="en-US">
            <a:solidFill>
              <a:schemeClr val="accent5">
                <a:lumMod val="75000"/>
              </a:schemeClr>
            </a:solidFill>
            <a:effectLst/>
          </a:endParaRPr>
        </a:p>
        <a:p>
          <a:pPr algn="ctr"/>
          <a:endParaRPr lang="en-US" sz="1100"/>
        </a:p>
      </xdr:txBody>
    </xdr:sp>
    <xdr:clientData/>
  </xdr:twoCellAnchor>
  <xdr:twoCellAnchor>
    <xdr:from>
      <xdr:col>16</xdr:col>
      <xdr:colOff>289560</xdr:colOff>
      <xdr:row>0</xdr:row>
      <xdr:rowOff>99060</xdr:rowOff>
    </xdr:from>
    <xdr:to>
      <xdr:col>17</xdr:col>
      <xdr:colOff>320040</xdr:colOff>
      <xdr:row>0</xdr:row>
      <xdr:rowOff>190500</xdr:rowOff>
    </xdr:to>
    <xdr:sp macro="" textlink="' Analysis'!B5">
      <xdr:nvSpPr>
        <xdr:cNvPr id="24" name="TextBox 23">
          <a:extLst>
            <a:ext uri="{FF2B5EF4-FFF2-40B4-BE49-F238E27FC236}">
              <a16:creationId xmlns:a16="http://schemas.microsoft.com/office/drawing/2014/main" id="{23C71919-825B-2E43-A19B-B0ABF44339F0}"/>
            </a:ext>
          </a:extLst>
        </xdr:cNvPr>
        <xdr:cNvSpPr txBox="1"/>
      </xdr:nvSpPr>
      <xdr:spPr>
        <a:xfrm>
          <a:off x="10043160" y="99060"/>
          <a:ext cx="640080" cy="91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501086-0F67-4E1B-B3EB-6997DD121A4B}" type="TxLink">
            <a:rPr lang="en-US" sz="1100" b="0" i="0" u="none" strike="noStrike">
              <a:solidFill>
                <a:schemeClr val="accent5">
                  <a:lumMod val="75000"/>
                </a:schemeClr>
              </a:solidFill>
              <a:latin typeface="Calibri"/>
              <a:ea typeface="Calibri"/>
              <a:cs typeface="Calibri"/>
            </a:rPr>
            <a:pPr algn="ctr"/>
            <a:t>$7,328</a:t>
          </a:fld>
          <a:endParaRPr lang="en-US" sz="1100">
            <a:solidFill>
              <a:schemeClr val="accent5">
                <a:lumMod val="75000"/>
              </a:schemeClr>
            </a:solidFill>
          </a:endParaRPr>
        </a:p>
      </xdr:txBody>
    </xdr:sp>
    <xdr:clientData/>
  </xdr:twoCellAnchor>
  <xdr:twoCellAnchor>
    <xdr:from>
      <xdr:col>15</xdr:col>
      <xdr:colOff>601980</xdr:colOff>
      <xdr:row>0</xdr:row>
      <xdr:rowOff>320040</xdr:rowOff>
    </xdr:from>
    <xdr:to>
      <xdr:col>18</xdr:col>
      <xdr:colOff>22860</xdr:colOff>
      <xdr:row>1</xdr:row>
      <xdr:rowOff>38100</xdr:rowOff>
    </xdr:to>
    <xdr:sp macro="" textlink="">
      <xdr:nvSpPr>
        <xdr:cNvPr id="25" name="TextBox 24">
          <a:extLst>
            <a:ext uri="{FF2B5EF4-FFF2-40B4-BE49-F238E27FC236}">
              <a16:creationId xmlns:a16="http://schemas.microsoft.com/office/drawing/2014/main" id="{6349F037-D3B7-818B-CA2D-7E136A394FA1}"/>
            </a:ext>
          </a:extLst>
        </xdr:cNvPr>
        <xdr:cNvSpPr txBox="1"/>
      </xdr:nvSpPr>
      <xdr:spPr>
        <a:xfrm>
          <a:off x="9745980" y="320040"/>
          <a:ext cx="12496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solidFill>
                <a:schemeClr val="accent5">
                  <a:lumMod val="75000"/>
                </a:schemeClr>
              </a:solidFill>
              <a:effectLst/>
              <a:latin typeface="+mn-lt"/>
              <a:ea typeface="+mn-ea"/>
              <a:cs typeface="+mn-cs"/>
            </a:rPr>
            <a:t>Discretionary</a:t>
          </a:r>
          <a:endParaRPr lang="en-US" sz="1100">
            <a:solidFill>
              <a:schemeClr val="accent5">
                <a:lumMod val="75000"/>
              </a:schemeClr>
            </a:solidFill>
          </a:endParaRPr>
        </a:p>
      </xdr:txBody>
    </xdr:sp>
    <xdr:clientData/>
  </xdr:twoCellAnchor>
  <xdr:twoCellAnchor>
    <xdr:from>
      <xdr:col>18</xdr:col>
      <xdr:colOff>320040</xdr:colOff>
      <xdr:row>0</xdr:row>
      <xdr:rowOff>106680</xdr:rowOff>
    </xdr:from>
    <xdr:to>
      <xdr:col>19</xdr:col>
      <xdr:colOff>312420</xdr:colOff>
      <xdr:row>0</xdr:row>
      <xdr:rowOff>213360</xdr:rowOff>
    </xdr:to>
    <xdr:sp macro="" textlink="' Analysis'!B7">
      <xdr:nvSpPr>
        <xdr:cNvPr id="26" name="TextBox 25">
          <a:extLst>
            <a:ext uri="{FF2B5EF4-FFF2-40B4-BE49-F238E27FC236}">
              <a16:creationId xmlns:a16="http://schemas.microsoft.com/office/drawing/2014/main" id="{D6660165-9C66-8F61-1EED-53DBC879B11C}"/>
            </a:ext>
          </a:extLst>
        </xdr:cNvPr>
        <xdr:cNvSpPr txBox="1"/>
      </xdr:nvSpPr>
      <xdr:spPr>
        <a:xfrm>
          <a:off x="11292840" y="106680"/>
          <a:ext cx="601980" cy="106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096D47-4F3B-47B7-A41C-79328556724C}" type="TxLink">
            <a:rPr lang="en-US" sz="1100" b="0" i="0" u="none" strike="noStrike">
              <a:solidFill>
                <a:schemeClr val="accent5">
                  <a:lumMod val="75000"/>
                </a:schemeClr>
              </a:solidFill>
              <a:latin typeface="Calibri"/>
              <a:ea typeface="Calibri"/>
              <a:cs typeface="Calibri"/>
            </a:rPr>
            <a:pPr algn="ctr"/>
            <a:t>$2,397</a:t>
          </a:fld>
          <a:endParaRPr lang="en-US" sz="1100">
            <a:solidFill>
              <a:schemeClr val="accent5">
                <a:lumMod val="75000"/>
              </a:schemeClr>
            </a:solidFill>
          </a:endParaRPr>
        </a:p>
      </xdr:txBody>
    </xdr:sp>
    <xdr:clientData/>
  </xdr:twoCellAnchor>
  <xdr:twoCellAnchor>
    <xdr:from>
      <xdr:col>18</xdr:col>
      <xdr:colOff>220980</xdr:colOff>
      <xdr:row>0</xdr:row>
      <xdr:rowOff>312420</xdr:rowOff>
    </xdr:from>
    <xdr:to>
      <xdr:col>19</xdr:col>
      <xdr:colOff>403860</xdr:colOff>
      <xdr:row>1</xdr:row>
      <xdr:rowOff>45720</xdr:rowOff>
    </xdr:to>
    <xdr:sp macro="" textlink="">
      <xdr:nvSpPr>
        <xdr:cNvPr id="27" name="TextBox 26">
          <a:extLst>
            <a:ext uri="{FF2B5EF4-FFF2-40B4-BE49-F238E27FC236}">
              <a16:creationId xmlns:a16="http://schemas.microsoft.com/office/drawing/2014/main" id="{FFA26482-F4CC-1A06-CD56-5B15DF684DF1}"/>
            </a:ext>
          </a:extLst>
        </xdr:cNvPr>
        <xdr:cNvSpPr txBox="1"/>
      </xdr:nvSpPr>
      <xdr:spPr>
        <a:xfrm>
          <a:off x="11193780" y="312420"/>
          <a:ext cx="7924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AU" sz="1100">
              <a:solidFill>
                <a:schemeClr val="accent5">
                  <a:lumMod val="75000"/>
                </a:schemeClr>
              </a:solidFill>
              <a:effectLst/>
              <a:latin typeface="+mn-lt"/>
              <a:ea typeface="+mn-ea"/>
              <a:cs typeface="+mn-cs"/>
            </a:rPr>
            <a:t>Dining Out</a:t>
          </a:r>
          <a:endParaRPr lang="en-US">
            <a:solidFill>
              <a:schemeClr val="accent5">
                <a:lumMod val="75000"/>
              </a:schemeClr>
            </a:solidFill>
            <a:effectLst/>
          </a:endParaRPr>
        </a:p>
        <a:p>
          <a:pPr algn="ctr"/>
          <a:endParaRPr lang="en-US" sz="1100"/>
        </a:p>
      </xdr:txBody>
    </xdr:sp>
    <xdr:clientData/>
  </xdr:twoCellAnchor>
  <xdr:twoCellAnchor>
    <xdr:from>
      <xdr:col>20</xdr:col>
      <xdr:colOff>236220</xdr:colOff>
      <xdr:row>0</xdr:row>
      <xdr:rowOff>91440</xdr:rowOff>
    </xdr:from>
    <xdr:to>
      <xdr:col>21</xdr:col>
      <xdr:colOff>205740</xdr:colOff>
      <xdr:row>0</xdr:row>
      <xdr:rowOff>213360</xdr:rowOff>
    </xdr:to>
    <xdr:sp macro="" textlink="' Analysis'!B6">
      <xdr:nvSpPr>
        <xdr:cNvPr id="28" name="TextBox 27">
          <a:extLst>
            <a:ext uri="{FF2B5EF4-FFF2-40B4-BE49-F238E27FC236}">
              <a16:creationId xmlns:a16="http://schemas.microsoft.com/office/drawing/2014/main" id="{DA8AE378-F6CB-A4AD-65FA-BFE1521FAE3A}"/>
            </a:ext>
          </a:extLst>
        </xdr:cNvPr>
        <xdr:cNvSpPr txBox="1"/>
      </xdr:nvSpPr>
      <xdr:spPr>
        <a:xfrm>
          <a:off x="12428220" y="91440"/>
          <a:ext cx="579120" cy="121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1C7C6B-523E-468A-870F-3020BA07674F}" type="TxLink">
            <a:rPr lang="en-US" sz="1100" b="0" i="0" u="none" strike="noStrike">
              <a:solidFill>
                <a:schemeClr val="accent5">
                  <a:lumMod val="75000"/>
                </a:schemeClr>
              </a:solidFill>
              <a:latin typeface="Calibri"/>
              <a:ea typeface="Calibri"/>
              <a:cs typeface="Calibri"/>
            </a:rPr>
            <a:pPr algn="ctr"/>
            <a:t>$3,592</a:t>
          </a:fld>
          <a:endParaRPr lang="en-US" sz="1100">
            <a:solidFill>
              <a:schemeClr val="accent5">
                <a:lumMod val="75000"/>
              </a:schemeClr>
            </a:solidFill>
          </a:endParaRPr>
        </a:p>
      </xdr:txBody>
    </xdr:sp>
    <xdr:clientData/>
  </xdr:twoCellAnchor>
  <xdr:twoCellAnchor>
    <xdr:from>
      <xdr:col>20</xdr:col>
      <xdr:colOff>91440</xdr:colOff>
      <xdr:row>0</xdr:row>
      <xdr:rowOff>342900</xdr:rowOff>
    </xdr:from>
    <xdr:to>
      <xdr:col>21</xdr:col>
      <xdr:colOff>381000</xdr:colOff>
      <xdr:row>1</xdr:row>
      <xdr:rowOff>45720</xdr:rowOff>
    </xdr:to>
    <xdr:sp macro="" textlink="">
      <xdr:nvSpPr>
        <xdr:cNvPr id="29" name="TextBox 28">
          <a:extLst>
            <a:ext uri="{FF2B5EF4-FFF2-40B4-BE49-F238E27FC236}">
              <a16:creationId xmlns:a16="http://schemas.microsoft.com/office/drawing/2014/main" id="{3A64D3F5-84CB-F996-53C8-497A3B1FC0BD}"/>
            </a:ext>
          </a:extLst>
        </xdr:cNvPr>
        <xdr:cNvSpPr txBox="1"/>
      </xdr:nvSpPr>
      <xdr:spPr>
        <a:xfrm>
          <a:off x="12283440" y="342900"/>
          <a:ext cx="8991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AU" sz="1100">
              <a:solidFill>
                <a:schemeClr val="accent5">
                  <a:lumMod val="75000"/>
                </a:schemeClr>
              </a:solidFill>
              <a:effectLst/>
              <a:latin typeface="+mn-lt"/>
              <a:ea typeface="+mn-ea"/>
              <a:cs typeface="+mn-cs"/>
            </a:rPr>
            <a:t>Transport</a:t>
          </a:r>
          <a:endParaRPr lang="en-US">
            <a:solidFill>
              <a:schemeClr val="accent5">
                <a:lumMod val="75000"/>
              </a:schemeClr>
            </a:solidFill>
            <a:effectLst/>
          </a:endParaRPr>
        </a:p>
        <a:p>
          <a:pPr algn="ctr"/>
          <a:endParaRPr lang="en-US" sz="1100"/>
        </a:p>
      </xdr:txBody>
    </xdr:sp>
    <xdr:clientData/>
  </xdr:twoCellAnchor>
  <xdr:oneCellAnchor>
    <xdr:from>
      <xdr:col>7</xdr:col>
      <xdr:colOff>495300</xdr:colOff>
      <xdr:row>0</xdr:row>
      <xdr:rowOff>129540</xdr:rowOff>
    </xdr:from>
    <xdr:ext cx="798232" cy="436786"/>
    <xdr:sp macro="" textlink="">
      <xdr:nvSpPr>
        <xdr:cNvPr id="32" name="TextBox 31">
          <a:extLst>
            <a:ext uri="{FF2B5EF4-FFF2-40B4-BE49-F238E27FC236}">
              <a16:creationId xmlns:a16="http://schemas.microsoft.com/office/drawing/2014/main" id="{F979AB48-D066-CA96-483B-B9C0EEA2EDCE}"/>
            </a:ext>
          </a:extLst>
        </xdr:cNvPr>
        <xdr:cNvSpPr txBox="1"/>
      </xdr:nvSpPr>
      <xdr:spPr>
        <a:xfrm>
          <a:off x="4762500" y="129540"/>
          <a:ext cx="79823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AU" sz="1100">
              <a:solidFill>
                <a:schemeClr val="accent5">
                  <a:lumMod val="75000"/>
                </a:schemeClr>
              </a:solidFill>
              <a:effectLst/>
              <a:latin typeface="+mn-lt"/>
              <a:ea typeface="+mn-ea"/>
              <a:cs typeface="+mn-cs"/>
            </a:rPr>
            <a:t>Spend YTD</a:t>
          </a:r>
          <a:endParaRPr lang="en-US" sz="1100">
            <a:solidFill>
              <a:schemeClr val="accent5">
                <a:lumMod val="75000"/>
              </a:schemeClr>
            </a:solidFill>
            <a:effectLst/>
          </a:endParaRPr>
        </a:p>
        <a:p>
          <a:pPr algn="ctr"/>
          <a:endParaRPr lang="en-US" sz="1100">
            <a:solidFill>
              <a:schemeClr val="accent5">
                <a:lumMod val="75000"/>
              </a:schemeClr>
            </a:solidFill>
          </a:endParaRPr>
        </a:p>
      </xdr:txBody>
    </xdr:sp>
    <xdr:clientData/>
  </xdr:oneCellAnchor>
  <xdr:twoCellAnchor>
    <xdr:from>
      <xdr:col>8</xdr:col>
      <xdr:colOff>563880</xdr:colOff>
      <xdr:row>1</xdr:row>
      <xdr:rowOff>7620</xdr:rowOff>
    </xdr:from>
    <xdr:to>
      <xdr:col>12</xdr:col>
      <xdr:colOff>335280</xdr:colOff>
      <xdr:row>13</xdr:row>
      <xdr:rowOff>30480</xdr:rowOff>
    </xdr:to>
    <xdr:graphicFrame macro="">
      <xdr:nvGraphicFramePr>
        <xdr:cNvPr id="35" name="Chart 34">
          <a:extLst>
            <a:ext uri="{FF2B5EF4-FFF2-40B4-BE49-F238E27FC236}">
              <a16:creationId xmlns:a16="http://schemas.microsoft.com/office/drawing/2014/main" id="{8CEEB5A6-7CB3-459A-B4C8-60F017D26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2</xdr:row>
      <xdr:rowOff>0</xdr:rowOff>
    </xdr:from>
    <xdr:to>
      <xdr:col>8</xdr:col>
      <xdr:colOff>533400</xdr:colOff>
      <xdr:row>12</xdr:row>
      <xdr:rowOff>160020</xdr:rowOff>
    </xdr:to>
    <xdr:graphicFrame macro="">
      <xdr:nvGraphicFramePr>
        <xdr:cNvPr id="36" name="Chart 35">
          <a:extLst>
            <a:ext uri="{FF2B5EF4-FFF2-40B4-BE49-F238E27FC236}">
              <a16:creationId xmlns:a16="http://schemas.microsoft.com/office/drawing/2014/main" id="{57C117FA-1937-46D0-9E14-30C001433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9</xdr:col>
      <xdr:colOff>441960</xdr:colOff>
      <xdr:row>0</xdr:row>
      <xdr:rowOff>30480</xdr:rowOff>
    </xdr:from>
    <xdr:to>
      <xdr:col>9</xdr:col>
      <xdr:colOff>873960</xdr:colOff>
      <xdr:row>0</xdr:row>
      <xdr:rowOff>424380</xdr:rowOff>
    </xdr:to>
    <xdr:pic>
      <xdr:nvPicPr>
        <xdr:cNvPr id="37" name="Graphic 36" descr="Suburban scene">
          <a:extLst>
            <a:ext uri="{FF2B5EF4-FFF2-40B4-BE49-F238E27FC236}">
              <a16:creationId xmlns:a16="http://schemas.microsoft.com/office/drawing/2014/main" id="{3B85AAB1-FF40-4DBA-8BED-43D8312830F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5928360" y="30480"/>
          <a:ext cx="432000" cy="393900"/>
        </a:xfrm>
        <a:prstGeom prst="rect">
          <a:avLst/>
        </a:prstGeom>
      </xdr:spPr>
    </xdr:pic>
    <xdr:clientData/>
  </xdr:twoCellAnchor>
  <xdr:twoCellAnchor>
    <xdr:from>
      <xdr:col>10</xdr:col>
      <xdr:colOff>419100</xdr:colOff>
      <xdr:row>0</xdr:row>
      <xdr:rowOff>53556</xdr:rowOff>
    </xdr:from>
    <xdr:to>
      <xdr:col>11</xdr:col>
      <xdr:colOff>304800</xdr:colOff>
      <xdr:row>0</xdr:row>
      <xdr:rowOff>213359</xdr:rowOff>
    </xdr:to>
    <xdr:sp macro="" textlink="' Analysis'!B9">
      <xdr:nvSpPr>
        <xdr:cNvPr id="38" name="TextBox 37">
          <a:extLst>
            <a:ext uri="{FF2B5EF4-FFF2-40B4-BE49-F238E27FC236}">
              <a16:creationId xmlns:a16="http://schemas.microsoft.com/office/drawing/2014/main" id="{B9E1A459-ED1D-45B7-86D4-491AFFB9A915}"/>
            </a:ext>
          </a:extLst>
        </xdr:cNvPr>
        <xdr:cNvSpPr txBox="1"/>
      </xdr:nvSpPr>
      <xdr:spPr>
        <a:xfrm>
          <a:off x="6515100" y="53556"/>
          <a:ext cx="495300" cy="159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722950-FAAF-4FF7-B181-71470FCE12F9}" type="TxLink">
            <a:rPr lang="en-US" sz="1100" b="0" i="0" u="none" strike="noStrike">
              <a:solidFill>
                <a:schemeClr val="accent5">
                  <a:lumMod val="75000"/>
                </a:schemeClr>
              </a:solidFill>
              <a:latin typeface="Calibri"/>
              <a:ea typeface="Calibri"/>
              <a:cs typeface="Calibri"/>
            </a:rPr>
            <a:pPr algn="ctr"/>
            <a:t>$379</a:t>
          </a:fld>
          <a:endParaRPr lang="en-US" sz="1100">
            <a:solidFill>
              <a:schemeClr val="accent5">
                <a:lumMod val="75000"/>
              </a:schemeClr>
            </a:solidFill>
          </a:endParaRPr>
        </a:p>
      </xdr:txBody>
    </xdr:sp>
    <xdr:clientData/>
  </xdr:twoCellAnchor>
  <xdr:twoCellAnchor>
    <xdr:from>
      <xdr:col>10</xdr:col>
      <xdr:colOff>312420</xdr:colOff>
      <xdr:row>0</xdr:row>
      <xdr:rowOff>427836</xdr:rowOff>
    </xdr:from>
    <xdr:to>
      <xdr:col>11</xdr:col>
      <xdr:colOff>426720</xdr:colOff>
      <xdr:row>0</xdr:row>
      <xdr:rowOff>518159</xdr:rowOff>
    </xdr:to>
    <xdr:sp macro="" textlink="">
      <xdr:nvSpPr>
        <xdr:cNvPr id="39" name="TextBox 38">
          <a:extLst>
            <a:ext uri="{FF2B5EF4-FFF2-40B4-BE49-F238E27FC236}">
              <a16:creationId xmlns:a16="http://schemas.microsoft.com/office/drawing/2014/main" id="{76002DC6-C3DE-4048-81EA-E2363D595922}"/>
            </a:ext>
          </a:extLst>
        </xdr:cNvPr>
        <xdr:cNvSpPr txBox="1"/>
      </xdr:nvSpPr>
      <xdr:spPr>
        <a:xfrm>
          <a:off x="6408420" y="427836"/>
          <a:ext cx="723900" cy="90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solidFill>
                <a:schemeClr val="accent5">
                  <a:lumMod val="75000"/>
                </a:schemeClr>
              </a:solidFill>
              <a:effectLst/>
              <a:latin typeface="+mn-lt"/>
              <a:ea typeface="+mn-ea"/>
              <a:cs typeface="+mn-cs"/>
            </a:rPr>
            <a:t>Medical</a:t>
          </a:r>
          <a:endParaRPr lang="en-US" sz="1100">
            <a:solidFill>
              <a:schemeClr val="accent5">
                <a:lumMod val="75000"/>
              </a:schemeClr>
            </a:solidFill>
          </a:endParaRPr>
        </a:p>
      </xdr:txBody>
    </xdr:sp>
    <xdr:clientData/>
  </xdr:twoCellAnchor>
  <xdr:twoCellAnchor>
    <xdr:from>
      <xdr:col>0</xdr:col>
      <xdr:colOff>0</xdr:colOff>
      <xdr:row>7</xdr:row>
      <xdr:rowOff>83820</xdr:rowOff>
    </xdr:from>
    <xdr:to>
      <xdr:col>8</xdr:col>
      <xdr:colOff>495300</xdr:colOff>
      <xdr:row>21</xdr:row>
      <xdr:rowOff>152400</xdr:rowOff>
    </xdr:to>
    <xdr:graphicFrame macro="">
      <xdr:nvGraphicFramePr>
        <xdr:cNvPr id="40" name="Chart 39">
          <a:extLst>
            <a:ext uri="{FF2B5EF4-FFF2-40B4-BE49-F238E27FC236}">
              <a16:creationId xmlns:a16="http://schemas.microsoft.com/office/drawing/2014/main" id="{55E3198E-1D26-4737-B5E5-18FAC56A3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21</xdr:row>
      <xdr:rowOff>83820</xdr:rowOff>
    </xdr:from>
    <xdr:to>
      <xdr:col>8</xdr:col>
      <xdr:colOff>556260</xdr:colOff>
      <xdr:row>31</xdr:row>
      <xdr:rowOff>160020</xdr:rowOff>
    </xdr:to>
    <xdr:graphicFrame macro="">
      <xdr:nvGraphicFramePr>
        <xdr:cNvPr id="41" name="Chart 40">
          <a:extLst>
            <a:ext uri="{FF2B5EF4-FFF2-40B4-BE49-F238E27FC236}">
              <a16:creationId xmlns:a16="http://schemas.microsoft.com/office/drawing/2014/main" id="{6BB0E93F-72B7-4C60-8E4D-40B53D5C7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335280</xdr:colOff>
      <xdr:row>1</xdr:row>
      <xdr:rowOff>22860</xdr:rowOff>
    </xdr:from>
    <xdr:to>
      <xdr:col>22</xdr:col>
      <xdr:colOff>373380</xdr:colOff>
      <xdr:row>15</xdr:row>
      <xdr:rowOff>137160</xdr:rowOff>
    </xdr:to>
    <mc:AlternateContent xmlns:mc="http://schemas.openxmlformats.org/markup-compatibility/2006">
      <mc:Choice xmlns:cx1="http://schemas.microsoft.com/office/drawing/2015/9/8/chartex" Requires="cx1">
        <xdr:graphicFrame macro="">
          <xdr:nvGraphicFramePr>
            <xdr:cNvPr id="42" name="Chart 41">
              <a:extLst>
                <a:ext uri="{FF2B5EF4-FFF2-40B4-BE49-F238E27FC236}">
                  <a16:creationId xmlns:a16="http://schemas.microsoft.com/office/drawing/2014/main" id="{CC887EF7-9EB0-4AE2-88F1-C7CEDBB9EE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7924800" y="594360"/>
              <a:ext cx="6134100" cy="26746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426720</xdr:colOff>
      <xdr:row>15</xdr:row>
      <xdr:rowOff>53340</xdr:rowOff>
    </xdr:from>
    <xdr:to>
      <xdr:col>22</xdr:col>
      <xdr:colOff>289560</xdr:colOff>
      <xdr:row>32</xdr:row>
      <xdr:rowOff>76200</xdr:rowOff>
    </xdr:to>
    <mc:AlternateContent xmlns:mc="http://schemas.openxmlformats.org/markup-compatibility/2006">
      <mc:Choice xmlns:cx1="http://schemas.microsoft.com/office/drawing/2015/9/8/chartex" Requires="cx1">
        <xdr:graphicFrame macro="">
          <xdr:nvGraphicFramePr>
            <xdr:cNvPr id="43" name="Chart 42">
              <a:extLst>
                <a:ext uri="{FF2B5EF4-FFF2-40B4-BE49-F238E27FC236}">
                  <a16:creationId xmlns:a16="http://schemas.microsoft.com/office/drawing/2014/main" id="{673D58F0-9384-4739-B586-F91184E1CB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8016240" y="3185160"/>
              <a:ext cx="5958840" cy="31318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548640</xdr:colOff>
      <xdr:row>13</xdr:row>
      <xdr:rowOff>15241</xdr:rowOff>
    </xdr:from>
    <xdr:to>
      <xdr:col>10</xdr:col>
      <xdr:colOff>266700</xdr:colOff>
      <xdr:row>24</xdr:row>
      <xdr:rowOff>137160</xdr:rowOff>
    </xdr:to>
    <mc:AlternateContent xmlns:mc="http://schemas.openxmlformats.org/markup-compatibility/2006">
      <mc:Choice xmlns:a14="http://schemas.microsoft.com/office/drawing/2010/main" Requires="a14">
        <xdr:graphicFrame macro="">
          <xdr:nvGraphicFramePr>
            <xdr:cNvPr id="44" name="Date 1">
              <a:extLst>
                <a:ext uri="{FF2B5EF4-FFF2-40B4-BE49-F238E27FC236}">
                  <a16:creationId xmlns:a16="http://schemas.microsoft.com/office/drawing/2014/main" id="{27B8C08E-16D1-4633-9731-39FE56837B5C}"/>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5425440" y="2781301"/>
              <a:ext cx="1211580"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320040</xdr:colOff>
      <xdr:row>13</xdr:row>
      <xdr:rowOff>60959</xdr:rowOff>
    </xdr:from>
    <xdr:to>
      <xdr:col>12</xdr:col>
      <xdr:colOff>281940</xdr:colOff>
      <xdr:row>24</xdr:row>
      <xdr:rowOff>160020</xdr:rowOff>
    </xdr:to>
    <mc:AlternateContent xmlns:mc="http://schemas.openxmlformats.org/markup-compatibility/2006">
      <mc:Choice xmlns:a14="http://schemas.microsoft.com/office/drawing/2010/main" Requires="a14">
        <xdr:graphicFrame macro="">
          <xdr:nvGraphicFramePr>
            <xdr:cNvPr id="45" name="Category 1">
              <a:extLst>
                <a:ext uri="{FF2B5EF4-FFF2-40B4-BE49-F238E27FC236}">
                  <a16:creationId xmlns:a16="http://schemas.microsoft.com/office/drawing/2014/main" id="{8D13646A-1870-4DC1-B6BF-F0B800CA215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690360" y="2827019"/>
              <a:ext cx="1181100" cy="2110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0.3069</cdr:x>
      <cdr:y>0.40187</cdr:y>
    </cdr:from>
    <cdr:to>
      <cdr:x>0.7069</cdr:x>
      <cdr:y>0.62305</cdr:y>
    </cdr:to>
    <cdr:sp macro="" textlink="' Analysis'!$B$19">
      <cdr:nvSpPr>
        <cdr:cNvPr id="3" name="Rectangle 2">
          <a:extLst xmlns:a="http://schemas.openxmlformats.org/drawingml/2006/main">
            <a:ext uri="{FF2B5EF4-FFF2-40B4-BE49-F238E27FC236}">
              <a16:creationId xmlns:a16="http://schemas.microsoft.com/office/drawing/2014/main" id="{8EEA35A3-3601-66F8-58BE-B0B9786DC772}"/>
            </a:ext>
          </a:extLst>
        </cdr:cNvPr>
        <cdr:cNvSpPr/>
      </cdr:nvSpPr>
      <cdr:spPr>
        <a:xfrm xmlns:a="http://schemas.openxmlformats.org/drawingml/2006/main">
          <a:off x="678180" y="982980"/>
          <a:ext cx="883920" cy="54102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F88E3316-8A56-43ED-89CC-F5424A3BF706}" type="TxLink">
            <a:rPr lang="en-US" sz="1200" b="0" i="0" u="none" strike="noStrike">
              <a:solidFill>
                <a:schemeClr val="accent5">
                  <a:lumMod val="75000"/>
                </a:schemeClr>
              </a:solidFill>
              <a:latin typeface="Calibri"/>
              <a:ea typeface="Calibri"/>
              <a:cs typeface="Calibri"/>
            </a:rPr>
            <a:pPr algn="ctr"/>
            <a:t>$30,645</a:t>
          </a:fld>
          <a:endParaRPr lang="en-US" sz="1200">
            <a:solidFill>
              <a:schemeClr val="accent5">
                <a:lumMod val="75000"/>
              </a:schemeClr>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website_myonlinetraininghub_com/Documents/Blog%20Posts/Excel%20Dashboard%20Share%20Portfolio/excel_share_portfolio_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Dashboard"/>
      <sheetName val="Ledger"/>
      <sheetName val="Watch List"/>
      <sheetName val="ASB"/>
      <sheetName val="BLD"/>
      <sheetName val="More Resources"/>
    </sheetNames>
    <sheetDataSet>
      <sheetData sheetId="0" refreshError="1"/>
      <sheetData sheetId="1" refreshError="1"/>
      <sheetData sheetId="2" refreshError="1"/>
      <sheetData sheetId="3">
        <row r="5">
          <cell r="J5" t="str">
            <v>XASX</v>
          </cell>
          <cell r="K5" t="str">
            <v>ASB</v>
          </cell>
        </row>
      </sheetData>
      <sheetData sheetId="4" refreshError="1"/>
      <sheetData sheetId="5" refreshError="1"/>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desh" refreshedDate="44829.513231365738" createdVersion="8" refreshedVersion="8" minRefreshableVersion="3" recordCount="487" xr:uid="{A2207E22-E7CD-4BF8-830E-02124AFBFA38}">
  <cacheSource type="worksheet">
    <worksheetSource ref="A1:I1048576" sheet="Transactions"/>
  </cacheSource>
  <cacheFields count="9">
    <cacheField name="Account" numFmtId="0">
      <sharedItems containsBlank="1" count="3">
        <s v="Checking"/>
        <s v="Credit"/>
        <m/>
      </sharedItems>
    </cacheField>
    <cacheField name="Date" numFmtId="0">
      <sharedItems containsNonDate="0" containsDate="1" containsString="0" containsBlank="1" minDate="2021-01-04T00:00:00" maxDate="2021-11-01T00:00:00" count="273">
        <d v="2021-01-04T00:00:00"/>
        <d v="2021-01-05T00:00:00"/>
        <d v="2021-01-06T00:00:00"/>
        <d v="2021-01-07T00:00:00"/>
        <d v="2021-01-08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2T00:00:00"/>
        <d v="2021-05-03T00:00:00"/>
        <d v="2021-05-04T00:00:00"/>
        <d v="2021-05-05T00:00:00"/>
        <d v="2021-05-06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1T00:00:00"/>
        <d v="2021-05-30T00:00:00"/>
        <d v="2021-06-01T00:00:00"/>
        <d v="2021-06-03T00:00:00"/>
        <d v="2021-06-04T00:00:00"/>
        <d v="2021-06-05T00:00:00"/>
        <d v="2021-06-06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5T00:00:00"/>
        <d v="2021-07-06T00:00:00"/>
        <d v="2021-07-07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2T00:00:00"/>
        <d v="2021-08-03T00:00:00"/>
        <d v="2021-08-05T00:00:00"/>
        <d v="2021-08-06T00:00:00"/>
        <d v="2021-08-07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2T00:00:00"/>
        <d v="2021-09-03T00:00:00"/>
        <d v="2021-09-05T00:00:00"/>
        <d v="2021-09-06T00:00:00"/>
        <d v="2021-09-07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3T00:00:00"/>
        <d v="2021-10-04T00:00:00"/>
        <d v="2021-10-06T00:00:00"/>
        <d v="2021-10-07T00:00:00"/>
        <d v="2021-10-08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m/>
      </sharedItems>
      <fieldGroup base="1">
        <rangePr groupBy="months" startDate="2021-01-04T00:00:00" endDate="2021-11-01T00:00:00"/>
        <groupItems count="14">
          <s v="(blank)"/>
          <s v="Jan"/>
          <s v="Feb"/>
          <s v="Mar"/>
          <s v="Apr"/>
          <s v="May"/>
          <s v="Jun"/>
          <s v="Jul"/>
          <s v="Aug"/>
          <s v="Sep"/>
          <s v="Oct"/>
          <s v="Nov"/>
          <s v="Dec"/>
          <s v="&gt;11/1/2021"/>
        </groupItems>
      </fieldGroup>
    </cacheField>
    <cacheField name="Description" numFmtId="0">
      <sharedItems containsBlank="1"/>
    </cacheField>
    <cacheField name="Debit" numFmtId="0">
      <sharedItems containsString="0" containsBlank="1" containsNumber="1" minValue="5" maxValue="900"/>
    </cacheField>
    <cacheField name="Credit" numFmtId="0">
      <sharedItems containsString="0" containsBlank="1" containsNumber="1" containsInteger="1" minValue="4000" maxValue="4000"/>
    </cacheField>
    <cacheField name="Amount" numFmtId="0">
      <sharedItems containsString="0" containsBlank="1" containsNumber="1" minValue="-900" maxValue="4000"/>
    </cacheField>
    <cacheField name="Sub-category" numFmtId="0">
      <sharedItems containsBlank="1" count="19">
        <s v="Salary"/>
        <s v="Coffee"/>
        <s v="Rent"/>
        <s v="MV Loan"/>
        <s v="Groceries"/>
        <s v="Gas/Electrics"/>
        <s v="MV Fuel"/>
        <s v="Entertainment"/>
        <s v="Clothes"/>
        <s v="Restaurant"/>
        <s v="Taxi"/>
        <s v="Gym"/>
        <s v="Dentist"/>
        <s v="Phone"/>
        <s v="Gifts"/>
        <s v="Donation"/>
        <s v="Doctor"/>
        <s v="Furnishings"/>
        <m/>
      </sharedItems>
    </cacheField>
    <cacheField name="Category" numFmtId="0">
      <sharedItems containsBlank="1" count="8">
        <s v="Salary"/>
        <s v="Dining Out"/>
        <s v="Living Expenses"/>
        <s v="Transport"/>
        <s v="Discretionary"/>
        <s v="Medical"/>
        <s v="Charity"/>
        <m/>
      </sharedItems>
    </cacheField>
    <cacheField name="Category Type" numFmtId="0">
      <sharedItems containsBlank="1" count="3">
        <s v="Income"/>
        <s v="Expense"/>
        <m/>
      </sharedItems>
    </cacheField>
  </cacheFields>
  <extLst>
    <ext xmlns:x14="http://schemas.microsoft.com/office/spreadsheetml/2009/9/main" uri="{725AE2AE-9491-48be-B2B4-4EB974FC3084}">
      <x14:pivotCacheDefinition pivotCacheId="272237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7">
  <r>
    <x v="0"/>
    <x v="0"/>
    <s v="ACME Pty Ltd"/>
    <m/>
    <n v="4000"/>
    <n v="4000"/>
    <x v="0"/>
    <x v="0"/>
    <x v="0"/>
  </r>
  <r>
    <x v="1"/>
    <x v="0"/>
    <s v="Ground"/>
    <n v="5"/>
    <m/>
    <n v="-5"/>
    <x v="1"/>
    <x v="1"/>
    <x v="1"/>
  </r>
  <r>
    <x v="0"/>
    <x v="1"/>
    <s v="Estate Mgt."/>
    <n v="900"/>
    <m/>
    <n v="-900"/>
    <x v="2"/>
    <x v="2"/>
    <x v="1"/>
  </r>
  <r>
    <x v="0"/>
    <x v="1"/>
    <s v="Finance Co."/>
    <n v="150"/>
    <m/>
    <n v="-150"/>
    <x v="3"/>
    <x v="3"/>
    <x v="1"/>
  </r>
  <r>
    <x v="1"/>
    <x v="1"/>
    <s v="Ground"/>
    <n v="5"/>
    <m/>
    <n v="-5"/>
    <x v="1"/>
    <x v="1"/>
    <x v="1"/>
  </r>
  <r>
    <x v="1"/>
    <x v="2"/>
    <s v="Ground"/>
    <n v="5"/>
    <m/>
    <n v="-5"/>
    <x v="1"/>
    <x v="1"/>
    <x v="1"/>
  </r>
  <r>
    <x v="1"/>
    <x v="3"/>
    <s v="Ground"/>
    <n v="5"/>
    <m/>
    <n v="-5"/>
    <x v="1"/>
    <x v="1"/>
    <x v="1"/>
  </r>
  <r>
    <x v="1"/>
    <x v="4"/>
    <s v="Ground"/>
    <n v="5"/>
    <m/>
    <n v="-5"/>
    <x v="1"/>
    <x v="1"/>
    <x v="1"/>
  </r>
  <r>
    <x v="1"/>
    <x v="4"/>
    <s v="Green's"/>
    <n v="155"/>
    <m/>
    <n v="-155"/>
    <x v="4"/>
    <x v="2"/>
    <x v="1"/>
  </r>
  <r>
    <x v="0"/>
    <x v="5"/>
    <s v="Elec. Co."/>
    <n v="50"/>
    <m/>
    <n v="-50"/>
    <x v="5"/>
    <x v="2"/>
    <x v="1"/>
  </r>
  <r>
    <x v="1"/>
    <x v="5"/>
    <s v="Ground"/>
    <n v="5"/>
    <m/>
    <n v="-5"/>
    <x v="1"/>
    <x v="1"/>
    <x v="1"/>
  </r>
  <r>
    <x v="1"/>
    <x v="6"/>
    <s v="Ground"/>
    <n v="5"/>
    <m/>
    <n v="-5"/>
    <x v="1"/>
    <x v="1"/>
    <x v="1"/>
  </r>
  <r>
    <x v="1"/>
    <x v="7"/>
    <s v="Fuel. Co"/>
    <n v="77"/>
    <m/>
    <n v="-77"/>
    <x v="6"/>
    <x v="3"/>
    <x v="1"/>
  </r>
  <r>
    <x v="1"/>
    <x v="7"/>
    <s v="Ground"/>
    <n v="5"/>
    <m/>
    <n v="-5"/>
    <x v="1"/>
    <x v="1"/>
    <x v="1"/>
  </r>
  <r>
    <x v="1"/>
    <x v="8"/>
    <s v="Ground"/>
    <n v="5"/>
    <m/>
    <n v="-5"/>
    <x v="1"/>
    <x v="1"/>
    <x v="1"/>
  </r>
  <r>
    <x v="1"/>
    <x v="9"/>
    <s v="Green's"/>
    <n v="135"/>
    <m/>
    <n v="-135"/>
    <x v="4"/>
    <x v="2"/>
    <x v="1"/>
  </r>
  <r>
    <x v="1"/>
    <x v="9"/>
    <s v="Ground"/>
    <n v="5"/>
    <m/>
    <n v="-5"/>
    <x v="1"/>
    <x v="1"/>
    <x v="1"/>
  </r>
  <r>
    <x v="1"/>
    <x v="10"/>
    <s v="Ground"/>
    <n v="5"/>
    <m/>
    <n v="-5"/>
    <x v="1"/>
    <x v="1"/>
    <x v="1"/>
  </r>
  <r>
    <x v="1"/>
    <x v="10"/>
    <s v="Event Cinemas"/>
    <n v="40"/>
    <m/>
    <n v="-40"/>
    <x v="7"/>
    <x v="4"/>
    <x v="1"/>
  </r>
  <r>
    <x v="1"/>
    <x v="10"/>
    <s v="Fashionistas"/>
    <n v="98"/>
    <m/>
    <n v="-98"/>
    <x v="8"/>
    <x v="4"/>
    <x v="1"/>
  </r>
  <r>
    <x v="1"/>
    <x v="10"/>
    <s v="Joe's Grill"/>
    <n v="52"/>
    <m/>
    <n v="-52"/>
    <x v="9"/>
    <x v="1"/>
    <x v="1"/>
  </r>
  <r>
    <x v="1"/>
    <x v="11"/>
    <s v="Taxi Co."/>
    <n v="28"/>
    <m/>
    <n v="-28"/>
    <x v="10"/>
    <x v="3"/>
    <x v="1"/>
  </r>
  <r>
    <x v="0"/>
    <x v="12"/>
    <s v="Muscle Beach"/>
    <n v="30"/>
    <m/>
    <n v="-30"/>
    <x v="11"/>
    <x v="4"/>
    <x v="1"/>
  </r>
  <r>
    <x v="1"/>
    <x v="12"/>
    <s v="Ground"/>
    <n v="5"/>
    <m/>
    <n v="-5"/>
    <x v="1"/>
    <x v="1"/>
    <x v="1"/>
  </r>
  <r>
    <x v="1"/>
    <x v="13"/>
    <s v="Ground"/>
    <n v="5"/>
    <m/>
    <n v="-5"/>
    <x v="1"/>
    <x v="1"/>
    <x v="1"/>
  </r>
  <r>
    <x v="0"/>
    <x v="13"/>
    <s v="Smile Dental"/>
    <n v="154"/>
    <m/>
    <n v="-154"/>
    <x v="12"/>
    <x v="5"/>
    <x v="1"/>
  </r>
  <r>
    <x v="0"/>
    <x v="13"/>
    <s v="Phone Co."/>
    <n v="40"/>
    <m/>
    <n v="-40"/>
    <x v="13"/>
    <x v="2"/>
    <x v="1"/>
  </r>
  <r>
    <x v="1"/>
    <x v="14"/>
    <s v="Sam's Gifts"/>
    <n v="45"/>
    <m/>
    <n v="-45"/>
    <x v="14"/>
    <x v="4"/>
    <x v="1"/>
  </r>
  <r>
    <x v="1"/>
    <x v="14"/>
    <s v="Streaming Co."/>
    <n v="32"/>
    <m/>
    <n v="-32"/>
    <x v="7"/>
    <x v="4"/>
    <x v="1"/>
  </r>
  <r>
    <x v="1"/>
    <x v="14"/>
    <s v="Ground"/>
    <n v="5"/>
    <m/>
    <n v="-5"/>
    <x v="1"/>
    <x v="1"/>
    <x v="1"/>
  </r>
  <r>
    <x v="1"/>
    <x v="15"/>
    <s v="Ground"/>
    <n v="5"/>
    <m/>
    <n v="-5"/>
    <x v="1"/>
    <x v="1"/>
    <x v="1"/>
  </r>
  <r>
    <x v="1"/>
    <x v="16"/>
    <s v="Ground"/>
    <n v="5"/>
    <m/>
    <n v="-5"/>
    <x v="1"/>
    <x v="1"/>
    <x v="1"/>
  </r>
  <r>
    <x v="1"/>
    <x v="16"/>
    <s v="Green's"/>
    <n v="170"/>
    <m/>
    <n v="-170"/>
    <x v="4"/>
    <x v="2"/>
    <x v="1"/>
  </r>
  <r>
    <x v="1"/>
    <x v="17"/>
    <s v="Pizza Pomodoro"/>
    <n v="37"/>
    <m/>
    <n v="-37"/>
    <x v="9"/>
    <x v="1"/>
    <x v="1"/>
  </r>
  <r>
    <x v="1"/>
    <x v="18"/>
    <s v="Golden Arches"/>
    <n v="12"/>
    <m/>
    <n v="-12"/>
    <x v="9"/>
    <x v="1"/>
    <x v="1"/>
  </r>
  <r>
    <x v="0"/>
    <x v="19"/>
    <s v="Worldvision"/>
    <n v="55"/>
    <m/>
    <n v="-55"/>
    <x v="15"/>
    <x v="6"/>
    <x v="1"/>
  </r>
  <r>
    <x v="1"/>
    <x v="19"/>
    <s v="Fuel. Co"/>
    <n v="63"/>
    <m/>
    <n v="-63"/>
    <x v="6"/>
    <x v="3"/>
    <x v="1"/>
  </r>
  <r>
    <x v="1"/>
    <x v="19"/>
    <s v="Ground"/>
    <n v="5"/>
    <m/>
    <n v="-5"/>
    <x v="1"/>
    <x v="1"/>
    <x v="1"/>
  </r>
  <r>
    <x v="1"/>
    <x v="20"/>
    <s v="Ground"/>
    <n v="5"/>
    <m/>
    <n v="-5"/>
    <x v="1"/>
    <x v="1"/>
    <x v="1"/>
  </r>
  <r>
    <x v="1"/>
    <x v="21"/>
    <s v="Ground"/>
    <n v="5"/>
    <m/>
    <n v="-5"/>
    <x v="1"/>
    <x v="1"/>
    <x v="1"/>
  </r>
  <r>
    <x v="1"/>
    <x v="22"/>
    <s v="Ground"/>
    <n v="5"/>
    <m/>
    <n v="-5"/>
    <x v="1"/>
    <x v="1"/>
    <x v="1"/>
  </r>
  <r>
    <x v="1"/>
    <x v="23"/>
    <s v="Ground"/>
    <n v="5"/>
    <m/>
    <n v="-5"/>
    <x v="1"/>
    <x v="1"/>
    <x v="1"/>
  </r>
  <r>
    <x v="1"/>
    <x v="23"/>
    <s v="Green's"/>
    <n v="162"/>
    <m/>
    <n v="-162"/>
    <x v="4"/>
    <x v="2"/>
    <x v="1"/>
  </r>
  <r>
    <x v="1"/>
    <x v="24"/>
    <s v="Ted's Trainers"/>
    <n v="125"/>
    <m/>
    <n v="-125"/>
    <x v="8"/>
    <x v="4"/>
    <x v="1"/>
  </r>
  <r>
    <x v="1"/>
    <x v="24"/>
    <s v="Ticketek"/>
    <n v="175"/>
    <m/>
    <n v="-175"/>
    <x v="7"/>
    <x v="4"/>
    <x v="1"/>
  </r>
  <r>
    <x v="1"/>
    <x v="25"/>
    <s v="Fashionistas"/>
    <n v="145"/>
    <m/>
    <n v="-145"/>
    <x v="8"/>
    <x v="4"/>
    <x v="1"/>
  </r>
  <r>
    <x v="1"/>
    <x v="25"/>
    <s v="Taxi Co."/>
    <n v="23"/>
    <m/>
    <n v="-23"/>
    <x v="10"/>
    <x v="3"/>
    <x v="1"/>
  </r>
  <r>
    <x v="0"/>
    <x v="26"/>
    <s v="ACME Pty Ltd"/>
    <m/>
    <n v="4000"/>
    <n v="4000"/>
    <x v="0"/>
    <x v="0"/>
    <x v="0"/>
  </r>
  <r>
    <x v="1"/>
    <x v="26"/>
    <s v="Ground"/>
    <n v="5"/>
    <m/>
    <n v="-5"/>
    <x v="1"/>
    <x v="1"/>
    <x v="1"/>
  </r>
  <r>
    <x v="0"/>
    <x v="27"/>
    <s v="Estate Mgt."/>
    <n v="900"/>
    <m/>
    <n v="-900"/>
    <x v="2"/>
    <x v="2"/>
    <x v="1"/>
  </r>
  <r>
    <x v="0"/>
    <x v="27"/>
    <s v="Finance Co."/>
    <n v="150"/>
    <m/>
    <n v="-150"/>
    <x v="3"/>
    <x v="3"/>
    <x v="1"/>
  </r>
  <r>
    <x v="1"/>
    <x v="27"/>
    <s v="Ground"/>
    <n v="5"/>
    <m/>
    <n v="-5"/>
    <x v="1"/>
    <x v="1"/>
    <x v="1"/>
  </r>
  <r>
    <x v="1"/>
    <x v="28"/>
    <s v="Ground"/>
    <n v="5"/>
    <m/>
    <n v="-5"/>
    <x v="1"/>
    <x v="1"/>
    <x v="1"/>
  </r>
  <r>
    <x v="1"/>
    <x v="29"/>
    <s v="Ground"/>
    <n v="5"/>
    <m/>
    <n v="-5"/>
    <x v="1"/>
    <x v="1"/>
    <x v="1"/>
  </r>
  <r>
    <x v="1"/>
    <x v="30"/>
    <s v="Ground"/>
    <n v="5"/>
    <m/>
    <n v="-5"/>
    <x v="1"/>
    <x v="1"/>
    <x v="1"/>
  </r>
  <r>
    <x v="1"/>
    <x v="30"/>
    <s v="Green's"/>
    <n v="205"/>
    <m/>
    <n v="-205"/>
    <x v="4"/>
    <x v="2"/>
    <x v="1"/>
  </r>
  <r>
    <x v="0"/>
    <x v="31"/>
    <s v="Elec. Co."/>
    <n v="51.1"/>
    <m/>
    <n v="-51.1"/>
    <x v="5"/>
    <x v="2"/>
    <x v="1"/>
  </r>
  <r>
    <x v="1"/>
    <x v="31"/>
    <s v="Ground"/>
    <n v="5"/>
    <m/>
    <n v="-5"/>
    <x v="1"/>
    <x v="1"/>
    <x v="1"/>
  </r>
  <r>
    <x v="1"/>
    <x v="32"/>
    <s v="Ground"/>
    <n v="5"/>
    <m/>
    <n v="-5"/>
    <x v="1"/>
    <x v="1"/>
    <x v="1"/>
  </r>
  <r>
    <x v="1"/>
    <x v="33"/>
    <s v="Fuel. Co"/>
    <n v="78"/>
    <m/>
    <n v="-78"/>
    <x v="6"/>
    <x v="3"/>
    <x v="1"/>
  </r>
  <r>
    <x v="1"/>
    <x v="33"/>
    <s v="Ground"/>
    <n v="5"/>
    <m/>
    <n v="-5"/>
    <x v="1"/>
    <x v="1"/>
    <x v="1"/>
  </r>
  <r>
    <x v="1"/>
    <x v="34"/>
    <s v="Ground"/>
    <n v="5"/>
    <m/>
    <n v="-5"/>
    <x v="1"/>
    <x v="1"/>
    <x v="1"/>
  </r>
  <r>
    <x v="1"/>
    <x v="35"/>
    <s v="Green's"/>
    <n v="135.9"/>
    <m/>
    <n v="-135.9"/>
    <x v="4"/>
    <x v="2"/>
    <x v="1"/>
  </r>
  <r>
    <x v="1"/>
    <x v="35"/>
    <s v="Ground"/>
    <n v="5"/>
    <m/>
    <n v="-5"/>
    <x v="1"/>
    <x v="1"/>
    <x v="1"/>
  </r>
  <r>
    <x v="1"/>
    <x v="36"/>
    <s v="Ground"/>
    <n v="5"/>
    <m/>
    <n v="-5"/>
    <x v="1"/>
    <x v="1"/>
    <x v="1"/>
  </r>
  <r>
    <x v="1"/>
    <x v="36"/>
    <s v="Event Cinemas"/>
    <n v="40.9"/>
    <m/>
    <n v="-40.9"/>
    <x v="7"/>
    <x v="4"/>
    <x v="1"/>
  </r>
  <r>
    <x v="1"/>
    <x v="36"/>
    <s v="Fashionistas"/>
    <n v="99"/>
    <m/>
    <n v="-99"/>
    <x v="8"/>
    <x v="4"/>
    <x v="1"/>
  </r>
  <r>
    <x v="1"/>
    <x v="36"/>
    <s v="Joe's Grill"/>
    <n v="53"/>
    <m/>
    <n v="-53"/>
    <x v="9"/>
    <x v="1"/>
    <x v="1"/>
  </r>
  <r>
    <x v="1"/>
    <x v="37"/>
    <s v="Taxi Co."/>
    <n v="28.9"/>
    <m/>
    <n v="-28.9"/>
    <x v="10"/>
    <x v="3"/>
    <x v="1"/>
  </r>
  <r>
    <x v="0"/>
    <x v="38"/>
    <s v="Muscle Beach"/>
    <n v="30"/>
    <m/>
    <n v="-30"/>
    <x v="11"/>
    <x v="4"/>
    <x v="1"/>
  </r>
  <r>
    <x v="1"/>
    <x v="38"/>
    <s v="Ground"/>
    <n v="5"/>
    <m/>
    <n v="-5"/>
    <x v="1"/>
    <x v="1"/>
    <x v="1"/>
  </r>
  <r>
    <x v="1"/>
    <x v="39"/>
    <s v="Ground"/>
    <n v="5"/>
    <m/>
    <n v="-5"/>
    <x v="1"/>
    <x v="1"/>
    <x v="1"/>
  </r>
  <r>
    <x v="0"/>
    <x v="39"/>
    <s v="Phone Co."/>
    <n v="40"/>
    <m/>
    <n v="-40"/>
    <x v="13"/>
    <x v="2"/>
    <x v="1"/>
  </r>
  <r>
    <x v="1"/>
    <x v="40"/>
    <s v="Sam's Gifts"/>
    <n v="45.9"/>
    <m/>
    <n v="-45.9"/>
    <x v="14"/>
    <x v="4"/>
    <x v="1"/>
  </r>
  <r>
    <x v="1"/>
    <x v="40"/>
    <s v="Streaming Co."/>
    <n v="35"/>
    <m/>
    <n v="-35"/>
    <x v="7"/>
    <x v="4"/>
    <x v="1"/>
  </r>
  <r>
    <x v="1"/>
    <x v="40"/>
    <s v="Ground"/>
    <n v="5"/>
    <m/>
    <n v="-5"/>
    <x v="1"/>
    <x v="1"/>
    <x v="1"/>
  </r>
  <r>
    <x v="1"/>
    <x v="41"/>
    <s v="Ground"/>
    <n v="5"/>
    <m/>
    <n v="-5"/>
    <x v="1"/>
    <x v="1"/>
    <x v="1"/>
  </r>
  <r>
    <x v="1"/>
    <x v="42"/>
    <s v="Ground"/>
    <n v="5"/>
    <m/>
    <n v="-5"/>
    <x v="1"/>
    <x v="1"/>
    <x v="1"/>
  </r>
  <r>
    <x v="1"/>
    <x v="42"/>
    <s v="Green's"/>
    <n v="171"/>
    <m/>
    <n v="-171"/>
    <x v="4"/>
    <x v="2"/>
    <x v="1"/>
  </r>
  <r>
    <x v="1"/>
    <x v="43"/>
    <s v="Pizza Pomodoro"/>
    <n v="37.9"/>
    <m/>
    <n v="-37.9"/>
    <x v="9"/>
    <x v="1"/>
    <x v="1"/>
  </r>
  <r>
    <x v="1"/>
    <x v="44"/>
    <s v="Golden Arches"/>
    <n v="12.9"/>
    <m/>
    <n v="-12.9"/>
    <x v="9"/>
    <x v="1"/>
    <x v="1"/>
  </r>
  <r>
    <x v="0"/>
    <x v="45"/>
    <s v="Worldvision"/>
    <n v="55"/>
    <m/>
    <n v="-55"/>
    <x v="15"/>
    <x v="6"/>
    <x v="1"/>
  </r>
  <r>
    <x v="1"/>
    <x v="45"/>
    <s v="Fuel. Co"/>
    <n v="64.099999999999994"/>
    <m/>
    <n v="-64.099999999999994"/>
    <x v="6"/>
    <x v="3"/>
    <x v="1"/>
  </r>
  <r>
    <x v="1"/>
    <x v="45"/>
    <s v="Ground"/>
    <n v="5"/>
    <m/>
    <n v="-5"/>
    <x v="1"/>
    <x v="1"/>
    <x v="1"/>
  </r>
  <r>
    <x v="1"/>
    <x v="46"/>
    <s v="Ground"/>
    <n v="5"/>
    <m/>
    <n v="-5"/>
    <x v="1"/>
    <x v="1"/>
    <x v="1"/>
  </r>
  <r>
    <x v="1"/>
    <x v="47"/>
    <s v="Ground"/>
    <n v="5"/>
    <m/>
    <n v="-5"/>
    <x v="1"/>
    <x v="1"/>
    <x v="1"/>
  </r>
  <r>
    <x v="1"/>
    <x v="48"/>
    <s v="Ground"/>
    <n v="5"/>
    <m/>
    <n v="-5"/>
    <x v="1"/>
    <x v="1"/>
    <x v="1"/>
  </r>
  <r>
    <x v="1"/>
    <x v="49"/>
    <s v="Ground"/>
    <n v="5"/>
    <m/>
    <n v="-5"/>
    <x v="1"/>
    <x v="1"/>
    <x v="1"/>
  </r>
  <r>
    <x v="1"/>
    <x v="49"/>
    <s v="Green's"/>
    <n v="162.9"/>
    <m/>
    <n v="-162.9"/>
    <x v="4"/>
    <x v="2"/>
    <x v="1"/>
  </r>
  <r>
    <x v="1"/>
    <x v="50"/>
    <s v="Ted's Trainers"/>
    <n v="125.9"/>
    <m/>
    <n v="-125.9"/>
    <x v="8"/>
    <x v="4"/>
    <x v="1"/>
  </r>
  <r>
    <x v="1"/>
    <x v="50"/>
    <s v="Global Fashion"/>
    <n v="137"/>
    <m/>
    <n v="-137"/>
    <x v="8"/>
    <x v="4"/>
    <x v="1"/>
  </r>
  <r>
    <x v="1"/>
    <x v="51"/>
    <s v="Fashionistas"/>
    <n v="146.1"/>
    <m/>
    <n v="-146.1"/>
    <x v="8"/>
    <x v="4"/>
    <x v="1"/>
  </r>
  <r>
    <x v="1"/>
    <x v="51"/>
    <s v="Taxi Co."/>
    <n v="24.1"/>
    <m/>
    <n v="-24.1"/>
    <x v="10"/>
    <x v="3"/>
    <x v="1"/>
  </r>
  <r>
    <x v="0"/>
    <x v="52"/>
    <s v="ACME Pty Ltd"/>
    <m/>
    <n v="4000"/>
    <n v="4000"/>
    <x v="0"/>
    <x v="0"/>
    <x v="0"/>
  </r>
  <r>
    <x v="1"/>
    <x v="52"/>
    <s v="Ground"/>
    <n v="5"/>
    <m/>
    <n v="-5"/>
    <x v="1"/>
    <x v="1"/>
    <x v="1"/>
  </r>
  <r>
    <x v="0"/>
    <x v="53"/>
    <s v="Estate Mgt."/>
    <n v="900"/>
    <m/>
    <n v="-900"/>
    <x v="2"/>
    <x v="2"/>
    <x v="1"/>
  </r>
  <r>
    <x v="0"/>
    <x v="53"/>
    <s v="Finance Co."/>
    <n v="150"/>
    <m/>
    <n v="-150"/>
    <x v="3"/>
    <x v="3"/>
    <x v="1"/>
  </r>
  <r>
    <x v="1"/>
    <x v="53"/>
    <s v="Ground"/>
    <n v="5"/>
    <m/>
    <n v="-5"/>
    <x v="1"/>
    <x v="1"/>
    <x v="1"/>
  </r>
  <r>
    <x v="1"/>
    <x v="54"/>
    <s v="Ground"/>
    <n v="5"/>
    <m/>
    <n v="-5"/>
    <x v="1"/>
    <x v="1"/>
    <x v="1"/>
  </r>
  <r>
    <x v="1"/>
    <x v="55"/>
    <s v="Ground"/>
    <n v="5"/>
    <m/>
    <n v="-5"/>
    <x v="1"/>
    <x v="1"/>
    <x v="1"/>
  </r>
  <r>
    <x v="1"/>
    <x v="56"/>
    <s v="Ground"/>
    <n v="5"/>
    <m/>
    <n v="-5"/>
    <x v="1"/>
    <x v="1"/>
    <x v="1"/>
  </r>
  <r>
    <x v="1"/>
    <x v="56"/>
    <s v="Green's"/>
    <n v="149"/>
    <m/>
    <n v="-149"/>
    <x v="4"/>
    <x v="2"/>
    <x v="1"/>
  </r>
  <r>
    <x v="0"/>
    <x v="57"/>
    <s v="Elec. Co."/>
    <n v="52.1"/>
    <m/>
    <n v="-52.1"/>
    <x v="5"/>
    <x v="2"/>
    <x v="1"/>
  </r>
  <r>
    <x v="1"/>
    <x v="57"/>
    <s v="Ground"/>
    <n v="5"/>
    <m/>
    <n v="-5"/>
    <x v="1"/>
    <x v="1"/>
    <x v="1"/>
  </r>
  <r>
    <x v="1"/>
    <x v="58"/>
    <s v="Ground"/>
    <n v="5"/>
    <m/>
    <n v="-5"/>
    <x v="1"/>
    <x v="1"/>
    <x v="1"/>
  </r>
  <r>
    <x v="1"/>
    <x v="59"/>
    <s v="Fuel. Co"/>
    <n v="78.900000000000006"/>
    <m/>
    <n v="-78.900000000000006"/>
    <x v="6"/>
    <x v="3"/>
    <x v="1"/>
  </r>
  <r>
    <x v="1"/>
    <x v="59"/>
    <s v="Ground"/>
    <n v="5"/>
    <m/>
    <n v="-5"/>
    <x v="1"/>
    <x v="1"/>
    <x v="1"/>
  </r>
  <r>
    <x v="1"/>
    <x v="60"/>
    <s v="Ground"/>
    <n v="5"/>
    <m/>
    <n v="-5"/>
    <x v="1"/>
    <x v="1"/>
    <x v="1"/>
  </r>
  <r>
    <x v="1"/>
    <x v="61"/>
    <s v="Green's"/>
    <n v="137"/>
    <m/>
    <n v="-137"/>
    <x v="4"/>
    <x v="2"/>
    <x v="1"/>
  </r>
  <r>
    <x v="1"/>
    <x v="61"/>
    <s v="Ground"/>
    <n v="5"/>
    <m/>
    <n v="-5"/>
    <x v="1"/>
    <x v="1"/>
    <x v="1"/>
  </r>
  <r>
    <x v="1"/>
    <x v="62"/>
    <s v="Ground"/>
    <n v="5"/>
    <m/>
    <n v="-5"/>
    <x v="1"/>
    <x v="1"/>
    <x v="1"/>
  </r>
  <r>
    <x v="1"/>
    <x v="62"/>
    <s v="Event Cinemas"/>
    <n v="41.8"/>
    <m/>
    <n v="-41.8"/>
    <x v="7"/>
    <x v="4"/>
    <x v="1"/>
  </r>
  <r>
    <x v="1"/>
    <x v="62"/>
    <s v="Fashionistas"/>
    <n v="99.9"/>
    <m/>
    <n v="-99.9"/>
    <x v="8"/>
    <x v="4"/>
    <x v="1"/>
  </r>
  <r>
    <x v="1"/>
    <x v="62"/>
    <s v="Joe's Grill"/>
    <n v="54"/>
    <m/>
    <n v="-54"/>
    <x v="9"/>
    <x v="1"/>
    <x v="1"/>
  </r>
  <r>
    <x v="1"/>
    <x v="63"/>
    <s v="Taxi Co."/>
    <n v="30"/>
    <m/>
    <n v="-30"/>
    <x v="10"/>
    <x v="3"/>
    <x v="1"/>
  </r>
  <r>
    <x v="0"/>
    <x v="64"/>
    <s v="Muscle Beach"/>
    <n v="30"/>
    <m/>
    <n v="-30"/>
    <x v="11"/>
    <x v="4"/>
    <x v="1"/>
  </r>
  <r>
    <x v="1"/>
    <x v="64"/>
    <s v="Ground"/>
    <n v="5"/>
    <m/>
    <n v="-5"/>
    <x v="1"/>
    <x v="1"/>
    <x v="1"/>
  </r>
  <r>
    <x v="1"/>
    <x v="65"/>
    <s v="Ground"/>
    <n v="5"/>
    <m/>
    <n v="-5"/>
    <x v="1"/>
    <x v="1"/>
    <x v="1"/>
  </r>
  <r>
    <x v="0"/>
    <x v="65"/>
    <s v="Village Medical"/>
    <n v="75"/>
    <m/>
    <n v="-75"/>
    <x v="16"/>
    <x v="5"/>
    <x v="1"/>
  </r>
  <r>
    <x v="0"/>
    <x v="65"/>
    <s v="Phone Co."/>
    <n v="40"/>
    <m/>
    <n v="-40"/>
    <x v="13"/>
    <x v="2"/>
    <x v="1"/>
  </r>
  <r>
    <x v="1"/>
    <x v="66"/>
    <s v="Sam's Gifts"/>
    <n v="46.8"/>
    <m/>
    <n v="-46.8"/>
    <x v="14"/>
    <x v="4"/>
    <x v="1"/>
  </r>
  <r>
    <x v="1"/>
    <x v="66"/>
    <s v="Streaming Co."/>
    <n v="35"/>
    <m/>
    <n v="-35"/>
    <x v="7"/>
    <x v="4"/>
    <x v="1"/>
  </r>
  <r>
    <x v="1"/>
    <x v="66"/>
    <s v="Ground"/>
    <n v="5"/>
    <m/>
    <n v="-5"/>
    <x v="1"/>
    <x v="1"/>
    <x v="1"/>
  </r>
  <r>
    <x v="1"/>
    <x v="67"/>
    <s v="Ground"/>
    <n v="5"/>
    <m/>
    <n v="-5"/>
    <x v="1"/>
    <x v="1"/>
    <x v="1"/>
  </r>
  <r>
    <x v="1"/>
    <x v="68"/>
    <s v="Ground"/>
    <n v="5"/>
    <m/>
    <n v="-5"/>
    <x v="1"/>
    <x v="1"/>
    <x v="1"/>
  </r>
  <r>
    <x v="1"/>
    <x v="68"/>
    <s v="Green's"/>
    <n v="171.9"/>
    <m/>
    <n v="-171.9"/>
    <x v="4"/>
    <x v="2"/>
    <x v="1"/>
  </r>
  <r>
    <x v="1"/>
    <x v="69"/>
    <s v="Pizza Pomodoro"/>
    <n v="39"/>
    <m/>
    <n v="-39"/>
    <x v="9"/>
    <x v="1"/>
    <x v="1"/>
  </r>
  <r>
    <x v="1"/>
    <x v="70"/>
    <s v="Golden Arches"/>
    <n v="14"/>
    <m/>
    <n v="-14"/>
    <x v="9"/>
    <x v="1"/>
    <x v="1"/>
  </r>
  <r>
    <x v="0"/>
    <x v="71"/>
    <s v="Worldvision"/>
    <n v="55"/>
    <m/>
    <n v="-55"/>
    <x v="15"/>
    <x v="6"/>
    <x v="1"/>
  </r>
  <r>
    <x v="1"/>
    <x v="71"/>
    <s v="Fuel. Co"/>
    <n v="65"/>
    <m/>
    <n v="-65"/>
    <x v="6"/>
    <x v="3"/>
    <x v="1"/>
  </r>
  <r>
    <x v="1"/>
    <x v="71"/>
    <s v="Ground"/>
    <n v="5"/>
    <m/>
    <n v="-5"/>
    <x v="1"/>
    <x v="1"/>
    <x v="1"/>
  </r>
  <r>
    <x v="1"/>
    <x v="72"/>
    <s v="Ground"/>
    <n v="5"/>
    <m/>
    <n v="-5"/>
    <x v="1"/>
    <x v="1"/>
    <x v="1"/>
  </r>
  <r>
    <x v="1"/>
    <x v="73"/>
    <s v="Ground"/>
    <n v="5"/>
    <m/>
    <n v="-5"/>
    <x v="1"/>
    <x v="1"/>
    <x v="1"/>
  </r>
  <r>
    <x v="1"/>
    <x v="74"/>
    <s v="Ground"/>
    <n v="5"/>
    <m/>
    <n v="-5"/>
    <x v="1"/>
    <x v="1"/>
    <x v="1"/>
  </r>
  <r>
    <x v="1"/>
    <x v="75"/>
    <s v="Ground"/>
    <n v="5"/>
    <m/>
    <n v="-5"/>
    <x v="1"/>
    <x v="1"/>
    <x v="1"/>
  </r>
  <r>
    <x v="1"/>
    <x v="75"/>
    <s v="Green's"/>
    <n v="209"/>
    <m/>
    <n v="-209"/>
    <x v="4"/>
    <x v="2"/>
    <x v="1"/>
  </r>
  <r>
    <x v="1"/>
    <x v="76"/>
    <s v="Ted's Trainers"/>
    <n v="127"/>
    <m/>
    <n v="-127"/>
    <x v="8"/>
    <x v="4"/>
    <x v="1"/>
  </r>
  <r>
    <x v="1"/>
    <x v="76"/>
    <s v="Sports Co."/>
    <n v="177.2"/>
    <m/>
    <n v="-177.2"/>
    <x v="8"/>
    <x v="4"/>
    <x v="1"/>
  </r>
  <r>
    <x v="1"/>
    <x v="77"/>
    <s v="Fashionistas"/>
    <n v="147.1"/>
    <m/>
    <n v="-147.1"/>
    <x v="8"/>
    <x v="4"/>
    <x v="1"/>
  </r>
  <r>
    <x v="1"/>
    <x v="77"/>
    <s v="Taxi Co."/>
    <n v="25"/>
    <m/>
    <n v="-25"/>
    <x v="10"/>
    <x v="3"/>
    <x v="1"/>
  </r>
  <r>
    <x v="1"/>
    <x v="78"/>
    <s v="Foodary"/>
    <n v="15"/>
    <m/>
    <n v="-15"/>
    <x v="9"/>
    <x v="1"/>
    <x v="1"/>
  </r>
  <r>
    <x v="1"/>
    <x v="79"/>
    <s v="Ground"/>
    <n v="5"/>
    <m/>
    <n v="-5"/>
    <x v="1"/>
    <x v="1"/>
    <x v="1"/>
  </r>
  <r>
    <x v="1"/>
    <x v="80"/>
    <s v="Ground"/>
    <n v="5"/>
    <m/>
    <n v="-5"/>
    <x v="1"/>
    <x v="1"/>
    <x v="1"/>
  </r>
  <r>
    <x v="0"/>
    <x v="81"/>
    <s v="ACME Pty Ltd"/>
    <m/>
    <n v="4000"/>
    <n v="4000"/>
    <x v="0"/>
    <x v="0"/>
    <x v="0"/>
  </r>
  <r>
    <x v="1"/>
    <x v="81"/>
    <s v="Ground"/>
    <n v="5"/>
    <m/>
    <n v="-5"/>
    <x v="1"/>
    <x v="1"/>
    <x v="1"/>
  </r>
  <r>
    <x v="0"/>
    <x v="82"/>
    <s v="Estate Mgt."/>
    <n v="900"/>
    <m/>
    <n v="-900"/>
    <x v="2"/>
    <x v="2"/>
    <x v="1"/>
  </r>
  <r>
    <x v="0"/>
    <x v="82"/>
    <s v="Finance Co."/>
    <n v="150"/>
    <m/>
    <n v="-150"/>
    <x v="3"/>
    <x v="3"/>
    <x v="1"/>
  </r>
  <r>
    <x v="1"/>
    <x v="82"/>
    <s v="Ground"/>
    <n v="5"/>
    <m/>
    <n v="-5"/>
    <x v="1"/>
    <x v="1"/>
    <x v="1"/>
  </r>
  <r>
    <x v="1"/>
    <x v="83"/>
    <s v="Ground"/>
    <n v="5"/>
    <m/>
    <n v="-5"/>
    <x v="1"/>
    <x v="1"/>
    <x v="1"/>
  </r>
  <r>
    <x v="1"/>
    <x v="84"/>
    <s v="Ground"/>
    <n v="5"/>
    <m/>
    <n v="-5"/>
    <x v="1"/>
    <x v="1"/>
    <x v="1"/>
  </r>
  <r>
    <x v="1"/>
    <x v="85"/>
    <s v="Ground"/>
    <n v="5"/>
    <m/>
    <n v="-5"/>
    <x v="1"/>
    <x v="1"/>
    <x v="1"/>
  </r>
  <r>
    <x v="1"/>
    <x v="85"/>
    <s v="Green's"/>
    <n v="158.19999999999999"/>
    <m/>
    <n v="-158.19999999999999"/>
    <x v="4"/>
    <x v="2"/>
    <x v="1"/>
  </r>
  <r>
    <x v="0"/>
    <x v="86"/>
    <s v="Elec. Co."/>
    <n v="53.2"/>
    <m/>
    <n v="-53.2"/>
    <x v="5"/>
    <x v="2"/>
    <x v="1"/>
  </r>
  <r>
    <x v="1"/>
    <x v="86"/>
    <s v="Ground"/>
    <n v="5"/>
    <m/>
    <n v="-5"/>
    <x v="1"/>
    <x v="1"/>
    <x v="1"/>
  </r>
  <r>
    <x v="1"/>
    <x v="87"/>
    <s v="Ground"/>
    <n v="5"/>
    <m/>
    <n v="-5"/>
    <x v="1"/>
    <x v="1"/>
    <x v="1"/>
  </r>
  <r>
    <x v="1"/>
    <x v="88"/>
    <s v="Fuel. Co"/>
    <n v="79.900000000000006"/>
    <m/>
    <n v="-79.900000000000006"/>
    <x v="6"/>
    <x v="3"/>
    <x v="1"/>
  </r>
  <r>
    <x v="1"/>
    <x v="88"/>
    <s v="Ground"/>
    <n v="5"/>
    <m/>
    <n v="-5"/>
    <x v="1"/>
    <x v="1"/>
    <x v="1"/>
  </r>
  <r>
    <x v="1"/>
    <x v="89"/>
    <s v="Ground"/>
    <n v="5"/>
    <m/>
    <n v="-5"/>
    <x v="1"/>
    <x v="1"/>
    <x v="1"/>
  </r>
  <r>
    <x v="1"/>
    <x v="90"/>
    <s v="Green's"/>
    <n v="98"/>
    <m/>
    <n v="-98"/>
    <x v="4"/>
    <x v="2"/>
    <x v="1"/>
  </r>
  <r>
    <x v="1"/>
    <x v="90"/>
    <s v="Ground"/>
    <n v="5"/>
    <m/>
    <n v="-5"/>
    <x v="1"/>
    <x v="1"/>
    <x v="1"/>
  </r>
  <r>
    <x v="1"/>
    <x v="91"/>
    <s v="Ground"/>
    <n v="5"/>
    <m/>
    <n v="-5"/>
    <x v="1"/>
    <x v="1"/>
    <x v="1"/>
  </r>
  <r>
    <x v="1"/>
    <x v="91"/>
    <s v="Event Cinemas"/>
    <n v="42.8"/>
    <m/>
    <n v="-42.8"/>
    <x v="7"/>
    <x v="4"/>
    <x v="1"/>
  </r>
  <r>
    <x v="1"/>
    <x v="91"/>
    <s v="Fashionistas"/>
    <n v="100.9"/>
    <m/>
    <n v="-100.9"/>
    <x v="8"/>
    <x v="4"/>
    <x v="1"/>
  </r>
  <r>
    <x v="1"/>
    <x v="91"/>
    <s v="Joe's Grill"/>
    <n v="54.9"/>
    <m/>
    <n v="-54.9"/>
    <x v="9"/>
    <x v="1"/>
    <x v="1"/>
  </r>
  <r>
    <x v="1"/>
    <x v="92"/>
    <s v="Taxi Co."/>
    <n v="31"/>
    <m/>
    <n v="-31"/>
    <x v="10"/>
    <x v="3"/>
    <x v="1"/>
  </r>
  <r>
    <x v="0"/>
    <x v="93"/>
    <s v="Muscle Beach"/>
    <n v="30"/>
    <m/>
    <n v="-30"/>
    <x v="11"/>
    <x v="4"/>
    <x v="1"/>
  </r>
  <r>
    <x v="1"/>
    <x v="93"/>
    <s v="Ground"/>
    <n v="5"/>
    <m/>
    <n v="-5"/>
    <x v="1"/>
    <x v="1"/>
    <x v="1"/>
  </r>
  <r>
    <x v="1"/>
    <x v="94"/>
    <s v="Ground"/>
    <n v="5"/>
    <m/>
    <n v="-5"/>
    <x v="1"/>
    <x v="1"/>
    <x v="1"/>
  </r>
  <r>
    <x v="0"/>
    <x v="94"/>
    <s v="Phone Co."/>
    <n v="40"/>
    <m/>
    <n v="-40"/>
    <x v="13"/>
    <x v="2"/>
    <x v="1"/>
  </r>
  <r>
    <x v="1"/>
    <x v="95"/>
    <s v="Sam's Gifts"/>
    <n v="47.9"/>
    <m/>
    <n v="-47.9"/>
    <x v="14"/>
    <x v="4"/>
    <x v="1"/>
  </r>
  <r>
    <x v="1"/>
    <x v="95"/>
    <s v="Streaming Co."/>
    <n v="35"/>
    <m/>
    <n v="-35"/>
    <x v="7"/>
    <x v="4"/>
    <x v="1"/>
  </r>
  <r>
    <x v="1"/>
    <x v="95"/>
    <s v="Ground"/>
    <n v="5"/>
    <m/>
    <n v="-5"/>
    <x v="1"/>
    <x v="1"/>
    <x v="1"/>
  </r>
  <r>
    <x v="1"/>
    <x v="96"/>
    <s v="Ground"/>
    <n v="5"/>
    <m/>
    <n v="-5"/>
    <x v="1"/>
    <x v="1"/>
    <x v="1"/>
  </r>
  <r>
    <x v="1"/>
    <x v="97"/>
    <s v="Ground"/>
    <n v="5"/>
    <m/>
    <n v="-5"/>
    <x v="1"/>
    <x v="1"/>
    <x v="1"/>
  </r>
  <r>
    <x v="1"/>
    <x v="97"/>
    <s v="Green's"/>
    <n v="173"/>
    <m/>
    <n v="-173"/>
    <x v="4"/>
    <x v="2"/>
    <x v="1"/>
  </r>
  <r>
    <x v="1"/>
    <x v="98"/>
    <s v="Pizza Pomodoro"/>
    <n v="40.1"/>
    <m/>
    <n v="-40.1"/>
    <x v="9"/>
    <x v="1"/>
    <x v="1"/>
  </r>
  <r>
    <x v="1"/>
    <x v="99"/>
    <s v="Golden Arches"/>
    <n v="15.1"/>
    <m/>
    <n v="-15.1"/>
    <x v="9"/>
    <x v="1"/>
    <x v="1"/>
  </r>
  <r>
    <x v="0"/>
    <x v="100"/>
    <s v="Worldvision"/>
    <n v="55"/>
    <m/>
    <n v="-55"/>
    <x v="15"/>
    <x v="6"/>
    <x v="1"/>
  </r>
  <r>
    <x v="1"/>
    <x v="100"/>
    <s v="Fuel. Co"/>
    <n v="66"/>
    <m/>
    <n v="-66"/>
    <x v="6"/>
    <x v="3"/>
    <x v="1"/>
  </r>
  <r>
    <x v="1"/>
    <x v="100"/>
    <s v="Ground"/>
    <n v="5"/>
    <m/>
    <n v="-5"/>
    <x v="1"/>
    <x v="1"/>
    <x v="1"/>
  </r>
  <r>
    <x v="1"/>
    <x v="101"/>
    <s v="Ground"/>
    <n v="5"/>
    <m/>
    <n v="-5"/>
    <x v="1"/>
    <x v="1"/>
    <x v="1"/>
  </r>
  <r>
    <x v="1"/>
    <x v="102"/>
    <s v="Ground"/>
    <n v="5"/>
    <m/>
    <n v="-5"/>
    <x v="1"/>
    <x v="1"/>
    <x v="1"/>
  </r>
  <r>
    <x v="1"/>
    <x v="103"/>
    <s v="Ground"/>
    <n v="5"/>
    <m/>
    <n v="-5"/>
    <x v="1"/>
    <x v="1"/>
    <x v="1"/>
  </r>
  <r>
    <x v="1"/>
    <x v="104"/>
    <s v="Ground"/>
    <n v="5"/>
    <m/>
    <n v="-5"/>
    <x v="1"/>
    <x v="1"/>
    <x v="1"/>
  </r>
  <r>
    <x v="1"/>
    <x v="104"/>
    <s v="Green's"/>
    <n v="164.9"/>
    <m/>
    <n v="-164.9"/>
    <x v="4"/>
    <x v="2"/>
    <x v="1"/>
  </r>
  <r>
    <x v="1"/>
    <x v="105"/>
    <s v="Ted's Trainers"/>
    <n v="127.9"/>
    <m/>
    <n v="-127.9"/>
    <x v="8"/>
    <x v="4"/>
    <x v="1"/>
  </r>
  <r>
    <x v="1"/>
    <x v="105"/>
    <s v="BW Club"/>
    <n v="300"/>
    <m/>
    <n v="-300"/>
    <x v="7"/>
    <x v="4"/>
    <x v="1"/>
  </r>
  <r>
    <x v="1"/>
    <x v="106"/>
    <s v="Fashionistas"/>
    <n v="148.1"/>
    <m/>
    <n v="-148.1"/>
    <x v="8"/>
    <x v="4"/>
    <x v="1"/>
  </r>
  <r>
    <x v="1"/>
    <x v="106"/>
    <s v="Taxi Co."/>
    <n v="26.1"/>
    <m/>
    <n v="-26.1"/>
    <x v="10"/>
    <x v="3"/>
    <x v="1"/>
  </r>
  <r>
    <x v="1"/>
    <x v="107"/>
    <s v="Foodary"/>
    <n v="15"/>
    <m/>
    <n v="-15"/>
    <x v="9"/>
    <x v="1"/>
    <x v="1"/>
  </r>
  <r>
    <x v="1"/>
    <x v="107"/>
    <s v="Ground"/>
    <n v="5"/>
    <m/>
    <n v="-5"/>
    <x v="1"/>
    <x v="1"/>
    <x v="1"/>
  </r>
  <r>
    <x v="1"/>
    <x v="108"/>
    <s v="Ground"/>
    <n v="5"/>
    <m/>
    <n v="-5"/>
    <x v="1"/>
    <x v="1"/>
    <x v="1"/>
  </r>
  <r>
    <x v="1"/>
    <x v="109"/>
    <s v="Ground"/>
    <n v="5"/>
    <m/>
    <n v="-5"/>
    <x v="1"/>
    <x v="1"/>
    <x v="1"/>
  </r>
  <r>
    <x v="0"/>
    <x v="110"/>
    <s v="ACME Pty Ltd"/>
    <m/>
    <n v="4000"/>
    <n v="4000"/>
    <x v="0"/>
    <x v="0"/>
    <x v="0"/>
  </r>
  <r>
    <x v="0"/>
    <x v="110"/>
    <s v="Estate Mgt."/>
    <n v="900"/>
    <m/>
    <n v="-900"/>
    <x v="2"/>
    <x v="2"/>
    <x v="1"/>
  </r>
  <r>
    <x v="0"/>
    <x v="110"/>
    <s v="Finance Co."/>
    <n v="150"/>
    <m/>
    <n v="-150"/>
    <x v="3"/>
    <x v="3"/>
    <x v="1"/>
  </r>
  <r>
    <x v="1"/>
    <x v="110"/>
    <s v="Ground"/>
    <n v="5"/>
    <m/>
    <n v="-5"/>
    <x v="1"/>
    <x v="1"/>
    <x v="1"/>
  </r>
  <r>
    <x v="1"/>
    <x v="111"/>
    <s v="Ground"/>
    <n v="5"/>
    <m/>
    <n v="-5"/>
    <x v="1"/>
    <x v="1"/>
    <x v="1"/>
  </r>
  <r>
    <x v="1"/>
    <x v="112"/>
    <s v="Ground"/>
    <n v="5"/>
    <m/>
    <n v="-5"/>
    <x v="1"/>
    <x v="1"/>
    <x v="1"/>
  </r>
  <r>
    <x v="1"/>
    <x v="113"/>
    <s v="Ground"/>
    <n v="5"/>
    <m/>
    <n v="-5"/>
    <x v="1"/>
    <x v="1"/>
    <x v="1"/>
  </r>
  <r>
    <x v="1"/>
    <x v="113"/>
    <s v="Green's"/>
    <n v="170"/>
    <m/>
    <n v="-170"/>
    <x v="4"/>
    <x v="2"/>
    <x v="1"/>
  </r>
  <r>
    <x v="0"/>
    <x v="114"/>
    <s v="Elec. Co."/>
    <n v="54.1"/>
    <m/>
    <n v="-54.1"/>
    <x v="5"/>
    <x v="2"/>
    <x v="1"/>
  </r>
  <r>
    <x v="1"/>
    <x v="114"/>
    <s v="Ground"/>
    <n v="5"/>
    <m/>
    <n v="-5"/>
    <x v="1"/>
    <x v="1"/>
    <x v="1"/>
  </r>
  <r>
    <x v="1"/>
    <x v="115"/>
    <s v="Ground"/>
    <n v="5"/>
    <m/>
    <n v="-5"/>
    <x v="1"/>
    <x v="1"/>
    <x v="1"/>
  </r>
  <r>
    <x v="1"/>
    <x v="116"/>
    <s v="Fuel. Co"/>
    <n v="81"/>
    <m/>
    <n v="-81"/>
    <x v="6"/>
    <x v="3"/>
    <x v="1"/>
  </r>
  <r>
    <x v="1"/>
    <x v="116"/>
    <s v="Ground"/>
    <n v="5"/>
    <m/>
    <n v="-5"/>
    <x v="1"/>
    <x v="1"/>
    <x v="1"/>
  </r>
  <r>
    <x v="1"/>
    <x v="117"/>
    <s v="Ground"/>
    <n v="5"/>
    <m/>
    <n v="-5"/>
    <x v="1"/>
    <x v="1"/>
    <x v="1"/>
  </r>
  <r>
    <x v="1"/>
    <x v="118"/>
    <s v="Green's"/>
    <n v="139.1"/>
    <m/>
    <n v="-139.1"/>
    <x v="4"/>
    <x v="2"/>
    <x v="1"/>
  </r>
  <r>
    <x v="1"/>
    <x v="118"/>
    <s v="Ground"/>
    <n v="5"/>
    <m/>
    <n v="-5"/>
    <x v="1"/>
    <x v="1"/>
    <x v="1"/>
  </r>
  <r>
    <x v="1"/>
    <x v="119"/>
    <s v="Ground"/>
    <n v="5"/>
    <m/>
    <n v="-5"/>
    <x v="1"/>
    <x v="1"/>
    <x v="1"/>
  </r>
  <r>
    <x v="1"/>
    <x v="119"/>
    <s v="Event Cinemas"/>
    <n v="43.9"/>
    <m/>
    <n v="-43.9"/>
    <x v="7"/>
    <x v="4"/>
    <x v="1"/>
  </r>
  <r>
    <x v="1"/>
    <x v="119"/>
    <s v="Fashionistas"/>
    <n v="101.80000000000001"/>
    <m/>
    <n v="-101.80000000000001"/>
    <x v="8"/>
    <x v="4"/>
    <x v="1"/>
  </r>
  <r>
    <x v="1"/>
    <x v="119"/>
    <s v="Joe's Grill"/>
    <n v="55.9"/>
    <m/>
    <n v="-55.9"/>
    <x v="9"/>
    <x v="1"/>
    <x v="1"/>
  </r>
  <r>
    <x v="1"/>
    <x v="120"/>
    <s v="Taxi Co."/>
    <n v="32"/>
    <m/>
    <n v="-32"/>
    <x v="10"/>
    <x v="3"/>
    <x v="1"/>
  </r>
  <r>
    <x v="0"/>
    <x v="121"/>
    <s v="Muscle Beach"/>
    <n v="30"/>
    <m/>
    <n v="-30"/>
    <x v="11"/>
    <x v="4"/>
    <x v="1"/>
  </r>
  <r>
    <x v="1"/>
    <x v="121"/>
    <s v="Ground"/>
    <n v="5"/>
    <m/>
    <n v="-5"/>
    <x v="1"/>
    <x v="1"/>
    <x v="1"/>
  </r>
  <r>
    <x v="1"/>
    <x v="122"/>
    <s v="Ground"/>
    <n v="5"/>
    <m/>
    <n v="-5"/>
    <x v="1"/>
    <x v="1"/>
    <x v="1"/>
  </r>
  <r>
    <x v="0"/>
    <x v="122"/>
    <s v="Village Medical"/>
    <n v="75"/>
    <m/>
    <n v="-75"/>
    <x v="16"/>
    <x v="5"/>
    <x v="1"/>
  </r>
  <r>
    <x v="0"/>
    <x v="122"/>
    <s v="Phone Co."/>
    <n v="40"/>
    <m/>
    <n v="-40"/>
    <x v="13"/>
    <x v="2"/>
    <x v="1"/>
  </r>
  <r>
    <x v="1"/>
    <x v="123"/>
    <s v="Sam's Gifts"/>
    <n v="49"/>
    <m/>
    <n v="-49"/>
    <x v="14"/>
    <x v="4"/>
    <x v="1"/>
  </r>
  <r>
    <x v="1"/>
    <x v="123"/>
    <s v="Streaming Co."/>
    <n v="35"/>
    <m/>
    <n v="-35"/>
    <x v="7"/>
    <x v="4"/>
    <x v="1"/>
  </r>
  <r>
    <x v="1"/>
    <x v="123"/>
    <s v="Ground"/>
    <n v="5"/>
    <m/>
    <n v="-5"/>
    <x v="1"/>
    <x v="1"/>
    <x v="1"/>
  </r>
  <r>
    <x v="1"/>
    <x v="124"/>
    <s v="Ground"/>
    <n v="5"/>
    <m/>
    <n v="-5"/>
    <x v="1"/>
    <x v="1"/>
    <x v="1"/>
  </r>
  <r>
    <x v="1"/>
    <x v="125"/>
    <s v="Ground"/>
    <n v="5"/>
    <m/>
    <n v="-5"/>
    <x v="1"/>
    <x v="1"/>
    <x v="1"/>
  </r>
  <r>
    <x v="1"/>
    <x v="125"/>
    <s v="Green's"/>
    <n v="174"/>
    <m/>
    <n v="-174"/>
    <x v="4"/>
    <x v="2"/>
    <x v="1"/>
  </r>
  <r>
    <x v="1"/>
    <x v="126"/>
    <s v="Pizza Pomodoro"/>
    <n v="41.1"/>
    <m/>
    <n v="-41.1"/>
    <x v="9"/>
    <x v="1"/>
    <x v="1"/>
  </r>
  <r>
    <x v="1"/>
    <x v="127"/>
    <s v="Golden Arches"/>
    <n v="16.2"/>
    <m/>
    <n v="-16.2"/>
    <x v="9"/>
    <x v="1"/>
    <x v="1"/>
  </r>
  <r>
    <x v="0"/>
    <x v="128"/>
    <s v="Worldvision"/>
    <n v="55"/>
    <m/>
    <n v="-55"/>
    <x v="15"/>
    <x v="6"/>
    <x v="1"/>
  </r>
  <r>
    <x v="1"/>
    <x v="128"/>
    <s v="Fuel. Co"/>
    <n v="67"/>
    <m/>
    <n v="-67"/>
    <x v="6"/>
    <x v="3"/>
    <x v="1"/>
  </r>
  <r>
    <x v="1"/>
    <x v="128"/>
    <s v="Ground"/>
    <n v="5"/>
    <m/>
    <n v="-5"/>
    <x v="1"/>
    <x v="1"/>
    <x v="1"/>
  </r>
  <r>
    <x v="1"/>
    <x v="129"/>
    <s v="Ground"/>
    <n v="5"/>
    <m/>
    <n v="-5"/>
    <x v="1"/>
    <x v="1"/>
    <x v="1"/>
  </r>
  <r>
    <x v="1"/>
    <x v="130"/>
    <s v="Ground"/>
    <n v="5"/>
    <m/>
    <n v="-5"/>
    <x v="1"/>
    <x v="1"/>
    <x v="1"/>
  </r>
  <r>
    <x v="1"/>
    <x v="131"/>
    <s v="Ground"/>
    <n v="5"/>
    <m/>
    <n v="-5"/>
    <x v="1"/>
    <x v="1"/>
    <x v="1"/>
  </r>
  <r>
    <x v="1"/>
    <x v="132"/>
    <s v="Ground"/>
    <n v="5"/>
    <m/>
    <n v="-5"/>
    <x v="1"/>
    <x v="1"/>
    <x v="1"/>
  </r>
  <r>
    <x v="1"/>
    <x v="132"/>
    <s v="Green's"/>
    <n v="165.8"/>
    <m/>
    <n v="-165.8"/>
    <x v="4"/>
    <x v="2"/>
    <x v="1"/>
  </r>
  <r>
    <x v="1"/>
    <x v="133"/>
    <s v="Ted's Trainers"/>
    <n v="128.80000000000001"/>
    <m/>
    <n v="-128.80000000000001"/>
    <x v="8"/>
    <x v="4"/>
    <x v="1"/>
  </r>
  <r>
    <x v="1"/>
    <x v="133"/>
    <s v="Home Decorator"/>
    <n v="235"/>
    <m/>
    <n v="-235"/>
    <x v="17"/>
    <x v="4"/>
    <x v="1"/>
  </r>
  <r>
    <x v="1"/>
    <x v="134"/>
    <s v="Fashionistas"/>
    <n v="149.19999999999999"/>
    <m/>
    <n v="-149.19999999999999"/>
    <x v="8"/>
    <x v="4"/>
    <x v="1"/>
  </r>
  <r>
    <x v="1"/>
    <x v="134"/>
    <s v="Taxi Co."/>
    <n v="27.200000000000003"/>
    <m/>
    <n v="-27.200000000000003"/>
    <x v="10"/>
    <x v="3"/>
    <x v="1"/>
  </r>
  <r>
    <x v="1"/>
    <x v="135"/>
    <s v="Foodary"/>
    <n v="15"/>
    <m/>
    <n v="-15"/>
    <x v="9"/>
    <x v="1"/>
    <x v="1"/>
  </r>
  <r>
    <x v="1"/>
    <x v="136"/>
    <s v="Ground"/>
    <n v="5"/>
    <m/>
    <n v="-5"/>
    <x v="1"/>
    <x v="1"/>
    <x v="1"/>
  </r>
  <r>
    <x v="1"/>
    <x v="135"/>
    <s v="Ground"/>
    <n v="5"/>
    <m/>
    <n v="-5"/>
    <x v="1"/>
    <x v="1"/>
    <x v="1"/>
  </r>
  <r>
    <x v="0"/>
    <x v="137"/>
    <s v="ACME Pty Ltd"/>
    <m/>
    <n v="4000"/>
    <n v="4000"/>
    <x v="0"/>
    <x v="0"/>
    <x v="0"/>
  </r>
  <r>
    <x v="1"/>
    <x v="138"/>
    <s v="Ground"/>
    <n v="5"/>
    <m/>
    <n v="-5"/>
    <x v="1"/>
    <x v="1"/>
    <x v="1"/>
  </r>
  <r>
    <x v="0"/>
    <x v="138"/>
    <s v="Estate Mgt."/>
    <n v="900"/>
    <m/>
    <n v="-900"/>
    <x v="2"/>
    <x v="2"/>
    <x v="1"/>
  </r>
  <r>
    <x v="0"/>
    <x v="138"/>
    <s v="Finance Co."/>
    <n v="150"/>
    <m/>
    <n v="-150"/>
    <x v="3"/>
    <x v="3"/>
    <x v="1"/>
  </r>
  <r>
    <x v="1"/>
    <x v="138"/>
    <s v="Ground"/>
    <n v="5"/>
    <m/>
    <n v="-5"/>
    <x v="1"/>
    <x v="1"/>
    <x v="1"/>
  </r>
  <r>
    <x v="1"/>
    <x v="139"/>
    <s v="Ground"/>
    <n v="5"/>
    <m/>
    <n v="-5"/>
    <x v="1"/>
    <x v="1"/>
    <x v="1"/>
  </r>
  <r>
    <x v="1"/>
    <x v="140"/>
    <s v="Ground"/>
    <n v="5"/>
    <m/>
    <n v="-5"/>
    <x v="1"/>
    <x v="1"/>
    <x v="1"/>
  </r>
  <r>
    <x v="1"/>
    <x v="141"/>
    <s v="Ground"/>
    <n v="5"/>
    <m/>
    <n v="-5"/>
    <x v="1"/>
    <x v="1"/>
    <x v="1"/>
  </r>
  <r>
    <x v="1"/>
    <x v="141"/>
    <s v="Green's"/>
    <n v="119"/>
    <m/>
    <n v="-119"/>
    <x v="4"/>
    <x v="2"/>
    <x v="1"/>
  </r>
  <r>
    <x v="0"/>
    <x v="142"/>
    <s v="Elec. Co."/>
    <n v="55"/>
    <m/>
    <n v="-55"/>
    <x v="5"/>
    <x v="2"/>
    <x v="1"/>
  </r>
  <r>
    <x v="1"/>
    <x v="142"/>
    <s v="Ground"/>
    <n v="5"/>
    <m/>
    <n v="-5"/>
    <x v="1"/>
    <x v="1"/>
    <x v="1"/>
  </r>
  <r>
    <x v="1"/>
    <x v="143"/>
    <s v="Ground"/>
    <n v="5"/>
    <m/>
    <n v="-5"/>
    <x v="1"/>
    <x v="1"/>
    <x v="1"/>
  </r>
  <r>
    <x v="1"/>
    <x v="144"/>
    <s v="Fuel. Co"/>
    <n v="82.1"/>
    <m/>
    <n v="-82.1"/>
    <x v="6"/>
    <x v="3"/>
    <x v="1"/>
  </r>
  <r>
    <x v="1"/>
    <x v="144"/>
    <s v="Ground"/>
    <n v="5"/>
    <m/>
    <n v="-5"/>
    <x v="1"/>
    <x v="1"/>
    <x v="1"/>
  </r>
  <r>
    <x v="1"/>
    <x v="145"/>
    <s v="Ground"/>
    <n v="5"/>
    <m/>
    <n v="-5"/>
    <x v="1"/>
    <x v="1"/>
    <x v="1"/>
  </r>
  <r>
    <x v="1"/>
    <x v="146"/>
    <s v="Green's"/>
    <n v="140.19999999999999"/>
    <m/>
    <n v="-140.19999999999999"/>
    <x v="4"/>
    <x v="2"/>
    <x v="1"/>
  </r>
  <r>
    <x v="1"/>
    <x v="146"/>
    <s v="Ground"/>
    <n v="5"/>
    <m/>
    <n v="-5"/>
    <x v="1"/>
    <x v="1"/>
    <x v="1"/>
  </r>
  <r>
    <x v="1"/>
    <x v="147"/>
    <s v="Ground"/>
    <n v="5"/>
    <m/>
    <n v="-5"/>
    <x v="1"/>
    <x v="1"/>
    <x v="1"/>
  </r>
  <r>
    <x v="1"/>
    <x v="147"/>
    <s v="Event Cinemas"/>
    <n v="44.9"/>
    <m/>
    <n v="-44.9"/>
    <x v="7"/>
    <x v="4"/>
    <x v="1"/>
  </r>
  <r>
    <x v="1"/>
    <x v="147"/>
    <s v="Fashionistas"/>
    <n v="102.9"/>
    <m/>
    <n v="-102.9"/>
    <x v="8"/>
    <x v="4"/>
    <x v="1"/>
  </r>
  <r>
    <x v="1"/>
    <x v="147"/>
    <s v="Joe's Grill"/>
    <n v="56.9"/>
    <m/>
    <n v="-56.9"/>
    <x v="9"/>
    <x v="1"/>
    <x v="1"/>
  </r>
  <r>
    <x v="1"/>
    <x v="148"/>
    <s v="Taxi Co."/>
    <n v="33.1"/>
    <m/>
    <n v="-33.1"/>
    <x v="10"/>
    <x v="3"/>
    <x v="1"/>
  </r>
  <r>
    <x v="0"/>
    <x v="149"/>
    <s v="Muscle Beach"/>
    <n v="30"/>
    <m/>
    <n v="-30"/>
    <x v="11"/>
    <x v="4"/>
    <x v="1"/>
  </r>
  <r>
    <x v="1"/>
    <x v="149"/>
    <s v="Ground"/>
    <n v="5"/>
    <m/>
    <n v="-5"/>
    <x v="1"/>
    <x v="1"/>
    <x v="1"/>
  </r>
  <r>
    <x v="1"/>
    <x v="150"/>
    <s v="Ground"/>
    <n v="5"/>
    <m/>
    <n v="-5"/>
    <x v="1"/>
    <x v="1"/>
    <x v="1"/>
  </r>
  <r>
    <x v="0"/>
    <x v="150"/>
    <s v="Phone Co."/>
    <n v="40"/>
    <m/>
    <n v="-40"/>
    <x v="13"/>
    <x v="2"/>
    <x v="1"/>
  </r>
  <r>
    <x v="1"/>
    <x v="151"/>
    <s v="Sam's Gifts"/>
    <n v="50.1"/>
    <m/>
    <n v="-50.1"/>
    <x v="14"/>
    <x v="4"/>
    <x v="1"/>
  </r>
  <r>
    <x v="1"/>
    <x v="151"/>
    <s v="Streaming Co."/>
    <n v="35"/>
    <m/>
    <n v="-35"/>
    <x v="7"/>
    <x v="4"/>
    <x v="1"/>
  </r>
  <r>
    <x v="1"/>
    <x v="151"/>
    <s v="Ground"/>
    <n v="5"/>
    <m/>
    <n v="-5"/>
    <x v="1"/>
    <x v="1"/>
    <x v="1"/>
  </r>
  <r>
    <x v="1"/>
    <x v="152"/>
    <s v="Ground"/>
    <n v="5"/>
    <m/>
    <n v="-5"/>
    <x v="1"/>
    <x v="1"/>
    <x v="1"/>
  </r>
  <r>
    <x v="1"/>
    <x v="153"/>
    <s v="Ground"/>
    <n v="5"/>
    <m/>
    <n v="-5"/>
    <x v="1"/>
    <x v="1"/>
    <x v="1"/>
  </r>
  <r>
    <x v="1"/>
    <x v="153"/>
    <s v="Green's"/>
    <n v="234"/>
    <m/>
    <n v="-234"/>
    <x v="4"/>
    <x v="2"/>
    <x v="1"/>
  </r>
  <r>
    <x v="1"/>
    <x v="154"/>
    <s v="Pizza Pomodoro"/>
    <n v="42.1"/>
    <m/>
    <n v="-42.1"/>
    <x v="9"/>
    <x v="1"/>
    <x v="1"/>
  </r>
  <r>
    <x v="1"/>
    <x v="155"/>
    <s v="Golden Arches"/>
    <n v="17.099999999999998"/>
    <m/>
    <n v="-17.099999999999998"/>
    <x v="9"/>
    <x v="1"/>
    <x v="1"/>
  </r>
  <r>
    <x v="0"/>
    <x v="156"/>
    <s v="Worldvision"/>
    <n v="55"/>
    <m/>
    <n v="-55"/>
    <x v="15"/>
    <x v="6"/>
    <x v="1"/>
  </r>
  <r>
    <x v="1"/>
    <x v="156"/>
    <s v="Fuel. Co"/>
    <n v="67.900000000000006"/>
    <m/>
    <n v="-67.900000000000006"/>
    <x v="6"/>
    <x v="3"/>
    <x v="1"/>
  </r>
  <r>
    <x v="1"/>
    <x v="156"/>
    <s v="Ground"/>
    <n v="5"/>
    <m/>
    <n v="-5"/>
    <x v="1"/>
    <x v="1"/>
    <x v="1"/>
  </r>
  <r>
    <x v="1"/>
    <x v="157"/>
    <s v="Ground"/>
    <n v="5"/>
    <m/>
    <n v="-5"/>
    <x v="1"/>
    <x v="1"/>
    <x v="1"/>
  </r>
  <r>
    <x v="1"/>
    <x v="158"/>
    <s v="Ground"/>
    <n v="5"/>
    <m/>
    <n v="-5"/>
    <x v="1"/>
    <x v="1"/>
    <x v="1"/>
  </r>
  <r>
    <x v="1"/>
    <x v="159"/>
    <s v="Ground"/>
    <n v="5"/>
    <m/>
    <n v="-5"/>
    <x v="1"/>
    <x v="1"/>
    <x v="1"/>
  </r>
  <r>
    <x v="1"/>
    <x v="160"/>
    <s v="Ground"/>
    <n v="5"/>
    <m/>
    <n v="-5"/>
    <x v="1"/>
    <x v="1"/>
    <x v="1"/>
  </r>
  <r>
    <x v="1"/>
    <x v="160"/>
    <s v="Green's"/>
    <n v="166.9"/>
    <m/>
    <n v="-166.9"/>
    <x v="4"/>
    <x v="2"/>
    <x v="1"/>
  </r>
  <r>
    <x v="1"/>
    <x v="161"/>
    <s v="Ted's Trainers"/>
    <n v="129.9"/>
    <m/>
    <n v="-129.9"/>
    <x v="8"/>
    <x v="4"/>
    <x v="1"/>
  </r>
  <r>
    <x v="1"/>
    <x v="161"/>
    <s v="Ticketek"/>
    <n v="180.29999999999998"/>
    <m/>
    <n v="-180.29999999999998"/>
    <x v="7"/>
    <x v="4"/>
    <x v="1"/>
  </r>
  <r>
    <x v="1"/>
    <x v="162"/>
    <s v="Fashionistas"/>
    <n v="150.1"/>
    <m/>
    <n v="-150.1"/>
    <x v="8"/>
    <x v="4"/>
    <x v="1"/>
  </r>
  <r>
    <x v="1"/>
    <x v="162"/>
    <s v="Taxi Co."/>
    <n v="28.200000000000003"/>
    <m/>
    <n v="-28.200000000000003"/>
    <x v="10"/>
    <x v="3"/>
    <x v="1"/>
  </r>
  <r>
    <x v="1"/>
    <x v="162"/>
    <s v="Foodary"/>
    <n v="15"/>
    <m/>
    <n v="-15"/>
    <x v="9"/>
    <x v="1"/>
    <x v="1"/>
  </r>
  <r>
    <x v="1"/>
    <x v="163"/>
    <s v="Ground"/>
    <n v="5"/>
    <m/>
    <n v="-5"/>
    <x v="1"/>
    <x v="1"/>
    <x v="1"/>
  </r>
  <r>
    <x v="1"/>
    <x v="164"/>
    <s v="Ground"/>
    <n v="5"/>
    <m/>
    <n v="-5"/>
    <x v="1"/>
    <x v="1"/>
    <x v="1"/>
  </r>
  <r>
    <x v="0"/>
    <x v="165"/>
    <s v="ACME Pty Ltd"/>
    <m/>
    <n v="4000"/>
    <n v="4000"/>
    <x v="0"/>
    <x v="0"/>
    <x v="0"/>
  </r>
  <r>
    <x v="1"/>
    <x v="166"/>
    <s v="Ground"/>
    <n v="5"/>
    <m/>
    <n v="-5"/>
    <x v="1"/>
    <x v="1"/>
    <x v="1"/>
  </r>
  <r>
    <x v="0"/>
    <x v="167"/>
    <s v="Estate Mgt."/>
    <n v="900"/>
    <m/>
    <n v="-900"/>
    <x v="2"/>
    <x v="2"/>
    <x v="1"/>
  </r>
  <r>
    <x v="0"/>
    <x v="167"/>
    <s v="Finance Co."/>
    <n v="150"/>
    <m/>
    <n v="-150"/>
    <x v="3"/>
    <x v="3"/>
    <x v="1"/>
  </r>
  <r>
    <x v="1"/>
    <x v="167"/>
    <s v="Fodary"/>
    <n v="15"/>
    <m/>
    <n v="-15"/>
    <x v="9"/>
    <x v="1"/>
    <x v="1"/>
  </r>
  <r>
    <x v="1"/>
    <x v="167"/>
    <s v="Ground"/>
    <n v="5"/>
    <m/>
    <n v="-5"/>
    <x v="1"/>
    <x v="1"/>
    <x v="1"/>
  </r>
  <r>
    <x v="1"/>
    <x v="168"/>
    <s v="Ground"/>
    <n v="5"/>
    <m/>
    <n v="-5"/>
    <x v="1"/>
    <x v="1"/>
    <x v="1"/>
  </r>
  <r>
    <x v="1"/>
    <x v="169"/>
    <s v="Ground"/>
    <n v="5"/>
    <m/>
    <n v="-5"/>
    <x v="1"/>
    <x v="1"/>
    <x v="1"/>
  </r>
  <r>
    <x v="1"/>
    <x v="169"/>
    <s v="Green's"/>
    <n v="180"/>
    <m/>
    <n v="-180"/>
    <x v="4"/>
    <x v="2"/>
    <x v="1"/>
  </r>
  <r>
    <x v="0"/>
    <x v="170"/>
    <s v="Elec. Co."/>
    <n v="56.1"/>
    <m/>
    <n v="-56.1"/>
    <x v="5"/>
    <x v="2"/>
    <x v="1"/>
  </r>
  <r>
    <x v="1"/>
    <x v="170"/>
    <s v="Ground"/>
    <n v="5"/>
    <m/>
    <n v="-5"/>
    <x v="1"/>
    <x v="1"/>
    <x v="1"/>
  </r>
  <r>
    <x v="1"/>
    <x v="171"/>
    <s v="Ground"/>
    <n v="5"/>
    <m/>
    <n v="-5"/>
    <x v="1"/>
    <x v="1"/>
    <x v="1"/>
  </r>
  <r>
    <x v="1"/>
    <x v="172"/>
    <s v="Fuel. Co"/>
    <n v="83.1"/>
    <m/>
    <n v="-83.1"/>
    <x v="6"/>
    <x v="3"/>
    <x v="1"/>
  </r>
  <r>
    <x v="1"/>
    <x v="172"/>
    <s v="Ground"/>
    <n v="5"/>
    <m/>
    <n v="-5"/>
    <x v="1"/>
    <x v="1"/>
    <x v="1"/>
  </r>
  <r>
    <x v="1"/>
    <x v="173"/>
    <s v="Ground"/>
    <n v="5"/>
    <m/>
    <n v="-5"/>
    <x v="1"/>
    <x v="1"/>
    <x v="1"/>
  </r>
  <r>
    <x v="1"/>
    <x v="174"/>
    <s v="Green's"/>
    <n v="141.1"/>
    <m/>
    <n v="-141.1"/>
    <x v="4"/>
    <x v="2"/>
    <x v="1"/>
  </r>
  <r>
    <x v="1"/>
    <x v="174"/>
    <s v="Ground"/>
    <n v="5"/>
    <m/>
    <n v="-5"/>
    <x v="1"/>
    <x v="1"/>
    <x v="1"/>
  </r>
  <r>
    <x v="1"/>
    <x v="175"/>
    <s v="Ground"/>
    <n v="5"/>
    <m/>
    <n v="-5"/>
    <x v="1"/>
    <x v="1"/>
    <x v="1"/>
  </r>
  <r>
    <x v="1"/>
    <x v="175"/>
    <s v="Event Cinemas"/>
    <n v="45.8"/>
    <m/>
    <n v="-45.8"/>
    <x v="7"/>
    <x v="4"/>
    <x v="1"/>
  </r>
  <r>
    <x v="1"/>
    <x v="175"/>
    <s v="Fashionistas"/>
    <n v="103.80000000000001"/>
    <m/>
    <n v="-103.80000000000001"/>
    <x v="8"/>
    <x v="4"/>
    <x v="1"/>
  </r>
  <r>
    <x v="1"/>
    <x v="175"/>
    <s v="Joe's Grill"/>
    <n v="58"/>
    <m/>
    <n v="-58"/>
    <x v="9"/>
    <x v="1"/>
    <x v="1"/>
  </r>
  <r>
    <x v="1"/>
    <x v="176"/>
    <s v="Taxi Co."/>
    <n v="34.200000000000003"/>
    <m/>
    <n v="-34.200000000000003"/>
    <x v="10"/>
    <x v="3"/>
    <x v="1"/>
  </r>
  <r>
    <x v="0"/>
    <x v="177"/>
    <s v="Muscle Beach"/>
    <n v="30"/>
    <m/>
    <n v="-30"/>
    <x v="11"/>
    <x v="4"/>
    <x v="1"/>
  </r>
  <r>
    <x v="1"/>
    <x v="177"/>
    <s v="Ground"/>
    <n v="5"/>
    <m/>
    <n v="-5"/>
    <x v="1"/>
    <x v="1"/>
    <x v="1"/>
  </r>
  <r>
    <x v="1"/>
    <x v="178"/>
    <s v="Ground"/>
    <n v="5"/>
    <m/>
    <n v="-5"/>
    <x v="1"/>
    <x v="1"/>
    <x v="1"/>
  </r>
  <r>
    <x v="0"/>
    <x v="178"/>
    <s v="Phone Co."/>
    <n v="40"/>
    <m/>
    <n v="-40"/>
    <x v="13"/>
    <x v="2"/>
    <x v="1"/>
  </r>
  <r>
    <x v="1"/>
    <x v="179"/>
    <s v="Sam's Gifts"/>
    <n v="51.1"/>
    <m/>
    <n v="-51.1"/>
    <x v="14"/>
    <x v="4"/>
    <x v="1"/>
  </r>
  <r>
    <x v="1"/>
    <x v="179"/>
    <s v="Streaming Co."/>
    <n v="35"/>
    <m/>
    <n v="-35"/>
    <x v="7"/>
    <x v="4"/>
    <x v="1"/>
  </r>
  <r>
    <x v="1"/>
    <x v="179"/>
    <s v="Ground"/>
    <n v="5"/>
    <m/>
    <n v="-5"/>
    <x v="1"/>
    <x v="1"/>
    <x v="1"/>
  </r>
  <r>
    <x v="1"/>
    <x v="180"/>
    <s v="Ground"/>
    <n v="5"/>
    <m/>
    <n v="-5"/>
    <x v="1"/>
    <x v="1"/>
    <x v="1"/>
  </r>
  <r>
    <x v="1"/>
    <x v="181"/>
    <s v="Ground"/>
    <n v="5"/>
    <m/>
    <n v="-5"/>
    <x v="1"/>
    <x v="1"/>
    <x v="1"/>
  </r>
  <r>
    <x v="1"/>
    <x v="181"/>
    <s v="Green's"/>
    <n v="176"/>
    <m/>
    <n v="-176"/>
    <x v="4"/>
    <x v="2"/>
    <x v="1"/>
  </r>
  <r>
    <x v="1"/>
    <x v="182"/>
    <s v="Pizza Pomodoro"/>
    <n v="43.1"/>
    <m/>
    <n v="-43.1"/>
    <x v="9"/>
    <x v="1"/>
    <x v="1"/>
  </r>
  <r>
    <x v="1"/>
    <x v="183"/>
    <s v="Golden Arches"/>
    <n v="18.2"/>
    <m/>
    <n v="-18.2"/>
    <x v="9"/>
    <x v="1"/>
    <x v="1"/>
  </r>
  <r>
    <x v="0"/>
    <x v="184"/>
    <s v="Worldvision"/>
    <n v="55"/>
    <m/>
    <n v="-55"/>
    <x v="15"/>
    <x v="6"/>
    <x v="1"/>
  </r>
  <r>
    <x v="1"/>
    <x v="184"/>
    <s v="Fuel. Co"/>
    <n v="68.800000000000011"/>
    <m/>
    <n v="-68.800000000000011"/>
    <x v="6"/>
    <x v="3"/>
    <x v="1"/>
  </r>
  <r>
    <x v="1"/>
    <x v="184"/>
    <s v="Ground"/>
    <n v="5"/>
    <m/>
    <n v="-5"/>
    <x v="1"/>
    <x v="1"/>
    <x v="1"/>
  </r>
  <r>
    <x v="1"/>
    <x v="185"/>
    <s v="Ground"/>
    <n v="5"/>
    <m/>
    <n v="-5"/>
    <x v="1"/>
    <x v="1"/>
    <x v="1"/>
  </r>
  <r>
    <x v="1"/>
    <x v="186"/>
    <s v="Ground"/>
    <n v="5"/>
    <m/>
    <n v="-5"/>
    <x v="1"/>
    <x v="1"/>
    <x v="1"/>
  </r>
  <r>
    <x v="1"/>
    <x v="187"/>
    <s v="Ground"/>
    <n v="5"/>
    <m/>
    <n v="-5"/>
    <x v="1"/>
    <x v="1"/>
    <x v="1"/>
  </r>
  <r>
    <x v="1"/>
    <x v="188"/>
    <s v="Ground"/>
    <n v="5"/>
    <m/>
    <n v="-5"/>
    <x v="1"/>
    <x v="1"/>
    <x v="1"/>
  </r>
  <r>
    <x v="1"/>
    <x v="188"/>
    <s v="Green's"/>
    <n v="193"/>
    <m/>
    <n v="-193"/>
    <x v="4"/>
    <x v="2"/>
    <x v="1"/>
  </r>
  <r>
    <x v="1"/>
    <x v="189"/>
    <s v="Ted's Trainers"/>
    <n v="130.80000000000001"/>
    <m/>
    <n v="-130.80000000000001"/>
    <x v="8"/>
    <x v="4"/>
    <x v="1"/>
  </r>
  <r>
    <x v="1"/>
    <x v="189"/>
    <s v="Home Decorator"/>
    <n v="181.39999999999998"/>
    <m/>
    <n v="-181.39999999999998"/>
    <x v="17"/>
    <x v="4"/>
    <x v="1"/>
  </r>
  <r>
    <x v="1"/>
    <x v="190"/>
    <s v="Fashionistas"/>
    <n v="151.19999999999999"/>
    <m/>
    <n v="-151.19999999999999"/>
    <x v="8"/>
    <x v="4"/>
    <x v="1"/>
  </r>
  <r>
    <x v="1"/>
    <x v="190"/>
    <s v="Taxi Co."/>
    <n v="29.300000000000004"/>
    <m/>
    <n v="-29.300000000000004"/>
    <x v="10"/>
    <x v="3"/>
    <x v="1"/>
  </r>
  <r>
    <x v="1"/>
    <x v="190"/>
    <s v="Foodary"/>
    <n v="15"/>
    <m/>
    <n v="-15"/>
    <x v="9"/>
    <x v="1"/>
    <x v="1"/>
  </r>
  <r>
    <x v="1"/>
    <x v="191"/>
    <s v="Ground"/>
    <n v="5"/>
    <m/>
    <n v="-5"/>
    <x v="1"/>
    <x v="1"/>
    <x v="1"/>
  </r>
  <r>
    <x v="1"/>
    <x v="192"/>
    <s v="Ground"/>
    <n v="5"/>
    <m/>
    <n v="-5"/>
    <x v="1"/>
    <x v="1"/>
    <x v="1"/>
  </r>
  <r>
    <x v="0"/>
    <x v="192"/>
    <s v="ACME Pty Ltd"/>
    <m/>
    <n v="4000"/>
    <n v="4000"/>
    <x v="0"/>
    <x v="0"/>
    <x v="0"/>
  </r>
  <r>
    <x v="1"/>
    <x v="193"/>
    <s v="Ground"/>
    <n v="5"/>
    <m/>
    <n v="-5"/>
    <x v="1"/>
    <x v="1"/>
    <x v="1"/>
  </r>
  <r>
    <x v="0"/>
    <x v="194"/>
    <s v="Estate Mgt."/>
    <n v="900"/>
    <m/>
    <n v="-900"/>
    <x v="2"/>
    <x v="2"/>
    <x v="1"/>
  </r>
  <r>
    <x v="0"/>
    <x v="194"/>
    <s v="Finance Co."/>
    <n v="150"/>
    <m/>
    <n v="-150"/>
    <x v="3"/>
    <x v="3"/>
    <x v="1"/>
  </r>
  <r>
    <x v="1"/>
    <x v="194"/>
    <s v="Ground"/>
    <n v="5"/>
    <m/>
    <n v="-5"/>
    <x v="1"/>
    <x v="1"/>
    <x v="1"/>
  </r>
  <r>
    <x v="1"/>
    <x v="194"/>
    <s v="Ground"/>
    <n v="5"/>
    <m/>
    <n v="-5"/>
    <x v="1"/>
    <x v="1"/>
    <x v="1"/>
  </r>
  <r>
    <x v="1"/>
    <x v="195"/>
    <s v="Ground"/>
    <n v="5"/>
    <m/>
    <n v="-5"/>
    <x v="1"/>
    <x v="1"/>
    <x v="1"/>
  </r>
  <r>
    <x v="1"/>
    <x v="196"/>
    <s v="Ground"/>
    <n v="5"/>
    <m/>
    <n v="-5"/>
    <x v="1"/>
    <x v="1"/>
    <x v="1"/>
  </r>
  <r>
    <x v="1"/>
    <x v="196"/>
    <s v="Green's"/>
    <n v="137"/>
    <m/>
    <n v="-137"/>
    <x v="4"/>
    <x v="2"/>
    <x v="1"/>
  </r>
  <r>
    <x v="0"/>
    <x v="197"/>
    <s v="Elec. Co."/>
    <n v="57"/>
    <m/>
    <n v="-57"/>
    <x v="5"/>
    <x v="2"/>
    <x v="1"/>
  </r>
  <r>
    <x v="1"/>
    <x v="197"/>
    <s v="Ground"/>
    <n v="5"/>
    <m/>
    <n v="-5"/>
    <x v="1"/>
    <x v="1"/>
    <x v="1"/>
  </r>
  <r>
    <x v="1"/>
    <x v="198"/>
    <s v="Ground"/>
    <n v="5"/>
    <m/>
    <n v="-5"/>
    <x v="1"/>
    <x v="1"/>
    <x v="1"/>
  </r>
  <r>
    <x v="1"/>
    <x v="199"/>
    <s v="Fuel. Co"/>
    <n v="84.199999999999989"/>
    <m/>
    <n v="-84.199999999999989"/>
    <x v="6"/>
    <x v="3"/>
    <x v="1"/>
  </r>
  <r>
    <x v="1"/>
    <x v="199"/>
    <s v="Ground"/>
    <n v="5"/>
    <m/>
    <n v="-5"/>
    <x v="1"/>
    <x v="1"/>
    <x v="1"/>
  </r>
  <r>
    <x v="1"/>
    <x v="200"/>
    <s v="Ground"/>
    <n v="5"/>
    <m/>
    <n v="-5"/>
    <x v="1"/>
    <x v="1"/>
    <x v="1"/>
  </r>
  <r>
    <x v="1"/>
    <x v="201"/>
    <s v="Green's"/>
    <n v="142.1"/>
    <m/>
    <n v="-142.1"/>
    <x v="4"/>
    <x v="2"/>
    <x v="1"/>
  </r>
  <r>
    <x v="1"/>
    <x v="201"/>
    <s v="Ground"/>
    <n v="5"/>
    <m/>
    <n v="-5"/>
    <x v="1"/>
    <x v="1"/>
    <x v="1"/>
  </r>
  <r>
    <x v="1"/>
    <x v="202"/>
    <s v="Ground"/>
    <n v="5"/>
    <m/>
    <n v="-5"/>
    <x v="1"/>
    <x v="1"/>
    <x v="1"/>
  </r>
  <r>
    <x v="1"/>
    <x v="202"/>
    <s v="Event Cinemas"/>
    <n v="46.8"/>
    <m/>
    <n v="-46.8"/>
    <x v="7"/>
    <x v="4"/>
    <x v="1"/>
  </r>
  <r>
    <x v="1"/>
    <x v="202"/>
    <s v="Fashionistas"/>
    <n v="104.70000000000002"/>
    <m/>
    <n v="-104.70000000000002"/>
    <x v="8"/>
    <x v="4"/>
    <x v="1"/>
  </r>
  <r>
    <x v="1"/>
    <x v="202"/>
    <s v="Joe's Grill"/>
    <n v="59.1"/>
    <m/>
    <n v="-59.1"/>
    <x v="9"/>
    <x v="1"/>
    <x v="1"/>
  </r>
  <r>
    <x v="1"/>
    <x v="203"/>
    <s v="Taxi Co."/>
    <n v="35.1"/>
    <m/>
    <n v="-35.1"/>
    <x v="10"/>
    <x v="3"/>
    <x v="1"/>
  </r>
  <r>
    <x v="0"/>
    <x v="204"/>
    <s v="Muscle Beach"/>
    <n v="30"/>
    <m/>
    <n v="-30"/>
    <x v="11"/>
    <x v="4"/>
    <x v="1"/>
  </r>
  <r>
    <x v="1"/>
    <x v="204"/>
    <s v="Ground"/>
    <n v="5"/>
    <m/>
    <n v="-5"/>
    <x v="1"/>
    <x v="1"/>
    <x v="1"/>
  </r>
  <r>
    <x v="1"/>
    <x v="205"/>
    <s v="Ground"/>
    <n v="5"/>
    <m/>
    <n v="-5"/>
    <x v="1"/>
    <x v="1"/>
    <x v="1"/>
  </r>
  <r>
    <x v="0"/>
    <x v="205"/>
    <s v="Phone Co."/>
    <n v="40"/>
    <m/>
    <n v="-40"/>
    <x v="13"/>
    <x v="2"/>
    <x v="1"/>
  </r>
  <r>
    <x v="1"/>
    <x v="206"/>
    <s v="Sam's Gifts"/>
    <n v="52.1"/>
    <m/>
    <n v="-52.1"/>
    <x v="14"/>
    <x v="4"/>
    <x v="1"/>
  </r>
  <r>
    <x v="1"/>
    <x v="206"/>
    <s v="Streaming Co."/>
    <n v="35"/>
    <m/>
    <n v="-35"/>
    <x v="7"/>
    <x v="4"/>
    <x v="1"/>
  </r>
  <r>
    <x v="1"/>
    <x v="206"/>
    <s v="Ground"/>
    <n v="5"/>
    <m/>
    <n v="-5"/>
    <x v="1"/>
    <x v="1"/>
    <x v="1"/>
  </r>
  <r>
    <x v="1"/>
    <x v="207"/>
    <s v="Ground"/>
    <n v="5"/>
    <m/>
    <n v="-5"/>
    <x v="1"/>
    <x v="1"/>
    <x v="1"/>
  </r>
  <r>
    <x v="1"/>
    <x v="208"/>
    <s v="Ground"/>
    <n v="5"/>
    <m/>
    <n v="-5"/>
    <x v="1"/>
    <x v="1"/>
    <x v="1"/>
  </r>
  <r>
    <x v="1"/>
    <x v="208"/>
    <s v="Green's"/>
    <n v="177"/>
    <m/>
    <n v="-177"/>
    <x v="4"/>
    <x v="2"/>
    <x v="1"/>
  </r>
  <r>
    <x v="1"/>
    <x v="209"/>
    <s v="Pizza Pomodoro"/>
    <n v="44.2"/>
    <m/>
    <n v="-44.2"/>
    <x v="9"/>
    <x v="1"/>
    <x v="1"/>
  </r>
  <r>
    <x v="1"/>
    <x v="210"/>
    <s v="Golden Arches"/>
    <n v="19.2"/>
    <m/>
    <n v="-19.2"/>
    <x v="9"/>
    <x v="1"/>
    <x v="1"/>
  </r>
  <r>
    <x v="0"/>
    <x v="211"/>
    <s v="Worldvision"/>
    <n v="55"/>
    <m/>
    <n v="-55"/>
    <x v="15"/>
    <x v="6"/>
    <x v="1"/>
  </r>
  <r>
    <x v="1"/>
    <x v="211"/>
    <s v="Fuel. Co"/>
    <n v="69.700000000000017"/>
    <m/>
    <n v="-69.700000000000017"/>
    <x v="6"/>
    <x v="3"/>
    <x v="1"/>
  </r>
  <r>
    <x v="1"/>
    <x v="211"/>
    <s v="Ground"/>
    <n v="5"/>
    <m/>
    <n v="-5"/>
    <x v="1"/>
    <x v="1"/>
    <x v="1"/>
  </r>
  <r>
    <x v="1"/>
    <x v="212"/>
    <s v="Ground"/>
    <n v="5"/>
    <m/>
    <n v="-5"/>
    <x v="1"/>
    <x v="1"/>
    <x v="1"/>
  </r>
  <r>
    <x v="1"/>
    <x v="213"/>
    <s v="Ground"/>
    <n v="5"/>
    <m/>
    <n v="-5"/>
    <x v="1"/>
    <x v="1"/>
    <x v="1"/>
  </r>
  <r>
    <x v="1"/>
    <x v="214"/>
    <s v="Ground"/>
    <n v="5"/>
    <m/>
    <n v="-5"/>
    <x v="1"/>
    <x v="1"/>
    <x v="1"/>
  </r>
  <r>
    <x v="1"/>
    <x v="215"/>
    <s v="Ground"/>
    <n v="5"/>
    <m/>
    <n v="-5"/>
    <x v="1"/>
    <x v="1"/>
    <x v="1"/>
  </r>
  <r>
    <x v="1"/>
    <x v="215"/>
    <s v="Green's"/>
    <n v="117"/>
    <m/>
    <n v="-117"/>
    <x v="4"/>
    <x v="2"/>
    <x v="1"/>
  </r>
  <r>
    <x v="1"/>
    <x v="216"/>
    <s v="Ted's Trainers"/>
    <n v="131.9"/>
    <m/>
    <n v="-131.9"/>
    <x v="8"/>
    <x v="4"/>
    <x v="1"/>
  </r>
  <r>
    <x v="1"/>
    <x v="216"/>
    <s v="Ticketek"/>
    <n v="182.39999999999998"/>
    <m/>
    <n v="-182.39999999999998"/>
    <x v="7"/>
    <x v="4"/>
    <x v="1"/>
  </r>
  <r>
    <x v="1"/>
    <x v="217"/>
    <s v="Fashionistas"/>
    <n v="152.29999999999998"/>
    <m/>
    <n v="-152.29999999999998"/>
    <x v="8"/>
    <x v="4"/>
    <x v="1"/>
  </r>
  <r>
    <x v="1"/>
    <x v="217"/>
    <s v="Taxi Co."/>
    <n v="30.300000000000004"/>
    <m/>
    <n v="-30.300000000000004"/>
    <x v="10"/>
    <x v="3"/>
    <x v="1"/>
  </r>
  <r>
    <x v="1"/>
    <x v="217"/>
    <s v="Foodary"/>
    <n v="15"/>
    <m/>
    <n v="-15"/>
    <x v="9"/>
    <x v="1"/>
    <x v="1"/>
  </r>
  <r>
    <x v="1"/>
    <x v="218"/>
    <s v="Ground"/>
    <n v="5"/>
    <m/>
    <n v="-5"/>
    <x v="1"/>
    <x v="1"/>
    <x v="1"/>
  </r>
  <r>
    <x v="1"/>
    <x v="219"/>
    <s v="Ground"/>
    <n v="5"/>
    <m/>
    <n v="-5"/>
    <x v="1"/>
    <x v="1"/>
    <x v="1"/>
  </r>
  <r>
    <x v="0"/>
    <x v="219"/>
    <s v="ACME Pty Ltd"/>
    <m/>
    <n v="4000"/>
    <n v="4000"/>
    <x v="0"/>
    <x v="0"/>
    <x v="0"/>
  </r>
  <r>
    <x v="1"/>
    <x v="220"/>
    <s v="Ground"/>
    <n v="5"/>
    <m/>
    <n v="-5"/>
    <x v="1"/>
    <x v="1"/>
    <x v="1"/>
  </r>
  <r>
    <x v="0"/>
    <x v="221"/>
    <s v="Estate Mgt."/>
    <n v="900"/>
    <m/>
    <n v="-900"/>
    <x v="2"/>
    <x v="2"/>
    <x v="1"/>
  </r>
  <r>
    <x v="0"/>
    <x v="221"/>
    <s v="Finance Co."/>
    <n v="150"/>
    <m/>
    <n v="-150"/>
    <x v="3"/>
    <x v="3"/>
    <x v="1"/>
  </r>
  <r>
    <x v="1"/>
    <x v="221"/>
    <s v="Ground"/>
    <n v="5"/>
    <m/>
    <n v="-5"/>
    <x v="1"/>
    <x v="1"/>
    <x v="1"/>
  </r>
  <r>
    <x v="1"/>
    <x v="221"/>
    <s v="Ground"/>
    <n v="5"/>
    <m/>
    <n v="-5"/>
    <x v="1"/>
    <x v="1"/>
    <x v="1"/>
  </r>
  <r>
    <x v="1"/>
    <x v="222"/>
    <s v="Ground"/>
    <n v="5"/>
    <m/>
    <n v="-5"/>
    <x v="1"/>
    <x v="1"/>
    <x v="1"/>
  </r>
  <r>
    <x v="1"/>
    <x v="223"/>
    <s v="Ground"/>
    <n v="5"/>
    <m/>
    <n v="-5"/>
    <x v="1"/>
    <x v="1"/>
    <x v="1"/>
  </r>
  <r>
    <x v="1"/>
    <x v="223"/>
    <s v="Green's"/>
    <n v="163.39999999999998"/>
    <m/>
    <n v="-163.39999999999998"/>
    <x v="4"/>
    <x v="2"/>
    <x v="1"/>
  </r>
  <r>
    <x v="0"/>
    <x v="224"/>
    <s v="Elec. Co."/>
    <n v="58.1"/>
    <m/>
    <n v="-58.1"/>
    <x v="5"/>
    <x v="2"/>
    <x v="1"/>
  </r>
  <r>
    <x v="1"/>
    <x v="224"/>
    <s v="Ground"/>
    <n v="5"/>
    <m/>
    <n v="-5"/>
    <x v="1"/>
    <x v="1"/>
    <x v="1"/>
  </r>
  <r>
    <x v="1"/>
    <x v="225"/>
    <s v="Ground"/>
    <n v="5"/>
    <m/>
    <n v="-5"/>
    <x v="1"/>
    <x v="1"/>
    <x v="1"/>
  </r>
  <r>
    <x v="1"/>
    <x v="226"/>
    <s v="Fuel. Co"/>
    <n v="85.299999999999983"/>
    <m/>
    <n v="-85.299999999999983"/>
    <x v="6"/>
    <x v="3"/>
    <x v="1"/>
  </r>
  <r>
    <x v="1"/>
    <x v="226"/>
    <s v="Ground"/>
    <n v="5"/>
    <m/>
    <n v="-5"/>
    <x v="1"/>
    <x v="1"/>
    <x v="1"/>
  </r>
  <r>
    <x v="1"/>
    <x v="227"/>
    <s v="Ground"/>
    <n v="5"/>
    <m/>
    <n v="-5"/>
    <x v="1"/>
    <x v="1"/>
    <x v="1"/>
  </r>
  <r>
    <x v="1"/>
    <x v="228"/>
    <s v="Green's"/>
    <n v="143"/>
    <m/>
    <n v="-143"/>
    <x v="4"/>
    <x v="2"/>
    <x v="1"/>
  </r>
  <r>
    <x v="1"/>
    <x v="228"/>
    <s v="Ground"/>
    <n v="5"/>
    <m/>
    <n v="-5"/>
    <x v="1"/>
    <x v="1"/>
    <x v="1"/>
  </r>
  <r>
    <x v="1"/>
    <x v="229"/>
    <s v="Ground"/>
    <n v="5"/>
    <m/>
    <n v="-5"/>
    <x v="1"/>
    <x v="1"/>
    <x v="1"/>
  </r>
  <r>
    <x v="1"/>
    <x v="229"/>
    <s v="Event Cinemas"/>
    <n v="47.8"/>
    <m/>
    <n v="-47.8"/>
    <x v="7"/>
    <x v="4"/>
    <x v="1"/>
  </r>
  <r>
    <x v="1"/>
    <x v="229"/>
    <s v="Fashionistas"/>
    <n v="105.80000000000001"/>
    <m/>
    <n v="-105.80000000000001"/>
    <x v="8"/>
    <x v="4"/>
    <x v="1"/>
  </r>
  <r>
    <x v="1"/>
    <x v="229"/>
    <s v="Joe's Grill"/>
    <n v="60.1"/>
    <m/>
    <n v="-60.1"/>
    <x v="9"/>
    <x v="1"/>
    <x v="1"/>
  </r>
  <r>
    <x v="1"/>
    <x v="230"/>
    <s v="Taxi Co."/>
    <n v="36.200000000000003"/>
    <m/>
    <n v="-36.200000000000003"/>
    <x v="10"/>
    <x v="3"/>
    <x v="1"/>
  </r>
  <r>
    <x v="0"/>
    <x v="231"/>
    <s v="Muscle Beach"/>
    <n v="30"/>
    <m/>
    <n v="-30"/>
    <x v="11"/>
    <x v="4"/>
    <x v="1"/>
  </r>
  <r>
    <x v="1"/>
    <x v="231"/>
    <s v="Ground"/>
    <n v="5"/>
    <m/>
    <n v="-5"/>
    <x v="1"/>
    <x v="1"/>
    <x v="1"/>
  </r>
  <r>
    <x v="1"/>
    <x v="232"/>
    <s v="Ground"/>
    <n v="5"/>
    <m/>
    <n v="-5"/>
    <x v="1"/>
    <x v="1"/>
    <x v="1"/>
  </r>
  <r>
    <x v="0"/>
    <x v="232"/>
    <s v="Phone Co."/>
    <n v="40"/>
    <m/>
    <n v="-40"/>
    <x v="13"/>
    <x v="2"/>
    <x v="1"/>
  </r>
  <r>
    <x v="1"/>
    <x v="233"/>
    <s v="Sam's Gifts"/>
    <n v="53"/>
    <m/>
    <n v="-53"/>
    <x v="14"/>
    <x v="4"/>
    <x v="1"/>
  </r>
  <r>
    <x v="1"/>
    <x v="233"/>
    <s v="Streaming Co."/>
    <n v="35"/>
    <m/>
    <n v="-35"/>
    <x v="7"/>
    <x v="4"/>
    <x v="1"/>
  </r>
  <r>
    <x v="1"/>
    <x v="233"/>
    <s v="Ground"/>
    <n v="5"/>
    <m/>
    <n v="-5"/>
    <x v="1"/>
    <x v="1"/>
    <x v="1"/>
  </r>
  <r>
    <x v="1"/>
    <x v="234"/>
    <s v="Ground"/>
    <n v="5"/>
    <m/>
    <n v="-5"/>
    <x v="1"/>
    <x v="1"/>
    <x v="1"/>
  </r>
  <r>
    <x v="1"/>
    <x v="235"/>
    <s v="Ground"/>
    <n v="5"/>
    <m/>
    <n v="-5"/>
    <x v="1"/>
    <x v="1"/>
    <x v="1"/>
  </r>
  <r>
    <x v="1"/>
    <x v="235"/>
    <s v="Green's"/>
    <n v="177.9"/>
    <m/>
    <n v="-177.9"/>
    <x v="4"/>
    <x v="2"/>
    <x v="1"/>
  </r>
  <r>
    <x v="1"/>
    <x v="236"/>
    <s v="Pizza Pomodoro"/>
    <n v="45.300000000000004"/>
    <m/>
    <n v="-45.300000000000004"/>
    <x v="9"/>
    <x v="1"/>
    <x v="1"/>
  </r>
  <r>
    <x v="1"/>
    <x v="237"/>
    <s v="Golden Arches"/>
    <n v="20.099999999999998"/>
    <m/>
    <n v="-20.099999999999998"/>
    <x v="9"/>
    <x v="1"/>
    <x v="1"/>
  </r>
  <r>
    <x v="0"/>
    <x v="238"/>
    <s v="Worldvision"/>
    <n v="55"/>
    <m/>
    <n v="-55"/>
    <x v="15"/>
    <x v="6"/>
    <x v="1"/>
  </r>
  <r>
    <x v="1"/>
    <x v="238"/>
    <s v="Fuel. Co"/>
    <n v="70.600000000000023"/>
    <m/>
    <n v="-70.600000000000023"/>
    <x v="6"/>
    <x v="3"/>
    <x v="1"/>
  </r>
  <r>
    <x v="1"/>
    <x v="238"/>
    <s v="Ground"/>
    <n v="5"/>
    <m/>
    <n v="-5"/>
    <x v="1"/>
    <x v="1"/>
    <x v="1"/>
  </r>
  <r>
    <x v="1"/>
    <x v="239"/>
    <s v="Ground"/>
    <n v="5"/>
    <m/>
    <n v="-5"/>
    <x v="1"/>
    <x v="1"/>
    <x v="1"/>
  </r>
  <r>
    <x v="1"/>
    <x v="240"/>
    <s v="Ground"/>
    <n v="5"/>
    <m/>
    <n v="-5"/>
    <x v="1"/>
    <x v="1"/>
    <x v="1"/>
  </r>
  <r>
    <x v="1"/>
    <x v="241"/>
    <s v="Ground"/>
    <n v="5"/>
    <m/>
    <n v="-5"/>
    <x v="1"/>
    <x v="1"/>
    <x v="1"/>
  </r>
  <r>
    <x v="1"/>
    <x v="242"/>
    <s v="Ground"/>
    <n v="5"/>
    <m/>
    <n v="-5"/>
    <x v="1"/>
    <x v="1"/>
    <x v="1"/>
  </r>
  <r>
    <x v="1"/>
    <x v="242"/>
    <s v="Green's"/>
    <n v="223"/>
    <m/>
    <n v="-223"/>
    <x v="4"/>
    <x v="2"/>
    <x v="1"/>
  </r>
  <r>
    <x v="1"/>
    <x v="243"/>
    <s v="Ted's Trainers"/>
    <n v="132.9"/>
    <m/>
    <n v="-132.9"/>
    <x v="8"/>
    <x v="4"/>
    <x v="1"/>
  </r>
  <r>
    <x v="1"/>
    <x v="243"/>
    <s v="Global Fashion"/>
    <n v="175"/>
    <m/>
    <n v="-175"/>
    <x v="8"/>
    <x v="4"/>
    <x v="1"/>
  </r>
  <r>
    <x v="1"/>
    <x v="244"/>
    <s v="Fashionistas"/>
    <n v="153.39999999999998"/>
    <m/>
    <n v="-153.39999999999998"/>
    <x v="8"/>
    <x v="4"/>
    <x v="1"/>
  </r>
  <r>
    <x v="1"/>
    <x v="244"/>
    <s v="Taxi Co."/>
    <n v="31.200000000000003"/>
    <m/>
    <n v="-31.200000000000003"/>
    <x v="10"/>
    <x v="3"/>
    <x v="1"/>
  </r>
  <r>
    <x v="1"/>
    <x v="244"/>
    <s v="Foodary"/>
    <n v="15"/>
    <m/>
    <n v="-15"/>
    <x v="9"/>
    <x v="1"/>
    <x v="1"/>
  </r>
  <r>
    <x v="1"/>
    <x v="245"/>
    <s v="Ground"/>
    <n v="5"/>
    <m/>
    <n v="-5"/>
    <x v="1"/>
    <x v="1"/>
    <x v="1"/>
  </r>
  <r>
    <x v="1"/>
    <x v="246"/>
    <s v="Ground"/>
    <n v="5"/>
    <m/>
    <n v="-5"/>
    <x v="1"/>
    <x v="1"/>
    <x v="1"/>
  </r>
  <r>
    <x v="0"/>
    <x v="246"/>
    <s v="ACME Pty Ltd"/>
    <m/>
    <n v="4000"/>
    <n v="4000"/>
    <x v="0"/>
    <x v="0"/>
    <x v="0"/>
  </r>
  <r>
    <x v="1"/>
    <x v="247"/>
    <s v="Ground"/>
    <n v="5"/>
    <m/>
    <n v="-5"/>
    <x v="1"/>
    <x v="1"/>
    <x v="1"/>
  </r>
  <r>
    <x v="0"/>
    <x v="248"/>
    <s v="Estate Mgt."/>
    <n v="900"/>
    <m/>
    <n v="-900"/>
    <x v="2"/>
    <x v="2"/>
    <x v="1"/>
  </r>
  <r>
    <x v="0"/>
    <x v="248"/>
    <s v="Finance Co."/>
    <n v="150"/>
    <m/>
    <n v="-150"/>
    <x v="3"/>
    <x v="3"/>
    <x v="1"/>
  </r>
  <r>
    <x v="1"/>
    <x v="248"/>
    <s v="Ground"/>
    <n v="5"/>
    <m/>
    <n v="-5"/>
    <x v="1"/>
    <x v="1"/>
    <x v="1"/>
  </r>
  <r>
    <x v="1"/>
    <x v="248"/>
    <s v="Ground"/>
    <n v="5"/>
    <m/>
    <n v="-5"/>
    <x v="1"/>
    <x v="1"/>
    <x v="1"/>
  </r>
  <r>
    <x v="1"/>
    <x v="249"/>
    <s v="Ground"/>
    <n v="5"/>
    <m/>
    <n v="-5"/>
    <x v="1"/>
    <x v="1"/>
    <x v="1"/>
  </r>
  <r>
    <x v="1"/>
    <x v="250"/>
    <s v="Ground"/>
    <n v="5"/>
    <m/>
    <n v="-5"/>
    <x v="1"/>
    <x v="1"/>
    <x v="1"/>
  </r>
  <r>
    <x v="1"/>
    <x v="250"/>
    <s v="Green's"/>
    <n v="105"/>
    <m/>
    <n v="-105"/>
    <x v="4"/>
    <x v="2"/>
    <x v="1"/>
  </r>
  <r>
    <x v="0"/>
    <x v="251"/>
    <s v="Elec. Co."/>
    <n v="59"/>
    <m/>
    <n v="-59"/>
    <x v="5"/>
    <x v="2"/>
    <x v="1"/>
  </r>
  <r>
    <x v="1"/>
    <x v="251"/>
    <s v="Ground"/>
    <n v="5"/>
    <m/>
    <n v="-5"/>
    <x v="1"/>
    <x v="1"/>
    <x v="1"/>
  </r>
  <r>
    <x v="1"/>
    <x v="252"/>
    <s v="Ground"/>
    <n v="5"/>
    <m/>
    <n v="-5"/>
    <x v="1"/>
    <x v="1"/>
    <x v="1"/>
  </r>
  <r>
    <x v="1"/>
    <x v="253"/>
    <s v="Fuel. Co"/>
    <n v="86.399999999999977"/>
    <m/>
    <n v="-86.399999999999977"/>
    <x v="6"/>
    <x v="3"/>
    <x v="1"/>
  </r>
  <r>
    <x v="1"/>
    <x v="253"/>
    <s v="Ground"/>
    <n v="5"/>
    <m/>
    <n v="-5"/>
    <x v="1"/>
    <x v="1"/>
    <x v="1"/>
  </r>
  <r>
    <x v="1"/>
    <x v="254"/>
    <s v="Ground"/>
    <n v="5"/>
    <m/>
    <n v="-5"/>
    <x v="1"/>
    <x v="1"/>
    <x v="1"/>
  </r>
  <r>
    <x v="1"/>
    <x v="255"/>
    <s v="Green's"/>
    <n v="143.9"/>
    <m/>
    <n v="-143.9"/>
    <x v="4"/>
    <x v="2"/>
    <x v="1"/>
  </r>
  <r>
    <x v="1"/>
    <x v="255"/>
    <s v="Ground"/>
    <n v="5"/>
    <m/>
    <n v="-5"/>
    <x v="1"/>
    <x v="1"/>
    <x v="1"/>
  </r>
  <r>
    <x v="1"/>
    <x v="256"/>
    <s v="Ground"/>
    <n v="5"/>
    <m/>
    <n v="-5"/>
    <x v="1"/>
    <x v="1"/>
    <x v="1"/>
  </r>
  <r>
    <x v="1"/>
    <x v="256"/>
    <s v="Event Cinemas"/>
    <n v="48.8"/>
    <m/>
    <n v="-48.8"/>
    <x v="7"/>
    <x v="4"/>
    <x v="1"/>
  </r>
  <r>
    <x v="1"/>
    <x v="256"/>
    <s v="Fashionistas"/>
    <n v="106.70000000000002"/>
    <m/>
    <n v="-106.70000000000002"/>
    <x v="8"/>
    <x v="4"/>
    <x v="1"/>
  </r>
  <r>
    <x v="1"/>
    <x v="256"/>
    <s v="Joe's Grill"/>
    <n v="61.1"/>
    <m/>
    <n v="-61.1"/>
    <x v="9"/>
    <x v="1"/>
    <x v="1"/>
  </r>
  <r>
    <x v="1"/>
    <x v="257"/>
    <s v="Taxi Co."/>
    <n v="37.200000000000003"/>
    <m/>
    <n v="-37.200000000000003"/>
    <x v="10"/>
    <x v="3"/>
    <x v="1"/>
  </r>
  <r>
    <x v="0"/>
    <x v="258"/>
    <s v="Muscle Beach"/>
    <n v="30"/>
    <m/>
    <n v="-30"/>
    <x v="11"/>
    <x v="4"/>
    <x v="1"/>
  </r>
  <r>
    <x v="1"/>
    <x v="258"/>
    <s v="Ground"/>
    <n v="5"/>
    <m/>
    <n v="-5"/>
    <x v="1"/>
    <x v="1"/>
    <x v="1"/>
  </r>
  <r>
    <x v="1"/>
    <x v="259"/>
    <s v="Ground"/>
    <n v="5"/>
    <m/>
    <n v="-5"/>
    <x v="1"/>
    <x v="1"/>
    <x v="1"/>
  </r>
  <r>
    <x v="0"/>
    <x v="259"/>
    <s v="Village Medical"/>
    <n v="75"/>
    <m/>
    <n v="-75"/>
    <x v="16"/>
    <x v="5"/>
    <x v="1"/>
  </r>
  <r>
    <x v="0"/>
    <x v="259"/>
    <s v="Phone Co."/>
    <n v="40"/>
    <m/>
    <n v="-40"/>
    <x v="13"/>
    <x v="2"/>
    <x v="1"/>
  </r>
  <r>
    <x v="1"/>
    <x v="260"/>
    <s v="Sam's Gifts"/>
    <n v="54.1"/>
    <m/>
    <n v="-54.1"/>
    <x v="14"/>
    <x v="4"/>
    <x v="1"/>
  </r>
  <r>
    <x v="1"/>
    <x v="260"/>
    <s v="Streaming Co."/>
    <n v="35"/>
    <m/>
    <n v="-35"/>
    <x v="7"/>
    <x v="4"/>
    <x v="1"/>
  </r>
  <r>
    <x v="1"/>
    <x v="260"/>
    <s v="Ground"/>
    <n v="5"/>
    <m/>
    <n v="-5"/>
    <x v="1"/>
    <x v="1"/>
    <x v="1"/>
  </r>
  <r>
    <x v="1"/>
    <x v="261"/>
    <s v="Ground"/>
    <n v="5"/>
    <m/>
    <n v="-5"/>
    <x v="1"/>
    <x v="1"/>
    <x v="1"/>
  </r>
  <r>
    <x v="1"/>
    <x v="262"/>
    <s v="Ground"/>
    <n v="5"/>
    <m/>
    <n v="-5"/>
    <x v="1"/>
    <x v="1"/>
    <x v="1"/>
  </r>
  <r>
    <x v="1"/>
    <x v="262"/>
    <s v="Green's"/>
    <n v="178.9"/>
    <m/>
    <n v="-178.9"/>
    <x v="4"/>
    <x v="2"/>
    <x v="1"/>
  </r>
  <r>
    <x v="1"/>
    <x v="263"/>
    <s v="Pizza Pomodoro"/>
    <n v="46.2"/>
    <m/>
    <n v="-46.2"/>
    <x v="9"/>
    <x v="1"/>
    <x v="1"/>
  </r>
  <r>
    <x v="1"/>
    <x v="264"/>
    <s v="Golden Arches"/>
    <n v="21.099999999999998"/>
    <m/>
    <n v="-21.099999999999998"/>
    <x v="9"/>
    <x v="1"/>
    <x v="1"/>
  </r>
  <r>
    <x v="0"/>
    <x v="265"/>
    <s v="Worldvision"/>
    <n v="55"/>
    <m/>
    <n v="-55"/>
    <x v="15"/>
    <x v="6"/>
    <x v="1"/>
  </r>
  <r>
    <x v="1"/>
    <x v="265"/>
    <s v="Fuel. Co"/>
    <n v="71.500000000000028"/>
    <m/>
    <n v="-71.500000000000028"/>
    <x v="6"/>
    <x v="3"/>
    <x v="1"/>
  </r>
  <r>
    <x v="1"/>
    <x v="265"/>
    <s v="Ground"/>
    <n v="5"/>
    <m/>
    <n v="-5"/>
    <x v="1"/>
    <x v="1"/>
    <x v="1"/>
  </r>
  <r>
    <x v="1"/>
    <x v="266"/>
    <s v="Ground"/>
    <n v="5"/>
    <m/>
    <n v="-5"/>
    <x v="1"/>
    <x v="1"/>
    <x v="1"/>
  </r>
  <r>
    <x v="1"/>
    <x v="267"/>
    <s v="Ground"/>
    <n v="5"/>
    <m/>
    <n v="-5"/>
    <x v="1"/>
    <x v="1"/>
    <x v="1"/>
  </r>
  <r>
    <x v="1"/>
    <x v="268"/>
    <s v="Ground"/>
    <n v="5"/>
    <m/>
    <n v="-5"/>
    <x v="1"/>
    <x v="1"/>
    <x v="1"/>
  </r>
  <r>
    <x v="1"/>
    <x v="269"/>
    <s v="Ground"/>
    <n v="5"/>
    <m/>
    <n v="-5"/>
    <x v="1"/>
    <x v="1"/>
    <x v="1"/>
  </r>
  <r>
    <x v="1"/>
    <x v="269"/>
    <s v="Green's"/>
    <n v="189"/>
    <m/>
    <n v="-189"/>
    <x v="4"/>
    <x v="2"/>
    <x v="1"/>
  </r>
  <r>
    <x v="1"/>
    <x v="270"/>
    <s v="Ted's Trainers"/>
    <n v="133.80000000000001"/>
    <m/>
    <n v="-133.80000000000001"/>
    <x v="8"/>
    <x v="4"/>
    <x v="1"/>
  </r>
  <r>
    <x v="1"/>
    <x v="270"/>
    <s v="Ticketek"/>
    <n v="184.39999999999998"/>
    <m/>
    <n v="-184.39999999999998"/>
    <x v="7"/>
    <x v="4"/>
    <x v="1"/>
  </r>
  <r>
    <x v="1"/>
    <x v="271"/>
    <s v="Fashionistas"/>
    <n v="154.49999999999997"/>
    <m/>
    <n v="-154.49999999999997"/>
    <x v="8"/>
    <x v="4"/>
    <x v="1"/>
  </r>
  <r>
    <x v="1"/>
    <x v="271"/>
    <s v="Taxi Co."/>
    <n v="32.1"/>
    <m/>
    <n v="-32.1"/>
    <x v="10"/>
    <x v="3"/>
    <x v="1"/>
  </r>
  <r>
    <x v="1"/>
    <x v="271"/>
    <s v="Foodary"/>
    <n v="15"/>
    <m/>
    <n v="-15"/>
    <x v="9"/>
    <x v="1"/>
    <x v="1"/>
  </r>
  <r>
    <x v="2"/>
    <x v="272"/>
    <m/>
    <m/>
    <m/>
    <m/>
    <x v="18"/>
    <x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107FEF-31D5-4872-B0A4-5912CFBEDB0A}" name="PivotTable10" cacheId="12"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A23:B31" firstHeaderRow="1" firstDataRow="1" firstDataCol="1"/>
  <pivotFields count="9">
    <pivotField compact="0" outline="0" showAll="0"/>
    <pivotField compact="0" outline="0" showAll="0">
      <items count="15">
        <item x="0"/>
        <item x="1"/>
        <item x="2"/>
        <item x="3"/>
        <item x="4"/>
        <item x="5"/>
        <item x="6"/>
        <item x="7"/>
        <item x="8"/>
        <item x="9"/>
        <item x="10"/>
        <item x="11"/>
        <item x="12"/>
        <item x="13"/>
        <item t="default"/>
      </items>
    </pivotField>
    <pivotField compact="0" outline="0" showAll="0"/>
    <pivotField dataField="1" compact="0" outline="0" showAll="0"/>
    <pivotField compact="0" outline="0" showAll="0"/>
    <pivotField compact="0" outline="0" showAll="0"/>
    <pivotField compact="0" outline="0" showAll="0"/>
    <pivotField axis="axisRow" compact="0" outline="0" showAll="0" sortType="descending">
      <items count="9">
        <item x="6"/>
        <item x="1"/>
        <item x="4"/>
        <item x="2"/>
        <item x="5"/>
        <item x="0"/>
        <item x="3"/>
        <item x="7"/>
        <item t="default"/>
      </items>
      <autoSortScope>
        <pivotArea dataOnly="0" outline="0" fieldPosition="0">
          <references count="1">
            <reference field="4294967294" count="1" selected="0">
              <x v="0"/>
            </reference>
          </references>
        </pivotArea>
      </autoSortScope>
    </pivotField>
    <pivotField compact="0" outline="0" showAll="0"/>
  </pivotFields>
  <rowFields count="1">
    <field x="7"/>
  </rowFields>
  <rowItems count="8">
    <i>
      <x v="3"/>
    </i>
    <i>
      <x v="2"/>
    </i>
    <i>
      <x v="6"/>
    </i>
    <i>
      <x v="1"/>
    </i>
    <i>
      <x/>
    </i>
    <i>
      <x v="4"/>
    </i>
    <i>
      <x v="7"/>
    </i>
    <i>
      <x v="5"/>
    </i>
  </rowItems>
  <colItems count="1">
    <i/>
  </colItems>
  <dataFields count="1">
    <dataField name="Sum of Debit" fld="3" baseField="7" baseItem="3"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C315F-DC2A-458D-AFFA-9D2C5308ED17}" name="PivotTable7" cacheId="12" applyNumberFormats="0" applyBorderFormats="0" applyFontFormats="0" applyPatternFormats="0" applyAlignmentFormats="0" applyWidthHeightFormats="1" dataCaption="Values" grandTotalCaption="Net" updatedVersion="8" minRefreshableVersion="3" useAutoFormatting="1" itemPrintTitles="1" createdVersion="8" indent="0" outline="1" outlineData="1" multipleFieldFilters="0">
  <location ref="V56:W65" firstHeaderRow="1" firstDataRow="1" firstDataCol="1" rowPageCount="1" colPageCount="1"/>
  <pivotFields count="9">
    <pivotField showAll="0"/>
    <pivotField axis="axisPage"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axis="axisRow" showAll="0">
      <items count="9">
        <item x="0"/>
        <item x="2"/>
        <item x="4"/>
        <item x="3"/>
        <item x="1"/>
        <item x="6"/>
        <item x="7"/>
        <item x="5"/>
        <item t="default"/>
      </items>
    </pivotField>
    <pivotField showAll="0"/>
  </pivotFields>
  <rowFields count="1">
    <field x="7"/>
  </rowFields>
  <rowItems count="9">
    <i>
      <x/>
    </i>
    <i>
      <x v="1"/>
    </i>
    <i>
      <x v="2"/>
    </i>
    <i>
      <x v="3"/>
    </i>
    <i>
      <x v="4"/>
    </i>
    <i>
      <x v="5"/>
    </i>
    <i>
      <x v="6"/>
    </i>
    <i>
      <x v="7"/>
    </i>
    <i t="grand">
      <x/>
    </i>
  </rowItems>
  <colItems count="1">
    <i/>
  </colItems>
  <pageFields count="1">
    <pageField fld="1" hier="-1"/>
  </pageFields>
  <dataFields count="1">
    <dataField name="Sum of Amount" fld="5" baseField="7"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B28322-FFEA-4386-95F7-EBACD398F3AF}" name="PivotTable6" cacheId="12"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U13:W30" firstHeaderRow="1" firstDataRow="1" firstDataCol="2" rowPageCount="1" colPageCount="1"/>
  <pivotFields count="9">
    <pivotField compact="0" outline="0" showAll="0"/>
    <pivotField compact="0" outline="0" showAll="0"/>
    <pivotField compact="0" outline="0" showAll="0"/>
    <pivotField dataField="1" compact="0" outline="0" showAll="0"/>
    <pivotField compact="0" outline="0" showAll="0"/>
    <pivotField compact="0" outline="0" showAll="0"/>
    <pivotField axis="axisRow" compact="0" outline="0" showAll="0">
      <items count="20">
        <item x="8"/>
        <item x="1"/>
        <item x="12"/>
        <item x="16"/>
        <item x="15"/>
        <item x="7"/>
        <item x="17"/>
        <item x="5"/>
        <item x="14"/>
        <item x="4"/>
        <item x="11"/>
        <item x="6"/>
        <item x="3"/>
        <item x="13"/>
        <item x="2"/>
        <item x="9"/>
        <item x="0"/>
        <item x="10"/>
        <item x="18"/>
        <item t="default"/>
      </items>
    </pivotField>
    <pivotField axis="axisRow" compact="0" outline="0" showAll="0" defaultSubtotal="0">
      <items count="8">
        <item x="6"/>
        <item x="1"/>
        <item x="4"/>
        <item x="2"/>
        <item x="5"/>
        <item x="0"/>
        <item x="3"/>
        <item x="7"/>
      </items>
    </pivotField>
    <pivotField axis="axisPage" compact="0" outline="0" showAll="0">
      <items count="4">
        <item x="1"/>
        <item x="0"/>
        <item x="2"/>
        <item t="default"/>
      </items>
    </pivotField>
  </pivotFields>
  <rowFields count="2">
    <field x="7"/>
    <field x="6"/>
  </rowFields>
  <rowItems count="17">
    <i>
      <x/>
      <x v="4"/>
    </i>
    <i>
      <x v="1"/>
      <x v="1"/>
    </i>
    <i r="1">
      <x v="15"/>
    </i>
    <i>
      <x v="2"/>
      <x/>
    </i>
    <i r="1">
      <x v="5"/>
    </i>
    <i r="1">
      <x v="6"/>
    </i>
    <i r="1">
      <x v="8"/>
    </i>
    <i r="1">
      <x v="10"/>
    </i>
    <i>
      <x v="3"/>
      <x v="7"/>
    </i>
    <i r="1">
      <x v="9"/>
    </i>
    <i r="1">
      <x v="13"/>
    </i>
    <i r="1">
      <x v="14"/>
    </i>
    <i>
      <x v="4"/>
      <x v="2"/>
    </i>
    <i r="1">
      <x v="3"/>
    </i>
    <i>
      <x v="6"/>
      <x v="11"/>
    </i>
    <i r="1">
      <x v="12"/>
    </i>
    <i r="1">
      <x v="17"/>
    </i>
  </rowItems>
  <colItems count="1">
    <i/>
  </colItems>
  <pageFields count="1">
    <pageField fld="8" item="0" hier="-1"/>
  </pageFields>
  <dataFields count="1">
    <dataField name="Sum of Debit" fld="3" baseField="6" baseItem="4"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536240-F29A-4A6B-8CB6-1B3C088EC5F2}" name="PivotTable5"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H21:N32" firstHeaderRow="1" firstDataRow="2" firstDataCol="1" rowPageCount="1" colPageCount="1"/>
  <pivotFields count="9">
    <pivotField compact="0" outline="0" showAll="0"/>
    <pivotField axis="axisRow" compact="0" outline="0" showAll="0">
      <items count="15">
        <item x="0"/>
        <item x="1"/>
        <item x="2"/>
        <item x="3"/>
        <item x="4"/>
        <item x="5"/>
        <item x="6"/>
        <item x="7"/>
        <item x="8"/>
        <item x="9"/>
        <item x="10"/>
        <item x="11"/>
        <item x="12"/>
        <item x="13"/>
        <item t="default"/>
      </items>
    </pivotField>
    <pivotField compact="0" outline="0" showAll="0"/>
    <pivotField dataField="1" compact="0" outline="0" showAll="0"/>
    <pivotField compact="0" outline="0" showAll="0"/>
    <pivotField compact="0" outline="0" showAll="0"/>
    <pivotField compact="0" outline="0" showAll="0"/>
    <pivotField axis="axisCol" compact="0" outline="0" showAll="0" sortType="descending">
      <items count="9">
        <item x="6"/>
        <item x="1"/>
        <item x="4"/>
        <item x="2"/>
        <item x="5"/>
        <item x="0"/>
        <item x="3"/>
        <item x="7"/>
        <item t="default"/>
      </items>
      <autoSortScope>
        <pivotArea dataOnly="0" outline="0" fieldPosition="0">
          <references count="1">
            <reference field="4294967294" count="1" selected="0">
              <x v="0"/>
            </reference>
          </references>
        </pivotArea>
      </autoSortScope>
    </pivotField>
    <pivotField axis="axisPage" compact="0" outline="0" showAll="0">
      <items count="4">
        <item x="1"/>
        <item x="0"/>
        <item x="2"/>
        <item t="default"/>
      </items>
    </pivotField>
  </pivotFields>
  <rowFields count="1">
    <field x="1"/>
  </rowFields>
  <rowItems count="10">
    <i>
      <x v="1"/>
    </i>
    <i>
      <x v="2"/>
    </i>
    <i>
      <x v="3"/>
    </i>
    <i>
      <x v="4"/>
    </i>
    <i>
      <x v="5"/>
    </i>
    <i>
      <x v="6"/>
    </i>
    <i>
      <x v="7"/>
    </i>
    <i>
      <x v="8"/>
    </i>
    <i>
      <x v="9"/>
    </i>
    <i>
      <x v="10"/>
    </i>
  </rowItems>
  <colFields count="1">
    <field x="7"/>
  </colFields>
  <colItems count="6">
    <i>
      <x v="3"/>
    </i>
    <i>
      <x v="2"/>
    </i>
    <i>
      <x v="6"/>
    </i>
    <i>
      <x v="1"/>
    </i>
    <i>
      <x/>
    </i>
    <i>
      <x v="4"/>
    </i>
  </colItems>
  <pageFields count="1">
    <pageField fld="8" item="0" hier="-1"/>
  </pageFields>
  <dataFields count="1">
    <dataField name="Sum of Debit" fld="3" baseField="1" baseItem="2" numFmtId="165"/>
  </dataField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12" series="1">
      <pivotArea type="data" outline="0" fieldPosition="0">
        <references count="2">
          <reference field="4294967294" count="1" selected="0">
            <x v="0"/>
          </reference>
          <reference field="7" count="1" selected="0">
            <x v="3"/>
          </reference>
        </references>
      </pivotArea>
    </chartFormat>
    <chartFormat chart="6" format="13" series="1">
      <pivotArea type="data" outline="0" fieldPosition="0">
        <references count="2">
          <reference field="4294967294" count="1" selected="0">
            <x v="0"/>
          </reference>
          <reference field="7" count="1" selected="0">
            <x v="2"/>
          </reference>
        </references>
      </pivotArea>
    </chartFormat>
    <chartFormat chart="6" format="14" series="1">
      <pivotArea type="data" outline="0" fieldPosition="0">
        <references count="2">
          <reference field="4294967294" count="1" selected="0">
            <x v="0"/>
          </reference>
          <reference field="7" count="1" selected="0">
            <x v="6"/>
          </reference>
        </references>
      </pivotArea>
    </chartFormat>
    <chartFormat chart="6" format="15" series="1">
      <pivotArea type="data" outline="0" fieldPosition="0">
        <references count="2">
          <reference field="4294967294" count="1" selected="0">
            <x v="0"/>
          </reference>
          <reference field="7" count="1" selected="0">
            <x v="1"/>
          </reference>
        </references>
      </pivotArea>
    </chartFormat>
    <chartFormat chart="6" format="16" series="1">
      <pivotArea type="data" outline="0" fieldPosition="0">
        <references count="2">
          <reference field="4294967294" count="1" selected="0">
            <x v="0"/>
          </reference>
          <reference field="7" count="1" selected="0">
            <x v="0"/>
          </reference>
        </references>
      </pivotArea>
    </chartFormat>
    <chartFormat chart="6" format="17" series="1">
      <pivotArea type="data" outline="0" fieldPosition="0">
        <references count="2">
          <reference field="4294967294" count="1" selected="0">
            <x v="0"/>
          </reference>
          <reference field="7" count="1" selected="0">
            <x v="4"/>
          </reference>
        </references>
      </pivotArea>
    </chartFormat>
    <chartFormat chart="6"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19EBFB-7BBC-4F74-9183-75A6DA32140B}" name="PivotTable4" cacheId="12" applyNumberFormats="0" applyBorderFormats="0" applyFontFormats="0" applyPatternFormats="0" applyAlignmentFormats="0" applyWidthHeightFormats="1" dataCaption="Values" grandTotalCaption="Net " updatedVersion="8" minRefreshableVersion="3" useAutoFormatting="1" itemPrintTitles="1" createdVersion="8" indent="0" outline="1" outlineData="1" multipleFieldFilters="0" chartFormat="7">
  <location ref="L6:M18" firstHeaderRow="1" firstDataRow="1" firstDataCol="1"/>
  <pivotFields count="9">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items count="9">
        <item x="6"/>
        <item x="1"/>
        <item x="4"/>
        <item x="2"/>
        <item x="5"/>
        <item x="0"/>
        <item x="3"/>
        <item x="7"/>
        <item t="default"/>
      </items>
    </pivotField>
    <pivotField showAll="0"/>
  </pivotFields>
  <rowFields count="1">
    <field x="1"/>
  </rowFields>
  <rowItems count="12">
    <i>
      <x/>
    </i>
    <i>
      <x v="1"/>
    </i>
    <i>
      <x v="2"/>
    </i>
    <i>
      <x v="3"/>
    </i>
    <i>
      <x v="4"/>
    </i>
    <i>
      <x v="5"/>
    </i>
    <i>
      <x v="6"/>
    </i>
    <i>
      <x v="7"/>
    </i>
    <i>
      <x v="8"/>
    </i>
    <i>
      <x v="9"/>
    </i>
    <i>
      <x v="10"/>
    </i>
    <i t="grand">
      <x/>
    </i>
  </rowItems>
  <colItems count="1">
    <i/>
  </colItems>
  <dataFields count="1">
    <dataField name="Sum of Amount" fld="5" baseField="1" baseItem="8" numFmtId="165"/>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327646-E732-4404-84D1-63DC6ACDF70A}"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4:J16" firstHeaderRow="1" firstDataRow="1" firstDataCol="1" rowPageCount="1" colPageCount="1"/>
  <pivotFields count="9">
    <pivotField showAll="0"/>
    <pivotField axis="axisRow"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Page" showAll="0">
      <items count="9">
        <item x="6"/>
        <item x="1"/>
        <item x="4"/>
        <item x="2"/>
        <item x="5"/>
        <item x="0"/>
        <item x="3"/>
        <item x="7"/>
        <item t="default"/>
      </items>
    </pivotField>
    <pivotField showAll="0"/>
  </pivotFields>
  <rowFields count="1">
    <field x="1"/>
  </rowFields>
  <rowItems count="12">
    <i>
      <x/>
    </i>
    <i>
      <x v="1"/>
    </i>
    <i>
      <x v="2"/>
    </i>
    <i>
      <x v="3"/>
    </i>
    <i>
      <x v="4"/>
    </i>
    <i>
      <x v="5"/>
    </i>
    <i>
      <x v="6"/>
    </i>
    <i>
      <x v="7"/>
    </i>
    <i>
      <x v="8"/>
    </i>
    <i>
      <x v="9"/>
    </i>
    <i>
      <x v="10"/>
    </i>
    <i t="grand">
      <x/>
    </i>
  </rowItems>
  <colItems count="1">
    <i/>
  </colItems>
  <pageFields count="1">
    <pageField fld="7" hier="-1"/>
  </pageFields>
  <dataFields count="1">
    <dataField name="Sum of Debit" fld="3" baseField="1" baseItem="2"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E014B0-E629-4215-BADF-A13D2ED66BF6}"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6:B19" firstHeaderRow="1" firstDataRow="1" firstDataCol="1"/>
  <pivotFields count="9">
    <pivotField axis="axisRow" showAll="0">
      <items count="4">
        <item x="0"/>
        <item x="1"/>
        <item h="1" x="2"/>
        <item t="default"/>
      </items>
    </pivotField>
    <pivotField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9">
        <item x="6"/>
        <item x="1"/>
        <item x="4"/>
        <item x="2"/>
        <item x="5"/>
        <item x="0"/>
        <item x="3"/>
        <item x="7"/>
        <item t="default"/>
      </items>
    </pivotField>
    <pivotField showAll="0"/>
  </pivotFields>
  <rowFields count="1">
    <field x="0"/>
  </rowFields>
  <rowItems count="3">
    <i>
      <x/>
    </i>
    <i>
      <x v="1"/>
    </i>
    <i t="grand">
      <x/>
    </i>
  </rowItems>
  <colItems count="1">
    <i/>
  </colItems>
  <dataFields count="1">
    <dataField name="Sum of Debit" fld="3" baseField="0" baseItem="0" numFmtId="165"/>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6CE764-274B-4A85-ADC9-0B7FFFF4E41D}" name="PivotTable1" cacheId="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2" firstHeaderRow="1" firstDataRow="1" firstDataCol="1"/>
  <pivotFields count="9">
    <pivotField compact="0" outline="0" showAll="0"/>
    <pivotField compact="0" outline="0" showAll="0">
      <items count="15">
        <item x="0"/>
        <item x="1"/>
        <item x="2"/>
        <item x="3"/>
        <item x="4"/>
        <item x="5"/>
        <item x="6"/>
        <item x="7"/>
        <item x="8"/>
        <item x="9"/>
        <item x="10"/>
        <item x="11"/>
        <item x="12"/>
        <item x="13"/>
        <item t="default"/>
      </items>
    </pivotField>
    <pivotField compact="0" outline="0" showAll="0"/>
    <pivotField dataField="1" compact="0" outline="0" showAll="0"/>
    <pivotField compact="0" outline="0" showAll="0"/>
    <pivotField compact="0" outline="0" showAll="0"/>
    <pivotField compact="0" outline="0" showAll="0"/>
    <pivotField axis="axisRow" compact="0" outline="0" showAll="0" sortType="descending">
      <items count="9">
        <item x="6"/>
        <item x="1"/>
        <item x="4"/>
        <item x="2"/>
        <item x="5"/>
        <item x="0"/>
        <item x="3"/>
        <item x="7"/>
        <item t="default"/>
      </items>
      <autoSortScope>
        <pivotArea dataOnly="0" outline="0" fieldPosition="0">
          <references count="1">
            <reference field="4294967294" count="1" selected="0">
              <x v="0"/>
            </reference>
          </references>
        </pivotArea>
      </autoSortScope>
    </pivotField>
    <pivotField compact="0" outline="0" showAll="0"/>
  </pivotFields>
  <rowFields count="1">
    <field x="7"/>
  </rowFields>
  <rowItems count="9">
    <i>
      <x v="3"/>
    </i>
    <i>
      <x v="2"/>
    </i>
    <i>
      <x v="6"/>
    </i>
    <i>
      <x v="1"/>
    </i>
    <i>
      <x/>
    </i>
    <i>
      <x v="4"/>
    </i>
    <i>
      <x v="7"/>
    </i>
    <i>
      <x v="5"/>
    </i>
    <i t="grand">
      <x/>
    </i>
  </rowItems>
  <colItems count="1">
    <i/>
  </colItems>
  <dataFields count="1">
    <dataField name="Sum of Debit" fld="3" baseField="7" baseItem="3"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68A6F5B1-4ADD-42EB-BFEA-75277CAA3F23}" sourceName="Date">
  <pivotTables>
    <pivotTable tabId="11" name="PivotTable10"/>
    <pivotTable tabId="11" name="PivotTable1"/>
    <pivotTable tabId="11" name="PivotTable2"/>
    <pivotTable tabId="11" name="PivotTable3"/>
    <pivotTable tabId="11" name="PivotTable4"/>
    <pivotTable tabId="11" name="PivotTable5"/>
  </pivotTables>
  <data>
    <tabular pivotCacheId="272237818">
      <items count="14">
        <i x="1" s="1"/>
        <i x="2" s="1"/>
        <i x="3" s="1"/>
        <i x="4" s="1"/>
        <i x="5" s="1"/>
        <i x="6" s="1"/>
        <i x="7" s="1"/>
        <i x="8" s="1"/>
        <i x="9" s="1"/>
        <i x="10" s="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83A45D64-C1E5-4427-BC63-AECC43B415F4}" sourceName="Category">
  <pivotTables>
    <pivotTable tabId="11" name="PivotTable10"/>
    <pivotTable tabId="11" name="PivotTable1"/>
    <pivotTable tabId="11" name="PivotTable2"/>
    <pivotTable tabId="11" name="PivotTable3"/>
    <pivotTable tabId="11" name="PivotTable4"/>
    <pivotTable tabId="11" name="PivotTable5"/>
    <pivotTable tabId="11" name="PivotTable6"/>
    <pivotTable tabId="11" name="PivotTable7"/>
  </pivotTables>
  <data>
    <tabular pivotCacheId="272237818">
      <items count="8">
        <i x="6" s="1"/>
        <i x="1" s="1"/>
        <i x="4" s="1"/>
        <i x="2" s="1"/>
        <i x="5" s="1"/>
        <i x="0" s="1"/>
        <i x="3" s="1"/>
        <i x="7"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49B3C80F-58E0-4C92-B629-DA5DFE0F3E3D}" cache="Slicer_Date1" caption="Months" rowHeight="234950"/>
  <slicer name="Category 1" xr10:uid="{56948709-C004-42CE-B6B5-82C2017CCAA7}" cache="Slicer_Category1" caption="Category" startItem="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581F2D-29E8-496F-BB39-12850C904BC0}" name="Transactions" displayName="Transactions" ref="A1:I487" totalsRowShown="0">
  <autoFilter ref="A1:I487" xr:uid="{FA581F2D-29E8-496F-BB39-12850C904BC0}"/>
  <tableColumns count="9">
    <tableColumn id="1" xr3:uid="{839E9A6C-CE1A-47E0-8185-6DB2C9014ECF}" name="Account"/>
    <tableColumn id="2" xr3:uid="{0C922881-AC03-4868-85B7-F3E598BB9487}" name="Date" dataDxfId="13"/>
    <tableColumn id="3" xr3:uid="{C62A6DA6-DBA6-423E-B245-5F41BEFA8312}" name="Description"/>
    <tableColumn id="4" xr3:uid="{33B38EAB-7E0D-4D8F-98BC-1BAC6399046A}" name="Debit"/>
    <tableColumn id="5" xr3:uid="{419DDB6F-E5C8-41F8-87B9-56A198B28CD7}" name="Credit"/>
    <tableColumn id="9" xr3:uid="{01784798-8AB3-436C-8C1E-5AEA0E90CE25}" name="Amount" dataDxfId="12">
      <calculatedColumnFormula>E2-D2</calculatedColumnFormula>
    </tableColumn>
    <tableColumn id="6" xr3:uid="{A1E74FA2-3354-47C6-9FD3-33C75638DC8B}" name="Sub-category" dataDxfId="11"/>
    <tableColumn id="7" xr3:uid="{3B403096-360B-465D-8429-47D994BC884C}" name="Category" dataDxfId="10">
      <calculatedColumnFormula>_xlfn.XLOOKUP(Transactions[[#This Row],[Sub-category]], TblDV[Sub-category],TblDV[Category],"")</calculatedColumnFormula>
    </tableColumn>
    <tableColumn id="8" xr3:uid="{41BF0DAB-B20A-4F07-A8DB-5E323B497EF4}" name="Category Type" dataDxfId="9">
      <calculatedColumnFormula>_xlfn.XLOOKUP(Transactions[[#This Row],[Sub-category]], TblDV[Sub-category],TblDV[Category Type],"")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8601C8-AEB6-4E21-A257-B3B7BD6C1257}" name="TblDV" displayName="TblDV" ref="B1:D19" totalsRowShown="0" headerRowDxfId="8" headerRowBorderDxfId="7">
  <autoFilter ref="B1:D19" xr:uid="{7C8601C8-AEB6-4E21-A257-B3B7BD6C1257}"/>
  <tableColumns count="3">
    <tableColumn id="1" xr3:uid="{E7380645-6420-4847-8B42-B3FAE036F98C}" name="Sub-category"/>
    <tableColumn id="2" xr3:uid="{4E9C9679-D493-42B2-8FB8-94B1D53B789B}" name="Category"/>
    <tableColumn id="3" xr3:uid="{3642C7B4-E52E-4F31-B761-28C5C9269F3F}" name="Category Typ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457C23-A7E8-44FB-A359-3F6B5AD71094}" name="NovData" displayName="NovData" ref="A1:I47" totalsRowShown="0" headerRowDxfId="6" headerRowBorderDxfId="5">
  <autoFilter ref="A1:I47" xr:uid="{88457C23-A7E8-44FB-A359-3F6B5AD71094}"/>
  <tableColumns count="9">
    <tableColumn id="1" xr3:uid="{82F9DF81-D6ED-4B6F-B135-6C72264A0E2F}" name="Account"/>
    <tableColumn id="2" xr3:uid="{C4DDE918-6CCF-4E8F-9BD3-7BB73D2FF479}" name="Date" dataDxfId="4"/>
    <tableColumn id="3" xr3:uid="{661C6411-2B04-4DC5-853C-79581A4AFDC9}" name="Description"/>
    <tableColumn id="4" xr3:uid="{C11C97F6-C368-43F0-B5CA-FBFD52EB01F1}" name="Debit"/>
    <tableColumn id="5" xr3:uid="{8382F649-C473-43F1-800B-A9A5223A8481}" name="Credit"/>
    <tableColumn id="6" xr3:uid="{65AC92CB-ABAF-425A-A1BB-9B45D3FF86C0}" name="Amount" dataDxfId="3">
      <calculatedColumnFormula>E2-D2</calculatedColumnFormula>
    </tableColumn>
    <tableColumn id="7" xr3:uid="{D4C1FCFF-DE41-4D3B-A082-7CAF1106374C}" name="Sub-category" dataDxfId="2"/>
    <tableColumn id="8" xr3:uid="{990ED344-78F0-47EB-AF06-CAF8C3546470}" name="Category" dataDxfId="1">
      <calculatedColumnFormula>_xlfn.XLOOKUP(NovData[[#This Row],[Sub-category]], TblDV[Sub-category],TblDV[Category],"")</calculatedColumnFormula>
    </tableColumn>
    <tableColumn id="9" xr3:uid="{96D5AF7D-9383-4146-9810-2CBA13A474B9}" name="Category Type" dataDxfId="0">
      <calculatedColumnFormula>_xlfn.XLOOKUP(NovData[[#This Row],[Category]], TblDV[Category],TblDV[Category Type],"")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E7A10-2DBE-4FAB-8841-6E8E0E11D669}">
  <dimension ref="G1:L35"/>
  <sheetViews>
    <sheetView showGridLines="0" tabSelected="1" workbookViewId="0">
      <selection activeCell="B34" sqref="B34"/>
    </sheetView>
  </sheetViews>
  <sheetFormatPr defaultRowHeight="14.4" x14ac:dyDescent="0.3"/>
  <cols>
    <col min="10" max="10" width="12.88671875" customWidth="1"/>
  </cols>
  <sheetData>
    <row r="1" spans="7:7" ht="45" customHeight="1" x14ac:dyDescent="0.3"/>
    <row r="9" spans="7:7" x14ac:dyDescent="0.3">
      <c r="G9" s="10"/>
    </row>
    <row r="22" spans="10:12" x14ac:dyDescent="0.3">
      <c r="J22" s="12"/>
    </row>
    <row r="26" spans="10:12" x14ac:dyDescent="0.3">
      <c r="J26" s="13" t="s">
        <v>83</v>
      </c>
    </row>
    <row r="27" spans="10:12" x14ac:dyDescent="0.3">
      <c r="J27" s="12" t="s">
        <v>39</v>
      </c>
      <c r="K27" s="14">
        <v>16399.800000000003</v>
      </c>
      <c r="L27" s="8">
        <f>K27</f>
        <v>16399.800000000003</v>
      </c>
    </row>
    <row r="28" spans="10:12" x14ac:dyDescent="0.3">
      <c r="J28" s="12" t="s">
        <v>40</v>
      </c>
      <c r="K28" s="14">
        <v>7327.6000000000013</v>
      </c>
      <c r="L28" s="8">
        <f t="shared" ref="L28:L31" si="0">K28</f>
        <v>7327.6000000000013</v>
      </c>
    </row>
    <row r="29" spans="10:12" x14ac:dyDescent="0.3">
      <c r="J29" s="12" t="s">
        <v>33</v>
      </c>
      <c r="K29" s="14">
        <v>3591.6999999999989</v>
      </c>
      <c r="L29" s="8">
        <f t="shared" si="0"/>
        <v>3591.6999999999989</v>
      </c>
    </row>
    <row r="30" spans="10:12" x14ac:dyDescent="0.3">
      <c r="J30" s="12" t="s">
        <v>27</v>
      </c>
      <c r="K30" s="14">
        <v>2396.8999999999992</v>
      </c>
      <c r="L30" s="8">
        <f t="shared" si="0"/>
        <v>2396.8999999999992</v>
      </c>
    </row>
    <row r="31" spans="10:12" x14ac:dyDescent="0.3">
      <c r="J31" s="12" t="s">
        <v>38</v>
      </c>
      <c r="K31" s="14">
        <v>550</v>
      </c>
      <c r="L31" s="8">
        <f t="shared" si="0"/>
        <v>550</v>
      </c>
    </row>
    <row r="35" spans="11:11" x14ac:dyDescent="0.3">
      <c r="K35" t="s">
        <v>82</v>
      </c>
    </row>
  </sheetData>
  <conditionalFormatting sqref="L26:L31">
    <cfRule type="dataBar" priority="1">
      <dataBar>
        <cfvo type="min"/>
        <cfvo type="max"/>
        <color theme="8" tint="-0.499984740745262"/>
      </dataBar>
      <extLst>
        <ext xmlns:x14="http://schemas.microsoft.com/office/spreadsheetml/2009/9/main" uri="{B025F937-C7B1-47D3-B67F-A62EFF666E3E}">
          <x14:id>{5295B5B0-1428-4D2A-B70E-964E208FD3A2}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295B5B0-1428-4D2A-B70E-964E208FD3A2}">
            <x14:dataBar minLength="0" maxLength="100" border="1" negativeBarBorderColorSameAsPositive="0">
              <x14:cfvo type="autoMin"/>
              <x14:cfvo type="autoMax"/>
              <x14:borderColor rgb="FF008AEF"/>
              <x14:negativeFillColor rgb="FFFF0000"/>
              <x14:negativeBorderColor rgb="FFFF0000"/>
              <x14:axisColor rgb="FF000000"/>
            </x14:dataBar>
          </x14:cfRule>
          <xm:sqref>L26:L31</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09BB9-8245-49DB-89FD-CE80B756E464}">
  <dimension ref="A2:AB69"/>
  <sheetViews>
    <sheetView topLeftCell="A7" workbookViewId="0">
      <selection activeCell="S23" sqref="S23"/>
    </sheetView>
  </sheetViews>
  <sheetFormatPr defaultRowHeight="14.4" x14ac:dyDescent="0.3"/>
  <cols>
    <col min="1" max="1" width="12.5546875" bestFit="1" customWidth="1"/>
    <col min="2" max="2" width="11.88671875" bestFit="1" customWidth="1"/>
    <col min="8" max="8" width="12.6640625" bestFit="1" customWidth="1"/>
    <col min="9" max="9" width="14.109375" bestFit="1" customWidth="1"/>
    <col min="10" max="10" width="12" bestFit="1" customWidth="1"/>
    <col min="11" max="11" width="9.109375" bestFit="1" customWidth="1"/>
    <col min="12" max="12" width="9.88671875" bestFit="1" customWidth="1"/>
    <col min="13" max="13" width="7" bestFit="1" customWidth="1"/>
    <col min="14" max="14" width="7.6640625" bestFit="1" customWidth="1"/>
    <col min="15" max="15" width="6.109375" bestFit="1" customWidth="1"/>
    <col min="16" max="16" width="10.77734375" bestFit="1" customWidth="1"/>
    <col min="21" max="21" width="17.5546875" bestFit="1" customWidth="1"/>
    <col min="22" max="22" width="13.5546875" bestFit="1" customWidth="1"/>
    <col min="23" max="23" width="14.44140625" bestFit="1" customWidth="1"/>
    <col min="26" max="26" width="13.5546875" bestFit="1" customWidth="1"/>
    <col min="27" max="27" width="13.6640625" bestFit="1" customWidth="1"/>
  </cols>
  <sheetData>
    <row r="2" spans="1:28" x14ac:dyDescent="0.3">
      <c r="I2" s="7" t="s">
        <v>3</v>
      </c>
      <c r="J2" t="s">
        <v>66</v>
      </c>
    </row>
    <row r="3" spans="1:28" x14ac:dyDescent="0.3">
      <c r="A3" s="7" t="s">
        <v>3</v>
      </c>
      <c r="B3" t="s">
        <v>65</v>
      </c>
    </row>
    <row r="4" spans="1:28" x14ac:dyDescent="0.3">
      <c r="A4" t="s">
        <v>39</v>
      </c>
      <c r="B4" s="8">
        <v>16399.800000000003</v>
      </c>
      <c r="I4" s="7" t="s">
        <v>79</v>
      </c>
      <c r="J4" t="s">
        <v>65</v>
      </c>
    </row>
    <row r="5" spans="1:28" x14ac:dyDescent="0.3">
      <c r="A5" t="s">
        <v>40</v>
      </c>
      <c r="B5" s="8">
        <v>7327.6000000000013</v>
      </c>
      <c r="I5" s="9" t="s">
        <v>80</v>
      </c>
      <c r="J5" s="8"/>
    </row>
    <row r="6" spans="1:28" x14ac:dyDescent="0.3">
      <c r="A6" t="s">
        <v>33</v>
      </c>
      <c r="B6" s="8">
        <v>3591.6999999999989</v>
      </c>
      <c r="I6" s="9" t="s">
        <v>67</v>
      </c>
      <c r="J6" s="8">
        <v>3058</v>
      </c>
      <c r="L6" s="7" t="s">
        <v>79</v>
      </c>
      <c r="M6" t="s">
        <v>77</v>
      </c>
    </row>
    <row r="7" spans="1:28" x14ac:dyDescent="0.3">
      <c r="A7" t="s">
        <v>27</v>
      </c>
      <c r="B7" s="8">
        <v>2396.8999999999992</v>
      </c>
      <c r="I7" s="9" t="s">
        <v>68</v>
      </c>
      <c r="J7" s="8">
        <v>2934.6000000000004</v>
      </c>
      <c r="L7" s="9" t="s">
        <v>80</v>
      </c>
      <c r="M7" s="8"/>
    </row>
    <row r="8" spans="1:28" x14ac:dyDescent="0.3">
      <c r="A8" t="s">
        <v>38</v>
      </c>
      <c r="B8" s="8">
        <v>550</v>
      </c>
      <c r="I8" s="9" t="s">
        <v>69</v>
      </c>
      <c r="J8" s="8">
        <v>3079.7</v>
      </c>
      <c r="L8" s="9" t="s">
        <v>67</v>
      </c>
      <c r="M8" s="8">
        <v>942</v>
      </c>
    </row>
    <row r="9" spans="1:28" x14ac:dyDescent="0.3">
      <c r="A9" t="s">
        <v>32</v>
      </c>
      <c r="B9" s="8">
        <v>379</v>
      </c>
      <c r="I9" s="9" t="s">
        <v>70</v>
      </c>
      <c r="J9" s="8">
        <v>3068</v>
      </c>
      <c r="L9" s="9" t="s">
        <v>68</v>
      </c>
      <c r="M9" s="8">
        <v>1065.3999999999996</v>
      </c>
    </row>
    <row r="10" spans="1:28" x14ac:dyDescent="0.3">
      <c r="A10" t="s">
        <v>80</v>
      </c>
      <c r="B10" s="8"/>
      <c r="I10" s="9" t="s">
        <v>71</v>
      </c>
      <c r="J10" s="8">
        <v>3146.1</v>
      </c>
      <c r="L10" s="9" t="s">
        <v>69</v>
      </c>
      <c r="M10" s="8">
        <v>920.29999999999939</v>
      </c>
    </row>
    <row r="11" spans="1:28" x14ac:dyDescent="0.3">
      <c r="A11" t="s">
        <v>8</v>
      </c>
      <c r="B11" s="8"/>
      <c r="I11" s="9" t="s">
        <v>72</v>
      </c>
      <c r="J11" s="8">
        <v>3035.7</v>
      </c>
      <c r="L11" s="9" t="s">
        <v>70</v>
      </c>
      <c r="M11" s="8">
        <v>931.99999999999977</v>
      </c>
      <c r="U11" s="7" t="s">
        <v>6</v>
      </c>
      <c r="V11" t="s">
        <v>12</v>
      </c>
      <c r="Z11" t="s">
        <v>6</v>
      </c>
      <c r="AA11" t="s">
        <v>12</v>
      </c>
    </row>
    <row r="12" spans="1:28" x14ac:dyDescent="0.3">
      <c r="A12" t="s">
        <v>64</v>
      </c>
      <c r="B12" s="8">
        <v>30645</v>
      </c>
      <c r="I12" s="9" t="s">
        <v>73</v>
      </c>
      <c r="J12" s="8">
        <v>3095</v>
      </c>
      <c r="L12" s="9" t="s">
        <v>71</v>
      </c>
      <c r="M12" s="8">
        <v>853.89999999999986</v>
      </c>
    </row>
    <row r="13" spans="1:28" x14ac:dyDescent="0.3">
      <c r="I13" s="9" t="s">
        <v>74</v>
      </c>
      <c r="J13" s="8">
        <v>2982.0999999999995</v>
      </c>
      <c r="L13" s="9" t="s">
        <v>72</v>
      </c>
      <c r="M13" s="8">
        <v>964.30000000000007</v>
      </c>
      <c r="U13" s="7" t="s">
        <v>3</v>
      </c>
      <c r="V13" s="7" t="s">
        <v>63</v>
      </c>
      <c r="W13" t="s">
        <v>65</v>
      </c>
      <c r="Z13" t="s">
        <v>3</v>
      </c>
      <c r="AA13" t="s">
        <v>63</v>
      </c>
      <c r="AB13" t="s">
        <v>65</v>
      </c>
    </row>
    <row r="14" spans="1:28" x14ac:dyDescent="0.3">
      <c r="I14" s="9" t="s">
        <v>75</v>
      </c>
      <c r="J14" s="8">
        <v>3117.1</v>
      </c>
      <c r="L14" s="9" t="s">
        <v>73</v>
      </c>
      <c r="M14" s="8">
        <v>905.00000000000045</v>
      </c>
      <c r="U14" t="s">
        <v>38</v>
      </c>
      <c r="V14" t="s">
        <v>37</v>
      </c>
      <c r="W14" s="8">
        <v>550</v>
      </c>
      <c r="Z14" t="s">
        <v>38</v>
      </c>
      <c r="AA14" t="s">
        <v>37</v>
      </c>
      <c r="AB14">
        <v>550</v>
      </c>
    </row>
    <row r="15" spans="1:28" x14ac:dyDescent="0.3">
      <c r="I15" s="9" t="s">
        <v>76</v>
      </c>
      <c r="J15" s="8">
        <v>3128.7</v>
      </c>
      <c r="L15" s="9" t="s">
        <v>74</v>
      </c>
      <c r="M15" s="8">
        <v>1017.9000000000005</v>
      </c>
      <c r="U15" t="s">
        <v>27</v>
      </c>
      <c r="V15" t="s">
        <v>26</v>
      </c>
      <c r="W15" s="8">
        <v>1115</v>
      </c>
      <c r="Z15" t="s">
        <v>27</v>
      </c>
      <c r="AA15" t="s">
        <v>26</v>
      </c>
      <c r="AB15">
        <v>1115</v>
      </c>
    </row>
    <row r="16" spans="1:28" x14ac:dyDescent="0.3">
      <c r="A16" s="7" t="s">
        <v>79</v>
      </c>
      <c r="B16" t="s">
        <v>65</v>
      </c>
      <c r="I16" s="9" t="s">
        <v>64</v>
      </c>
      <c r="J16" s="8">
        <v>30644.999999999996</v>
      </c>
      <c r="L16" s="9" t="s">
        <v>75</v>
      </c>
      <c r="M16" s="8">
        <v>882.89999999999952</v>
      </c>
      <c r="V16" t="s">
        <v>29</v>
      </c>
      <c r="W16" s="8">
        <v>1281.9000000000001</v>
      </c>
      <c r="AA16" t="s">
        <v>29</v>
      </c>
      <c r="AB16">
        <v>1281.9000000000001</v>
      </c>
    </row>
    <row r="17" spans="1:28" x14ac:dyDescent="0.3">
      <c r="A17" s="9" t="s">
        <v>10</v>
      </c>
      <c r="B17" s="8">
        <v>12674.7</v>
      </c>
      <c r="L17" s="9" t="s">
        <v>76</v>
      </c>
      <c r="M17" s="8">
        <v>871.30000000000007</v>
      </c>
      <c r="U17" t="s">
        <v>40</v>
      </c>
      <c r="V17" t="s">
        <v>22</v>
      </c>
      <c r="W17" s="8">
        <v>4303.6000000000004</v>
      </c>
      <c r="Z17" t="s">
        <v>40</v>
      </c>
      <c r="AA17" t="s">
        <v>22</v>
      </c>
      <c r="AB17">
        <v>4303.6000000000004</v>
      </c>
    </row>
    <row r="18" spans="1:28" x14ac:dyDescent="0.3">
      <c r="A18" s="9" t="s">
        <v>5</v>
      </c>
      <c r="B18" s="8">
        <v>17970.300000000003</v>
      </c>
      <c r="L18" s="9" t="s">
        <v>81</v>
      </c>
      <c r="M18" s="8">
        <v>9354.9999999999982</v>
      </c>
      <c r="V18" t="s">
        <v>20</v>
      </c>
      <c r="W18" s="8">
        <v>1812.5999999999995</v>
      </c>
      <c r="AA18" t="s">
        <v>20</v>
      </c>
      <c r="AB18">
        <v>1812.5999999999995</v>
      </c>
    </row>
    <row r="19" spans="1:28" x14ac:dyDescent="0.3">
      <c r="A19" s="9" t="s">
        <v>64</v>
      </c>
      <c r="B19" s="8">
        <v>30645.000000000004</v>
      </c>
      <c r="H19" s="7" t="s">
        <v>6</v>
      </c>
      <c r="I19" t="s">
        <v>12</v>
      </c>
      <c r="V19" t="s">
        <v>62</v>
      </c>
      <c r="W19" s="8">
        <v>416.4</v>
      </c>
      <c r="AA19" t="s">
        <v>62</v>
      </c>
      <c r="AB19">
        <v>416.4</v>
      </c>
    </row>
    <row r="20" spans="1:28" x14ac:dyDescent="0.3">
      <c r="V20" t="s">
        <v>35</v>
      </c>
      <c r="W20" s="8">
        <v>495.00000000000006</v>
      </c>
      <c r="AA20" t="s">
        <v>35</v>
      </c>
      <c r="AB20">
        <v>495.00000000000006</v>
      </c>
    </row>
    <row r="21" spans="1:28" x14ac:dyDescent="0.3">
      <c r="H21" s="7" t="s">
        <v>65</v>
      </c>
      <c r="I21" s="7" t="s">
        <v>3</v>
      </c>
      <c r="V21" t="s">
        <v>24</v>
      </c>
      <c r="W21" s="8">
        <v>300</v>
      </c>
      <c r="AA21" t="s">
        <v>24</v>
      </c>
      <c r="AB21">
        <v>300</v>
      </c>
    </row>
    <row r="22" spans="1:28" x14ac:dyDescent="0.3">
      <c r="H22" s="7" t="s">
        <v>0</v>
      </c>
      <c r="I22" t="s">
        <v>39</v>
      </c>
      <c r="J22" t="s">
        <v>40</v>
      </c>
      <c r="K22" t="s">
        <v>33</v>
      </c>
      <c r="L22" t="s">
        <v>27</v>
      </c>
      <c r="M22" t="s">
        <v>38</v>
      </c>
      <c r="N22" t="s">
        <v>32</v>
      </c>
      <c r="U22" t="s">
        <v>39</v>
      </c>
      <c r="V22" t="s">
        <v>14</v>
      </c>
      <c r="W22" s="8">
        <v>545.70000000000005</v>
      </c>
      <c r="Z22" t="s">
        <v>39</v>
      </c>
      <c r="AA22" t="s">
        <v>14</v>
      </c>
      <c r="AB22">
        <v>545.70000000000005</v>
      </c>
    </row>
    <row r="23" spans="1:28" x14ac:dyDescent="0.3">
      <c r="A23" s="7" t="s">
        <v>3</v>
      </c>
      <c r="B23" t="s">
        <v>65</v>
      </c>
      <c r="H23" t="s">
        <v>67</v>
      </c>
      <c r="I23" s="8">
        <v>1612</v>
      </c>
      <c r="J23" s="8">
        <v>690</v>
      </c>
      <c r="K23" s="8">
        <v>341</v>
      </c>
      <c r="L23" s="8">
        <v>206</v>
      </c>
      <c r="M23" s="8">
        <v>55</v>
      </c>
      <c r="N23" s="8">
        <v>154</v>
      </c>
      <c r="V23" t="s">
        <v>18</v>
      </c>
      <c r="W23" s="8">
        <v>6454.0999999999995</v>
      </c>
      <c r="AA23" t="s">
        <v>18</v>
      </c>
      <c r="AB23">
        <v>6454.0999999999995</v>
      </c>
    </row>
    <row r="24" spans="1:28" x14ac:dyDescent="0.3">
      <c r="A24" t="s">
        <v>39</v>
      </c>
      <c r="B24" s="8">
        <v>16399.800000000003</v>
      </c>
      <c r="H24" t="s">
        <v>68</v>
      </c>
      <c r="I24" s="8">
        <v>1665.9</v>
      </c>
      <c r="J24" s="8">
        <v>659.80000000000007</v>
      </c>
      <c r="K24" s="8">
        <v>345.1</v>
      </c>
      <c r="L24" s="8">
        <v>208.8</v>
      </c>
      <c r="M24" s="8">
        <v>55</v>
      </c>
      <c r="N24" s="8"/>
      <c r="V24" t="s">
        <v>52</v>
      </c>
      <c r="W24" s="8">
        <v>400</v>
      </c>
      <c r="AA24" t="s">
        <v>52</v>
      </c>
      <c r="AB24">
        <v>400</v>
      </c>
    </row>
    <row r="25" spans="1:28" x14ac:dyDescent="0.3">
      <c r="A25" t="s">
        <v>40</v>
      </c>
      <c r="B25" s="8">
        <v>7327.6000000000013</v>
      </c>
      <c r="H25" t="s">
        <v>69</v>
      </c>
      <c r="I25" s="8">
        <v>1659</v>
      </c>
      <c r="J25" s="8">
        <v>704.80000000000007</v>
      </c>
      <c r="K25" s="8">
        <v>348.9</v>
      </c>
      <c r="L25" s="8">
        <v>237</v>
      </c>
      <c r="M25" s="8">
        <v>55</v>
      </c>
      <c r="N25" s="8">
        <v>75</v>
      </c>
      <c r="V25" t="s">
        <v>11</v>
      </c>
      <c r="W25" s="8">
        <v>9000</v>
      </c>
      <c r="AA25" t="s">
        <v>11</v>
      </c>
      <c r="AB25">
        <v>9000</v>
      </c>
    </row>
    <row r="26" spans="1:28" x14ac:dyDescent="0.3">
      <c r="A26" t="s">
        <v>33</v>
      </c>
      <c r="B26" s="8">
        <v>3591.6999999999989</v>
      </c>
      <c r="H26" t="s">
        <v>70</v>
      </c>
      <c r="I26" s="8">
        <v>1587.3000000000002</v>
      </c>
      <c r="J26" s="8">
        <v>832.6</v>
      </c>
      <c r="K26" s="8">
        <v>353</v>
      </c>
      <c r="L26" s="8">
        <v>240.1</v>
      </c>
      <c r="M26" s="8">
        <v>55</v>
      </c>
      <c r="N26" s="8"/>
      <c r="U26" t="s">
        <v>32</v>
      </c>
      <c r="V26" t="s">
        <v>31</v>
      </c>
      <c r="W26" s="8">
        <v>154</v>
      </c>
      <c r="Z26" t="s">
        <v>32</v>
      </c>
      <c r="AA26" t="s">
        <v>31</v>
      </c>
      <c r="AB26">
        <v>154</v>
      </c>
    </row>
    <row r="27" spans="1:28" x14ac:dyDescent="0.3">
      <c r="A27" t="s">
        <v>27</v>
      </c>
      <c r="B27" s="8">
        <v>2396.8999999999992</v>
      </c>
      <c r="H27" t="s">
        <v>71</v>
      </c>
      <c r="I27" s="8">
        <v>1642.9999999999998</v>
      </c>
      <c r="J27" s="8">
        <v>772.7</v>
      </c>
      <c r="K27" s="8">
        <v>357.2</v>
      </c>
      <c r="L27" s="8">
        <v>243.2</v>
      </c>
      <c r="M27" s="8">
        <v>55</v>
      </c>
      <c r="N27" s="8">
        <v>75</v>
      </c>
      <c r="V27" t="s">
        <v>55</v>
      </c>
      <c r="W27" s="8">
        <v>225</v>
      </c>
      <c r="AA27" t="s">
        <v>55</v>
      </c>
      <c r="AB27">
        <v>225</v>
      </c>
    </row>
    <row r="28" spans="1:28" x14ac:dyDescent="0.3">
      <c r="A28" t="s">
        <v>38</v>
      </c>
      <c r="B28" s="8">
        <v>550</v>
      </c>
      <c r="H28" t="s">
        <v>72</v>
      </c>
      <c r="I28" s="8">
        <v>1655.1000000000001</v>
      </c>
      <c r="J28" s="8">
        <v>723.19999999999993</v>
      </c>
      <c r="K28" s="8">
        <v>361.3</v>
      </c>
      <c r="L28" s="8">
        <v>241.1</v>
      </c>
      <c r="M28" s="8">
        <v>55</v>
      </c>
      <c r="N28" s="8"/>
      <c r="U28" t="s">
        <v>33</v>
      </c>
      <c r="V28" t="s">
        <v>16</v>
      </c>
      <c r="W28" s="8">
        <v>1489.5</v>
      </c>
      <c r="Z28" t="s">
        <v>33</v>
      </c>
      <c r="AA28" t="s">
        <v>16</v>
      </c>
      <c r="AB28">
        <v>1489.5</v>
      </c>
    </row>
    <row r="29" spans="1:28" x14ac:dyDescent="0.3">
      <c r="A29" t="s">
        <v>32</v>
      </c>
      <c r="B29" s="8">
        <v>379</v>
      </c>
      <c r="H29" t="s">
        <v>73</v>
      </c>
      <c r="I29" s="8">
        <v>1686.1999999999998</v>
      </c>
      <c r="J29" s="8">
        <v>729.10000000000014</v>
      </c>
      <c r="K29" s="8">
        <v>365.40000000000003</v>
      </c>
      <c r="L29" s="8">
        <v>259.29999999999995</v>
      </c>
      <c r="M29" s="8">
        <v>55</v>
      </c>
      <c r="N29" s="8"/>
      <c r="V29" t="s">
        <v>49</v>
      </c>
      <c r="W29" s="8">
        <v>1500</v>
      </c>
      <c r="AA29" t="s">
        <v>49</v>
      </c>
      <c r="AB29">
        <v>1500</v>
      </c>
    </row>
    <row r="30" spans="1:28" x14ac:dyDescent="0.3">
      <c r="A30" t="s">
        <v>80</v>
      </c>
      <c r="B30" s="8"/>
      <c r="H30" t="s">
        <v>74</v>
      </c>
      <c r="I30" s="8">
        <v>1570.1</v>
      </c>
      <c r="J30" s="8">
        <v>735.19999999999993</v>
      </c>
      <c r="K30" s="8">
        <v>369.3</v>
      </c>
      <c r="L30" s="8">
        <v>252.5</v>
      </c>
      <c r="M30" s="8">
        <v>55</v>
      </c>
      <c r="N30" s="8"/>
      <c r="V30" t="s">
        <v>46</v>
      </c>
      <c r="W30" s="8">
        <v>602.20000000000016</v>
      </c>
      <c r="AA30" t="s">
        <v>46</v>
      </c>
      <c r="AB30">
        <v>602.20000000000016</v>
      </c>
    </row>
    <row r="31" spans="1:28" x14ac:dyDescent="0.3">
      <c r="A31" t="s">
        <v>8</v>
      </c>
      <c r="B31" s="8"/>
      <c r="H31" t="s">
        <v>75</v>
      </c>
      <c r="I31" s="8">
        <v>1705.4</v>
      </c>
      <c r="J31" s="8">
        <v>732.9</v>
      </c>
      <c r="K31" s="8">
        <v>373.3</v>
      </c>
      <c r="L31" s="8">
        <v>250.5</v>
      </c>
      <c r="M31" s="8">
        <v>55</v>
      </c>
      <c r="N31" s="8"/>
    </row>
    <row r="32" spans="1:28" x14ac:dyDescent="0.3">
      <c r="H32" t="s">
        <v>76</v>
      </c>
      <c r="I32" s="8">
        <v>1615.8000000000002</v>
      </c>
      <c r="J32" s="8">
        <v>747.30000000000007</v>
      </c>
      <c r="K32" s="8">
        <v>377.20000000000005</v>
      </c>
      <c r="L32" s="8">
        <v>258.39999999999998</v>
      </c>
      <c r="M32" s="8">
        <v>55</v>
      </c>
      <c r="N32" s="8">
        <v>75</v>
      </c>
    </row>
    <row r="54" spans="22:27" x14ac:dyDescent="0.3">
      <c r="V54" s="7" t="s">
        <v>0</v>
      </c>
      <c r="W54" t="s">
        <v>66</v>
      </c>
    </row>
    <row r="56" spans="22:27" x14ac:dyDescent="0.3">
      <c r="V56" s="7" t="s">
        <v>79</v>
      </c>
      <c r="W56" t="s">
        <v>77</v>
      </c>
      <c r="Z56" t="s">
        <v>79</v>
      </c>
      <c r="AA56" t="s">
        <v>77</v>
      </c>
    </row>
    <row r="57" spans="22:27" x14ac:dyDescent="0.3">
      <c r="V57" s="9" t="s">
        <v>8</v>
      </c>
      <c r="W57" s="8">
        <v>40000</v>
      </c>
      <c r="Z57" t="s">
        <v>8</v>
      </c>
      <c r="AA57" s="11">
        <v>40000</v>
      </c>
    </row>
    <row r="58" spans="22:27" x14ac:dyDescent="0.3">
      <c r="V58" s="9" t="s">
        <v>39</v>
      </c>
      <c r="W58" s="8">
        <v>-16399.800000000003</v>
      </c>
      <c r="Z58" t="s">
        <v>39</v>
      </c>
      <c r="AA58" s="11">
        <v>-16399.800000000003</v>
      </c>
    </row>
    <row r="59" spans="22:27" x14ac:dyDescent="0.3">
      <c r="V59" s="9" t="s">
        <v>40</v>
      </c>
      <c r="W59" s="8">
        <v>-7327.6000000000013</v>
      </c>
      <c r="Z59" t="s">
        <v>40</v>
      </c>
      <c r="AA59" s="11">
        <v>-7327.6000000000013</v>
      </c>
    </row>
    <row r="60" spans="22:27" x14ac:dyDescent="0.3">
      <c r="V60" s="9" t="s">
        <v>33</v>
      </c>
      <c r="W60" s="8">
        <v>-3591.6999999999989</v>
      </c>
      <c r="Z60" t="s">
        <v>33</v>
      </c>
      <c r="AA60" s="11">
        <v>-3591.6999999999989</v>
      </c>
    </row>
    <row r="61" spans="22:27" x14ac:dyDescent="0.3">
      <c r="V61" s="9" t="s">
        <v>27</v>
      </c>
      <c r="W61" s="8">
        <v>-2396.8999999999992</v>
      </c>
      <c r="Z61" t="s">
        <v>27</v>
      </c>
      <c r="AA61" s="11">
        <v>-2396.8999999999992</v>
      </c>
    </row>
    <row r="62" spans="22:27" x14ac:dyDescent="0.3">
      <c r="V62" s="9" t="s">
        <v>38</v>
      </c>
      <c r="W62" s="8">
        <v>-550</v>
      </c>
      <c r="Z62" t="s">
        <v>38</v>
      </c>
      <c r="AA62" s="11">
        <v>-550</v>
      </c>
    </row>
    <row r="63" spans="22:27" x14ac:dyDescent="0.3">
      <c r="V63" s="9" t="s">
        <v>80</v>
      </c>
      <c r="W63" s="8"/>
      <c r="Z63" t="s">
        <v>32</v>
      </c>
      <c r="AA63" s="11">
        <v>-379</v>
      </c>
    </row>
    <row r="64" spans="22:27" x14ac:dyDescent="0.3">
      <c r="V64" s="9" t="s">
        <v>32</v>
      </c>
      <c r="W64" s="8">
        <v>-379</v>
      </c>
      <c r="Z64" t="s">
        <v>64</v>
      </c>
      <c r="AA64" s="11">
        <v>9354.9999999999964</v>
      </c>
    </row>
    <row r="65" spans="17:27" x14ac:dyDescent="0.3">
      <c r="V65" s="9" t="s">
        <v>78</v>
      </c>
      <c r="W65" s="8">
        <v>9354.9999999999964</v>
      </c>
      <c r="AA65" s="11"/>
    </row>
    <row r="69" spans="17:27" x14ac:dyDescent="0.3">
      <c r="Q69" t="s">
        <v>82</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sheetPr codeName="Sheet3"/>
  <dimension ref="A1:I487"/>
  <sheetViews>
    <sheetView showGridLines="0" workbookViewId="0">
      <selection sqref="A1:XFD1048576"/>
    </sheetView>
  </sheetViews>
  <sheetFormatPr defaultRowHeight="14.4" x14ac:dyDescent="0.3"/>
  <cols>
    <col min="1" max="1" width="13" customWidth="1"/>
    <col min="2" max="2" width="10.6640625" style="1" bestFit="1" customWidth="1"/>
    <col min="3" max="3" width="16.109375" customWidth="1"/>
    <col min="4" max="4" width="11.33203125" customWidth="1"/>
    <col min="6" max="8" width="15" customWidth="1"/>
    <col min="9" max="9" width="16" bestFit="1" customWidth="1"/>
    <col min="16" max="16" width="13.6640625" bestFit="1" customWidth="1"/>
    <col min="17" max="21" width="15.109375" bestFit="1" customWidth="1"/>
    <col min="22" max="23" width="11.33203125" bestFit="1" customWidth="1"/>
    <col min="24" max="26" width="10.6640625" bestFit="1" customWidth="1"/>
    <col min="27" max="27" width="11.33203125" bestFit="1" customWidth="1"/>
    <col min="28" max="41" width="10.109375" bestFit="1" customWidth="1"/>
    <col min="42" max="42" width="8.6640625" bestFit="1" customWidth="1"/>
    <col min="43" max="68" width="7" bestFit="1" customWidth="1"/>
    <col min="69" max="69" width="9.109375" bestFit="1" customWidth="1"/>
    <col min="70" max="98" width="7.33203125" bestFit="1" customWidth="1"/>
    <col min="99" max="99" width="9.44140625" bestFit="1" customWidth="1"/>
    <col min="100" max="127" width="6.88671875" bestFit="1" customWidth="1"/>
    <col min="128" max="128" width="9" bestFit="1" customWidth="1"/>
    <col min="129" max="156" width="7.5546875" bestFit="1" customWidth="1"/>
    <col min="157" max="157" width="9.6640625" bestFit="1" customWidth="1"/>
    <col min="158" max="184" width="6.6640625" bestFit="1" customWidth="1"/>
    <col min="185" max="185" width="8.88671875" bestFit="1" customWidth="1"/>
    <col min="186" max="213" width="6.33203125" bestFit="1" customWidth="1"/>
    <col min="214" max="214" width="8.33203125" bestFit="1" customWidth="1"/>
    <col min="215" max="241" width="7.109375" bestFit="1" customWidth="1"/>
    <col min="242" max="242" width="9.33203125" bestFit="1" customWidth="1"/>
    <col min="243" max="268" width="7" bestFit="1" customWidth="1"/>
    <col min="269" max="269" width="9.109375" bestFit="1" customWidth="1"/>
    <col min="270" max="296" width="6.6640625" bestFit="1" customWidth="1"/>
    <col min="297" max="297" width="8.88671875" bestFit="1" customWidth="1"/>
    <col min="298" max="299" width="6.44140625" bestFit="1" customWidth="1"/>
    <col min="300" max="300" width="9.44140625" bestFit="1" customWidth="1"/>
    <col min="301" max="301" width="11.33203125" bestFit="1" customWidth="1"/>
  </cols>
  <sheetData>
    <row r="1" spans="1:9" x14ac:dyDescent="0.3">
      <c r="A1" t="s">
        <v>2</v>
      </c>
      <c r="B1" s="1" t="s">
        <v>0</v>
      </c>
      <c r="C1" t="s">
        <v>1</v>
      </c>
      <c r="D1" t="s">
        <v>4</v>
      </c>
      <c r="E1" t="s">
        <v>5</v>
      </c>
      <c r="F1" s="5" t="s">
        <v>47</v>
      </c>
      <c r="G1" s="6" t="s">
        <v>63</v>
      </c>
      <c r="H1" s="6" t="s">
        <v>3</v>
      </c>
      <c r="I1" s="5" t="s">
        <v>6</v>
      </c>
    </row>
    <row r="2" spans="1:9" x14ac:dyDescent="0.3">
      <c r="A2" t="s">
        <v>10</v>
      </c>
      <c r="B2" s="2">
        <v>44200</v>
      </c>
      <c r="C2" t="s">
        <v>7</v>
      </c>
      <c r="E2">
        <v>4000</v>
      </c>
      <c r="F2" s="4">
        <f t="shared" ref="F2:F65" si="0">E2-D2</f>
        <v>4000</v>
      </c>
      <c r="G2" s="4" t="s">
        <v>8</v>
      </c>
      <c r="H2" s="4" t="str">
        <f>_xlfn.XLOOKUP(Transactions[[#This Row],[Sub-category]], TblDV[Sub-category],TblDV[Category],"")</f>
        <v>Salary</v>
      </c>
      <c r="I2" s="4" t="str">
        <f>_xlfn.XLOOKUP(Transactions[[#This Row],[Sub-category]], TblDV[Sub-category],TblDV[Category Type],"")</f>
        <v>Income</v>
      </c>
    </row>
    <row r="3" spans="1:9" x14ac:dyDescent="0.3">
      <c r="A3" t="s">
        <v>5</v>
      </c>
      <c r="B3" s="2">
        <v>44200</v>
      </c>
      <c r="C3" t="s">
        <v>25</v>
      </c>
      <c r="D3">
        <v>5</v>
      </c>
      <c r="F3" s="4">
        <f t="shared" si="0"/>
        <v>-5</v>
      </c>
      <c r="G3" s="4" t="s">
        <v>26</v>
      </c>
      <c r="H3" s="4" t="str">
        <f>_xlfn.XLOOKUP(Transactions[[#This Row],[Sub-category]], TblDV[Sub-category],TblDV[Category],"")</f>
        <v>Dining Out</v>
      </c>
      <c r="I3" s="4" t="str">
        <f>_xlfn.XLOOKUP(Transactions[[#This Row],[Sub-category]], TblDV[Sub-category],TblDV[Category Type],"")</f>
        <v>Expense</v>
      </c>
    </row>
    <row r="4" spans="1:9" x14ac:dyDescent="0.3">
      <c r="A4" t="s">
        <v>10</v>
      </c>
      <c r="B4" s="2">
        <v>44201</v>
      </c>
      <c r="C4" t="s">
        <v>53</v>
      </c>
      <c r="D4">
        <v>900</v>
      </c>
      <c r="F4" s="4">
        <f t="shared" si="0"/>
        <v>-900</v>
      </c>
      <c r="G4" s="4" t="s">
        <v>11</v>
      </c>
      <c r="H4" s="4" t="str">
        <f>_xlfn.XLOOKUP(Transactions[[#This Row],[Sub-category]], TblDV[Sub-category],TblDV[Category],"")</f>
        <v>Living Expenses</v>
      </c>
      <c r="I4" s="4" t="str">
        <f>_xlfn.XLOOKUP(Transactions[[#This Row],[Sub-category]], TblDV[Sub-category],TblDV[Category Type],"")</f>
        <v>Expense</v>
      </c>
    </row>
    <row r="5" spans="1:9" x14ac:dyDescent="0.3">
      <c r="A5" t="s">
        <v>10</v>
      </c>
      <c r="B5" s="2">
        <v>44201</v>
      </c>
      <c r="C5" t="s">
        <v>48</v>
      </c>
      <c r="D5">
        <v>150</v>
      </c>
      <c r="F5" s="4">
        <f t="shared" si="0"/>
        <v>-150</v>
      </c>
      <c r="G5" s="4" t="s">
        <v>49</v>
      </c>
      <c r="H5" s="4" t="str">
        <f>_xlfn.XLOOKUP(Transactions[[#This Row],[Sub-category]], TblDV[Sub-category],TblDV[Category],"")</f>
        <v>Transport</v>
      </c>
      <c r="I5" s="4" t="str">
        <f>_xlfn.XLOOKUP(Transactions[[#This Row],[Sub-category]], TblDV[Sub-category],TblDV[Category Type],"")</f>
        <v>Expense</v>
      </c>
    </row>
    <row r="6" spans="1:9" x14ac:dyDescent="0.3">
      <c r="A6" t="s">
        <v>5</v>
      </c>
      <c r="B6" s="2">
        <v>44201</v>
      </c>
      <c r="C6" t="s">
        <v>25</v>
      </c>
      <c r="D6">
        <v>5</v>
      </c>
      <c r="F6" s="4">
        <f t="shared" si="0"/>
        <v>-5</v>
      </c>
      <c r="G6" s="4" t="s">
        <v>26</v>
      </c>
      <c r="H6" s="4" t="str">
        <f>_xlfn.XLOOKUP(Transactions[[#This Row],[Sub-category]], TblDV[Sub-category],TblDV[Category],"")</f>
        <v>Dining Out</v>
      </c>
      <c r="I6" s="4" t="str">
        <f>_xlfn.XLOOKUP(Transactions[[#This Row],[Sub-category]], TblDV[Sub-category],TblDV[Category Type],"")</f>
        <v>Expense</v>
      </c>
    </row>
    <row r="7" spans="1:9" x14ac:dyDescent="0.3">
      <c r="A7" t="s">
        <v>5</v>
      </c>
      <c r="B7" s="2">
        <v>44202</v>
      </c>
      <c r="C7" t="s">
        <v>25</v>
      </c>
      <c r="D7">
        <v>5</v>
      </c>
      <c r="F7" s="4">
        <f t="shared" si="0"/>
        <v>-5</v>
      </c>
      <c r="G7" s="4" t="s">
        <v>26</v>
      </c>
      <c r="H7" s="4" t="str">
        <f>_xlfn.XLOOKUP(Transactions[[#This Row],[Sub-category]], TblDV[Sub-category],TblDV[Category],"")</f>
        <v>Dining Out</v>
      </c>
      <c r="I7" s="4" t="str">
        <f>_xlfn.XLOOKUP(Transactions[[#This Row],[Sub-category]], TblDV[Sub-category],TblDV[Category Type],"")</f>
        <v>Expense</v>
      </c>
    </row>
    <row r="8" spans="1:9" x14ac:dyDescent="0.3">
      <c r="A8" t="s">
        <v>5</v>
      </c>
      <c r="B8" s="2">
        <v>44203</v>
      </c>
      <c r="C8" t="s">
        <v>25</v>
      </c>
      <c r="D8">
        <v>5</v>
      </c>
      <c r="F8" s="4">
        <f t="shared" si="0"/>
        <v>-5</v>
      </c>
      <c r="G8" s="4" t="s">
        <v>26</v>
      </c>
      <c r="H8" s="4" t="str">
        <f>_xlfn.XLOOKUP(Transactions[[#This Row],[Sub-category]], TblDV[Sub-category],TblDV[Category],"")</f>
        <v>Dining Out</v>
      </c>
      <c r="I8" s="4" t="str">
        <f>_xlfn.XLOOKUP(Transactions[[#This Row],[Sub-category]], TblDV[Sub-category],TblDV[Category Type],"")</f>
        <v>Expense</v>
      </c>
    </row>
    <row r="9" spans="1:9" x14ac:dyDescent="0.3">
      <c r="A9" t="s">
        <v>5</v>
      </c>
      <c r="B9" s="2">
        <v>44204</v>
      </c>
      <c r="C9" t="s">
        <v>25</v>
      </c>
      <c r="D9">
        <v>5</v>
      </c>
      <c r="F9" s="4">
        <f t="shared" si="0"/>
        <v>-5</v>
      </c>
      <c r="G9" s="4" t="s">
        <v>26</v>
      </c>
      <c r="H9" s="4" t="str">
        <f>_xlfn.XLOOKUP(Transactions[[#This Row],[Sub-category]], TblDV[Sub-category],TblDV[Category],"")</f>
        <v>Dining Out</v>
      </c>
      <c r="I9" s="4" t="str">
        <f>_xlfn.XLOOKUP(Transactions[[#This Row],[Sub-category]], TblDV[Sub-category],TblDV[Category Type],"")</f>
        <v>Expense</v>
      </c>
    </row>
    <row r="10" spans="1:9" x14ac:dyDescent="0.3">
      <c r="A10" t="s">
        <v>5</v>
      </c>
      <c r="B10" s="2">
        <v>44204</v>
      </c>
      <c r="C10" t="s">
        <v>17</v>
      </c>
      <c r="D10">
        <v>155</v>
      </c>
      <c r="F10" s="4">
        <f t="shared" si="0"/>
        <v>-155</v>
      </c>
      <c r="G10" s="4" t="s">
        <v>18</v>
      </c>
      <c r="H10" s="4" t="str">
        <f>_xlfn.XLOOKUP(Transactions[[#This Row],[Sub-category]], TblDV[Sub-category],TblDV[Category],"")</f>
        <v>Living Expenses</v>
      </c>
      <c r="I10" s="4" t="str">
        <f>_xlfn.XLOOKUP(Transactions[[#This Row],[Sub-category]], TblDV[Sub-category],TblDV[Category Type],"")</f>
        <v>Expense</v>
      </c>
    </row>
    <row r="11" spans="1:9" x14ac:dyDescent="0.3">
      <c r="A11" t="s">
        <v>10</v>
      </c>
      <c r="B11" s="2">
        <v>44207</v>
      </c>
      <c r="C11" t="s">
        <v>13</v>
      </c>
      <c r="D11">
        <v>50</v>
      </c>
      <c r="F11" s="4">
        <f t="shared" si="0"/>
        <v>-50</v>
      </c>
      <c r="G11" s="4" t="s">
        <v>14</v>
      </c>
      <c r="H11" s="4" t="str">
        <f>_xlfn.XLOOKUP(Transactions[[#This Row],[Sub-category]], TblDV[Sub-category],TblDV[Category],"")</f>
        <v>Living Expenses</v>
      </c>
      <c r="I11" s="4" t="str">
        <f>_xlfn.XLOOKUP(Transactions[[#This Row],[Sub-category]], TblDV[Sub-category],TblDV[Category Type],"")</f>
        <v>Expense</v>
      </c>
    </row>
    <row r="12" spans="1:9" x14ac:dyDescent="0.3">
      <c r="A12" t="s">
        <v>5</v>
      </c>
      <c r="B12" s="2">
        <v>44207</v>
      </c>
      <c r="C12" t="s">
        <v>25</v>
      </c>
      <c r="D12">
        <v>5</v>
      </c>
      <c r="F12" s="4">
        <f t="shared" si="0"/>
        <v>-5</v>
      </c>
      <c r="G12" s="4" t="s">
        <v>26</v>
      </c>
      <c r="H12" s="4" t="str">
        <f>_xlfn.XLOOKUP(Transactions[[#This Row],[Sub-category]], TblDV[Sub-category],TblDV[Category],"")</f>
        <v>Dining Out</v>
      </c>
      <c r="I12" s="4" t="str">
        <f>_xlfn.XLOOKUP(Transactions[[#This Row],[Sub-category]], TblDV[Sub-category],TblDV[Category Type],"")</f>
        <v>Expense</v>
      </c>
    </row>
    <row r="13" spans="1:9" x14ac:dyDescent="0.3">
      <c r="A13" t="s">
        <v>5</v>
      </c>
      <c r="B13" s="2">
        <v>44208</v>
      </c>
      <c r="C13" t="s">
        <v>25</v>
      </c>
      <c r="D13">
        <v>5</v>
      </c>
      <c r="F13" s="4">
        <f t="shared" si="0"/>
        <v>-5</v>
      </c>
      <c r="G13" s="4" t="s">
        <v>26</v>
      </c>
      <c r="H13" s="4" t="str">
        <f>_xlfn.XLOOKUP(Transactions[[#This Row],[Sub-category]], TblDV[Sub-category],TblDV[Category],"")</f>
        <v>Dining Out</v>
      </c>
      <c r="I13" s="4" t="str">
        <f>_xlfn.XLOOKUP(Transactions[[#This Row],[Sub-category]], TblDV[Sub-category],TblDV[Category Type],"")</f>
        <v>Expense</v>
      </c>
    </row>
    <row r="14" spans="1:9" x14ac:dyDescent="0.3">
      <c r="A14" t="s">
        <v>5</v>
      </c>
      <c r="B14" s="2">
        <v>44209</v>
      </c>
      <c r="C14" t="s">
        <v>15</v>
      </c>
      <c r="D14">
        <v>77</v>
      </c>
      <c r="F14" s="4">
        <f t="shared" si="0"/>
        <v>-77</v>
      </c>
      <c r="G14" s="4" t="s">
        <v>16</v>
      </c>
      <c r="H14" s="4" t="str">
        <f>_xlfn.XLOOKUP(Transactions[[#This Row],[Sub-category]], TblDV[Sub-category],TblDV[Category],"")</f>
        <v>Transport</v>
      </c>
      <c r="I14" s="4" t="str">
        <f>_xlfn.XLOOKUP(Transactions[[#This Row],[Sub-category]], TblDV[Sub-category],TblDV[Category Type],"")</f>
        <v>Expense</v>
      </c>
    </row>
    <row r="15" spans="1:9" x14ac:dyDescent="0.3">
      <c r="A15" t="s">
        <v>5</v>
      </c>
      <c r="B15" s="2">
        <v>44209</v>
      </c>
      <c r="C15" t="s">
        <v>25</v>
      </c>
      <c r="D15">
        <v>5</v>
      </c>
      <c r="F15" s="4">
        <f t="shared" si="0"/>
        <v>-5</v>
      </c>
      <c r="G15" s="4" t="s">
        <v>26</v>
      </c>
      <c r="H15" s="4" t="str">
        <f>_xlfn.XLOOKUP(Transactions[[#This Row],[Sub-category]], TblDV[Sub-category],TblDV[Category],"")</f>
        <v>Dining Out</v>
      </c>
      <c r="I15" s="4" t="str">
        <f>_xlfn.XLOOKUP(Transactions[[#This Row],[Sub-category]], TblDV[Sub-category],TblDV[Category Type],"")</f>
        <v>Expense</v>
      </c>
    </row>
    <row r="16" spans="1:9" x14ac:dyDescent="0.3">
      <c r="A16" t="s">
        <v>5</v>
      </c>
      <c r="B16" s="2">
        <v>44210</v>
      </c>
      <c r="C16" t="s">
        <v>25</v>
      </c>
      <c r="D16">
        <v>5</v>
      </c>
      <c r="F16" s="4">
        <f t="shared" si="0"/>
        <v>-5</v>
      </c>
      <c r="G16" s="4" t="s">
        <v>26</v>
      </c>
      <c r="H16" s="4" t="str">
        <f>_xlfn.XLOOKUP(Transactions[[#This Row],[Sub-category]], TblDV[Sub-category],TblDV[Category],"")</f>
        <v>Dining Out</v>
      </c>
      <c r="I16" s="4" t="str">
        <f>_xlfn.XLOOKUP(Transactions[[#This Row],[Sub-category]], TblDV[Sub-category],TblDV[Category Type],"")</f>
        <v>Expense</v>
      </c>
    </row>
    <row r="17" spans="1:9" x14ac:dyDescent="0.3">
      <c r="A17" t="s">
        <v>5</v>
      </c>
      <c r="B17" s="2">
        <v>44211</v>
      </c>
      <c r="C17" t="s">
        <v>17</v>
      </c>
      <c r="D17">
        <v>135</v>
      </c>
      <c r="F17" s="4">
        <f t="shared" si="0"/>
        <v>-135</v>
      </c>
      <c r="G17" s="4" t="s">
        <v>18</v>
      </c>
      <c r="H17" s="4" t="str">
        <f>_xlfn.XLOOKUP(Transactions[[#This Row],[Sub-category]], TblDV[Sub-category],TblDV[Category],"")</f>
        <v>Living Expenses</v>
      </c>
      <c r="I17" s="4" t="str">
        <f>_xlfn.XLOOKUP(Transactions[[#This Row],[Sub-category]], TblDV[Sub-category],TblDV[Category Type],"")</f>
        <v>Expense</v>
      </c>
    </row>
    <row r="18" spans="1:9" x14ac:dyDescent="0.3">
      <c r="A18" t="s">
        <v>5</v>
      </c>
      <c r="B18" s="2">
        <v>44211</v>
      </c>
      <c r="C18" t="s">
        <v>25</v>
      </c>
      <c r="D18">
        <v>5</v>
      </c>
      <c r="F18" s="4">
        <f t="shared" si="0"/>
        <v>-5</v>
      </c>
      <c r="G18" s="4" t="s">
        <v>26</v>
      </c>
      <c r="H18" s="4" t="str">
        <f>_xlfn.XLOOKUP(Transactions[[#This Row],[Sub-category]], TblDV[Sub-category],TblDV[Category],"")</f>
        <v>Dining Out</v>
      </c>
      <c r="I18" s="4" t="str">
        <f>_xlfn.XLOOKUP(Transactions[[#This Row],[Sub-category]], TblDV[Sub-category],TblDV[Category Type],"")</f>
        <v>Expense</v>
      </c>
    </row>
    <row r="19" spans="1:9" x14ac:dyDescent="0.3">
      <c r="A19" t="s">
        <v>5</v>
      </c>
      <c r="B19" s="2">
        <v>44212</v>
      </c>
      <c r="C19" t="s">
        <v>25</v>
      </c>
      <c r="D19">
        <v>5</v>
      </c>
      <c r="F19" s="4">
        <f t="shared" si="0"/>
        <v>-5</v>
      </c>
      <c r="G19" s="4" t="s">
        <v>26</v>
      </c>
      <c r="H19" s="4" t="str">
        <f>_xlfn.XLOOKUP(Transactions[[#This Row],[Sub-category]], TblDV[Sub-category],TblDV[Category],"")</f>
        <v>Dining Out</v>
      </c>
      <c r="I19" s="4" t="str">
        <f>_xlfn.XLOOKUP(Transactions[[#This Row],[Sub-category]], TblDV[Sub-category],TblDV[Category Type],"")</f>
        <v>Expense</v>
      </c>
    </row>
    <row r="20" spans="1:9" x14ac:dyDescent="0.3">
      <c r="A20" t="s">
        <v>5</v>
      </c>
      <c r="B20" s="2">
        <v>44212</v>
      </c>
      <c r="C20" t="s">
        <v>19</v>
      </c>
      <c r="D20">
        <v>40</v>
      </c>
      <c r="F20" s="4">
        <f t="shared" si="0"/>
        <v>-40</v>
      </c>
      <c r="G20" s="4" t="s">
        <v>20</v>
      </c>
      <c r="H20" s="4" t="str">
        <f>_xlfn.XLOOKUP(Transactions[[#This Row],[Sub-category]], TblDV[Sub-category],TblDV[Category],"")</f>
        <v>Discretionary</v>
      </c>
      <c r="I20" s="4" t="str">
        <f>_xlfn.XLOOKUP(Transactions[[#This Row],[Sub-category]], TblDV[Sub-category],TblDV[Category Type],"")</f>
        <v>Expense</v>
      </c>
    </row>
    <row r="21" spans="1:9" x14ac:dyDescent="0.3">
      <c r="A21" t="s">
        <v>5</v>
      </c>
      <c r="B21" s="2">
        <v>44212</v>
      </c>
      <c r="C21" t="s">
        <v>21</v>
      </c>
      <c r="D21">
        <v>98</v>
      </c>
      <c r="F21" s="4">
        <f t="shared" si="0"/>
        <v>-98</v>
      </c>
      <c r="G21" s="4" t="s">
        <v>22</v>
      </c>
      <c r="H21" s="4" t="str">
        <f>_xlfn.XLOOKUP(Transactions[[#This Row],[Sub-category]], TblDV[Sub-category],TblDV[Category],"")</f>
        <v>Discretionary</v>
      </c>
      <c r="I21" s="4" t="str">
        <f>_xlfn.XLOOKUP(Transactions[[#This Row],[Sub-category]], TblDV[Sub-category],TblDV[Category Type],"")</f>
        <v>Expense</v>
      </c>
    </row>
    <row r="22" spans="1:9" x14ac:dyDescent="0.3">
      <c r="A22" t="s">
        <v>5</v>
      </c>
      <c r="B22" s="2">
        <v>44212</v>
      </c>
      <c r="C22" t="s">
        <v>28</v>
      </c>
      <c r="D22">
        <v>52</v>
      </c>
      <c r="F22" s="4">
        <f t="shared" si="0"/>
        <v>-52</v>
      </c>
      <c r="G22" s="4" t="s">
        <v>29</v>
      </c>
      <c r="H22" s="4" t="str">
        <f>_xlfn.XLOOKUP(Transactions[[#This Row],[Sub-category]], TblDV[Sub-category],TblDV[Category],"")</f>
        <v>Dining Out</v>
      </c>
      <c r="I22" s="4" t="str">
        <f>_xlfn.XLOOKUP(Transactions[[#This Row],[Sub-category]], TblDV[Sub-category],TblDV[Category Type],"")</f>
        <v>Expense</v>
      </c>
    </row>
    <row r="23" spans="1:9" x14ac:dyDescent="0.3">
      <c r="A23" t="s">
        <v>5</v>
      </c>
      <c r="B23" s="2">
        <v>44213</v>
      </c>
      <c r="C23" t="s">
        <v>45</v>
      </c>
      <c r="D23">
        <v>28</v>
      </c>
      <c r="F23" s="4">
        <f t="shared" si="0"/>
        <v>-28</v>
      </c>
      <c r="G23" s="4" t="s">
        <v>46</v>
      </c>
      <c r="H23" s="4" t="str">
        <f>_xlfn.XLOOKUP(Transactions[[#This Row],[Sub-category]], TblDV[Sub-category],TblDV[Category],"")</f>
        <v>Transport</v>
      </c>
      <c r="I23" s="4" t="str">
        <f>_xlfn.XLOOKUP(Transactions[[#This Row],[Sub-category]], TblDV[Sub-category],TblDV[Category Type],"")</f>
        <v>Expense</v>
      </c>
    </row>
    <row r="24" spans="1:9" x14ac:dyDescent="0.3">
      <c r="A24" t="s">
        <v>10</v>
      </c>
      <c r="B24" s="2">
        <v>44214</v>
      </c>
      <c r="C24" t="s">
        <v>23</v>
      </c>
      <c r="D24">
        <v>30</v>
      </c>
      <c r="F24" s="4">
        <f t="shared" si="0"/>
        <v>-30</v>
      </c>
      <c r="G24" s="4" t="s">
        <v>24</v>
      </c>
      <c r="H24" s="4" t="str">
        <f>_xlfn.XLOOKUP(Transactions[[#This Row],[Sub-category]], TblDV[Sub-category],TblDV[Category],"")</f>
        <v>Discretionary</v>
      </c>
      <c r="I24" s="4" t="str">
        <f>_xlfn.XLOOKUP(Transactions[[#This Row],[Sub-category]], TblDV[Sub-category],TblDV[Category Type],"")</f>
        <v>Expense</v>
      </c>
    </row>
    <row r="25" spans="1:9" x14ac:dyDescent="0.3">
      <c r="A25" t="s">
        <v>5</v>
      </c>
      <c r="B25" s="2">
        <v>44214</v>
      </c>
      <c r="C25" t="s">
        <v>25</v>
      </c>
      <c r="D25">
        <v>5</v>
      </c>
      <c r="F25" s="4">
        <f t="shared" si="0"/>
        <v>-5</v>
      </c>
      <c r="G25" s="4" t="s">
        <v>26</v>
      </c>
      <c r="H25" s="4" t="str">
        <f>_xlfn.XLOOKUP(Transactions[[#This Row],[Sub-category]], TblDV[Sub-category],TblDV[Category],"")</f>
        <v>Dining Out</v>
      </c>
      <c r="I25" s="4" t="str">
        <f>_xlfn.XLOOKUP(Transactions[[#This Row],[Sub-category]], TblDV[Sub-category],TblDV[Category Type],"")</f>
        <v>Expense</v>
      </c>
    </row>
    <row r="26" spans="1:9" x14ac:dyDescent="0.3">
      <c r="A26" t="s">
        <v>5</v>
      </c>
      <c r="B26" s="2">
        <v>44215</v>
      </c>
      <c r="C26" t="s">
        <v>25</v>
      </c>
      <c r="D26">
        <v>5</v>
      </c>
      <c r="F26" s="4">
        <f t="shared" si="0"/>
        <v>-5</v>
      </c>
      <c r="G26" s="4" t="s">
        <v>26</v>
      </c>
      <c r="H26" s="4" t="str">
        <f>_xlfn.XLOOKUP(Transactions[[#This Row],[Sub-category]], TblDV[Sub-category],TblDV[Category],"")</f>
        <v>Dining Out</v>
      </c>
      <c r="I26" s="4" t="str">
        <f>_xlfn.XLOOKUP(Transactions[[#This Row],[Sub-category]], TblDV[Sub-category],TblDV[Category Type],"")</f>
        <v>Expense</v>
      </c>
    </row>
    <row r="27" spans="1:9" x14ac:dyDescent="0.3">
      <c r="A27" t="s">
        <v>10</v>
      </c>
      <c r="B27" s="2">
        <v>44215</v>
      </c>
      <c r="C27" t="s">
        <v>30</v>
      </c>
      <c r="D27">
        <v>154</v>
      </c>
      <c r="F27" s="4">
        <f t="shared" si="0"/>
        <v>-154</v>
      </c>
      <c r="G27" s="4" t="s">
        <v>31</v>
      </c>
      <c r="H27" s="4" t="str">
        <f>_xlfn.XLOOKUP(Transactions[[#This Row],[Sub-category]], TblDV[Sub-category],TblDV[Category],"")</f>
        <v>Medical</v>
      </c>
      <c r="I27" s="4" t="str">
        <f>_xlfn.XLOOKUP(Transactions[[#This Row],[Sub-category]], TblDV[Sub-category],TblDV[Category Type],"")</f>
        <v>Expense</v>
      </c>
    </row>
    <row r="28" spans="1:9" x14ac:dyDescent="0.3">
      <c r="A28" t="s">
        <v>10</v>
      </c>
      <c r="B28" s="2">
        <v>44215</v>
      </c>
      <c r="C28" t="s">
        <v>51</v>
      </c>
      <c r="D28">
        <v>40</v>
      </c>
      <c r="F28" s="4">
        <f t="shared" si="0"/>
        <v>-40</v>
      </c>
      <c r="G28" s="4" t="s">
        <v>52</v>
      </c>
      <c r="H28" s="4" t="str">
        <f>_xlfn.XLOOKUP(Transactions[[#This Row],[Sub-category]], TblDV[Sub-category],TblDV[Category],"")</f>
        <v>Living Expenses</v>
      </c>
      <c r="I28" s="4" t="str">
        <f>_xlfn.XLOOKUP(Transactions[[#This Row],[Sub-category]], TblDV[Sub-category],TblDV[Category Type],"")</f>
        <v>Expense</v>
      </c>
    </row>
    <row r="29" spans="1:9" x14ac:dyDescent="0.3">
      <c r="A29" t="s">
        <v>5</v>
      </c>
      <c r="B29" s="2">
        <v>44216</v>
      </c>
      <c r="C29" t="s">
        <v>34</v>
      </c>
      <c r="D29">
        <v>45</v>
      </c>
      <c r="F29" s="4">
        <f t="shared" si="0"/>
        <v>-45</v>
      </c>
      <c r="G29" s="4" t="s">
        <v>35</v>
      </c>
      <c r="H29" s="4" t="str">
        <f>_xlfn.XLOOKUP(Transactions[[#This Row],[Sub-category]], TblDV[Sub-category],TblDV[Category],"")</f>
        <v>Discretionary</v>
      </c>
      <c r="I29" s="4" t="str">
        <f>_xlfn.XLOOKUP(Transactions[[#This Row],[Sub-category]], TblDV[Sub-category],TblDV[Category Type],"")</f>
        <v>Expense</v>
      </c>
    </row>
    <row r="30" spans="1:9" x14ac:dyDescent="0.3">
      <c r="A30" t="s">
        <v>5</v>
      </c>
      <c r="B30" s="2">
        <v>44216</v>
      </c>
      <c r="C30" t="s">
        <v>50</v>
      </c>
      <c r="D30">
        <v>32</v>
      </c>
      <c r="F30" s="4">
        <f t="shared" si="0"/>
        <v>-32</v>
      </c>
      <c r="G30" s="4" t="s">
        <v>20</v>
      </c>
      <c r="H30" s="4" t="str">
        <f>_xlfn.XLOOKUP(Transactions[[#This Row],[Sub-category]], TblDV[Sub-category],TblDV[Category],"")</f>
        <v>Discretionary</v>
      </c>
      <c r="I30" s="4" t="str">
        <f>_xlfn.XLOOKUP(Transactions[[#This Row],[Sub-category]], TblDV[Sub-category],TblDV[Category Type],"")</f>
        <v>Expense</v>
      </c>
    </row>
    <row r="31" spans="1:9" x14ac:dyDescent="0.3">
      <c r="A31" t="s">
        <v>5</v>
      </c>
      <c r="B31" s="2">
        <v>44216</v>
      </c>
      <c r="C31" t="s">
        <v>25</v>
      </c>
      <c r="D31">
        <v>5</v>
      </c>
      <c r="F31" s="4">
        <f t="shared" si="0"/>
        <v>-5</v>
      </c>
      <c r="G31" s="4" t="s">
        <v>26</v>
      </c>
      <c r="H31" s="4" t="str">
        <f>_xlfn.XLOOKUP(Transactions[[#This Row],[Sub-category]], TblDV[Sub-category],TblDV[Category],"")</f>
        <v>Dining Out</v>
      </c>
      <c r="I31" s="4" t="str">
        <f>_xlfn.XLOOKUP(Transactions[[#This Row],[Sub-category]], TblDV[Sub-category],TblDV[Category Type],"")</f>
        <v>Expense</v>
      </c>
    </row>
    <row r="32" spans="1:9" x14ac:dyDescent="0.3">
      <c r="A32" t="s">
        <v>5</v>
      </c>
      <c r="B32" s="2">
        <v>44217</v>
      </c>
      <c r="C32" t="s">
        <v>25</v>
      </c>
      <c r="D32">
        <v>5</v>
      </c>
      <c r="F32" s="4">
        <f t="shared" si="0"/>
        <v>-5</v>
      </c>
      <c r="G32" s="4" t="s">
        <v>26</v>
      </c>
      <c r="H32" s="4" t="str">
        <f>_xlfn.XLOOKUP(Transactions[[#This Row],[Sub-category]], TblDV[Sub-category],TblDV[Category],"")</f>
        <v>Dining Out</v>
      </c>
      <c r="I32" s="4" t="str">
        <f>_xlfn.XLOOKUP(Transactions[[#This Row],[Sub-category]], TblDV[Sub-category],TblDV[Category Type],"")</f>
        <v>Expense</v>
      </c>
    </row>
    <row r="33" spans="1:9" x14ac:dyDescent="0.3">
      <c r="A33" t="s">
        <v>5</v>
      </c>
      <c r="B33" s="2">
        <v>44218</v>
      </c>
      <c r="C33" t="s">
        <v>25</v>
      </c>
      <c r="D33">
        <v>5</v>
      </c>
      <c r="F33" s="4">
        <f t="shared" si="0"/>
        <v>-5</v>
      </c>
      <c r="G33" s="4" t="s">
        <v>26</v>
      </c>
      <c r="H33" s="4" t="str">
        <f>_xlfn.XLOOKUP(Transactions[[#This Row],[Sub-category]], TblDV[Sub-category],TblDV[Category],"")</f>
        <v>Dining Out</v>
      </c>
      <c r="I33" s="4" t="str">
        <f>_xlfn.XLOOKUP(Transactions[[#This Row],[Sub-category]], TblDV[Sub-category],TblDV[Category Type],"")</f>
        <v>Expense</v>
      </c>
    </row>
    <row r="34" spans="1:9" x14ac:dyDescent="0.3">
      <c r="A34" t="s">
        <v>5</v>
      </c>
      <c r="B34" s="2">
        <v>44218</v>
      </c>
      <c r="C34" t="s">
        <v>17</v>
      </c>
      <c r="D34">
        <v>170</v>
      </c>
      <c r="F34" s="4">
        <f t="shared" si="0"/>
        <v>-170</v>
      </c>
      <c r="G34" s="4" t="s">
        <v>18</v>
      </c>
      <c r="H34" s="4" t="str">
        <f>_xlfn.XLOOKUP(Transactions[[#This Row],[Sub-category]], TblDV[Sub-category],TblDV[Category],"")</f>
        <v>Living Expenses</v>
      </c>
      <c r="I34" s="4" t="str">
        <f>_xlfn.XLOOKUP(Transactions[[#This Row],[Sub-category]], TblDV[Sub-category],TblDV[Category Type],"")</f>
        <v>Expense</v>
      </c>
    </row>
    <row r="35" spans="1:9" x14ac:dyDescent="0.3">
      <c r="A35" t="s">
        <v>5</v>
      </c>
      <c r="B35" s="2">
        <v>44219</v>
      </c>
      <c r="C35" t="s">
        <v>41</v>
      </c>
      <c r="D35">
        <v>37</v>
      </c>
      <c r="F35" s="4">
        <f t="shared" si="0"/>
        <v>-37</v>
      </c>
      <c r="G35" s="4" t="s">
        <v>29</v>
      </c>
      <c r="H35" s="4" t="str">
        <f>_xlfn.XLOOKUP(Transactions[[#This Row],[Sub-category]], TblDV[Sub-category],TblDV[Category],"")</f>
        <v>Dining Out</v>
      </c>
      <c r="I35" s="4" t="str">
        <f>_xlfn.XLOOKUP(Transactions[[#This Row],[Sub-category]], TblDV[Sub-category],TblDV[Category Type],"")</f>
        <v>Expense</v>
      </c>
    </row>
    <row r="36" spans="1:9" x14ac:dyDescent="0.3">
      <c r="A36" t="s">
        <v>5</v>
      </c>
      <c r="B36" s="2">
        <v>44220</v>
      </c>
      <c r="C36" t="s">
        <v>42</v>
      </c>
      <c r="D36">
        <v>12</v>
      </c>
      <c r="F36" s="4">
        <f t="shared" si="0"/>
        <v>-12</v>
      </c>
      <c r="G36" s="4" t="s">
        <v>29</v>
      </c>
      <c r="H36" s="4" t="str">
        <f>_xlfn.XLOOKUP(Transactions[[#This Row],[Sub-category]], TblDV[Sub-category],TblDV[Category],"")</f>
        <v>Dining Out</v>
      </c>
      <c r="I36" s="4" t="str">
        <f>_xlfn.XLOOKUP(Transactions[[#This Row],[Sub-category]], TblDV[Sub-category],TblDV[Category Type],"")</f>
        <v>Expense</v>
      </c>
    </row>
    <row r="37" spans="1:9" x14ac:dyDescent="0.3">
      <c r="A37" t="s">
        <v>10</v>
      </c>
      <c r="B37" s="2">
        <v>44221</v>
      </c>
      <c r="C37" t="s">
        <v>36</v>
      </c>
      <c r="D37">
        <v>55</v>
      </c>
      <c r="F37" s="4">
        <f t="shared" si="0"/>
        <v>-55</v>
      </c>
      <c r="G37" s="4" t="s">
        <v>37</v>
      </c>
      <c r="H37" s="4" t="str">
        <f>_xlfn.XLOOKUP(Transactions[[#This Row],[Sub-category]], TblDV[Sub-category],TblDV[Category],"")</f>
        <v>Charity</v>
      </c>
      <c r="I37" s="4" t="str">
        <f>_xlfn.XLOOKUP(Transactions[[#This Row],[Sub-category]], TblDV[Sub-category],TblDV[Category Type],"")</f>
        <v>Expense</v>
      </c>
    </row>
    <row r="38" spans="1:9" x14ac:dyDescent="0.3">
      <c r="A38" t="s">
        <v>5</v>
      </c>
      <c r="B38" s="2">
        <v>44221</v>
      </c>
      <c r="C38" t="s">
        <v>15</v>
      </c>
      <c r="D38">
        <v>63</v>
      </c>
      <c r="F38" s="4">
        <f t="shared" si="0"/>
        <v>-63</v>
      </c>
      <c r="G38" s="4" t="s">
        <v>16</v>
      </c>
      <c r="H38" s="4" t="str">
        <f>_xlfn.XLOOKUP(Transactions[[#This Row],[Sub-category]], TblDV[Sub-category],TblDV[Category],"")</f>
        <v>Transport</v>
      </c>
      <c r="I38" s="4" t="str">
        <f>_xlfn.XLOOKUP(Transactions[[#This Row],[Sub-category]], TblDV[Sub-category],TblDV[Category Type],"")</f>
        <v>Expense</v>
      </c>
    </row>
    <row r="39" spans="1:9" x14ac:dyDescent="0.3">
      <c r="A39" t="s">
        <v>5</v>
      </c>
      <c r="B39" s="2">
        <v>44221</v>
      </c>
      <c r="C39" t="s">
        <v>25</v>
      </c>
      <c r="D39">
        <v>5</v>
      </c>
      <c r="F39" s="4">
        <f t="shared" si="0"/>
        <v>-5</v>
      </c>
      <c r="G39" s="4" t="s">
        <v>26</v>
      </c>
      <c r="H39" s="4" t="str">
        <f>_xlfn.XLOOKUP(Transactions[[#This Row],[Sub-category]], TblDV[Sub-category],TblDV[Category],"")</f>
        <v>Dining Out</v>
      </c>
      <c r="I39" s="4" t="str">
        <f>_xlfn.XLOOKUP(Transactions[[#This Row],[Sub-category]], TblDV[Sub-category],TblDV[Category Type],"")</f>
        <v>Expense</v>
      </c>
    </row>
    <row r="40" spans="1:9" x14ac:dyDescent="0.3">
      <c r="A40" t="s">
        <v>5</v>
      </c>
      <c r="B40" s="2">
        <v>44222</v>
      </c>
      <c r="C40" t="s">
        <v>25</v>
      </c>
      <c r="D40">
        <v>5</v>
      </c>
      <c r="F40" s="4">
        <f t="shared" si="0"/>
        <v>-5</v>
      </c>
      <c r="G40" s="4" t="s">
        <v>26</v>
      </c>
      <c r="H40" s="4" t="str">
        <f>_xlfn.XLOOKUP(Transactions[[#This Row],[Sub-category]], TblDV[Sub-category],TblDV[Category],"")</f>
        <v>Dining Out</v>
      </c>
      <c r="I40" s="4" t="str">
        <f>_xlfn.XLOOKUP(Transactions[[#This Row],[Sub-category]], TblDV[Sub-category],TblDV[Category Type],"")</f>
        <v>Expense</v>
      </c>
    </row>
    <row r="41" spans="1:9" x14ac:dyDescent="0.3">
      <c r="A41" t="s">
        <v>5</v>
      </c>
      <c r="B41" s="2">
        <v>44223</v>
      </c>
      <c r="C41" t="s">
        <v>25</v>
      </c>
      <c r="D41">
        <v>5</v>
      </c>
      <c r="F41" s="4">
        <f t="shared" si="0"/>
        <v>-5</v>
      </c>
      <c r="G41" s="4" t="s">
        <v>26</v>
      </c>
      <c r="H41" s="4" t="str">
        <f>_xlfn.XLOOKUP(Transactions[[#This Row],[Sub-category]], TblDV[Sub-category],TblDV[Category],"")</f>
        <v>Dining Out</v>
      </c>
      <c r="I41" s="4" t="str">
        <f>_xlfn.XLOOKUP(Transactions[[#This Row],[Sub-category]], TblDV[Sub-category],TblDV[Category Type],"")</f>
        <v>Expense</v>
      </c>
    </row>
    <row r="42" spans="1:9" x14ac:dyDescent="0.3">
      <c r="A42" t="s">
        <v>5</v>
      </c>
      <c r="B42" s="2">
        <v>44224</v>
      </c>
      <c r="C42" t="s">
        <v>25</v>
      </c>
      <c r="D42">
        <v>5</v>
      </c>
      <c r="F42" s="4">
        <f t="shared" si="0"/>
        <v>-5</v>
      </c>
      <c r="G42" s="4" t="s">
        <v>26</v>
      </c>
      <c r="H42" s="4" t="str">
        <f>_xlfn.XLOOKUP(Transactions[[#This Row],[Sub-category]], TblDV[Sub-category],TblDV[Category],"")</f>
        <v>Dining Out</v>
      </c>
      <c r="I42" s="4" t="str">
        <f>_xlfn.XLOOKUP(Transactions[[#This Row],[Sub-category]], TblDV[Sub-category],TblDV[Category Type],"")</f>
        <v>Expense</v>
      </c>
    </row>
    <row r="43" spans="1:9" x14ac:dyDescent="0.3">
      <c r="A43" t="s">
        <v>5</v>
      </c>
      <c r="B43" s="2">
        <v>44225</v>
      </c>
      <c r="C43" t="s">
        <v>25</v>
      </c>
      <c r="D43">
        <v>5</v>
      </c>
      <c r="F43" s="4">
        <f t="shared" si="0"/>
        <v>-5</v>
      </c>
      <c r="G43" s="4" t="s">
        <v>26</v>
      </c>
      <c r="H43" s="4" t="str">
        <f>_xlfn.XLOOKUP(Transactions[[#This Row],[Sub-category]], TblDV[Sub-category],TblDV[Category],"")</f>
        <v>Dining Out</v>
      </c>
      <c r="I43" s="4" t="str">
        <f>_xlfn.XLOOKUP(Transactions[[#This Row],[Sub-category]], TblDV[Sub-category],TblDV[Category Type],"")</f>
        <v>Expense</v>
      </c>
    </row>
    <row r="44" spans="1:9" x14ac:dyDescent="0.3">
      <c r="A44" t="s">
        <v>5</v>
      </c>
      <c r="B44" s="2">
        <v>44225</v>
      </c>
      <c r="C44" t="s">
        <v>17</v>
      </c>
      <c r="D44">
        <v>162</v>
      </c>
      <c r="F44" s="4">
        <f t="shared" si="0"/>
        <v>-162</v>
      </c>
      <c r="G44" s="4" t="s">
        <v>18</v>
      </c>
      <c r="H44" s="4" t="str">
        <f>_xlfn.XLOOKUP(Transactions[[#This Row],[Sub-category]], TblDV[Sub-category],TblDV[Category],"")</f>
        <v>Living Expenses</v>
      </c>
      <c r="I44" s="4" t="str">
        <f>_xlfn.XLOOKUP(Transactions[[#This Row],[Sub-category]], TblDV[Sub-category],TblDV[Category Type],"")</f>
        <v>Expense</v>
      </c>
    </row>
    <row r="45" spans="1:9" x14ac:dyDescent="0.3">
      <c r="A45" t="s">
        <v>5</v>
      </c>
      <c r="B45" s="2">
        <v>44226</v>
      </c>
      <c r="C45" t="s">
        <v>43</v>
      </c>
      <c r="D45">
        <v>125</v>
      </c>
      <c r="F45" s="4">
        <f t="shared" si="0"/>
        <v>-125</v>
      </c>
      <c r="G45" s="4" t="s">
        <v>22</v>
      </c>
      <c r="H45" s="4" t="str">
        <f>_xlfn.XLOOKUP(Transactions[[#This Row],[Sub-category]], TblDV[Sub-category],TblDV[Category],"")</f>
        <v>Discretionary</v>
      </c>
      <c r="I45" s="4" t="str">
        <f>_xlfn.XLOOKUP(Transactions[[#This Row],[Sub-category]], TblDV[Sub-category],TblDV[Category Type],"")</f>
        <v>Expense</v>
      </c>
    </row>
    <row r="46" spans="1:9" x14ac:dyDescent="0.3">
      <c r="A46" t="s">
        <v>5</v>
      </c>
      <c r="B46" s="2">
        <v>44226</v>
      </c>
      <c r="C46" t="s">
        <v>44</v>
      </c>
      <c r="D46">
        <v>175</v>
      </c>
      <c r="F46" s="4">
        <f t="shared" si="0"/>
        <v>-175</v>
      </c>
      <c r="G46" s="4" t="s">
        <v>20</v>
      </c>
      <c r="H46" s="4" t="str">
        <f>_xlfn.XLOOKUP(Transactions[[#This Row],[Sub-category]], TblDV[Sub-category],TblDV[Category],"")</f>
        <v>Discretionary</v>
      </c>
      <c r="I46" s="4" t="str">
        <f>_xlfn.XLOOKUP(Transactions[[#This Row],[Sub-category]], TblDV[Sub-category],TblDV[Category Type],"")</f>
        <v>Expense</v>
      </c>
    </row>
    <row r="47" spans="1:9" x14ac:dyDescent="0.3">
      <c r="A47" t="s">
        <v>5</v>
      </c>
      <c r="B47" s="2">
        <v>44227</v>
      </c>
      <c r="C47" t="s">
        <v>21</v>
      </c>
      <c r="D47">
        <v>145</v>
      </c>
      <c r="F47" s="4">
        <f t="shared" si="0"/>
        <v>-145</v>
      </c>
      <c r="G47" s="4" t="s">
        <v>22</v>
      </c>
      <c r="H47" s="4" t="str">
        <f>_xlfn.XLOOKUP(Transactions[[#This Row],[Sub-category]], TblDV[Sub-category],TblDV[Category],"")</f>
        <v>Discretionary</v>
      </c>
      <c r="I47" s="4" t="str">
        <f>_xlfn.XLOOKUP(Transactions[[#This Row],[Sub-category]], TblDV[Sub-category],TblDV[Category Type],"")</f>
        <v>Expense</v>
      </c>
    </row>
    <row r="48" spans="1:9" x14ac:dyDescent="0.3">
      <c r="A48" t="s">
        <v>5</v>
      </c>
      <c r="B48" s="2">
        <v>44227</v>
      </c>
      <c r="C48" t="s">
        <v>45</v>
      </c>
      <c r="D48">
        <v>23</v>
      </c>
      <c r="F48" s="4">
        <f t="shared" si="0"/>
        <v>-23</v>
      </c>
      <c r="G48" s="4" t="s">
        <v>46</v>
      </c>
      <c r="H48" s="4" t="str">
        <f>_xlfn.XLOOKUP(Transactions[[#This Row],[Sub-category]], TblDV[Sub-category],TblDV[Category],"")</f>
        <v>Transport</v>
      </c>
      <c r="I48" s="4" t="str">
        <f>_xlfn.XLOOKUP(Transactions[[#This Row],[Sub-category]], TblDV[Sub-category],TblDV[Category Type],"")</f>
        <v>Expense</v>
      </c>
    </row>
    <row r="49" spans="1:9" x14ac:dyDescent="0.3">
      <c r="A49" t="s">
        <v>10</v>
      </c>
      <c r="B49" s="2">
        <v>44228</v>
      </c>
      <c r="C49" t="s">
        <v>7</v>
      </c>
      <c r="E49">
        <v>4000</v>
      </c>
      <c r="F49" s="4">
        <f t="shared" si="0"/>
        <v>4000</v>
      </c>
      <c r="G49" s="4" t="s">
        <v>8</v>
      </c>
      <c r="H49" s="4" t="str">
        <f>_xlfn.XLOOKUP(Transactions[[#This Row],[Sub-category]], TblDV[Sub-category],TblDV[Category],"")</f>
        <v>Salary</v>
      </c>
      <c r="I49" s="4" t="str">
        <f>_xlfn.XLOOKUP(Transactions[[#This Row],[Sub-category]], TblDV[Sub-category],TblDV[Category Type],"")</f>
        <v>Income</v>
      </c>
    </row>
    <row r="50" spans="1:9" x14ac:dyDescent="0.3">
      <c r="A50" t="s">
        <v>5</v>
      </c>
      <c r="B50" s="2">
        <v>44228</v>
      </c>
      <c r="C50" t="s">
        <v>25</v>
      </c>
      <c r="D50">
        <v>5</v>
      </c>
      <c r="F50" s="4">
        <f t="shared" si="0"/>
        <v>-5</v>
      </c>
      <c r="G50" s="4" t="s">
        <v>26</v>
      </c>
      <c r="H50" s="4" t="str">
        <f>_xlfn.XLOOKUP(Transactions[[#This Row],[Sub-category]], TblDV[Sub-category],TblDV[Category],"")</f>
        <v>Dining Out</v>
      </c>
      <c r="I50" s="4" t="str">
        <f>_xlfn.XLOOKUP(Transactions[[#This Row],[Sub-category]], TblDV[Sub-category],TblDV[Category Type],"")</f>
        <v>Expense</v>
      </c>
    </row>
    <row r="51" spans="1:9" x14ac:dyDescent="0.3">
      <c r="A51" t="s">
        <v>10</v>
      </c>
      <c r="B51" s="2">
        <v>44229</v>
      </c>
      <c r="C51" t="s">
        <v>53</v>
      </c>
      <c r="D51">
        <v>900</v>
      </c>
      <c r="F51" s="4">
        <f t="shared" si="0"/>
        <v>-900</v>
      </c>
      <c r="G51" s="4" t="s">
        <v>11</v>
      </c>
      <c r="H51" s="4" t="str">
        <f>_xlfn.XLOOKUP(Transactions[[#This Row],[Sub-category]], TblDV[Sub-category],TblDV[Category],"")</f>
        <v>Living Expenses</v>
      </c>
      <c r="I51" s="4" t="str">
        <f>_xlfn.XLOOKUP(Transactions[[#This Row],[Sub-category]], TblDV[Sub-category],TblDV[Category Type],"")</f>
        <v>Expense</v>
      </c>
    </row>
    <row r="52" spans="1:9" x14ac:dyDescent="0.3">
      <c r="A52" t="s">
        <v>10</v>
      </c>
      <c r="B52" s="2">
        <v>44229</v>
      </c>
      <c r="C52" t="s">
        <v>48</v>
      </c>
      <c r="D52">
        <v>150</v>
      </c>
      <c r="F52" s="4">
        <f t="shared" si="0"/>
        <v>-150</v>
      </c>
      <c r="G52" s="4" t="s">
        <v>49</v>
      </c>
      <c r="H52" s="4" t="str">
        <f>_xlfn.XLOOKUP(Transactions[[#This Row],[Sub-category]], TblDV[Sub-category],TblDV[Category],"")</f>
        <v>Transport</v>
      </c>
      <c r="I52" s="4" t="str">
        <f>_xlfn.XLOOKUP(Transactions[[#This Row],[Sub-category]], TblDV[Sub-category],TblDV[Category Type],"")</f>
        <v>Expense</v>
      </c>
    </row>
    <row r="53" spans="1:9" x14ac:dyDescent="0.3">
      <c r="A53" t="s">
        <v>5</v>
      </c>
      <c r="B53" s="2">
        <v>44229</v>
      </c>
      <c r="C53" t="s">
        <v>25</v>
      </c>
      <c r="D53">
        <v>5</v>
      </c>
      <c r="F53" s="4">
        <f t="shared" si="0"/>
        <v>-5</v>
      </c>
      <c r="G53" s="4" t="s">
        <v>26</v>
      </c>
      <c r="H53" s="4" t="str">
        <f>_xlfn.XLOOKUP(Transactions[[#This Row],[Sub-category]], TblDV[Sub-category],TblDV[Category],"")</f>
        <v>Dining Out</v>
      </c>
      <c r="I53" s="4" t="str">
        <f>_xlfn.XLOOKUP(Transactions[[#This Row],[Sub-category]], TblDV[Sub-category],TblDV[Category Type],"")</f>
        <v>Expense</v>
      </c>
    </row>
    <row r="54" spans="1:9" x14ac:dyDescent="0.3">
      <c r="A54" t="s">
        <v>5</v>
      </c>
      <c r="B54" s="2">
        <v>44230</v>
      </c>
      <c r="C54" t="s">
        <v>25</v>
      </c>
      <c r="D54">
        <v>5</v>
      </c>
      <c r="F54" s="4">
        <f t="shared" si="0"/>
        <v>-5</v>
      </c>
      <c r="G54" s="4" t="s">
        <v>26</v>
      </c>
      <c r="H54" s="4" t="str">
        <f>_xlfn.XLOOKUP(Transactions[[#This Row],[Sub-category]], TblDV[Sub-category],TblDV[Category],"")</f>
        <v>Dining Out</v>
      </c>
      <c r="I54" s="4" t="str">
        <f>_xlfn.XLOOKUP(Transactions[[#This Row],[Sub-category]], TblDV[Sub-category],TblDV[Category Type],"")</f>
        <v>Expense</v>
      </c>
    </row>
    <row r="55" spans="1:9" x14ac:dyDescent="0.3">
      <c r="A55" t="s">
        <v>5</v>
      </c>
      <c r="B55" s="2">
        <v>44231</v>
      </c>
      <c r="C55" t="s">
        <v>25</v>
      </c>
      <c r="D55">
        <v>5</v>
      </c>
      <c r="F55" s="4">
        <f t="shared" si="0"/>
        <v>-5</v>
      </c>
      <c r="G55" s="4" t="s">
        <v>26</v>
      </c>
      <c r="H55" s="4" t="str">
        <f>_xlfn.XLOOKUP(Transactions[[#This Row],[Sub-category]], TblDV[Sub-category],TblDV[Category],"")</f>
        <v>Dining Out</v>
      </c>
      <c r="I55" s="4" t="str">
        <f>_xlfn.XLOOKUP(Transactions[[#This Row],[Sub-category]], TblDV[Sub-category],TblDV[Category Type],"")</f>
        <v>Expense</v>
      </c>
    </row>
    <row r="56" spans="1:9" x14ac:dyDescent="0.3">
      <c r="A56" t="s">
        <v>5</v>
      </c>
      <c r="B56" s="2">
        <v>44232</v>
      </c>
      <c r="C56" t="s">
        <v>25</v>
      </c>
      <c r="D56">
        <v>5</v>
      </c>
      <c r="F56" s="4">
        <f t="shared" si="0"/>
        <v>-5</v>
      </c>
      <c r="G56" s="4" t="s">
        <v>26</v>
      </c>
      <c r="H56" s="4" t="str">
        <f>_xlfn.XLOOKUP(Transactions[[#This Row],[Sub-category]], TblDV[Sub-category],TblDV[Category],"")</f>
        <v>Dining Out</v>
      </c>
      <c r="I56" s="4" t="str">
        <f>_xlfn.XLOOKUP(Transactions[[#This Row],[Sub-category]], TblDV[Sub-category],TblDV[Category Type],"")</f>
        <v>Expense</v>
      </c>
    </row>
    <row r="57" spans="1:9" x14ac:dyDescent="0.3">
      <c r="A57" t="s">
        <v>5</v>
      </c>
      <c r="B57" s="2">
        <v>44232</v>
      </c>
      <c r="C57" t="s">
        <v>17</v>
      </c>
      <c r="D57">
        <v>205</v>
      </c>
      <c r="F57" s="4">
        <f t="shared" si="0"/>
        <v>-205</v>
      </c>
      <c r="G57" s="4" t="s">
        <v>18</v>
      </c>
      <c r="H57" s="4" t="str">
        <f>_xlfn.XLOOKUP(Transactions[[#This Row],[Sub-category]], TblDV[Sub-category],TblDV[Category],"")</f>
        <v>Living Expenses</v>
      </c>
      <c r="I57" s="4" t="str">
        <f>_xlfn.XLOOKUP(Transactions[[#This Row],[Sub-category]], TblDV[Sub-category],TblDV[Category Type],"")</f>
        <v>Expense</v>
      </c>
    </row>
    <row r="58" spans="1:9" x14ac:dyDescent="0.3">
      <c r="A58" t="s">
        <v>10</v>
      </c>
      <c r="B58" s="2">
        <v>44235</v>
      </c>
      <c r="C58" t="s">
        <v>13</v>
      </c>
      <c r="D58">
        <v>51.1</v>
      </c>
      <c r="F58" s="4">
        <f t="shared" si="0"/>
        <v>-51.1</v>
      </c>
      <c r="G58" s="4" t="s">
        <v>14</v>
      </c>
      <c r="H58" s="4" t="str">
        <f>_xlfn.XLOOKUP(Transactions[[#This Row],[Sub-category]], TblDV[Sub-category],TblDV[Category],"")</f>
        <v>Living Expenses</v>
      </c>
      <c r="I58" s="4" t="str">
        <f>_xlfn.XLOOKUP(Transactions[[#This Row],[Sub-category]], TblDV[Sub-category],TblDV[Category Type],"")</f>
        <v>Expense</v>
      </c>
    </row>
    <row r="59" spans="1:9" x14ac:dyDescent="0.3">
      <c r="A59" t="s">
        <v>5</v>
      </c>
      <c r="B59" s="2">
        <v>44235</v>
      </c>
      <c r="C59" t="s">
        <v>25</v>
      </c>
      <c r="D59">
        <v>5</v>
      </c>
      <c r="F59" s="4">
        <f t="shared" si="0"/>
        <v>-5</v>
      </c>
      <c r="G59" s="4" t="s">
        <v>26</v>
      </c>
      <c r="H59" s="4" t="str">
        <f>_xlfn.XLOOKUP(Transactions[[#This Row],[Sub-category]], TblDV[Sub-category],TblDV[Category],"")</f>
        <v>Dining Out</v>
      </c>
      <c r="I59" s="4" t="str">
        <f>_xlfn.XLOOKUP(Transactions[[#This Row],[Sub-category]], TblDV[Sub-category],TblDV[Category Type],"")</f>
        <v>Expense</v>
      </c>
    </row>
    <row r="60" spans="1:9" x14ac:dyDescent="0.3">
      <c r="A60" t="s">
        <v>5</v>
      </c>
      <c r="B60" s="2">
        <v>44236</v>
      </c>
      <c r="C60" t="s">
        <v>25</v>
      </c>
      <c r="D60">
        <v>5</v>
      </c>
      <c r="F60" s="4">
        <f t="shared" si="0"/>
        <v>-5</v>
      </c>
      <c r="G60" s="4" t="s">
        <v>26</v>
      </c>
      <c r="H60" s="4" t="str">
        <f>_xlfn.XLOOKUP(Transactions[[#This Row],[Sub-category]], TblDV[Sub-category],TblDV[Category],"")</f>
        <v>Dining Out</v>
      </c>
      <c r="I60" s="4" t="str">
        <f>_xlfn.XLOOKUP(Transactions[[#This Row],[Sub-category]], TblDV[Sub-category],TblDV[Category Type],"")</f>
        <v>Expense</v>
      </c>
    </row>
    <row r="61" spans="1:9" x14ac:dyDescent="0.3">
      <c r="A61" t="s">
        <v>5</v>
      </c>
      <c r="B61" s="2">
        <v>44237</v>
      </c>
      <c r="C61" t="s">
        <v>15</v>
      </c>
      <c r="D61">
        <v>78</v>
      </c>
      <c r="F61" s="4">
        <f t="shared" si="0"/>
        <v>-78</v>
      </c>
      <c r="G61" s="4" t="s">
        <v>16</v>
      </c>
      <c r="H61" s="4" t="str">
        <f>_xlfn.XLOOKUP(Transactions[[#This Row],[Sub-category]], TblDV[Sub-category],TblDV[Category],"")</f>
        <v>Transport</v>
      </c>
      <c r="I61" s="4" t="str">
        <f>_xlfn.XLOOKUP(Transactions[[#This Row],[Sub-category]], TblDV[Sub-category],TblDV[Category Type],"")</f>
        <v>Expense</v>
      </c>
    </row>
    <row r="62" spans="1:9" x14ac:dyDescent="0.3">
      <c r="A62" t="s">
        <v>5</v>
      </c>
      <c r="B62" s="2">
        <v>44237</v>
      </c>
      <c r="C62" t="s">
        <v>25</v>
      </c>
      <c r="D62">
        <v>5</v>
      </c>
      <c r="F62" s="4">
        <f t="shared" si="0"/>
        <v>-5</v>
      </c>
      <c r="G62" s="4" t="s">
        <v>26</v>
      </c>
      <c r="H62" s="4" t="str">
        <f>_xlfn.XLOOKUP(Transactions[[#This Row],[Sub-category]], TblDV[Sub-category],TblDV[Category],"")</f>
        <v>Dining Out</v>
      </c>
      <c r="I62" s="4" t="str">
        <f>_xlfn.XLOOKUP(Transactions[[#This Row],[Sub-category]], TblDV[Sub-category],TblDV[Category Type],"")</f>
        <v>Expense</v>
      </c>
    </row>
    <row r="63" spans="1:9" x14ac:dyDescent="0.3">
      <c r="A63" t="s">
        <v>5</v>
      </c>
      <c r="B63" s="2">
        <v>44238</v>
      </c>
      <c r="C63" t="s">
        <v>25</v>
      </c>
      <c r="D63">
        <v>5</v>
      </c>
      <c r="F63" s="4">
        <f t="shared" si="0"/>
        <v>-5</v>
      </c>
      <c r="G63" s="4" t="s">
        <v>26</v>
      </c>
      <c r="H63" s="4" t="str">
        <f>_xlfn.XLOOKUP(Transactions[[#This Row],[Sub-category]], TblDV[Sub-category],TblDV[Category],"")</f>
        <v>Dining Out</v>
      </c>
      <c r="I63" s="4" t="str">
        <f>_xlfn.XLOOKUP(Transactions[[#This Row],[Sub-category]], TblDV[Sub-category],TblDV[Category Type],"")</f>
        <v>Expense</v>
      </c>
    </row>
    <row r="64" spans="1:9" x14ac:dyDescent="0.3">
      <c r="A64" t="s">
        <v>5</v>
      </c>
      <c r="B64" s="2">
        <v>44239</v>
      </c>
      <c r="C64" t="s">
        <v>17</v>
      </c>
      <c r="D64">
        <v>135.9</v>
      </c>
      <c r="F64" s="4">
        <f t="shared" si="0"/>
        <v>-135.9</v>
      </c>
      <c r="G64" s="4" t="s">
        <v>18</v>
      </c>
      <c r="H64" s="4" t="str">
        <f>_xlfn.XLOOKUP(Transactions[[#This Row],[Sub-category]], TblDV[Sub-category],TblDV[Category],"")</f>
        <v>Living Expenses</v>
      </c>
      <c r="I64" s="4" t="str">
        <f>_xlfn.XLOOKUP(Transactions[[#This Row],[Sub-category]], TblDV[Sub-category],TblDV[Category Type],"")</f>
        <v>Expense</v>
      </c>
    </row>
    <row r="65" spans="1:9" x14ac:dyDescent="0.3">
      <c r="A65" t="s">
        <v>5</v>
      </c>
      <c r="B65" s="2">
        <v>44239</v>
      </c>
      <c r="C65" t="s">
        <v>25</v>
      </c>
      <c r="D65">
        <v>5</v>
      </c>
      <c r="F65" s="4">
        <f t="shared" si="0"/>
        <v>-5</v>
      </c>
      <c r="G65" s="4" t="s">
        <v>26</v>
      </c>
      <c r="H65" s="4" t="str">
        <f>_xlfn.XLOOKUP(Transactions[[#This Row],[Sub-category]], TblDV[Sub-category],TblDV[Category],"")</f>
        <v>Dining Out</v>
      </c>
      <c r="I65" s="4" t="str">
        <f>_xlfn.XLOOKUP(Transactions[[#This Row],[Sub-category]], TblDV[Sub-category],TblDV[Category Type],"")</f>
        <v>Expense</v>
      </c>
    </row>
    <row r="66" spans="1:9" x14ac:dyDescent="0.3">
      <c r="A66" t="s">
        <v>5</v>
      </c>
      <c r="B66" s="2">
        <v>44240</v>
      </c>
      <c r="C66" t="s">
        <v>25</v>
      </c>
      <c r="D66">
        <v>5</v>
      </c>
      <c r="F66" s="4">
        <f t="shared" ref="F66:F129" si="1">E66-D66</f>
        <v>-5</v>
      </c>
      <c r="G66" s="4" t="s">
        <v>26</v>
      </c>
      <c r="H66" s="4" t="str">
        <f>_xlfn.XLOOKUP(Transactions[[#This Row],[Sub-category]], TblDV[Sub-category],TblDV[Category],"")</f>
        <v>Dining Out</v>
      </c>
      <c r="I66" s="4" t="str">
        <f>_xlfn.XLOOKUP(Transactions[[#This Row],[Sub-category]], TblDV[Sub-category],TblDV[Category Type],"")</f>
        <v>Expense</v>
      </c>
    </row>
    <row r="67" spans="1:9" x14ac:dyDescent="0.3">
      <c r="A67" t="s">
        <v>5</v>
      </c>
      <c r="B67" s="2">
        <v>44240</v>
      </c>
      <c r="C67" t="s">
        <v>19</v>
      </c>
      <c r="D67">
        <v>40.9</v>
      </c>
      <c r="F67" s="4">
        <f t="shared" si="1"/>
        <v>-40.9</v>
      </c>
      <c r="G67" s="4" t="s">
        <v>20</v>
      </c>
      <c r="H67" s="4" t="str">
        <f>_xlfn.XLOOKUP(Transactions[[#This Row],[Sub-category]], TblDV[Sub-category],TblDV[Category],"")</f>
        <v>Discretionary</v>
      </c>
      <c r="I67" s="4" t="str">
        <f>_xlfn.XLOOKUP(Transactions[[#This Row],[Sub-category]], TblDV[Sub-category],TblDV[Category Type],"")</f>
        <v>Expense</v>
      </c>
    </row>
    <row r="68" spans="1:9" x14ac:dyDescent="0.3">
      <c r="A68" t="s">
        <v>5</v>
      </c>
      <c r="B68" s="2">
        <v>44240</v>
      </c>
      <c r="C68" t="s">
        <v>21</v>
      </c>
      <c r="D68">
        <v>99</v>
      </c>
      <c r="F68" s="4">
        <f t="shared" si="1"/>
        <v>-99</v>
      </c>
      <c r="G68" s="4" t="s">
        <v>22</v>
      </c>
      <c r="H68" s="4" t="str">
        <f>_xlfn.XLOOKUP(Transactions[[#This Row],[Sub-category]], TblDV[Sub-category],TblDV[Category],"")</f>
        <v>Discretionary</v>
      </c>
      <c r="I68" s="4" t="str">
        <f>_xlfn.XLOOKUP(Transactions[[#This Row],[Sub-category]], TblDV[Sub-category],TblDV[Category Type],"")</f>
        <v>Expense</v>
      </c>
    </row>
    <row r="69" spans="1:9" x14ac:dyDescent="0.3">
      <c r="A69" t="s">
        <v>5</v>
      </c>
      <c r="B69" s="2">
        <v>44240</v>
      </c>
      <c r="C69" t="s">
        <v>28</v>
      </c>
      <c r="D69">
        <v>53</v>
      </c>
      <c r="F69" s="4">
        <f t="shared" si="1"/>
        <v>-53</v>
      </c>
      <c r="G69" s="4" t="s">
        <v>29</v>
      </c>
      <c r="H69" s="4" t="str">
        <f>_xlfn.XLOOKUP(Transactions[[#This Row],[Sub-category]], TblDV[Sub-category],TblDV[Category],"")</f>
        <v>Dining Out</v>
      </c>
      <c r="I69" s="4" t="str">
        <f>_xlfn.XLOOKUP(Transactions[[#This Row],[Sub-category]], TblDV[Sub-category],TblDV[Category Type],"")</f>
        <v>Expense</v>
      </c>
    </row>
    <row r="70" spans="1:9" x14ac:dyDescent="0.3">
      <c r="A70" t="s">
        <v>5</v>
      </c>
      <c r="B70" s="2">
        <v>44241</v>
      </c>
      <c r="C70" t="s">
        <v>45</v>
      </c>
      <c r="D70">
        <v>28.9</v>
      </c>
      <c r="F70" s="4">
        <f t="shared" si="1"/>
        <v>-28.9</v>
      </c>
      <c r="G70" s="4" t="s">
        <v>46</v>
      </c>
      <c r="H70" s="4" t="str">
        <f>_xlfn.XLOOKUP(Transactions[[#This Row],[Sub-category]], TblDV[Sub-category],TblDV[Category],"")</f>
        <v>Transport</v>
      </c>
      <c r="I70" s="4" t="str">
        <f>_xlfn.XLOOKUP(Transactions[[#This Row],[Sub-category]], TblDV[Sub-category],TblDV[Category Type],"")</f>
        <v>Expense</v>
      </c>
    </row>
    <row r="71" spans="1:9" x14ac:dyDescent="0.3">
      <c r="A71" t="s">
        <v>10</v>
      </c>
      <c r="B71" s="2">
        <v>44242</v>
      </c>
      <c r="C71" t="s">
        <v>23</v>
      </c>
      <c r="D71">
        <v>30</v>
      </c>
      <c r="F71" s="4">
        <f t="shared" si="1"/>
        <v>-30</v>
      </c>
      <c r="G71" s="4" t="s">
        <v>24</v>
      </c>
      <c r="H71" s="4" t="str">
        <f>_xlfn.XLOOKUP(Transactions[[#This Row],[Sub-category]], TblDV[Sub-category],TblDV[Category],"")</f>
        <v>Discretionary</v>
      </c>
      <c r="I71" s="4" t="str">
        <f>_xlfn.XLOOKUP(Transactions[[#This Row],[Sub-category]], TblDV[Sub-category],TblDV[Category Type],"")</f>
        <v>Expense</v>
      </c>
    </row>
    <row r="72" spans="1:9" x14ac:dyDescent="0.3">
      <c r="A72" t="s">
        <v>5</v>
      </c>
      <c r="B72" s="2">
        <v>44242</v>
      </c>
      <c r="C72" t="s">
        <v>25</v>
      </c>
      <c r="D72">
        <v>5</v>
      </c>
      <c r="F72" s="4">
        <f t="shared" si="1"/>
        <v>-5</v>
      </c>
      <c r="G72" s="4" t="s">
        <v>26</v>
      </c>
      <c r="H72" s="4" t="str">
        <f>_xlfn.XLOOKUP(Transactions[[#This Row],[Sub-category]], TblDV[Sub-category],TblDV[Category],"")</f>
        <v>Dining Out</v>
      </c>
      <c r="I72" s="4" t="str">
        <f>_xlfn.XLOOKUP(Transactions[[#This Row],[Sub-category]], TblDV[Sub-category],TblDV[Category Type],"")</f>
        <v>Expense</v>
      </c>
    </row>
    <row r="73" spans="1:9" x14ac:dyDescent="0.3">
      <c r="A73" t="s">
        <v>5</v>
      </c>
      <c r="B73" s="2">
        <v>44243</v>
      </c>
      <c r="C73" t="s">
        <v>25</v>
      </c>
      <c r="D73">
        <v>5</v>
      </c>
      <c r="F73" s="4">
        <f t="shared" si="1"/>
        <v>-5</v>
      </c>
      <c r="G73" s="4" t="s">
        <v>26</v>
      </c>
      <c r="H73" s="4" t="str">
        <f>_xlfn.XLOOKUP(Transactions[[#This Row],[Sub-category]], TblDV[Sub-category],TblDV[Category],"")</f>
        <v>Dining Out</v>
      </c>
      <c r="I73" s="4" t="str">
        <f>_xlfn.XLOOKUP(Transactions[[#This Row],[Sub-category]], TblDV[Sub-category],TblDV[Category Type],"")</f>
        <v>Expense</v>
      </c>
    </row>
    <row r="74" spans="1:9" x14ac:dyDescent="0.3">
      <c r="A74" t="s">
        <v>10</v>
      </c>
      <c r="B74" s="2">
        <v>44243</v>
      </c>
      <c r="C74" t="s">
        <v>51</v>
      </c>
      <c r="D74">
        <v>40</v>
      </c>
      <c r="F74" s="4">
        <f t="shared" si="1"/>
        <v>-40</v>
      </c>
      <c r="G74" s="4" t="s">
        <v>52</v>
      </c>
      <c r="H74" s="4" t="str">
        <f>_xlfn.XLOOKUP(Transactions[[#This Row],[Sub-category]], TblDV[Sub-category],TblDV[Category],"")</f>
        <v>Living Expenses</v>
      </c>
      <c r="I74" s="4" t="str">
        <f>_xlfn.XLOOKUP(Transactions[[#This Row],[Sub-category]], TblDV[Sub-category],TblDV[Category Type],"")</f>
        <v>Expense</v>
      </c>
    </row>
    <row r="75" spans="1:9" x14ac:dyDescent="0.3">
      <c r="A75" t="s">
        <v>5</v>
      </c>
      <c r="B75" s="2">
        <v>44244</v>
      </c>
      <c r="C75" t="s">
        <v>34</v>
      </c>
      <c r="D75">
        <v>45.9</v>
      </c>
      <c r="F75" s="4">
        <f t="shared" si="1"/>
        <v>-45.9</v>
      </c>
      <c r="G75" s="4" t="s">
        <v>35</v>
      </c>
      <c r="H75" s="4" t="str">
        <f>_xlfn.XLOOKUP(Transactions[[#This Row],[Sub-category]], TblDV[Sub-category],TblDV[Category],"")</f>
        <v>Discretionary</v>
      </c>
      <c r="I75" s="4" t="str">
        <f>_xlfn.XLOOKUP(Transactions[[#This Row],[Sub-category]], TblDV[Sub-category],TblDV[Category Type],"")</f>
        <v>Expense</v>
      </c>
    </row>
    <row r="76" spans="1:9" x14ac:dyDescent="0.3">
      <c r="A76" t="s">
        <v>5</v>
      </c>
      <c r="B76" s="2">
        <v>44244</v>
      </c>
      <c r="C76" t="s">
        <v>50</v>
      </c>
      <c r="D76">
        <v>35</v>
      </c>
      <c r="F76" s="4">
        <f t="shared" si="1"/>
        <v>-35</v>
      </c>
      <c r="G76" s="4" t="s">
        <v>20</v>
      </c>
      <c r="H76" s="4" t="str">
        <f>_xlfn.XLOOKUP(Transactions[[#This Row],[Sub-category]], TblDV[Sub-category],TblDV[Category],"")</f>
        <v>Discretionary</v>
      </c>
      <c r="I76" s="4" t="str">
        <f>_xlfn.XLOOKUP(Transactions[[#This Row],[Sub-category]], TblDV[Sub-category],TblDV[Category Type],"")</f>
        <v>Expense</v>
      </c>
    </row>
    <row r="77" spans="1:9" x14ac:dyDescent="0.3">
      <c r="A77" t="s">
        <v>5</v>
      </c>
      <c r="B77" s="2">
        <v>44244</v>
      </c>
      <c r="C77" t="s">
        <v>25</v>
      </c>
      <c r="D77">
        <v>5</v>
      </c>
      <c r="F77" s="4">
        <f t="shared" si="1"/>
        <v>-5</v>
      </c>
      <c r="G77" s="4" t="s">
        <v>26</v>
      </c>
      <c r="H77" s="4" t="str">
        <f>_xlfn.XLOOKUP(Transactions[[#This Row],[Sub-category]], TblDV[Sub-category],TblDV[Category],"")</f>
        <v>Dining Out</v>
      </c>
      <c r="I77" s="4" t="str">
        <f>_xlfn.XLOOKUP(Transactions[[#This Row],[Sub-category]], TblDV[Sub-category],TblDV[Category Type],"")</f>
        <v>Expense</v>
      </c>
    </row>
    <row r="78" spans="1:9" x14ac:dyDescent="0.3">
      <c r="A78" t="s">
        <v>5</v>
      </c>
      <c r="B78" s="2">
        <v>44245</v>
      </c>
      <c r="C78" t="s">
        <v>25</v>
      </c>
      <c r="D78">
        <v>5</v>
      </c>
      <c r="F78" s="4">
        <f t="shared" si="1"/>
        <v>-5</v>
      </c>
      <c r="G78" s="4" t="s">
        <v>26</v>
      </c>
      <c r="H78" s="4" t="str">
        <f>_xlfn.XLOOKUP(Transactions[[#This Row],[Sub-category]], TblDV[Sub-category],TblDV[Category],"")</f>
        <v>Dining Out</v>
      </c>
      <c r="I78" s="4" t="str">
        <f>_xlfn.XLOOKUP(Transactions[[#This Row],[Sub-category]], TblDV[Sub-category],TblDV[Category Type],"")</f>
        <v>Expense</v>
      </c>
    </row>
    <row r="79" spans="1:9" x14ac:dyDescent="0.3">
      <c r="A79" t="s">
        <v>5</v>
      </c>
      <c r="B79" s="2">
        <v>44246</v>
      </c>
      <c r="C79" t="s">
        <v>25</v>
      </c>
      <c r="D79">
        <v>5</v>
      </c>
      <c r="F79" s="4">
        <f t="shared" si="1"/>
        <v>-5</v>
      </c>
      <c r="G79" s="4" t="s">
        <v>26</v>
      </c>
      <c r="H79" s="4" t="str">
        <f>_xlfn.XLOOKUP(Transactions[[#This Row],[Sub-category]], TblDV[Sub-category],TblDV[Category],"")</f>
        <v>Dining Out</v>
      </c>
      <c r="I79" s="4" t="str">
        <f>_xlfn.XLOOKUP(Transactions[[#This Row],[Sub-category]], TblDV[Sub-category],TblDV[Category Type],"")</f>
        <v>Expense</v>
      </c>
    </row>
    <row r="80" spans="1:9" x14ac:dyDescent="0.3">
      <c r="A80" t="s">
        <v>5</v>
      </c>
      <c r="B80" s="2">
        <v>44246</v>
      </c>
      <c r="C80" t="s">
        <v>17</v>
      </c>
      <c r="D80">
        <v>171</v>
      </c>
      <c r="F80" s="4">
        <f t="shared" si="1"/>
        <v>-171</v>
      </c>
      <c r="G80" s="4" t="s">
        <v>18</v>
      </c>
      <c r="H80" s="4" t="str">
        <f>_xlfn.XLOOKUP(Transactions[[#This Row],[Sub-category]], TblDV[Sub-category],TblDV[Category],"")</f>
        <v>Living Expenses</v>
      </c>
      <c r="I80" s="4" t="str">
        <f>_xlfn.XLOOKUP(Transactions[[#This Row],[Sub-category]], TblDV[Sub-category],TblDV[Category Type],"")</f>
        <v>Expense</v>
      </c>
    </row>
    <row r="81" spans="1:9" x14ac:dyDescent="0.3">
      <c r="A81" t="s">
        <v>5</v>
      </c>
      <c r="B81" s="2">
        <v>44247</v>
      </c>
      <c r="C81" t="s">
        <v>41</v>
      </c>
      <c r="D81">
        <v>37.9</v>
      </c>
      <c r="F81" s="4">
        <f t="shared" si="1"/>
        <v>-37.9</v>
      </c>
      <c r="G81" s="4" t="s">
        <v>29</v>
      </c>
      <c r="H81" s="4" t="str">
        <f>_xlfn.XLOOKUP(Transactions[[#This Row],[Sub-category]], TblDV[Sub-category],TblDV[Category],"")</f>
        <v>Dining Out</v>
      </c>
      <c r="I81" s="4" t="str">
        <f>_xlfn.XLOOKUP(Transactions[[#This Row],[Sub-category]], TblDV[Sub-category],TblDV[Category Type],"")</f>
        <v>Expense</v>
      </c>
    </row>
    <row r="82" spans="1:9" x14ac:dyDescent="0.3">
      <c r="A82" t="s">
        <v>5</v>
      </c>
      <c r="B82" s="2">
        <v>44248</v>
      </c>
      <c r="C82" t="s">
        <v>42</v>
      </c>
      <c r="D82">
        <v>12.9</v>
      </c>
      <c r="F82" s="4">
        <f t="shared" si="1"/>
        <v>-12.9</v>
      </c>
      <c r="G82" s="4" t="s">
        <v>29</v>
      </c>
      <c r="H82" s="4" t="str">
        <f>_xlfn.XLOOKUP(Transactions[[#This Row],[Sub-category]], TblDV[Sub-category],TblDV[Category],"")</f>
        <v>Dining Out</v>
      </c>
      <c r="I82" s="4" t="str">
        <f>_xlfn.XLOOKUP(Transactions[[#This Row],[Sub-category]], TblDV[Sub-category],TblDV[Category Type],"")</f>
        <v>Expense</v>
      </c>
    </row>
    <row r="83" spans="1:9" x14ac:dyDescent="0.3">
      <c r="A83" t="s">
        <v>10</v>
      </c>
      <c r="B83" s="2">
        <v>44249</v>
      </c>
      <c r="C83" t="s">
        <v>36</v>
      </c>
      <c r="D83">
        <v>55</v>
      </c>
      <c r="F83" s="4">
        <f t="shared" si="1"/>
        <v>-55</v>
      </c>
      <c r="G83" s="4" t="s">
        <v>37</v>
      </c>
      <c r="H83" s="4" t="str">
        <f>_xlfn.XLOOKUP(Transactions[[#This Row],[Sub-category]], TblDV[Sub-category],TblDV[Category],"")</f>
        <v>Charity</v>
      </c>
      <c r="I83" s="4" t="str">
        <f>_xlfn.XLOOKUP(Transactions[[#This Row],[Sub-category]], TblDV[Sub-category],TblDV[Category Type],"")</f>
        <v>Expense</v>
      </c>
    </row>
    <row r="84" spans="1:9" x14ac:dyDescent="0.3">
      <c r="A84" t="s">
        <v>5</v>
      </c>
      <c r="B84" s="2">
        <v>44249</v>
      </c>
      <c r="C84" t="s">
        <v>15</v>
      </c>
      <c r="D84">
        <v>64.099999999999994</v>
      </c>
      <c r="F84" s="4">
        <f t="shared" si="1"/>
        <v>-64.099999999999994</v>
      </c>
      <c r="G84" s="4" t="s">
        <v>16</v>
      </c>
      <c r="H84" s="4" t="str">
        <f>_xlfn.XLOOKUP(Transactions[[#This Row],[Sub-category]], TblDV[Sub-category],TblDV[Category],"")</f>
        <v>Transport</v>
      </c>
      <c r="I84" s="4" t="str">
        <f>_xlfn.XLOOKUP(Transactions[[#This Row],[Sub-category]], TblDV[Sub-category],TblDV[Category Type],"")</f>
        <v>Expense</v>
      </c>
    </row>
    <row r="85" spans="1:9" x14ac:dyDescent="0.3">
      <c r="A85" t="s">
        <v>5</v>
      </c>
      <c r="B85" s="2">
        <v>44249</v>
      </c>
      <c r="C85" t="s">
        <v>25</v>
      </c>
      <c r="D85">
        <v>5</v>
      </c>
      <c r="F85" s="4">
        <f t="shared" si="1"/>
        <v>-5</v>
      </c>
      <c r="G85" s="4" t="s">
        <v>26</v>
      </c>
      <c r="H85" s="4" t="str">
        <f>_xlfn.XLOOKUP(Transactions[[#This Row],[Sub-category]], TblDV[Sub-category],TblDV[Category],"")</f>
        <v>Dining Out</v>
      </c>
      <c r="I85" s="4" t="str">
        <f>_xlfn.XLOOKUP(Transactions[[#This Row],[Sub-category]], TblDV[Sub-category],TblDV[Category Type],"")</f>
        <v>Expense</v>
      </c>
    </row>
    <row r="86" spans="1:9" x14ac:dyDescent="0.3">
      <c r="A86" t="s">
        <v>5</v>
      </c>
      <c r="B86" s="2">
        <v>44250</v>
      </c>
      <c r="C86" t="s">
        <v>25</v>
      </c>
      <c r="D86">
        <v>5</v>
      </c>
      <c r="F86" s="4">
        <f t="shared" si="1"/>
        <v>-5</v>
      </c>
      <c r="G86" s="4" t="s">
        <v>26</v>
      </c>
      <c r="H86" s="4" t="str">
        <f>_xlfn.XLOOKUP(Transactions[[#This Row],[Sub-category]], TblDV[Sub-category],TblDV[Category],"")</f>
        <v>Dining Out</v>
      </c>
      <c r="I86" s="4" t="str">
        <f>_xlfn.XLOOKUP(Transactions[[#This Row],[Sub-category]], TblDV[Sub-category],TblDV[Category Type],"")</f>
        <v>Expense</v>
      </c>
    </row>
    <row r="87" spans="1:9" x14ac:dyDescent="0.3">
      <c r="A87" t="s">
        <v>5</v>
      </c>
      <c r="B87" s="2">
        <v>44251</v>
      </c>
      <c r="C87" t="s">
        <v>25</v>
      </c>
      <c r="D87">
        <v>5</v>
      </c>
      <c r="F87" s="4">
        <f t="shared" si="1"/>
        <v>-5</v>
      </c>
      <c r="G87" s="4" t="s">
        <v>26</v>
      </c>
      <c r="H87" s="4" t="str">
        <f>_xlfn.XLOOKUP(Transactions[[#This Row],[Sub-category]], TblDV[Sub-category],TblDV[Category],"")</f>
        <v>Dining Out</v>
      </c>
      <c r="I87" s="4" t="str">
        <f>_xlfn.XLOOKUP(Transactions[[#This Row],[Sub-category]], TblDV[Sub-category],TblDV[Category Type],"")</f>
        <v>Expense</v>
      </c>
    </row>
    <row r="88" spans="1:9" x14ac:dyDescent="0.3">
      <c r="A88" t="s">
        <v>5</v>
      </c>
      <c r="B88" s="2">
        <v>44252</v>
      </c>
      <c r="C88" t="s">
        <v>25</v>
      </c>
      <c r="D88">
        <v>5</v>
      </c>
      <c r="F88" s="4">
        <f t="shared" si="1"/>
        <v>-5</v>
      </c>
      <c r="G88" s="4" t="s">
        <v>26</v>
      </c>
      <c r="H88" s="4" t="str">
        <f>_xlfn.XLOOKUP(Transactions[[#This Row],[Sub-category]], TblDV[Sub-category],TblDV[Category],"")</f>
        <v>Dining Out</v>
      </c>
      <c r="I88" s="4" t="str">
        <f>_xlfn.XLOOKUP(Transactions[[#This Row],[Sub-category]], TblDV[Sub-category],TblDV[Category Type],"")</f>
        <v>Expense</v>
      </c>
    </row>
    <row r="89" spans="1:9" x14ac:dyDescent="0.3">
      <c r="A89" t="s">
        <v>5</v>
      </c>
      <c r="B89" s="2">
        <v>44253</v>
      </c>
      <c r="C89" t="s">
        <v>25</v>
      </c>
      <c r="D89">
        <v>5</v>
      </c>
      <c r="F89" s="4">
        <f t="shared" si="1"/>
        <v>-5</v>
      </c>
      <c r="G89" s="4" t="s">
        <v>26</v>
      </c>
      <c r="H89" s="4" t="str">
        <f>_xlfn.XLOOKUP(Transactions[[#This Row],[Sub-category]], TblDV[Sub-category],TblDV[Category],"")</f>
        <v>Dining Out</v>
      </c>
      <c r="I89" s="4" t="str">
        <f>_xlfn.XLOOKUP(Transactions[[#This Row],[Sub-category]], TblDV[Sub-category],TblDV[Category Type],"")</f>
        <v>Expense</v>
      </c>
    </row>
    <row r="90" spans="1:9" x14ac:dyDescent="0.3">
      <c r="A90" t="s">
        <v>5</v>
      </c>
      <c r="B90" s="2">
        <v>44253</v>
      </c>
      <c r="C90" t="s">
        <v>17</v>
      </c>
      <c r="D90">
        <v>162.9</v>
      </c>
      <c r="F90" s="4">
        <f t="shared" si="1"/>
        <v>-162.9</v>
      </c>
      <c r="G90" s="4" t="s">
        <v>18</v>
      </c>
      <c r="H90" s="4" t="str">
        <f>_xlfn.XLOOKUP(Transactions[[#This Row],[Sub-category]], TblDV[Sub-category],TblDV[Category],"")</f>
        <v>Living Expenses</v>
      </c>
      <c r="I90" s="4" t="str">
        <f>_xlfn.XLOOKUP(Transactions[[#This Row],[Sub-category]], TblDV[Sub-category],TblDV[Category Type],"")</f>
        <v>Expense</v>
      </c>
    </row>
    <row r="91" spans="1:9" x14ac:dyDescent="0.3">
      <c r="A91" t="s">
        <v>5</v>
      </c>
      <c r="B91" s="2">
        <v>44254</v>
      </c>
      <c r="C91" t="s">
        <v>43</v>
      </c>
      <c r="D91">
        <v>125.9</v>
      </c>
      <c r="F91" s="4">
        <f t="shared" si="1"/>
        <v>-125.9</v>
      </c>
      <c r="G91" s="4" t="s">
        <v>22</v>
      </c>
      <c r="H91" s="4" t="str">
        <f>_xlfn.XLOOKUP(Transactions[[#This Row],[Sub-category]], TblDV[Sub-category],TblDV[Category],"")</f>
        <v>Discretionary</v>
      </c>
      <c r="I91" s="4" t="str">
        <f>_xlfn.XLOOKUP(Transactions[[#This Row],[Sub-category]], TblDV[Sub-category],TblDV[Category Type],"")</f>
        <v>Expense</v>
      </c>
    </row>
    <row r="92" spans="1:9" x14ac:dyDescent="0.3">
      <c r="A92" t="s">
        <v>5</v>
      </c>
      <c r="B92" s="2">
        <v>44254</v>
      </c>
      <c r="C92" t="s">
        <v>58</v>
      </c>
      <c r="D92">
        <v>137</v>
      </c>
      <c r="F92" s="4">
        <f t="shared" si="1"/>
        <v>-137</v>
      </c>
      <c r="G92" s="4" t="s">
        <v>22</v>
      </c>
      <c r="H92" s="4" t="str">
        <f>_xlfn.XLOOKUP(Transactions[[#This Row],[Sub-category]], TblDV[Sub-category],TblDV[Category],"")</f>
        <v>Discretionary</v>
      </c>
      <c r="I92" s="4" t="str">
        <f>_xlfn.XLOOKUP(Transactions[[#This Row],[Sub-category]], TblDV[Sub-category],TblDV[Category Type],"")</f>
        <v>Expense</v>
      </c>
    </row>
    <row r="93" spans="1:9" x14ac:dyDescent="0.3">
      <c r="A93" t="s">
        <v>5</v>
      </c>
      <c r="B93" s="2">
        <v>44255</v>
      </c>
      <c r="C93" t="s">
        <v>21</v>
      </c>
      <c r="D93">
        <v>146.1</v>
      </c>
      <c r="F93" s="4">
        <f t="shared" si="1"/>
        <v>-146.1</v>
      </c>
      <c r="G93" s="4" t="s">
        <v>22</v>
      </c>
      <c r="H93" s="4" t="str">
        <f>_xlfn.XLOOKUP(Transactions[[#This Row],[Sub-category]], TblDV[Sub-category],TblDV[Category],"")</f>
        <v>Discretionary</v>
      </c>
      <c r="I93" s="4" t="str">
        <f>_xlfn.XLOOKUP(Transactions[[#This Row],[Sub-category]], TblDV[Sub-category],TblDV[Category Type],"")</f>
        <v>Expense</v>
      </c>
    </row>
    <row r="94" spans="1:9" x14ac:dyDescent="0.3">
      <c r="A94" t="s">
        <v>5</v>
      </c>
      <c r="B94" s="2">
        <v>44255</v>
      </c>
      <c r="C94" t="s">
        <v>45</v>
      </c>
      <c r="D94">
        <v>24.1</v>
      </c>
      <c r="F94" s="4">
        <f t="shared" si="1"/>
        <v>-24.1</v>
      </c>
      <c r="G94" s="4" t="s">
        <v>46</v>
      </c>
      <c r="H94" s="4" t="str">
        <f>_xlfn.XLOOKUP(Transactions[[#This Row],[Sub-category]], TblDV[Sub-category],TblDV[Category],"")</f>
        <v>Transport</v>
      </c>
      <c r="I94" s="4" t="str">
        <f>_xlfn.XLOOKUP(Transactions[[#This Row],[Sub-category]], TblDV[Sub-category],TblDV[Category Type],"")</f>
        <v>Expense</v>
      </c>
    </row>
    <row r="95" spans="1:9" x14ac:dyDescent="0.3">
      <c r="A95" t="s">
        <v>10</v>
      </c>
      <c r="B95" s="2">
        <v>44256</v>
      </c>
      <c r="C95" t="s">
        <v>7</v>
      </c>
      <c r="E95">
        <v>4000</v>
      </c>
      <c r="F95" s="4">
        <f t="shared" si="1"/>
        <v>4000</v>
      </c>
      <c r="G95" s="4" t="s">
        <v>8</v>
      </c>
      <c r="H95" s="4" t="str">
        <f>_xlfn.XLOOKUP(Transactions[[#This Row],[Sub-category]], TblDV[Sub-category],TblDV[Category],"")</f>
        <v>Salary</v>
      </c>
      <c r="I95" s="4" t="str">
        <f>_xlfn.XLOOKUP(Transactions[[#This Row],[Sub-category]], TblDV[Sub-category],TblDV[Category Type],"")</f>
        <v>Income</v>
      </c>
    </row>
    <row r="96" spans="1:9" x14ac:dyDescent="0.3">
      <c r="A96" t="s">
        <v>5</v>
      </c>
      <c r="B96" s="2">
        <v>44256</v>
      </c>
      <c r="C96" t="s">
        <v>25</v>
      </c>
      <c r="D96">
        <v>5</v>
      </c>
      <c r="F96" s="4">
        <f t="shared" si="1"/>
        <v>-5</v>
      </c>
      <c r="G96" s="4" t="s">
        <v>26</v>
      </c>
      <c r="H96" s="4" t="str">
        <f>_xlfn.XLOOKUP(Transactions[[#This Row],[Sub-category]], TblDV[Sub-category],TblDV[Category],"")</f>
        <v>Dining Out</v>
      </c>
      <c r="I96" s="4" t="str">
        <f>_xlfn.XLOOKUP(Transactions[[#This Row],[Sub-category]], TblDV[Sub-category],TblDV[Category Type],"")</f>
        <v>Expense</v>
      </c>
    </row>
    <row r="97" spans="1:9" x14ac:dyDescent="0.3">
      <c r="A97" t="s">
        <v>10</v>
      </c>
      <c r="B97" s="2">
        <v>44257</v>
      </c>
      <c r="C97" t="s">
        <v>53</v>
      </c>
      <c r="D97">
        <v>900</v>
      </c>
      <c r="F97" s="4">
        <f t="shared" si="1"/>
        <v>-900</v>
      </c>
      <c r="G97" s="4" t="s">
        <v>11</v>
      </c>
      <c r="H97" s="4" t="str">
        <f>_xlfn.XLOOKUP(Transactions[[#This Row],[Sub-category]], TblDV[Sub-category],TblDV[Category],"")</f>
        <v>Living Expenses</v>
      </c>
      <c r="I97" s="4" t="str">
        <f>_xlfn.XLOOKUP(Transactions[[#This Row],[Sub-category]], TblDV[Sub-category],TblDV[Category Type],"")</f>
        <v>Expense</v>
      </c>
    </row>
    <row r="98" spans="1:9" x14ac:dyDescent="0.3">
      <c r="A98" t="s">
        <v>10</v>
      </c>
      <c r="B98" s="2">
        <v>44257</v>
      </c>
      <c r="C98" t="s">
        <v>48</v>
      </c>
      <c r="D98">
        <v>150</v>
      </c>
      <c r="F98" s="4">
        <f t="shared" si="1"/>
        <v>-150</v>
      </c>
      <c r="G98" s="4" t="s">
        <v>49</v>
      </c>
      <c r="H98" s="4" t="str">
        <f>_xlfn.XLOOKUP(Transactions[[#This Row],[Sub-category]], TblDV[Sub-category],TblDV[Category],"")</f>
        <v>Transport</v>
      </c>
      <c r="I98" s="4" t="str">
        <f>_xlfn.XLOOKUP(Transactions[[#This Row],[Sub-category]], TblDV[Sub-category],TblDV[Category Type],"")</f>
        <v>Expense</v>
      </c>
    </row>
    <row r="99" spans="1:9" x14ac:dyDescent="0.3">
      <c r="A99" t="s">
        <v>5</v>
      </c>
      <c r="B99" s="2">
        <v>44257</v>
      </c>
      <c r="C99" t="s">
        <v>25</v>
      </c>
      <c r="D99">
        <v>5</v>
      </c>
      <c r="F99" s="4">
        <f t="shared" si="1"/>
        <v>-5</v>
      </c>
      <c r="G99" s="4" t="s">
        <v>26</v>
      </c>
      <c r="H99" s="4" t="str">
        <f>_xlfn.XLOOKUP(Transactions[[#This Row],[Sub-category]], TblDV[Sub-category],TblDV[Category],"")</f>
        <v>Dining Out</v>
      </c>
      <c r="I99" s="4" t="str">
        <f>_xlfn.XLOOKUP(Transactions[[#This Row],[Sub-category]], TblDV[Sub-category],TblDV[Category Type],"")</f>
        <v>Expense</v>
      </c>
    </row>
    <row r="100" spans="1:9" x14ac:dyDescent="0.3">
      <c r="A100" t="s">
        <v>5</v>
      </c>
      <c r="B100" s="2">
        <v>44258</v>
      </c>
      <c r="C100" t="s">
        <v>25</v>
      </c>
      <c r="D100">
        <v>5</v>
      </c>
      <c r="F100" s="4">
        <f t="shared" si="1"/>
        <v>-5</v>
      </c>
      <c r="G100" s="4" t="s">
        <v>26</v>
      </c>
      <c r="H100" s="4" t="str">
        <f>_xlfn.XLOOKUP(Transactions[[#This Row],[Sub-category]], TblDV[Sub-category],TblDV[Category],"")</f>
        <v>Dining Out</v>
      </c>
      <c r="I100" s="4" t="str">
        <f>_xlfn.XLOOKUP(Transactions[[#This Row],[Sub-category]], TblDV[Sub-category],TblDV[Category Type],"")</f>
        <v>Expense</v>
      </c>
    </row>
    <row r="101" spans="1:9" x14ac:dyDescent="0.3">
      <c r="A101" t="s">
        <v>5</v>
      </c>
      <c r="B101" s="2">
        <v>44259</v>
      </c>
      <c r="C101" t="s">
        <v>25</v>
      </c>
      <c r="D101">
        <v>5</v>
      </c>
      <c r="F101" s="4">
        <f t="shared" si="1"/>
        <v>-5</v>
      </c>
      <c r="G101" s="4" t="s">
        <v>26</v>
      </c>
      <c r="H101" s="4" t="str">
        <f>_xlfn.XLOOKUP(Transactions[[#This Row],[Sub-category]], TblDV[Sub-category],TblDV[Category],"")</f>
        <v>Dining Out</v>
      </c>
      <c r="I101" s="4" t="str">
        <f>_xlfn.XLOOKUP(Transactions[[#This Row],[Sub-category]], TblDV[Sub-category],TblDV[Category Type],"")</f>
        <v>Expense</v>
      </c>
    </row>
    <row r="102" spans="1:9" x14ac:dyDescent="0.3">
      <c r="A102" t="s">
        <v>5</v>
      </c>
      <c r="B102" s="2">
        <v>44260</v>
      </c>
      <c r="C102" t="s">
        <v>25</v>
      </c>
      <c r="D102">
        <v>5</v>
      </c>
      <c r="F102" s="4">
        <f t="shared" si="1"/>
        <v>-5</v>
      </c>
      <c r="G102" s="4" t="s">
        <v>26</v>
      </c>
      <c r="H102" s="4" t="str">
        <f>_xlfn.XLOOKUP(Transactions[[#This Row],[Sub-category]], TblDV[Sub-category],TblDV[Category],"")</f>
        <v>Dining Out</v>
      </c>
      <c r="I102" s="4" t="str">
        <f>_xlfn.XLOOKUP(Transactions[[#This Row],[Sub-category]], TblDV[Sub-category],TblDV[Category Type],"")</f>
        <v>Expense</v>
      </c>
    </row>
    <row r="103" spans="1:9" x14ac:dyDescent="0.3">
      <c r="A103" t="s">
        <v>5</v>
      </c>
      <c r="B103" s="2">
        <v>44260</v>
      </c>
      <c r="C103" t="s">
        <v>17</v>
      </c>
      <c r="D103">
        <v>149</v>
      </c>
      <c r="F103" s="4">
        <f t="shared" si="1"/>
        <v>-149</v>
      </c>
      <c r="G103" s="4" t="s">
        <v>18</v>
      </c>
      <c r="H103" s="4" t="str">
        <f>_xlfn.XLOOKUP(Transactions[[#This Row],[Sub-category]], TblDV[Sub-category],TblDV[Category],"")</f>
        <v>Living Expenses</v>
      </c>
      <c r="I103" s="4" t="str">
        <f>_xlfn.XLOOKUP(Transactions[[#This Row],[Sub-category]], TblDV[Sub-category],TblDV[Category Type],"")</f>
        <v>Expense</v>
      </c>
    </row>
    <row r="104" spans="1:9" x14ac:dyDescent="0.3">
      <c r="A104" t="s">
        <v>10</v>
      </c>
      <c r="B104" s="2">
        <v>44263</v>
      </c>
      <c r="C104" t="s">
        <v>13</v>
      </c>
      <c r="D104">
        <v>52.1</v>
      </c>
      <c r="F104" s="4">
        <f t="shared" si="1"/>
        <v>-52.1</v>
      </c>
      <c r="G104" s="4" t="s">
        <v>14</v>
      </c>
      <c r="H104" s="4" t="str">
        <f>_xlfn.XLOOKUP(Transactions[[#This Row],[Sub-category]], TblDV[Sub-category],TblDV[Category],"")</f>
        <v>Living Expenses</v>
      </c>
      <c r="I104" s="4" t="str">
        <f>_xlfn.XLOOKUP(Transactions[[#This Row],[Sub-category]], TblDV[Sub-category],TblDV[Category Type],"")</f>
        <v>Expense</v>
      </c>
    </row>
    <row r="105" spans="1:9" x14ac:dyDescent="0.3">
      <c r="A105" t="s">
        <v>5</v>
      </c>
      <c r="B105" s="2">
        <v>44263</v>
      </c>
      <c r="C105" t="s">
        <v>25</v>
      </c>
      <c r="D105">
        <v>5</v>
      </c>
      <c r="F105" s="4">
        <f t="shared" si="1"/>
        <v>-5</v>
      </c>
      <c r="G105" s="4" t="s">
        <v>26</v>
      </c>
      <c r="H105" s="4" t="str">
        <f>_xlfn.XLOOKUP(Transactions[[#This Row],[Sub-category]], TblDV[Sub-category],TblDV[Category],"")</f>
        <v>Dining Out</v>
      </c>
      <c r="I105" s="4" t="str">
        <f>_xlfn.XLOOKUP(Transactions[[#This Row],[Sub-category]], TblDV[Sub-category],TblDV[Category Type],"")</f>
        <v>Expense</v>
      </c>
    </row>
    <row r="106" spans="1:9" x14ac:dyDescent="0.3">
      <c r="A106" t="s">
        <v>5</v>
      </c>
      <c r="B106" s="2">
        <v>44264</v>
      </c>
      <c r="C106" t="s">
        <v>25</v>
      </c>
      <c r="D106">
        <v>5</v>
      </c>
      <c r="F106" s="4">
        <f t="shared" si="1"/>
        <v>-5</v>
      </c>
      <c r="G106" s="4" t="s">
        <v>26</v>
      </c>
      <c r="H106" s="4" t="str">
        <f>_xlfn.XLOOKUP(Transactions[[#This Row],[Sub-category]], TblDV[Sub-category],TblDV[Category],"")</f>
        <v>Dining Out</v>
      </c>
      <c r="I106" s="4" t="str">
        <f>_xlfn.XLOOKUP(Transactions[[#This Row],[Sub-category]], TblDV[Sub-category],TblDV[Category Type],"")</f>
        <v>Expense</v>
      </c>
    </row>
    <row r="107" spans="1:9" x14ac:dyDescent="0.3">
      <c r="A107" t="s">
        <v>5</v>
      </c>
      <c r="B107" s="2">
        <v>44265</v>
      </c>
      <c r="C107" t="s">
        <v>15</v>
      </c>
      <c r="D107">
        <v>78.900000000000006</v>
      </c>
      <c r="F107" s="4">
        <f t="shared" si="1"/>
        <v>-78.900000000000006</v>
      </c>
      <c r="G107" s="4" t="s">
        <v>16</v>
      </c>
      <c r="H107" s="4" t="str">
        <f>_xlfn.XLOOKUP(Transactions[[#This Row],[Sub-category]], TblDV[Sub-category],TblDV[Category],"")</f>
        <v>Transport</v>
      </c>
      <c r="I107" s="4" t="str">
        <f>_xlfn.XLOOKUP(Transactions[[#This Row],[Sub-category]], TblDV[Sub-category],TblDV[Category Type],"")</f>
        <v>Expense</v>
      </c>
    </row>
    <row r="108" spans="1:9" x14ac:dyDescent="0.3">
      <c r="A108" t="s">
        <v>5</v>
      </c>
      <c r="B108" s="2">
        <v>44265</v>
      </c>
      <c r="C108" t="s">
        <v>25</v>
      </c>
      <c r="D108">
        <v>5</v>
      </c>
      <c r="F108" s="4">
        <f t="shared" si="1"/>
        <v>-5</v>
      </c>
      <c r="G108" s="4" t="s">
        <v>26</v>
      </c>
      <c r="H108" s="4" t="str">
        <f>_xlfn.XLOOKUP(Transactions[[#This Row],[Sub-category]], TblDV[Sub-category],TblDV[Category],"")</f>
        <v>Dining Out</v>
      </c>
      <c r="I108" s="4" t="str">
        <f>_xlfn.XLOOKUP(Transactions[[#This Row],[Sub-category]], TblDV[Sub-category],TblDV[Category Type],"")</f>
        <v>Expense</v>
      </c>
    </row>
    <row r="109" spans="1:9" x14ac:dyDescent="0.3">
      <c r="A109" t="s">
        <v>5</v>
      </c>
      <c r="B109" s="2">
        <v>44266</v>
      </c>
      <c r="C109" t="s">
        <v>25</v>
      </c>
      <c r="D109">
        <v>5</v>
      </c>
      <c r="F109" s="4">
        <f t="shared" si="1"/>
        <v>-5</v>
      </c>
      <c r="G109" s="4" t="s">
        <v>26</v>
      </c>
      <c r="H109" s="4" t="str">
        <f>_xlfn.XLOOKUP(Transactions[[#This Row],[Sub-category]], TblDV[Sub-category],TblDV[Category],"")</f>
        <v>Dining Out</v>
      </c>
      <c r="I109" s="4" t="str">
        <f>_xlfn.XLOOKUP(Transactions[[#This Row],[Sub-category]], TblDV[Sub-category],TblDV[Category Type],"")</f>
        <v>Expense</v>
      </c>
    </row>
    <row r="110" spans="1:9" x14ac:dyDescent="0.3">
      <c r="A110" t="s">
        <v>5</v>
      </c>
      <c r="B110" s="2">
        <v>44267</v>
      </c>
      <c r="C110" t="s">
        <v>17</v>
      </c>
      <c r="D110">
        <v>137</v>
      </c>
      <c r="F110" s="4">
        <f t="shared" si="1"/>
        <v>-137</v>
      </c>
      <c r="G110" s="4" t="s">
        <v>18</v>
      </c>
      <c r="H110" s="4" t="str">
        <f>_xlfn.XLOOKUP(Transactions[[#This Row],[Sub-category]], TblDV[Sub-category],TblDV[Category],"")</f>
        <v>Living Expenses</v>
      </c>
      <c r="I110" s="4" t="str">
        <f>_xlfn.XLOOKUP(Transactions[[#This Row],[Sub-category]], TblDV[Sub-category],TblDV[Category Type],"")</f>
        <v>Expense</v>
      </c>
    </row>
    <row r="111" spans="1:9" x14ac:dyDescent="0.3">
      <c r="A111" t="s">
        <v>5</v>
      </c>
      <c r="B111" s="2">
        <v>44267</v>
      </c>
      <c r="C111" t="s">
        <v>25</v>
      </c>
      <c r="D111">
        <v>5</v>
      </c>
      <c r="F111" s="4">
        <f t="shared" si="1"/>
        <v>-5</v>
      </c>
      <c r="G111" s="4" t="s">
        <v>26</v>
      </c>
      <c r="H111" s="4" t="str">
        <f>_xlfn.XLOOKUP(Transactions[[#This Row],[Sub-category]], TblDV[Sub-category],TblDV[Category],"")</f>
        <v>Dining Out</v>
      </c>
      <c r="I111" s="4" t="str">
        <f>_xlfn.XLOOKUP(Transactions[[#This Row],[Sub-category]], TblDV[Sub-category],TblDV[Category Type],"")</f>
        <v>Expense</v>
      </c>
    </row>
    <row r="112" spans="1:9" x14ac:dyDescent="0.3">
      <c r="A112" t="s">
        <v>5</v>
      </c>
      <c r="B112" s="2">
        <v>44268</v>
      </c>
      <c r="C112" t="s">
        <v>25</v>
      </c>
      <c r="D112">
        <v>5</v>
      </c>
      <c r="F112" s="4">
        <f t="shared" si="1"/>
        <v>-5</v>
      </c>
      <c r="G112" s="4" t="s">
        <v>26</v>
      </c>
      <c r="H112" s="4" t="str">
        <f>_xlfn.XLOOKUP(Transactions[[#This Row],[Sub-category]], TblDV[Sub-category],TblDV[Category],"")</f>
        <v>Dining Out</v>
      </c>
      <c r="I112" s="4" t="str">
        <f>_xlfn.XLOOKUP(Transactions[[#This Row],[Sub-category]], TblDV[Sub-category],TblDV[Category Type],"")</f>
        <v>Expense</v>
      </c>
    </row>
    <row r="113" spans="1:9" x14ac:dyDescent="0.3">
      <c r="A113" t="s">
        <v>5</v>
      </c>
      <c r="B113" s="2">
        <v>44268</v>
      </c>
      <c r="C113" t="s">
        <v>19</v>
      </c>
      <c r="D113">
        <v>41.8</v>
      </c>
      <c r="F113" s="4">
        <f t="shared" si="1"/>
        <v>-41.8</v>
      </c>
      <c r="G113" s="4" t="s">
        <v>20</v>
      </c>
      <c r="H113" s="4" t="str">
        <f>_xlfn.XLOOKUP(Transactions[[#This Row],[Sub-category]], TblDV[Sub-category],TblDV[Category],"")</f>
        <v>Discretionary</v>
      </c>
      <c r="I113" s="4" t="str">
        <f>_xlfn.XLOOKUP(Transactions[[#This Row],[Sub-category]], TblDV[Sub-category],TblDV[Category Type],"")</f>
        <v>Expense</v>
      </c>
    </row>
    <row r="114" spans="1:9" x14ac:dyDescent="0.3">
      <c r="A114" t="s">
        <v>5</v>
      </c>
      <c r="B114" s="2">
        <v>44268</v>
      </c>
      <c r="C114" t="s">
        <v>21</v>
      </c>
      <c r="D114">
        <v>99.9</v>
      </c>
      <c r="F114" s="4">
        <f t="shared" si="1"/>
        <v>-99.9</v>
      </c>
      <c r="G114" s="4" t="s">
        <v>22</v>
      </c>
      <c r="H114" s="4" t="str">
        <f>_xlfn.XLOOKUP(Transactions[[#This Row],[Sub-category]], TblDV[Sub-category],TblDV[Category],"")</f>
        <v>Discretionary</v>
      </c>
      <c r="I114" s="4" t="str">
        <f>_xlfn.XLOOKUP(Transactions[[#This Row],[Sub-category]], TblDV[Sub-category],TblDV[Category Type],"")</f>
        <v>Expense</v>
      </c>
    </row>
    <row r="115" spans="1:9" x14ac:dyDescent="0.3">
      <c r="A115" t="s">
        <v>5</v>
      </c>
      <c r="B115" s="2">
        <v>44268</v>
      </c>
      <c r="C115" t="s">
        <v>28</v>
      </c>
      <c r="D115">
        <v>54</v>
      </c>
      <c r="F115" s="4">
        <f t="shared" si="1"/>
        <v>-54</v>
      </c>
      <c r="G115" s="4" t="s">
        <v>29</v>
      </c>
      <c r="H115" s="4" t="str">
        <f>_xlfn.XLOOKUP(Transactions[[#This Row],[Sub-category]], TblDV[Sub-category],TblDV[Category],"")</f>
        <v>Dining Out</v>
      </c>
      <c r="I115" s="4" t="str">
        <f>_xlfn.XLOOKUP(Transactions[[#This Row],[Sub-category]], TblDV[Sub-category],TblDV[Category Type],"")</f>
        <v>Expense</v>
      </c>
    </row>
    <row r="116" spans="1:9" x14ac:dyDescent="0.3">
      <c r="A116" t="s">
        <v>5</v>
      </c>
      <c r="B116" s="2">
        <v>44269</v>
      </c>
      <c r="C116" t="s">
        <v>45</v>
      </c>
      <c r="D116">
        <v>30</v>
      </c>
      <c r="F116" s="4">
        <f t="shared" si="1"/>
        <v>-30</v>
      </c>
      <c r="G116" s="4" t="s">
        <v>46</v>
      </c>
      <c r="H116" s="4" t="str">
        <f>_xlfn.XLOOKUP(Transactions[[#This Row],[Sub-category]], TblDV[Sub-category],TblDV[Category],"")</f>
        <v>Transport</v>
      </c>
      <c r="I116" s="4" t="str">
        <f>_xlfn.XLOOKUP(Transactions[[#This Row],[Sub-category]], TblDV[Sub-category],TblDV[Category Type],"")</f>
        <v>Expense</v>
      </c>
    </row>
    <row r="117" spans="1:9" x14ac:dyDescent="0.3">
      <c r="A117" t="s">
        <v>10</v>
      </c>
      <c r="B117" s="2">
        <v>44270</v>
      </c>
      <c r="C117" t="s">
        <v>23</v>
      </c>
      <c r="D117">
        <v>30</v>
      </c>
      <c r="F117" s="4">
        <f t="shared" si="1"/>
        <v>-30</v>
      </c>
      <c r="G117" s="4" t="s">
        <v>24</v>
      </c>
      <c r="H117" s="4" t="str">
        <f>_xlfn.XLOOKUP(Transactions[[#This Row],[Sub-category]], TblDV[Sub-category],TblDV[Category],"")</f>
        <v>Discretionary</v>
      </c>
      <c r="I117" s="4" t="str">
        <f>_xlfn.XLOOKUP(Transactions[[#This Row],[Sub-category]], TblDV[Sub-category],TblDV[Category Type],"")</f>
        <v>Expense</v>
      </c>
    </row>
    <row r="118" spans="1:9" x14ac:dyDescent="0.3">
      <c r="A118" t="s">
        <v>5</v>
      </c>
      <c r="B118" s="2">
        <v>44270</v>
      </c>
      <c r="C118" t="s">
        <v>25</v>
      </c>
      <c r="D118">
        <v>5</v>
      </c>
      <c r="F118" s="4">
        <f t="shared" si="1"/>
        <v>-5</v>
      </c>
      <c r="G118" s="4" t="s">
        <v>26</v>
      </c>
      <c r="H118" s="4" t="str">
        <f>_xlfn.XLOOKUP(Transactions[[#This Row],[Sub-category]], TblDV[Sub-category],TblDV[Category],"")</f>
        <v>Dining Out</v>
      </c>
      <c r="I118" s="4" t="str">
        <f>_xlfn.XLOOKUP(Transactions[[#This Row],[Sub-category]], TblDV[Sub-category],TblDV[Category Type],"")</f>
        <v>Expense</v>
      </c>
    </row>
    <row r="119" spans="1:9" x14ac:dyDescent="0.3">
      <c r="A119" t="s">
        <v>5</v>
      </c>
      <c r="B119" s="2">
        <v>44271</v>
      </c>
      <c r="C119" t="s">
        <v>25</v>
      </c>
      <c r="D119">
        <v>5</v>
      </c>
      <c r="F119" s="4">
        <f t="shared" si="1"/>
        <v>-5</v>
      </c>
      <c r="G119" s="4" t="s">
        <v>26</v>
      </c>
      <c r="H119" s="4" t="str">
        <f>_xlfn.XLOOKUP(Transactions[[#This Row],[Sub-category]], TblDV[Sub-category],TblDV[Category],"")</f>
        <v>Dining Out</v>
      </c>
      <c r="I119" s="4" t="str">
        <f>_xlfn.XLOOKUP(Transactions[[#This Row],[Sub-category]], TblDV[Sub-category],TblDV[Category Type],"")</f>
        <v>Expense</v>
      </c>
    </row>
    <row r="120" spans="1:9" x14ac:dyDescent="0.3">
      <c r="A120" t="s">
        <v>10</v>
      </c>
      <c r="B120" s="2">
        <v>44271</v>
      </c>
      <c r="C120" t="s">
        <v>54</v>
      </c>
      <c r="D120">
        <v>75</v>
      </c>
      <c r="F120" s="4">
        <f t="shared" si="1"/>
        <v>-75</v>
      </c>
      <c r="G120" s="4" t="s">
        <v>55</v>
      </c>
      <c r="H120" s="4" t="str">
        <f>_xlfn.XLOOKUP(Transactions[[#This Row],[Sub-category]], TblDV[Sub-category],TblDV[Category],"")</f>
        <v>Medical</v>
      </c>
      <c r="I120" s="4" t="str">
        <f>_xlfn.XLOOKUP(Transactions[[#This Row],[Sub-category]], TblDV[Sub-category],TblDV[Category Type],"")</f>
        <v>Expense</v>
      </c>
    </row>
    <row r="121" spans="1:9" x14ac:dyDescent="0.3">
      <c r="A121" t="s">
        <v>10</v>
      </c>
      <c r="B121" s="2">
        <v>44271</v>
      </c>
      <c r="C121" t="s">
        <v>51</v>
      </c>
      <c r="D121">
        <v>40</v>
      </c>
      <c r="F121" s="4">
        <f t="shared" si="1"/>
        <v>-40</v>
      </c>
      <c r="G121" s="4" t="s">
        <v>52</v>
      </c>
      <c r="H121" s="4" t="str">
        <f>_xlfn.XLOOKUP(Transactions[[#This Row],[Sub-category]], TblDV[Sub-category],TblDV[Category],"")</f>
        <v>Living Expenses</v>
      </c>
      <c r="I121" s="4" t="str">
        <f>_xlfn.XLOOKUP(Transactions[[#This Row],[Sub-category]], TblDV[Sub-category],TblDV[Category Type],"")</f>
        <v>Expense</v>
      </c>
    </row>
    <row r="122" spans="1:9" x14ac:dyDescent="0.3">
      <c r="A122" t="s">
        <v>5</v>
      </c>
      <c r="B122" s="2">
        <v>44272</v>
      </c>
      <c r="C122" t="s">
        <v>34</v>
      </c>
      <c r="D122">
        <v>46.8</v>
      </c>
      <c r="F122" s="4">
        <f t="shared" si="1"/>
        <v>-46.8</v>
      </c>
      <c r="G122" s="4" t="s">
        <v>35</v>
      </c>
      <c r="H122" s="4" t="str">
        <f>_xlfn.XLOOKUP(Transactions[[#This Row],[Sub-category]], TblDV[Sub-category],TblDV[Category],"")</f>
        <v>Discretionary</v>
      </c>
      <c r="I122" s="4" t="str">
        <f>_xlfn.XLOOKUP(Transactions[[#This Row],[Sub-category]], TblDV[Sub-category],TblDV[Category Type],"")</f>
        <v>Expense</v>
      </c>
    </row>
    <row r="123" spans="1:9" x14ac:dyDescent="0.3">
      <c r="A123" t="s">
        <v>5</v>
      </c>
      <c r="B123" s="2">
        <v>44272</v>
      </c>
      <c r="C123" t="s">
        <v>50</v>
      </c>
      <c r="D123">
        <v>35</v>
      </c>
      <c r="F123" s="4">
        <f t="shared" si="1"/>
        <v>-35</v>
      </c>
      <c r="G123" s="4" t="s">
        <v>20</v>
      </c>
      <c r="H123" s="4" t="str">
        <f>_xlfn.XLOOKUP(Transactions[[#This Row],[Sub-category]], TblDV[Sub-category],TblDV[Category],"")</f>
        <v>Discretionary</v>
      </c>
      <c r="I123" s="4" t="str">
        <f>_xlfn.XLOOKUP(Transactions[[#This Row],[Sub-category]], TblDV[Sub-category],TblDV[Category Type],"")</f>
        <v>Expense</v>
      </c>
    </row>
    <row r="124" spans="1:9" x14ac:dyDescent="0.3">
      <c r="A124" t="s">
        <v>5</v>
      </c>
      <c r="B124" s="2">
        <v>44272</v>
      </c>
      <c r="C124" t="s">
        <v>25</v>
      </c>
      <c r="D124">
        <v>5</v>
      </c>
      <c r="F124" s="4">
        <f t="shared" si="1"/>
        <v>-5</v>
      </c>
      <c r="G124" s="4" t="s">
        <v>26</v>
      </c>
      <c r="H124" s="4" t="str">
        <f>_xlfn.XLOOKUP(Transactions[[#This Row],[Sub-category]], TblDV[Sub-category],TblDV[Category],"")</f>
        <v>Dining Out</v>
      </c>
      <c r="I124" s="4" t="str">
        <f>_xlfn.XLOOKUP(Transactions[[#This Row],[Sub-category]], TblDV[Sub-category],TblDV[Category Type],"")</f>
        <v>Expense</v>
      </c>
    </row>
    <row r="125" spans="1:9" x14ac:dyDescent="0.3">
      <c r="A125" t="s">
        <v>5</v>
      </c>
      <c r="B125" s="2">
        <v>44273</v>
      </c>
      <c r="C125" t="s">
        <v>25</v>
      </c>
      <c r="D125">
        <v>5</v>
      </c>
      <c r="F125" s="4">
        <f t="shared" si="1"/>
        <v>-5</v>
      </c>
      <c r="G125" s="4" t="s">
        <v>26</v>
      </c>
      <c r="H125" s="4" t="str">
        <f>_xlfn.XLOOKUP(Transactions[[#This Row],[Sub-category]], TblDV[Sub-category],TblDV[Category],"")</f>
        <v>Dining Out</v>
      </c>
      <c r="I125" s="4" t="str">
        <f>_xlfn.XLOOKUP(Transactions[[#This Row],[Sub-category]], TblDV[Sub-category],TblDV[Category Type],"")</f>
        <v>Expense</v>
      </c>
    </row>
    <row r="126" spans="1:9" x14ac:dyDescent="0.3">
      <c r="A126" t="s">
        <v>5</v>
      </c>
      <c r="B126" s="2">
        <v>44274</v>
      </c>
      <c r="C126" t="s">
        <v>25</v>
      </c>
      <c r="D126">
        <v>5</v>
      </c>
      <c r="F126" s="4">
        <f t="shared" si="1"/>
        <v>-5</v>
      </c>
      <c r="G126" s="4" t="s">
        <v>26</v>
      </c>
      <c r="H126" s="4" t="str">
        <f>_xlfn.XLOOKUP(Transactions[[#This Row],[Sub-category]], TblDV[Sub-category],TblDV[Category],"")</f>
        <v>Dining Out</v>
      </c>
      <c r="I126" s="4" t="str">
        <f>_xlfn.XLOOKUP(Transactions[[#This Row],[Sub-category]], TblDV[Sub-category],TblDV[Category Type],"")</f>
        <v>Expense</v>
      </c>
    </row>
    <row r="127" spans="1:9" x14ac:dyDescent="0.3">
      <c r="A127" t="s">
        <v>5</v>
      </c>
      <c r="B127" s="2">
        <v>44274</v>
      </c>
      <c r="C127" t="s">
        <v>17</v>
      </c>
      <c r="D127">
        <v>171.9</v>
      </c>
      <c r="F127" s="4">
        <f t="shared" si="1"/>
        <v>-171.9</v>
      </c>
      <c r="G127" s="4" t="s">
        <v>18</v>
      </c>
      <c r="H127" s="4" t="str">
        <f>_xlfn.XLOOKUP(Transactions[[#This Row],[Sub-category]], TblDV[Sub-category],TblDV[Category],"")</f>
        <v>Living Expenses</v>
      </c>
      <c r="I127" s="4" t="str">
        <f>_xlfn.XLOOKUP(Transactions[[#This Row],[Sub-category]], TblDV[Sub-category],TblDV[Category Type],"")</f>
        <v>Expense</v>
      </c>
    </row>
    <row r="128" spans="1:9" x14ac:dyDescent="0.3">
      <c r="A128" t="s">
        <v>5</v>
      </c>
      <c r="B128" s="2">
        <v>44275</v>
      </c>
      <c r="C128" t="s">
        <v>41</v>
      </c>
      <c r="D128">
        <v>39</v>
      </c>
      <c r="F128" s="4">
        <f t="shared" si="1"/>
        <v>-39</v>
      </c>
      <c r="G128" s="4" t="s">
        <v>29</v>
      </c>
      <c r="H128" s="4" t="str">
        <f>_xlfn.XLOOKUP(Transactions[[#This Row],[Sub-category]], TblDV[Sub-category],TblDV[Category],"")</f>
        <v>Dining Out</v>
      </c>
      <c r="I128" s="4" t="str">
        <f>_xlfn.XLOOKUP(Transactions[[#This Row],[Sub-category]], TblDV[Sub-category],TblDV[Category Type],"")</f>
        <v>Expense</v>
      </c>
    </row>
    <row r="129" spans="1:9" x14ac:dyDescent="0.3">
      <c r="A129" t="s">
        <v>5</v>
      </c>
      <c r="B129" s="2">
        <v>44276</v>
      </c>
      <c r="C129" t="s">
        <v>42</v>
      </c>
      <c r="D129">
        <v>14</v>
      </c>
      <c r="F129" s="4">
        <f t="shared" si="1"/>
        <v>-14</v>
      </c>
      <c r="G129" s="4" t="s">
        <v>29</v>
      </c>
      <c r="H129" s="4" t="str">
        <f>_xlfn.XLOOKUP(Transactions[[#This Row],[Sub-category]], TblDV[Sub-category],TblDV[Category],"")</f>
        <v>Dining Out</v>
      </c>
      <c r="I129" s="4" t="str">
        <f>_xlfn.XLOOKUP(Transactions[[#This Row],[Sub-category]], TblDV[Sub-category],TblDV[Category Type],"")</f>
        <v>Expense</v>
      </c>
    </row>
    <row r="130" spans="1:9" x14ac:dyDescent="0.3">
      <c r="A130" t="s">
        <v>10</v>
      </c>
      <c r="B130" s="2">
        <v>44277</v>
      </c>
      <c r="C130" t="s">
        <v>36</v>
      </c>
      <c r="D130">
        <v>55</v>
      </c>
      <c r="F130" s="4">
        <f t="shared" ref="F130:F193" si="2">E130-D130</f>
        <v>-55</v>
      </c>
      <c r="G130" s="4" t="s">
        <v>37</v>
      </c>
      <c r="H130" s="4" t="str">
        <f>_xlfn.XLOOKUP(Transactions[[#This Row],[Sub-category]], TblDV[Sub-category],TblDV[Category],"")</f>
        <v>Charity</v>
      </c>
      <c r="I130" s="4" t="str">
        <f>_xlfn.XLOOKUP(Transactions[[#This Row],[Sub-category]], TblDV[Sub-category],TblDV[Category Type],"")</f>
        <v>Expense</v>
      </c>
    </row>
    <row r="131" spans="1:9" x14ac:dyDescent="0.3">
      <c r="A131" t="s">
        <v>5</v>
      </c>
      <c r="B131" s="2">
        <v>44277</v>
      </c>
      <c r="C131" t="s">
        <v>15</v>
      </c>
      <c r="D131">
        <v>65</v>
      </c>
      <c r="F131" s="4">
        <f t="shared" si="2"/>
        <v>-65</v>
      </c>
      <c r="G131" s="4" t="s">
        <v>16</v>
      </c>
      <c r="H131" s="4" t="str">
        <f>_xlfn.XLOOKUP(Transactions[[#This Row],[Sub-category]], TblDV[Sub-category],TblDV[Category],"")</f>
        <v>Transport</v>
      </c>
      <c r="I131" s="4" t="str">
        <f>_xlfn.XLOOKUP(Transactions[[#This Row],[Sub-category]], TblDV[Sub-category],TblDV[Category Type],"")</f>
        <v>Expense</v>
      </c>
    </row>
    <row r="132" spans="1:9" x14ac:dyDescent="0.3">
      <c r="A132" t="s">
        <v>5</v>
      </c>
      <c r="B132" s="2">
        <v>44277</v>
      </c>
      <c r="C132" t="s">
        <v>25</v>
      </c>
      <c r="D132">
        <v>5</v>
      </c>
      <c r="F132" s="4">
        <f t="shared" si="2"/>
        <v>-5</v>
      </c>
      <c r="G132" s="4" t="s">
        <v>26</v>
      </c>
      <c r="H132" s="4" t="str">
        <f>_xlfn.XLOOKUP(Transactions[[#This Row],[Sub-category]], TblDV[Sub-category],TblDV[Category],"")</f>
        <v>Dining Out</v>
      </c>
      <c r="I132" s="4" t="str">
        <f>_xlfn.XLOOKUP(Transactions[[#This Row],[Sub-category]], TblDV[Sub-category],TblDV[Category Type],"")</f>
        <v>Expense</v>
      </c>
    </row>
    <row r="133" spans="1:9" x14ac:dyDescent="0.3">
      <c r="A133" t="s">
        <v>5</v>
      </c>
      <c r="B133" s="2">
        <v>44278</v>
      </c>
      <c r="C133" t="s">
        <v>25</v>
      </c>
      <c r="D133">
        <v>5</v>
      </c>
      <c r="F133" s="4">
        <f t="shared" si="2"/>
        <v>-5</v>
      </c>
      <c r="G133" s="4" t="s">
        <v>26</v>
      </c>
      <c r="H133" s="4" t="str">
        <f>_xlfn.XLOOKUP(Transactions[[#This Row],[Sub-category]], TblDV[Sub-category],TblDV[Category],"")</f>
        <v>Dining Out</v>
      </c>
      <c r="I133" s="4" t="str">
        <f>_xlfn.XLOOKUP(Transactions[[#This Row],[Sub-category]], TblDV[Sub-category],TblDV[Category Type],"")</f>
        <v>Expense</v>
      </c>
    </row>
    <row r="134" spans="1:9" x14ac:dyDescent="0.3">
      <c r="A134" t="s">
        <v>5</v>
      </c>
      <c r="B134" s="2">
        <v>44279</v>
      </c>
      <c r="C134" t="s">
        <v>25</v>
      </c>
      <c r="D134">
        <v>5</v>
      </c>
      <c r="F134" s="4">
        <f t="shared" si="2"/>
        <v>-5</v>
      </c>
      <c r="G134" s="4" t="s">
        <v>26</v>
      </c>
      <c r="H134" s="4" t="str">
        <f>_xlfn.XLOOKUP(Transactions[[#This Row],[Sub-category]], TblDV[Sub-category],TblDV[Category],"")</f>
        <v>Dining Out</v>
      </c>
      <c r="I134" s="4" t="str">
        <f>_xlfn.XLOOKUP(Transactions[[#This Row],[Sub-category]], TblDV[Sub-category],TblDV[Category Type],"")</f>
        <v>Expense</v>
      </c>
    </row>
    <row r="135" spans="1:9" x14ac:dyDescent="0.3">
      <c r="A135" t="s">
        <v>5</v>
      </c>
      <c r="B135" s="2">
        <v>44280</v>
      </c>
      <c r="C135" t="s">
        <v>25</v>
      </c>
      <c r="D135">
        <v>5</v>
      </c>
      <c r="F135" s="4">
        <f t="shared" si="2"/>
        <v>-5</v>
      </c>
      <c r="G135" s="4" t="s">
        <v>26</v>
      </c>
      <c r="H135" s="4" t="str">
        <f>_xlfn.XLOOKUP(Transactions[[#This Row],[Sub-category]], TblDV[Sub-category],TblDV[Category],"")</f>
        <v>Dining Out</v>
      </c>
      <c r="I135" s="4" t="str">
        <f>_xlfn.XLOOKUP(Transactions[[#This Row],[Sub-category]], TblDV[Sub-category],TblDV[Category Type],"")</f>
        <v>Expense</v>
      </c>
    </row>
    <row r="136" spans="1:9" x14ac:dyDescent="0.3">
      <c r="A136" t="s">
        <v>5</v>
      </c>
      <c r="B136" s="2">
        <v>44281</v>
      </c>
      <c r="C136" t="s">
        <v>25</v>
      </c>
      <c r="D136">
        <v>5</v>
      </c>
      <c r="F136" s="4">
        <f t="shared" si="2"/>
        <v>-5</v>
      </c>
      <c r="G136" s="4" t="s">
        <v>26</v>
      </c>
      <c r="H136" s="4" t="str">
        <f>_xlfn.XLOOKUP(Transactions[[#This Row],[Sub-category]], TblDV[Sub-category],TblDV[Category],"")</f>
        <v>Dining Out</v>
      </c>
      <c r="I136" s="4" t="str">
        <f>_xlfn.XLOOKUP(Transactions[[#This Row],[Sub-category]], TblDV[Sub-category],TblDV[Category Type],"")</f>
        <v>Expense</v>
      </c>
    </row>
    <row r="137" spans="1:9" x14ac:dyDescent="0.3">
      <c r="A137" t="s">
        <v>5</v>
      </c>
      <c r="B137" s="2">
        <v>44281</v>
      </c>
      <c r="C137" t="s">
        <v>17</v>
      </c>
      <c r="D137">
        <v>209</v>
      </c>
      <c r="F137" s="4">
        <f t="shared" si="2"/>
        <v>-209</v>
      </c>
      <c r="G137" s="4" t="s">
        <v>18</v>
      </c>
      <c r="H137" s="4" t="str">
        <f>_xlfn.XLOOKUP(Transactions[[#This Row],[Sub-category]], TblDV[Sub-category],TblDV[Category],"")</f>
        <v>Living Expenses</v>
      </c>
      <c r="I137" s="4" t="str">
        <f>_xlfn.XLOOKUP(Transactions[[#This Row],[Sub-category]], TblDV[Sub-category],TblDV[Category Type],"")</f>
        <v>Expense</v>
      </c>
    </row>
    <row r="138" spans="1:9" x14ac:dyDescent="0.3">
      <c r="A138" t="s">
        <v>5</v>
      </c>
      <c r="B138" s="2">
        <v>44282</v>
      </c>
      <c r="C138" t="s">
        <v>43</v>
      </c>
      <c r="D138">
        <v>127</v>
      </c>
      <c r="F138" s="4">
        <f t="shared" si="2"/>
        <v>-127</v>
      </c>
      <c r="G138" s="4" t="s">
        <v>22</v>
      </c>
      <c r="H138" s="4" t="str">
        <f>_xlfn.XLOOKUP(Transactions[[#This Row],[Sub-category]], TblDV[Sub-category],TblDV[Category],"")</f>
        <v>Discretionary</v>
      </c>
      <c r="I138" s="4" t="str">
        <f>_xlfn.XLOOKUP(Transactions[[#This Row],[Sub-category]], TblDV[Sub-category],TblDV[Category Type],"")</f>
        <v>Expense</v>
      </c>
    </row>
    <row r="139" spans="1:9" x14ac:dyDescent="0.3">
      <c r="A139" t="s">
        <v>5</v>
      </c>
      <c r="B139" s="2">
        <v>44282</v>
      </c>
      <c r="C139" t="s">
        <v>59</v>
      </c>
      <c r="D139">
        <v>177.2</v>
      </c>
      <c r="F139" s="4">
        <f t="shared" si="2"/>
        <v>-177.2</v>
      </c>
      <c r="G139" s="4" t="s">
        <v>22</v>
      </c>
      <c r="H139" s="4" t="str">
        <f>_xlfn.XLOOKUP(Transactions[[#This Row],[Sub-category]], TblDV[Sub-category],TblDV[Category],"")</f>
        <v>Discretionary</v>
      </c>
      <c r="I139" s="4" t="str">
        <f>_xlfn.XLOOKUP(Transactions[[#This Row],[Sub-category]], TblDV[Sub-category],TblDV[Category Type],"")</f>
        <v>Expense</v>
      </c>
    </row>
    <row r="140" spans="1:9" x14ac:dyDescent="0.3">
      <c r="A140" t="s">
        <v>5</v>
      </c>
      <c r="B140" s="2">
        <v>44283</v>
      </c>
      <c r="C140" t="s">
        <v>21</v>
      </c>
      <c r="D140">
        <v>147.1</v>
      </c>
      <c r="F140" s="4">
        <f t="shared" si="2"/>
        <v>-147.1</v>
      </c>
      <c r="G140" s="4" t="s">
        <v>22</v>
      </c>
      <c r="H140" s="4" t="str">
        <f>_xlfn.XLOOKUP(Transactions[[#This Row],[Sub-category]], TblDV[Sub-category],TblDV[Category],"")</f>
        <v>Discretionary</v>
      </c>
      <c r="I140" s="4" t="str">
        <f>_xlfn.XLOOKUP(Transactions[[#This Row],[Sub-category]], TblDV[Sub-category],TblDV[Category Type],"")</f>
        <v>Expense</v>
      </c>
    </row>
    <row r="141" spans="1:9" x14ac:dyDescent="0.3">
      <c r="A141" t="s">
        <v>5</v>
      </c>
      <c r="B141" s="2">
        <v>44283</v>
      </c>
      <c r="C141" t="s">
        <v>45</v>
      </c>
      <c r="D141">
        <v>25</v>
      </c>
      <c r="F141" s="4">
        <f t="shared" si="2"/>
        <v>-25</v>
      </c>
      <c r="G141" s="4" t="s">
        <v>46</v>
      </c>
      <c r="H141" s="4" t="str">
        <f>_xlfn.XLOOKUP(Transactions[[#This Row],[Sub-category]], TblDV[Sub-category],TblDV[Category],"")</f>
        <v>Transport</v>
      </c>
      <c r="I141" s="4" t="str">
        <f>_xlfn.XLOOKUP(Transactions[[#This Row],[Sub-category]], TblDV[Sub-category],TblDV[Category Type],"")</f>
        <v>Expense</v>
      </c>
    </row>
    <row r="142" spans="1:9" x14ac:dyDescent="0.3">
      <c r="A142" t="s">
        <v>5</v>
      </c>
      <c r="B142" s="2">
        <v>44284</v>
      </c>
      <c r="C142" t="s">
        <v>56</v>
      </c>
      <c r="D142">
        <v>15</v>
      </c>
      <c r="F142" s="4">
        <f t="shared" si="2"/>
        <v>-15</v>
      </c>
      <c r="G142" s="4" t="s">
        <v>29</v>
      </c>
      <c r="H142" s="4" t="str">
        <f>_xlfn.XLOOKUP(Transactions[[#This Row],[Sub-category]], TblDV[Sub-category],TblDV[Category],"")</f>
        <v>Dining Out</v>
      </c>
      <c r="I142" s="4" t="str">
        <f>_xlfn.XLOOKUP(Transactions[[#This Row],[Sub-category]], TblDV[Sub-category],TblDV[Category Type],"")</f>
        <v>Expense</v>
      </c>
    </row>
    <row r="143" spans="1:9" x14ac:dyDescent="0.3">
      <c r="A143" t="s">
        <v>5</v>
      </c>
      <c r="B143" s="2">
        <v>44285</v>
      </c>
      <c r="C143" t="s">
        <v>25</v>
      </c>
      <c r="D143">
        <v>5</v>
      </c>
      <c r="F143" s="4">
        <f t="shared" si="2"/>
        <v>-5</v>
      </c>
      <c r="G143" s="4" t="s">
        <v>26</v>
      </c>
      <c r="H143" s="4" t="str">
        <f>_xlfn.XLOOKUP(Transactions[[#This Row],[Sub-category]], TblDV[Sub-category],TblDV[Category],"")</f>
        <v>Dining Out</v>
      </c>
      <c r="I143" s="4" t="str">
        <f>_xlfn.XLOOKUP(Transactions[[#This Row],[Sub-category]], TblDV[Sub-category],TblDV[Category Type],"")</f>
        <v>Expense</v>
      </c>
    </row>
    <row r="144" spans="1:9" x14ac:dyDescent="0.3">
      <c r="A144" t="s">
        <v>5</v>
      </c>
      <c r="B144" s="2">
        <v>44286</v>
      </c>
      <c r="C144" t="s">
        <v>25</v>
      </c>
      <c r="D144">
        <v>5</v>
      </c>
      <c r="F144" s="4">
        <f t="shared" si="2"/>
        <v>-5</v>
      </c>
      <c r="G144" s="4" t="s">
        <v>26</v>
      </c>
      <c r="H144" s="4" t="str">
        <f>_xlfn.XLOOKUP(Transactions[[#This Row],[Sub-category]], TblDV[Sub-category],TblDV[Category],"")</f>
        <v>Dining Out</v>
      </c>
      <c r="I144" s="4" t="str">
        <f>_xlfn.XLOOKUP(Transactions[[#This Row],[Sub-category]], TblDV[Sub-category],TblDV[Category Type],"")</f>
        <v>Expense</v>
      </c>
    </row>
    <row r="145" spans="1:9" x14ac:dyDescent="0.3">
      <c r="A145" t="s">
        <v>10</v>
      </c>
      <c r="B145" s="2">
        <v>44287</v>
      </c>
      <c r="C145" t="s">
        <v>7</v>
      </c>
      <c r="E145">
        <v>4000</v>
      </c>
      <c r="F145" s="4">
        <f t="shared" si="2"/>
        <v>4000</v>
      </c>
      <c r="G145" s="4" t="s">
        <v>8</v>
      </c>
      <c r="H145" s="4" t="str">
        <f>_xlfn.XLOOKUP(Transactions[[#This Row],[Sub-category]], TblDV[Sub-category],TblDV[Category],"")</f>
        <v>Salary</v>
      </c>
      <c r="I145" s="4" t="str">
        <f>_xlfn.XLOOKUP(Transactions[[#This Row],[Sub-category]], TblDV[Sub-category],TblDV[Category Type],"")</f>
        <v>Income</v>
      </c>
    </row>
    <row r="146" spans="1:9" x14ac:dyDescent="0.3">
      <c r="A146" t="s">
        <v>5</v>
      </c>
      <c r="B146" s="2">
        <v>44287</v>
      </c>
      <c r="C146" t="s">
        <v>25</v>
      </c>
      <c r="D146">
        <v>5</v>
      </c>
      <c r="F146" s="4">
        <f t="shared" si="2"/>
        <v>-5</v>
      </c>
      <c r="G146" s="4" t="s">
        <v>26</v>
      </c>
      <c r="H146" s="4" t="str">
        <f>_xlfn.XLOOKUP(Transactions[[#This Row],[Sub-category]], TblDV[Sub-category],TblDV[Category],"")</f>
        <v>Dining Out</v>
      </c>
      <c r="I146" s="4" t="str">
        <f>_xlfn.XLOOKUP(Transactions[[#This Row],[Sub-category]], TblDV[Sub-category],TblDV[Category Type],"")</f>
        <v>Expense</v>
      </c>
    </row>
    <row r="147" spans="1:9" x14ac:dyDescent="0.3">
      <c r="A147" t="s">
        <v>10</v>
      </c>
      <c r="B147" s="2">
        <v>44288</v>
      </c>
      <c r="C147" t="s">
        <v>53</v>
      </c>
      <c r="D147">
        <v>900</v>
      </c>
      <c r="F147" s="4">
        <f t="shared" si="2"/>
        <v>-900</v>
      </c>
      <c r="G147" s="4" t="s">
        <v>11</v>
      </c>
      <c r="H147" s="4" t="str">
        <f>_xlfn.XLOOKUP(Transactions[[#This Row],[Sub-category]], TblDV[Sub-category],TblDV[Category],"")</f>
        <v>Living Expenses</v>
      </c>
      <c r="I147" s="4" t="str">
        <f>_xlfn.XLOOKUP(Transactions[[#This Row],[Sub-category]], TblDV[Sub-category],TblDV[Category Type],"")</f>
        <v>Expense</v>
      </c>
    </row>
    <row r="148" spans="1:9" x14ac:dyDescent="0.3">
      <c r="A148" t="s">
        <v>10</v>
      </c>
      <c r="B148" s="2">
        <v>44288</v>
      </c>
      <c r="C148" t="s">
        <v>48</v>
      </c>
      <c r="D148">
        <v>150</v>
      </c>
      <c r="F148" s="4">
        <f t="shared" si="2"/>
        <v>-150</v>
      </c>
      <c r="G148" s="4" t="s">
        <v>49</v>
      </c>
      <c r="H148" s="4" t="str">
        <f>_xlfn.XLOOKUP(Transactions[[#This Row],[Sub-category]], TblDV[Sub-category],TblDV[Category],"")</f>
        <v>Transport</v>
      </c>
      <c r="I148" s="4" t="str">
        <f>_xlfn.XLOOKUP(Transactions[[#This Row],[Sub-category]], TblDV[Sub-category],TblDV[Category Type],"")</f>
        <v>Expense</v>
      </c>
    </row>
    <row r="149" spans="1:9" x14ac:dyDescent="0.3">
      <c r="A149" t="s">
        <v>5</v>
      </c>
      <c r="B149" s="2">
        <v>44288</v>
      </c>
      <c r="C149" t="s">
        <v>25</v>
      </c>
      <c r="D149">
        <v>5</v>
      </c>
      <c r="F149" s="4">
        <f t="shared" si="2"/>
        <v>-5</v>
      </c>
      <c r="G149" s="4" t="s">
        <v>26</v>
      </c>
      <c r="H149" s="4" t="str">
        <f>_xlfn.XLOOKUP(Transactions[[#This Row],[Sub-category]], TblDV[Sub-category],TblDV[Category],"")</f>
        <v>Dining Out</v>
      </c>
      <c r="I149" s="4" t="str">
        <f>_xlfn.XLOOKUP(Transactions[[#This Row],[Sub-category]], TblDV[Sub-category],TblDV[Category Type],"")</f>
        <v>Expense</v>
      </c>
    </row>
    <row r="150" spans="1:9" x14ac:dyDescent="0.3">
      <c r="A150" t="s">
        <v>5</v>
      </c>
      <c r="B150" s="2">
        <v>44289</v>
      </c>
      <c r="C150" t="s">
        <v>25</v>
      </c>
      <c r="D150">
        <v>5</v>
      </c>
      <c r="F150" s="4">
        <f t="shared" si="2"/>
        <v>-5</v>
      </c>
      <c r="G150" s="4" t="s">
        <v>26</v>
      </c>
      <c r="H150" s="4" t="str">
        <f>_xlfn.XLOOKUP(Transactions[[#This Row],[Sub-category]], TblDV[Sub-category],TblDV[Category],"")</f>
        <v>Dining Out</v>
      </c>
      <c r="I150" s="4" t="str">
        <f>_xlfn.XLOOKUP(Transactions[[#This Row],[Sub-category]], TblDV[Sub-category],TblDV[Category Type],"")</f>
        <v>Expense</v>
      </c>
    </row>
    <row r="151" spans="1:9" x14ac:dyDescent="0.3">
      <c r="A151" t="s">
        <v>5</v>
      </c>
      <c r="B151" s="2">
        <v>44290</v>
      </c>
      <c r="C151" t="s">
        <v>25</v>
      </c>
      <c r="D151">
        <v>5</v>
      </c>
      <c r="F151" s="4">
        <f t="shared" si="2"/>
        <v>-5</v>
      </c>
      <c r="G151" s="4" t="s">
        <v>26</v>
      </c>
      <c r="H151" s="4" t="str">
        <f>_xlfn.XLOOKUP(Transactions[[#This Row],[Sub-category]], TblDV[Sub-category],TblDV[Category],"")</f>
        <v>Dining Out</v>
      </c>
      <c r="I151" s="4" t="str">
        <f>_xlfn.XLOOKUP(Transactions[[#This Row],[Sub-category]], TblDV[Sub-category],TblDV[Category Type],"")</f>
        <v>Expense</v>
      </c>
    </row>
    <row r="152" spans="1:9" x14ac:dyDescent="0.3">
      <c r="A152" t="s">
        <v>5</v>
      </c>
      <c r="B152" s="2">
        <v>44291</v>
      </c>
      <c r="C152" t="s">
        <v>25</v>
      </c>
      <c r="D152">
        <v>5</v>
      </c>
      <c r="F152" s="4">
        <f t="shared" si="2"/>
        <v>-5</v>
      </c>
      <c r="G152" s="4" t="s">
        <v>26</v>
      </c>
      <c r="H152" s="4" t="str">
        <f>_xlfn.XLOOKUP(Transactions[[#This Row],[Sub-category]], TblDV[Sub-category],TblDV[Category],"")</f>
        <v>Dining Out</v>
      </c>
      <c r="I152" s="4" t="str">
        <f>_xlfn.XLOOKUP(Transactions[[#This Row],[Sub-category]], TblDV[Sub-category],TblDV[Category Type],"")</f>
        <v>Expense</v>
      </c>
    </row>
    <row r="153" spans="1:9" x14ac:dyDescent="0.3">
      <c r="A153" t="s">
        <v>5</v>
      </c>
      <c r="B153" s="2">
        <v>44291</v>
      </c>
      <c r="C153" t="s">
        <v>17</v>
      </c>
      <c r="D153">
        <v>158.19999999999999</v>
      </c>
      <c r="F153" s="4">
        <f t="shared" si="2"/>
        <v>-158.19999999999999</v>
      </c>
      <c r="G153" s="4" t="s">
        <v>18</v>
      </c>
      <c r="H153" s="4" t="str">
        <f>_xlfn.XLOOKUP(Transactions[[#This Row],[Sub-category]], TblDV[Sub-category],TblDV[Category],"")</f>
        <v>Living Expenses</v>
      </c>
      <c r="I153" s="4" t="str">
        <f>_xlfn.XLOOKUP(Transactions[[#This Row],[Sub-category]], TblDV[Sub-category],TblDV[Category Type],"")</f>
        <v>Expense</v>
      </c>
    </row>
    <row r="154" spans="1:9" x14ac:dyDescent="0.3">
      <c r="A154" t="s">
        <v>10</v>
      </c>
      <c r="B154" s="2">
        <v>44294</v>
      </c>
      <c r="C154" t="s">
        <v>13</v>
      </c>
      <c r="D154">
        <v>53.2</v>
      </c>
      <c r="F154" s="4">
        <f t="shared" si="2"/>
        <v>-53.2</v>
      </c>
      <c r="G154" s="4" t="s">
        <v>14</v>
      </c>
      <c r="H154" s="4" t="str">
        <f>_xlfn.XLOOKUP(Transactions[[#This Row],[Sub-category]], TblDV[Sub-category],TblDV[Category],"")</f>
        <v>Living Expenses</v>
      </c>
      <c r="I154" s="4" t="str">
        <f>_xlfn.XLOOKUP(Transactions[[#This Row],[Sub-category]], TblDV[Sub-category],TblDV[Category Type],"")</f>
        <v>Expense</v>
      </c>
    </row>
    <row r="155" spans="1:9" x14ac:dyDescent="0.3">
      <c r="A155" t="s">
        <v>5</v>
      </c>
      <c r="B155" s="2">
        <v>44294</v>
      </c>
      <c r="C155" t="s">
        <v>25</v>
      </c>
      <c r="D155">
        <v>5</v>
      </c>
      <c r="F155" s="4">
        <f t="shared" si="2"/>
        <v>-5</v>
      </c>
      <c r="G155" s="4" t="s">
        <v>26</v>
      </c>
      <c r="H155" s="4" t="str">
        <f>_xlfn.XLOOKUP(Transactions[[#This Row],[Sub-category]], TblDV[Sub-category],TblDV[Category],"")</f>
        <v>Dining Out</v>
      </c>
      <c r="I155" s="4" t="str">
        <f>_xlfn.XLOOKUP(Transactions[[#This Row],[Sub-category]], TblDV[Sub-category],TblDV[Category Type],"")</f>
        <v>Expense</v>
      </c>
    </row>
    <row r="156" spans="1:9" x14ac:dyDescent="0.3">
      <c r="A156" t="s">
        <v>5</v>
      </c>
      <c r="B156" s="2">
        <v>44295</v>
      </c>
      <c r="C156" t="s">
        <v>25</v>
      </c>
      <c r="D156">
        <v>5</v>
      </c>
      <c r="F156" s="4">
        <f t="shared" si="2"/>
        <v>-5</v>
      </c>
      <c r="G156" s="4" t="s">
        <v>26</v>
      </c>
      <c r="H156" s="4" t="str">
        <f>_xlfn.XLOOKUP(Transactions[[#This Row],[Sub-category]], TblDV[Sub-category],TblDV[Category],"")</f>
        <v>Dining Out</v>
      </c>
      <c r="I156" s="4" t="str">
        <f>_xlfn.XLOOKUP(Transactions[[#This Row],[Sub-category]], TblDV[Sub-category],TblDV[Category Type],"")</f>
        <v>Expense</v>
      </c>
    </row>
    <row r="157" spans="1:9" x14ac:dyDescent="0.3">
      <c r="A157" t="s">
        <v>5</v>
      </c>
      <c r="B157" s="2">
        <v>44296</v>
      </c>
      <c r="C157" t="s">
        <v>15</v>
      </c>
      <c r="D157">
        <v>79.900000000000006</v>
      </c>
      <c r="F157" s="4">
        <f t="shared" si="2"/>
        <v>-79.900000000000006</v>
      </c>
      <c r="G157" s="4" t="s">
        <v>16</v>
      </c>
      <c r="H157" s="4" t="str">
        <f>_xlfn.XLOOKUP(Transactions[[#This Row],[Sub-category]], TblDV[Sub-category],TblDV[Category],"")</f>
        <v>Transport</v>
      </c>
      <c r="I157" s="4" t="str">
        <f>_xlfn.XLOOKUP(Transactions[[#This Row],[Sub-category]], TblDV[Sub-category],TblDV[Category Type],"")</f>
        <v>Expense</v>
      </c>
    </row>
    <row r="158" spans="1:9" x14ac:dyDescent="0.3">
      <c r="A158" t="s">
        <v>5</v>
      </c>
      <c r="B158" s="2">
        <v>44296</v>
      </c>
      <c r="C158" t="s">
        <v>25</v>
      </c>
      <c r="D158">
        <v>5</v>
      </c>
      <c r="F158" s="4">
        <f t="shared" si="2"/>
        <v>-5</v>
      </c>
      <c r="G158" s="4" t="s">
        <v>26</v>
      </c>
      <c r="H158" s="4" t="str">
        <f>_xlfn.XLOOKUP(Transactions[[#This Row],[Sub-category]], TblDV[Sub-category],TblDV[Category],"")</f>
        <v>Dining Out</v>
      </c>
      <c r="I158" s="4" t="str">
        <f>_xlfn.XLOOKUP(Transactions[[#This Row],[Sub-category]], TblDV[Sub-category],TblDV[Category Type],"")</f>
        <v>Expense</v>
      </c>
    </row>
    <row r="159" spans="1:9" x14ac:dyDescent="0.3">
      <c r="A159" t="s">
        <v>5</v>
      </c>
      <c r="B159" s="2">
        <v>44297</v>
      </c>
      <c r="C159" t="s">
        <v>25</v>
      </c>
      <c r="D159">
        <v>5</v>
      </c>
      <c r="F159" s="4">
        <f t="shared" si="2"/>
        <v>-5</v>
      </c>
      <c r="G159" s="4" t="s">
        <v>26</v>
      </c>
      <c r="H159" s="4" t="str">
        <f>_xlfn.XLOOKUP(Transactions[[#This Row],[Sub-category]], TblDV[Sub-category],TblDV[Category],"")</f>
        <v>Dining Out</v>
      </c>
      <c r="I159" s="4" t="str">
        <f>_xlfn.XLOOKUP(Transactions[[#This Row],[Sub-category]], TblDV[Sub-category],TblDV[Category Type],"")</f>
        <v>Expense</v>
      </c>
    </row>
    <row r="160" spans="1:9" x14ac:dyDescent="0.3">
      <c r="A160" t="s">
        <v>5</v>
      </c>
      <c r="B160" s="2">
        <v>44298</v>
      </c>
      <c r="C160" t="s">
        <v>17</v>
      </c>
      <c r="D160">
        <v>98</v>
      </c>
      <c r="F160" s="4">
        <f t="shared" si="2"/>
        <v>-98</v>
      </c>
      <c r="G160" s="4" t="s">
        <v>18</v>
      </c>
      <c r="H160" s="4" t="str">
        <f>_xlfn.XLOOKUP(Transactions[[#This Row],[Sub-category]], TblDV[Sub-category],TblDV[Category],"")</f>
        <v>Living Expenses</v>
      </c>
      <c r="I160" s="4" t="str">
        <f>_xlfn.XLOOKUP(Transactions[[#This Row],[Sub-category]], TblDV[Sub-category],TblDV[Category Type],"")</f>
        <v>Expense</v>
      </c>
    </row>
    <row r="161" spans="1:9" x14ac:dyDescent="0.3">
      <c r="A161" t="s">
        <v>5</v>
      </c>
      <c r="B161" s="2">
        <v>44298</v>
      </c>
      <c r="C161" t="s">
        <v>25</v>
      </c>
      <c r="D161">
        <v>5</v>
      </c>
      <c r="F161" s="4">
        <f t="shared" si="2"/>
        <v>-5</v>
      </c>
      <c r="G161" s="4" t="s">
        <v>26</v>
      </c>
      <c r="H161" s="4" t="str">
        <f>_xlfn.XLOOKUP(Transactions[[#This Row],[Sub-category]], TblDV[Sub-category],TblDV[Category],"")</f>
        <v>Dining Out</v>
      </c>
      <c r="I161" s="4" t="str">
        <f>_xlfn.XLOOKUP(Transactions[[#This Row],[Sub-category]], TblDV[Sub-category],TblDV[Category Type],"")</f>
        <v>Expense</v>
      </c>
    </row>
    <row r="162" spans="1:9" x14ac:dyDescent="0.3">
      <c r="A162" t="s">
        <v>5</v>
      </c>
      <c r="B162" s="2">
        <v>44299</v>
      </c>
      <c r="C162" t="s">
        <v>25</v>
      </c>
      <c r="D162">
        <v>5</v>
      </c>
      <c r="F162" s="4">
        <f t="shared" si="2"/>
        <v>-5</v>
      </c>
      <c r="G162" s="4" t="s">
        <v>26</v>
      </c>
      <c r="H162" s="4" t="str">
        <f>_xlfn.XLOOKUP(Transactions[[#This Row],[Sub-category]], TblDV[Sub-category],TblDV[Category],"")</f>
        <v>Dining Out</v>
      </c>
      <c r="I162" s="4" t="str">
        <f>_xlfn.XLOOKUP(Transactions[[#This Row],[Sub-category]], TblDV[Sub-category],TblDV[Category Type],"")</f>
        <v>Expense</v>
      </c>
    </row>
    <row r="163" spans="1:9" x14ac:dyDescent="0.3">
      <c r="A163" t="s">
        <v>5</v>
      </c>
      <c r="B163" s="2">
        <v>44299</v>
      </c>
      <c r="C163" t="s">
        <v>19</v>
      </c>
      <c r="D163">
        <v>42.8</v>
      </c>
      <c r="F163" s="4">
        <f t="shared" si="2"/>
        <v>-42.8</v>
      </c>
      <c r="G163" s="4" t="s">
        <v>20</v>
      </c>
      <c r="H163" s="4" t="str">
        <f>_xlfn.XLOOKUP(Transactions[[#This Row],[Sub-category]], TblDV[Sub-category],TblDV[Category],"")</f>
        <v>Discretionary</v>
      </c>
      <c r="I163" s="4" t="str">
        <f>_xlfn.XLOOKUP(Transactions[[#This Row],[Sub-category]], TblDV[Sub-category],TblDV[Category Type],"")</f>
        <v>Expense</v>
      </c>
    </row>
    <row r="164" spans="1:9" x14ac:dyDescent="0.3">
      <c r="A164" t="s">
        <v>5</v>
      </c>
      <c r="B164" s="2">
        <v>44299</v>
      </c>
      <c r="C164" t="s">
        <v>21</v>
      </c>
      <c r="D164">
        <v>100.9</v>
      </c>
      <c r="F164" s="4">
        <f t="shared" si="2"/>
        <v>-100.9</v>
      </c>
      <c r="G164" s="4" t="s">
        <v>22</v>
      </c>
      <c r="H164" s="4" t="str">
        <f>_xlfn.XLOOKUP(Transactions[[#This Row],[Sub-category]], TblDV[Sub-category],TblDV[Category],"")</f>
        <v>Discretionary</v>
      </c>
      <c r="I164" s="4" t="str">
        <f>_xlfn.XLOOKUP(Transactions[[#This Row],[Sub-category]], TblDV[Sub-category],TblDV[Category Type],"")</f>
        <v>Expense</v>
      </c>
    </row>
    <row r="165" spans="1:9" x14ac:dyDescent="0.3">
      <c r="A165" t="s">
        <v>5</v>
      </c>
      <c r="B165" s="2">
        <v>44299</v>
      </c>
      <c r="C165" t="s">
        <v>28</v>
      </c>
      <c r="D165">
        <v>54.9</v>
      </c>
      <c r="F165" s="4">
        <f t="shared" si="2"/>
        <v>-54.9</v>
      </c>
      <c r="G165" s="4" t="s">
        <v>29</v>
      </c>
      <c r="H165" s="4" t="str">
        <f>_xlfn.XLOOKUP(Transactions[[#This Row],[Sub-category]], TblDV[Sub-category],TblDV[Category],"")</f>
        <v>Dining Out</v>
      </c>
      <c r="I165" s="4" t="str">
        <f>_xlfn.XLOOKUP(Transactions[[#This Row],[Sub-category]], TblDV[Sub-category],TblDV[Category Type],"")</f>
        <v>Expense</v>
      </c>
    </row>
    <row r="166" spans="1:9" x14ac:dyDescent="0.3">
      <c r="A166" t="s">
        <v>5</v>
      </c>
      <c r="B166" s="2">
        <v>44300</v>
      </c>
      <c r="C166" t="s">
        <v>45</v>
      </c>
      <c r="D166">
        <v>31</v>
      </c>
      <c r="F166" s="4">
        <f t="shared" si="2"/>
        <v>-31</v>
      </c>
      <c r="G166" s="4" t="s">
        <v>46</v>
      </c>
      <c r="H166" s="4" t="str">
        <f>_xlfn.XLOOKUP(Transactions[[#This Row],[Sub-category]], TblDV[Sub-category],TblDV[Category],"")</f>
        <v>Transport</v>
      </c>
      <c r="I166" s="4" t="str">
        <f>_xlfn.XLOOKUP(Transactions[[#This Row],[Sub-category]], TblDV[Sub-category],TblDV[Category Type],"")</f>
        <v>Expense</v>
      </c>
    </row>
    <row r="167" spans="1:9" x14ac:dyDescent="0.3">
      <c r="A167" t="s">
        <v>10</v>
      </c>
      <c r="B167" s="2">
        <v>44301</v>
      </c>
      <c r="C167" t="s">
        <v>23</v>
      </c>
      <c r="D167">
        <v>30</v>
      </c>
      <c r="F167" s="4">
        <f t="shared" si="2"/>
        <v>-30</v>
      </c>
      <c r="G167" s="4" t="s">
        <v>24</v>
      </c>
      <c r="H167" s="4" t="str">
        <f>_xlfn.XLOOKUP(Transactions[[#This Row],[Sub-category]], TblDV[Sub-category],TblDV[Category],"")</f>
        <v>Discretionary</v>
      </c>
      <c r="I167" s="4" t="str">
        <f>_xlfn.XLOOKUP(Transactions[[#This Row],[Sub-category]], TblDV[Sub-category],TblDV[Category Type],"")</f>
        <v>Expense</v>
      </c>
    </row>
    <row r="168" spans="1:9" x14ac:dyDescent="0.3">
      <c r="A168" t="s">
        <v>5</v>
      </c>
      <c r="B168" s="2">
        <v>44301</v>
      </c>
      <c r="C168" t="s">
        <v>25</v>
      </c>
      <c r="D168">
        <v>5</v>
      </c>
      <c r="F168" s="4">
        <f t="shared" si="2"/>
        <v>-5</v>
      </c>
      <c r="G168" s="4" t="s">
        <v>26</v>
      </c>
      <c r="H168" s="4" t="str">
        <f>_xlfn.XLOOKUP(Transactions[[#This Row],[Sub-category]], TblDV[Sub-category],TblDV[Category],"")</f>
        <v>Dining Out</v>
      </c>
      <c r="I168" s="4" t="str">
        <f>_xlfn.XLOOKUP(Transactions[[#This Row],[Sub-category]], TblDV[Sub-category],TblDV[Category Type],"")</f>
        <v>Expense</v>
      </c>
    </row>
    <row r="169" spans="1:9" x14ac:dyDescent="0.3">
      <c r="A169" t="s">
        <v>5</v>
      </c>
      <c r="B169" s="2">
        <v>44302</v>
      </c>
      <c r="C169" t="s">
        <v>25</v>
      </c>
      <c r="D169">
        <v>5</v>
      </c>
      <c r="F169" s="4">
        <f t="shared" si="2"/>
        <v>-5</v>
      </c>
      <c r="G169" s="4" t="s">
        <v>26</v>
      </c>
      <c r="H169" s="4" t="str">
        <f>_xlfn.XLOOKUP(Transactions[[#This Row],[Sub-category]], TblDV[Sub-category],TblDV[Category],"")</f>
        <v>Dining Out</v>
      </c>
      <c r="I169" s="4" t="str">
        <f>_xlfn.XLOOKUP(Transactions[[#This Row],[Sub-category]], TblDV[Sub-category],TblDV[Category Type],"")</f>
        <v>Expense</v>
      </c>
    </row>
    <row r="170" spans="1:9" x14ac:dyDescent="0.3">
      <c r="A170" t="s">
        <v>10</v>
      </c>
      <c r="B170" s="2">
        <v>44302</v>
      </c>
      <c r="C170" t="s">
        <v>51</v>
      </c>
      <c r="D170">
        <v>40</v>
      </c>
      <c r="F170" s="4">
        <f t="shared" si="2"/>
        <v>-40</v>
      </c>
      <c r="G170" s="4" t="s">
        <v>52</v>
      </c>
      <c r="H170" s="4" t="str">
        <f>_xlfn.XLOOKUP(Transactions[[#This Row],[Sub-category]], TblDV[Sub-category],TblDV[Category],"")</f>
        <v>Living Expenses</v>
      </c>
      <c r="I170" s="4" t="str">
        <f>_xlfn.XLOOKUP(Transactions[[#This Row],[Sub-category]], TblDV[Sub-category],TblDV[Category Type],"")</f>
        <v>Expense</v>
      </c>
    </row>
    <row r="171" spans="1:9" x14ac:dyDescent="0.3">
      <c r="A171" t="s">
        <v>5</v>
      </c>
      <c r="B171" s="2">
        <v>44303</v>
      </c>
      <c r="C171" t="s">
        <v>34</v>
      </c>
      <c r="D171">
        <v>47.9</v>
      </c>
      <c r="F171" s="4">
        <f t="shared" si="2"/>
        <v>-47.9</v>
      </c>
      <c r="G171" s="4" t="s">
        <v>35</v>
      </c>
      <c r="H171" s="4" t="str">
        <f>_xlfn.XLOOKUP(Transactions[[#This Row],[Sub-category]], TblDV[Sub-category],TblDV[Category],"")</f>
        <v>Discretionary</v>
      </c>
      <c r="I171" s="4" t="str">
        <f>_xlfn.XLOOKUP(Transactions[[#This Row],[Sub-category]], TblDV[Sub-category],TblDV[Category Type],"")</f>
        <v>Expense</v>
      </c>
    </row>
    <row r="172" spans="1:9" x14ac:dyDescent="0.3">
      <c r="A172" t="s">
        <v>5</v>
      </c>
      <c r="B172" s="2">
        <v>44303</v>
      </c>
      <c r="C172" t="s">
        <v>50</v>
      </c>
      <c r="D172">
        <v>35</v>
      </c>
      <c r="F172" s="4">
        <f t="shared" si="2"/>
        <v>-35</v>
      </c>
      <c r="G172" s="4" t="s">
        <v>20</v>
      </c>
      <c r="H172" s="4" t="str">
        <f>_xlfn.XLOOKUP(Transactions[[#This Row],[Sub-category]], TblDV[Sub-category],TblDV[Category],"")</f>
        <v>Discretionary</v>
      </c>
      <c r="I172" s="4" t="str">
        <f>_xlfn.XLOOKUP(Transactions[[#This Row],[Sub-category]], TblDV[Sub-category],TblDV[Category Type],"")</f>
        <v>Expense</v>
      </c>
    </row>
    <row r="173" spans="1:9" x14ac:dyDescent="0.3">
      <c r="A173" t="s">
        <v>5</v>
      </c>
      <c r="B173" s="2">
        <v>44303</v>
      </c>
      <c r="C173" t="s">
        <v>25</v>
      </c>
      <c r="D173">
        <v>5</v>
      </c>
      <c r="F173" s="4">
        <f t="shared" si="2"/>
        <v>-5</v>
      </c>
      <c r="G173" s="4" t="s">
        <v>26</v>
      </c>
      <c r="H173" s="4" t="str">
        <f>_xlfn.XLOOKUP(Transactions[[#This Row],[Sub-category]], TblDV[Sub-category],TblDV[Category],"")</f>
        <v>Dining Out</v>
      </c>
      <c r="I173" s="4" t="str">
        <f>_xlfn.XLOOKUP(Transactions[[#This Row],[Sub-category]], TblDV[Sub-category],TblDV[Category Type],"")</f>
        <v>Expense</v>
      </c>
    </row>
    <row r="174" spans="1:9" x14ac:dyDescent="0.3">
      <c r="A174" t="s">
        <v>5</v>
      </c>
      <c r="B174" s="2">
        <v>44304</v>
      </c>
      <c r="C174" t="s">
        <v>25</v>
      </c>
      <c r="D174">
        <v>5</v>
      </c>
      <c r="F174" s="4">
        <f t="shared" si="2"/>
        <v>-5</v>
      </c>
      <c r="G174" s="4" t="s">
        <v>26</v>
      </c>
      <c r="H174" s="4" t="str">
        <f>_xlfn.XLOOKUP(Transactions[[#This Row],[Sub-category]], TblDV[Sub-category],TblDV[Category],"")</f>
        <v>Dining Out</v>
      </c>
      <c r="I174" s="4" t="str">
        <f>_xlfn.XLOOKUP(Transactions[[#This Row],[Sub-category]], TblDV[Sub-category],TblDV[Category Type],"")</f>
        <v>Expense</v>
      </c>
    </row>
    <row r="175" spans="1:9" x14ac:dyDescent="0.3">
      <c r="A175" t="s">
        <v>5</v>
      </c>
      <c r="B175" s="2">
        <v>44305</v>
      </c>
      <c r="C175" t="s">
        <v>25</v>
      </c>
      <c r="D175">
        <v>5</v>
      </c>
      <c r="F175" s="4">
        <f t="shared" si="2"/>
        <v>-5</v>
      </c>
      <c r="G175" s="4" t="s">
        <v>26</v>
      </c>
      <c r="H175" s="4" t="str">
        <f>_xlfn.XLOOKUP(Transactions[[#This Row],[Sub-category]], TblDV[Sub-category],TblDV[Category],"")</f>
        <v>Dining Out</v>
      </c>
      <c r="I175" s="4" t="str">
        <f>_xlfn.XLOOKUP(Transactions[[#This Row],[Sub-category]], TblDV[Sub-category],TblDV[Category Type],"")</f>
        <v>Expense</v>
      </c>
    </row>
    <row r="176" spans="1:9" x14ac:dyDescent="0.3">
      <c r="A176" t="s">
        <v>5</v>
      </c>
      <c r="B176" s="2">
        <v>44305</v>
      </c>
      <c r="C176" t="s">
        <v>17</v>
      </c>
      <c r="D176">
        <v>173</v>
      </c>
      <c r="F176" s="4">
        <f t="shared" si="2"/>
        <v>-173</v>
      </c>
      <c r="G176" s="4" t="s">
        <v>18</v>
      </c>
      <c r="H176" s="4" t="str">
        <f>_xlfn.XLOOKUP(Transactions[[#This Row],[Sub-category]], TblDV[Sub-category],TblDV[Category],"")</f>
        <v>Living Expenses</v>
      </c>
      <c r="I176" s="4" t="str">
        <f>_xlfn.XLOOKUP(Transactions[[#This Row],[Sub-category]], TblDV[Sub-category],TblDV[Category Type],"")</f>
        <v>Expense</v>
      </c>
    </row>
    <row r="177" spans="1:9" x14ac:dyDescent="0.3">
      <c r="A177" t="s">
        <v>5</v>
      </c>
      <c r="B177" s="2">
        <v>44306</v>
      </c>
      <c r="C177" t="s">
        <v>41</v>
      </c>
      <c r="D177">
        <v>40.1</v>
      </c>
      <c r="F177" s="4">
        <f t="shared" si="2"/>
        <v>-40.1</v>
      </c>
      <c r="G177" s="4" t="s">
        <v>29</v>
      </c>
      <c r="H177" s="4" t="str">
        <f>_xlfn.XLOOKUP(Transactions[[#This Row],[Sub-category]], TblDV[Sub-category],TblDV[Category],"")</f>
        <v>Dining Out</v>
      </c>
      <c r="I177" s="4" t="str">
        <f>_xlfn.XLOOKUP(Transactions[[#This Row],[Sub-category]], TblDV[Sub-category],TblDV[Category Type],"")</f>
        <v>Expense</v>
      </c>
    </row>
    <row r="178" spans="1:9" x14ac:dyDescent="0.3">
      <c r="A178" t="s">
        <v>5</v>
      </c>
      <c r="B178" s="2">
        <v>44307</v>
      </c>
      <c r="C178" t="s">
        <v>42</v>
      </c>
      <c r="D178">
        <v>15.1</v>
      </c>
      <c r="F178" s="4">
        <f t="shared" si="2"/>
        <v>-15.1</v>
      </c>
      <c r="G178" s="4" t="s">
        <v>29</v>
      </c>
      <c r="H178" s="4" t="str">
        <f>_xlfn.XLOOKUP(Transactions[[#This Row],[Sub-category]], TblDV[Sub-category],TblDV[Category],"")</f>
        <v>Dining Out</v>
      </c>
      <c r="I178" s="4" t="str">
        <f>_xlfn.XLOOKUP(Transactions[[#This Row],[Sub-category]], TblDV[Sub-category],TblDV[Category Type],"")</f>
        <v>Expense</v>
      </c>
    </row>
    <row r="179" spans="1:9" x14ac:dyDescent="0.3">
      <c r="A179" t="s">
        <v>10</v>
      </c>
      <c r="B179" s="2">
        <v>44308</v>
      </c>
      <c r="C179" t="s">
        <v>36</v>
      </c>
      <c r="D179">
        <v>55</v>
      </c>
      <c r="F179" s="4">
        <f t="shared" si="2"/>
        <v>-55</v>
      </c>
      <c r="G179" s="4" t="s">
        <v>37</v>
      </c>
      <c r="H179" s="4" t="str">
        <f>_xlfn.XLOOKUP(Transactions[[#This Row],[Sub-category]], TblDV[Sub-category],TblDV[Category],"")</f>
        <v>Charity</v>
      </c>
      <c r="I179" s="4" t="str">
        <f>_xlfn.XLOOKUP(Transactions[[#This Row],[Sub-category]], TblDV[Sub-category],TblDV[Category Type],"")</f>
        <v>Expense</v>
      </c>
    </row>
    <row r="180" spans="1:9" x14ac:dyDescent="0.3">
      <c r="A180" t="s">
        <v>5</v>
      </c>
      <c r="B180" s="2">
        <v>44308</v>
      </c>
      <c r="C180" t="s">
        <v>15</v>
      </c>
      <c r="D180">
        <v>66</v>
      </c>
      <c r="F180" s="4">
        <f t="shared" si="2"/>
        <v>-66</v>
      </c>
      <c r="G180" s="4" t="s">
        <v>16</v>
      </c>
      <c r="H180" s="4" t="str">
        <f>_xlfn.XLOOKUP(Transactions[[#This Row],[Sub-category]], TblDV[Sub-category],TblDV[Category],"")</f>
        <v>Transport</v>
      </c>
      <c r="I180" s="4" t="str">
        <f>_xlfn.XLOOKUP(Transactions[[#This Row],[Sub-category]], TblDV[Sub-category],TblDV[Category Type],"")</f>
        <v>Expense</v>
      </c>
    </row>
    <row r="181" spans="1:9" x14ac:dyDescent="0.3">
      <c r="A181" t="s">
        <v>5</v>
      </c>
      <c r="B181" s="2">
        <v>44308</v>
      </c>
      <c r="C181" t="s">
        <v>25</v>
      </c>
      <c r="D181">
        <v>5</v>
      </c>
      <c r="F181" s="4">
        <f t="shared" si="2"/>
        <v>-5</v>
      </c>
      <c r="G181" s="4" t="s">
        <v>26</v>
      </c>
      <c r="H181" s="4" t="str">
        <f>_xlfn.XLOOKUP(Transactions[[#This Row],[Sub-category]], TblDV[Sub-category],TblDV[Category],"")</f>
        <v>Dining Out</v>
      </c>
      <c r="I181" s="4" t="str">
        <f>_xlfn.XLOOKUP(Transactions[[#This Row],[Sub-category]], TblDV[Sub-category],TblDV[Category Type],"")</f>
        <v>Expense</v>
      </c>
    </row>
    <row r="182" spans="1:9" x14ac:dyDescent="0.3">
      <c r="A182" t="s">
        <v>5</v>
      </c>
      <c r="B182" s="2">
        <v>44309</v>
      </c>
      <c r="C182" t="s">
        <v>25</v>
      </c>
      <c r="D182">
        <v>5</v>
      </c>
      <c r="F182" s="4">
        <f t="shared" si="2"/>
        <v>-5</v>
      </c>
      <c r="G182" s="4" t="s">
        <v>26</v>
      </c>
      <c r="H182" s="4" t="str">
        <f>_xlfn.XLOOKUP(Transactions[[#This Row],[Sub-category]], TblDV[Sub-category],TblDV[Category],"")</f>
        <v>Dining Out</v>
      </c>
      <c r="I182" s="4" t="str">
        <f>_xlfn.XLOOKUP(Transactions[[#This Row],[Sub-category]], TblDV[Sub-category],TblDV[Category Type],"")</f>
        <v>Expense</v>
      </c>
    </row>
    <row r="183" spans="1:9" x14ac:dyDescent="0.3">
      <c r="A183" t="s">
        <v>5</v>
      </c>
      <c r="B183" s="2">
        <v>44310</v>
      </c>
      <c r="C183" t="s">
        <v>25</v>
      </c>
      <c r="D183">
        <v>5</v>
      </c>
      <c r="F183" s="4">
        <f t="shared" si="2"/>
        <v>-5</v>
      </c>
      <c r="G183" s="4" t="s">
        <v>26</v>
      </c>
      <c r="H183" s="4" t="str">
        <f>_xlfn.XLOOKUP(Transactions[[#This Row],[Sub-category]], TblDV[Sub-category],TblDV[Category],"")</f>
        <v>Dining Out</v>
      </c>
      <c r="I183" s="4" t="str">
        <f>_xlfn.XLOOKUP(Transactions[[#This Row],[Sub-category]], TblDV[Sub-category],TblDV[Category Type],"")</f>
        <v>Expense</v>
      </c>
    </row>
    <row r="184" spans="1:9" x14ac:dyDescent="0.3">
      <c r="A184" t="s">
        <v>5</v>
      </c>
      <c r="B184" s="2">
        <v>44311</v>
      </c>
      <c r="C184" t="s">
        <v>25</v>
      </c>
      <c r="D184">
        <v>5</v>
      </c>
      <c r="F184" s="4">
        <f t="shared" si="2"/>
        <v>-5</v>
      </c>
      <c r="G184" s="4" t="s">
        <v>26</v>
      </c>
      <c r="H184" s="4" t="str">
        <f>_xlfn.XLOOKUP(Transactions[[#This Row],[Sub-category]], TblDV[Sub-category],TblDV[Category],"")</f>
        <v>Dining Out</v>
      </c>
      <c r="I184" s="4" t="str">
        <f>_xlfn.XLOOKUP(Transactions[[#This Row],[Sub-category]], TblDV[Sub-category],TblDV[Category Type],"")</f>
        <v>Expense</v>
      </c>
    </row>
    <row r="185" spans="1:9" x14ac:dyDescent="0.3">
      <c r="A185" t="s">
        <v>5</v>
      </c>
      <c r="B185" s="2">
        <v>44312</v>
      </c>
      <c r="C185" t="s">
        <v>25</v>
      </c>
      <c r="D185">
        <v>5</v>
      </c>
      <c r="F185" s="4">
        <f t="shared" si="2"/>
        <v>-5</v>
      </c>
      <c r="G185" s="4" t="s">
        <v>26</v>
      </c>
      <c r="H185" s="4" t="str">
        <f>_xlfn.XLOOKUP(Transactions[[#This Row],[Sub-category]], TblDV[Sub-category],TblDV[Category],"")</f>
        <v>Dining Out</v>
      </c>
      <c r="I185" s="4" t="str">
        <f>_xlfn.XLOOKUP(Transactions[[#This Row],[Sub-category]], TblDV[Sub-category],TblDV[Category Type],"")</f>
        <v>Expense</v>
      </c>
    </row>
    <row r="186" spans="1:9" x14ac:dyDescent="0.3">
      <c r="A186" t="s">
        <v>5</v>
      </c>
      <c r="B186" s="2">
        <v>44312</v>
      </c>
      <c r="C186" t="s">
        <v>17</v>
      </c>
      <c r="D186">
        <v>164.9</v>
      </c>
      <c r="F186" s="4">
        <f t="shared" si="2"/>
        <v>-164.9</v>
      </c>
      <c r="G186" s="4" t="s">
        <v>18</v>
      </c>
      <c r="H186" s="4" t="str">
        <f>_xlfn.XLOOKUP(Transactions[[#This Row],[Sub-category]], TblDV[Sub-category],TblDV[Category],"")</f>
        <v>Living Expenses</v>
      </c>
      <c r="I186" s="4" t="str">
        <f>_xlfn.XLOOKUP(Transactions[[#This Row],[Sub-category]], TblDV[Sub-category],TblDV[Category Type],"")</f>
        <v>Expense</v>
      </c>
    </row>
    <row r="187" spans="1:9" x14ac:dyDescent="0.3">
      <c r="A187" t="s">
        <v>5</v>
      </c>
      <c r="B187" s="2">
        <v>44313</v>
      </c>
      <c r="C187" t="s">
        <v>43</v>
      </c>
      <c r="D187">
        <v>127.9</v>
      </c>
      <c r="F187" s="4">
        <f t="shared" si="2"/>
        <v>-127.9</v>
      </c>
      <c r="G187" s="4" t="s">
        <v>22</v>
      </c>
      <c r="H187" s="4" t="str">
        <f>_xlfn.XLOOKUP(Transactions[[#This Row],[Sub-category]], TblDV[Sub-category],TblDV[Category],"")</f>
        <v>Discretionary</v>
      </c>
      <c r="I187" s="4" t="str">
        <f>_xlfn.XLOOKUP(Transactions[[#This Row],[Sub-category]], TblDV[Sub-category],TblDV[Category Type],"")</f>
        <v>Expense</v>
      </c>
    </row>
    <row r="188" spans="1:9" x14ac:dyDescent="0.3">
      <c r="A188" t="s">
        <v>5</v>
      </c>
      <c r="B188" s="2">
        <v>44313</v>
      </c>
      <c r="C188" t="s">
        <v>60</v>
      </c>
      <c r="D188">
        <v>300</v>
      </c>
      <c r="F188" s="4">
        <f t="shared" si="2"/>
        <v>-300</v>
      </c>
      <c r="G188" s="4" t="s">
        <v>20</v>
      </c>
      <c r="H188" s="4" t="str">
        <f>_xlfn.XLOOKUP(Transactions[[#This Row],[Sub-category]], TblDV[Sub-category],TblDV[Category],"")</f>
        <v>Discretionary</v>
      </c>
      <c r="I188" s="4" t="str">
        <f>_xlfn.XLOOKUP(Transactions[[#This Row],[Sub-category]], TblDV[Sub-category],TblDV[Category Type],"")</f>
        <v>Expense</v>
      </c>
    </row>
    <row r="189" spans="1:9" x14ac:dyDescent="0.3">
      <c r="A189" t="s">
        <v>5</v>
      </c>
      <c r="B189" s="2">
        <v>44314</v>
      </c>
      <c r="C189" t="s">
        <v>21</v>
      </c>
      <c r="D189">
        <v>148.1</v>
      </c>
      <c r="F189" s="4">
        <f t="shared" si="2"/>
        <v>-148.1</v>
      </c>
      <c r="G189" s="4" t="s">
        <v>22</v>
      </c>
      <c r="H189" s="4" t="str">
        <f>_xlfn.XLOOKUP(Transactions[[#This Row],[Sub-category]], TblDV[Sub-category],TblDV[Category],"")</f>
        <v>Discretionary</v>
      </c>
      <c r="I189" s="4" t="str">
        <f>_xlfn.XLOOKUP(Transactions[[#This Row],[Sub-category]], TblDV[Sub-category],TblDV[Category Type],"")</f>
        <v>Expense</v>
      </c>
    </row>
    <row r="190" spans="1:9" x14ac:dyDescent="0.3">
      <c r="A190" t="s">
        <v>5</v>
      </c>
      <c r="B190" s="2">
        <v>44314</v>
      </c>
      <c r="C190" t="s">
        <v>45</v>
      </c>
      <c r="D190">
        <v>26.1</v>
      </c>
      <c r="F190" s="4">
        <f t="shared" si="2"/>
        <v>-26.1</v>
      </c>
      <c r="G190" s="4" t="s">
        <v>46</v>
      </c>
      <c r="H190" s="4" t="str">
        <f>_xlfn.XLOOKUP(Transactions[[#This Row],[Sub-category]], TblDV[Sub-category],TblDV[Category],"")</f>
        <v>Transport</v>
      </c>
      <c r="I190" s="4" t="str">
        <f>_xlfn.XLOOKUP(Transactions[[#This Row],[Sub-category]], TblDV[Sub-category],TblDV[Category Type],"")</f>
        <v>Expense</v>
      </c>
    </row>
    <row r="191" spans="1:9" x14ac:dyDescent="0.3">
      <c r="A191" t="s">
        <v>5</v>
      </c>
      <c r="B191" s="2">
        <v>44315</v>
      </c>
      <c r="C191" t="s">
        <v>56</v>
      </c>
      <c r="D191">
        <v>15</v>
      </c>
      <c r="F191" s="4">
        <f t="shared" si="2"/>
        <v>-15</v>
      </c>
      <c r="G191" s="4" t="s">
        <v>29</v>
      </c>
      <c r="H191" s="4" t="str">
        <f>_xlfn.XLOOKUP(Transactions[[#This Row],[Sub-category]], TblDV[Sub-category],TblDV[Category],"")</f>
        <v>Dining Out</v>
      </c>
      <c r="I191" s="4" t="str">
        <f>_xlfn.XLOOKUP(Transactions[[#This Row],[Sub-category]], TblDV[Sub-category],TblDV[Category Type],"")</f>
        <v>Expense</v>
      </c>
    </row>
    <row r="192" spans="1:9" x14ac:dyDescent="0.3">
      <c r="A192" t="s">
        <v>5</v>
      </c>
      <c r="B192" s="2">
        <v>44315</v>
      </c>
      <c r="C192" t="s">
        <v>25</v>
      </c>
      <c r="D192">
        <v>5</v>
      </c>
      <c r="F192" s="4">
        <f t="shared" si="2"/>
        <v>-5</v>
      </c>
      <c r="G192" s="4" t="s">
        <v>26</v>
      </c>
      <c r="H192" s="4" t="str">
        <f>_xlfn.XLOOKUP(Transactions[[#This Row],[Sub-category]], TblDV[Sub-category],TblDV[Category],"")</f>
        <v>Dining Out</v>
      </c>
      <c r="I192" s="4" t="str">
        <f>_xlfn.XLOOKUP(Transactions[[#This Row],[Sub-category]], TblDV[Sub-category],TblDV[Category Type],"")</f>
        <v>Expense</v>
      </c>
    </row>
    <row r="193" spans="1:9" x14ac:dyDescent="0.3">
      <c r="A193" t="s">
        <v>5</v>
      </c>
      <c r="B193" s="2">
        <v>44316</v>
      </c>
      <c r="C193" t="s">
        <v>25</v>
      </c>
      <c r="D193">
        <v>5</v>
      </c>
      <c r="F193" s="4">
        <f t="shared" si="2"/>
        <v>-5</v>
      </c>
      <c r="G193" s="4" t="s">
        <v>26</v>
      </c>
      <c r="H193" s="4" t="str">
        <f>_xlfn.XLOOKUP(Transactions[[#This Row],[Sub-category]], TblDV[Sub-category],TblDV[Category],"")</f>
        <v>Dining Out</v>
      </c>
      <c r="I193" s="4" t="str">
        <f>_xlfn.XLOOKUP(Transactions[[#This Row],[Sub-category]], TblDV[Sub-category],TblDV[Category Type],"")</f>
        <v>Expense</v>
      </c>
    </row>
    <row r="194" spans="1:9" x14ac:dyDescent="0.3">
      <c r="A194" t="s">
        <v>5</v>
      </c>
      <c r="B194" s="2">
        <v>44318</v>
      </c>
      <c r="C194" t="s">
        <v>25</v>
      </c>
      <c r="D194">
        <v>5</v>
      </c>
      <c r="F194" s="4">
        <f t="shared" ref="F194:F257" si="3">E194-D194</f>
        <v>-5</v>
      </c>
      <c r="G194" s="4" t="s">
        <v>26</v>
      </c>
      <c r="H194" s="4" t="str">
        <f>_xlfn.XLOOKUP(Transactions[[#This Row],[Sub-category]], TblDV[Sub-category],TblDV[Category],"")</f>
        <v>Dining Out</v>
      </c>
      <c r="I194" s="4" t="str">
        <f>_xlfn.XLOOKUP(Transactions[[#This Row],[Sub-category]], TblDV[Sub-category],TblDV[Category Type],"")</f>
        <v>Expense</v>
      </c>
    </row>
    <row r="195" spans="1:9" x14ac:dyDescent="0.3">
      <c r="A195" t="s">
        <v>10</v>
      </c>
      <c r="B195" s="2">
        <v>44319</v>
      </c>
      <c r="C195" t="s">
        <v>7</v>
      </c>
      <c r="E195">
        <v>4000</v>
      </c>
      <c r="F195" s="4">
        <f t="shared" si="3"/>
        <v>4000</v>
      </c>
      <c r="G195" s="4" t="s">
        <v>8</v>
      </c>
      <c r="H195" s="4" t="str">
        <f>_xlfn.XLOOKUP(Transactions[[#This Row],[Sub-category]], TblDV[Sub-category],TblDV[Category],"")</f>
        <v>Salary</v>
      </c>
      <c r="I195" s="4" t="str">
        <f>_xlfn.XLOOKUP(Transactions[[#This Row],[Sub-category]], TblDV[Sub-category],TblDV[Category Type],"")</f>
        <v>Income</v>
      </c>
    </row>
    <row r="196" spans="1:9" x14ac:dyDescent="0.3">
      <c r="A196" t="s">
        <v>10</v>
      </c>
      <c r="B196" s="2">
        <v>44319</v>
      </c>
      <c r="C196" t="s">
        <v>53</v>
      </c>
      <c r="D196">
        <v>900</v>
      </c>
      <c r="F196" s="4">
        <f t="shared" si="3"/>
        <v>-900</v>
      </c>
      <c r="G196" s="4" t="s">
        <v>11</v>
      </c>
      <c r="H196" s="4" t="str">
        <f>_xlfn.XLOOKUP(Transactions[[#This Row],[Sub-category]], TblDV[Sub-category],TblDV[Category],"")</f>
        <v>Living Expenses</v>
      </c>
      <c r="I196" s="4" t="str">
        <f>_xlfn.XLOOKUP(Transactions[[#This Row],[Sub-category]], TblDV[Sub-category],TblDV[Category Type],"")</f>
        <v>Expense</v>
      </c>
    </row>
    <row r="197" spans="1:9" x14ac:dyDescent="0.3">
      <c r="A197" t="s">
        <v>10</v>
      </c>
      <c r="B197" s="2">
        <v>44319</v>
      </c>
      <c r="C197" t="s">
        <v>48</v>
      </c>
      <c r="D197">
        <v>150</v>
      </c>
      <c r="F197" s="4">
        <f t="shared" si="3"/>
        <v>-150</v>
      </c>
      <c r="G197" s="4" t="s">
        <v>49</v>
      </c>
      <c r="H197" s="4" t="str">
        <f>_xlfn.XLOOKUP(Transactions[[#This Row],[Sub-category]], TblDV[Sub-category],TblDV[Category],"")</f>
        <v>Transport</v>
      </c>
      <c r="I197" s="4" t="str">
        <f>_xlfn.XLOOKUP(Transactions[[#This Row],[Sub-category]], TblDV[Sub-category],TblDV[Category Type],"")</f>
        <v>Expense</v>
      </c>
    </row>
    <row r="198" spans="1:9" x14ac:dyDescent="0.3">
      <c r="A198" t="s">
        <v>5</v>
      </c>
      <c r="B198" s="2">
        <v>44319</v>
      </c>
      <c r="C198" t="s">
        <v>25</v>
      </c>
      <c r="D198">
        <v>5</v>
      </c>
      <c r="F198" s="4">
        <f t="shared" si="3"/>
        <v>-5</v>
      </c>
      <c r="G198" s="4" t="s">
        <v>26</v>
      </c>
      <c r="H198" s="4" t="str">
        <f>_xlfn.XLOOKUP(Transactions[[#This Row],[Sub-category]], TblDV[Sub-category],TblDV[Category],"")</f>
        <v>Dining Out</v>
      </c>
      <c r="I198" s="4" t="str">
        <f>_xlfn.XLOOKUP(Transactions[[#This Row],[Sub-category]], TblDV[Sub-category],TblDV[Category Type],"")</f>
        <v>Expense</v>
      </c>
    </row>
    <row r="199" spans="1:9" x14ac:dyDescent="0.3">
      <c r="A199" t="s">
        <v>5</v>
      </c>
      <c r="B199" s="2">
        <v>44320</v>
      </c>
      <c r="C199" t="s">
        <v>25</v>
      </c>
      <c r="D199">
        <v>5</v>
      </c>
      <c r="F199" s="4">
        <f t="shared" si="3"/>
        <v>-5</v>
      </c>
      <c r="G199" s="4" t="s">
        <v>26</v>
      </c>
      <c r="H199" s="4" t="str">
        <f>_xlfn.XLOOKUP(Transactions[[#This Row],[Sub-category]], TblDV[Sub-category],TblDV[Category],"")</f>
        <v>Dining Out</v>
      </c>
      <c r="I199" s="4" t="str">
        <f>_xlfn.XLOOKUP(Transactions[[#This Row],[Sub-category]], TblDV[Sub-category],TblDV[Category Type],"")</f>
        <v>Expense</v>
      </c>
    </row>
    <row r="200" spans="1:9" x14ac:dyDescent="0.3">
      <c r="A200" t="s">
        <v>5</v>
      </c>
      <c r="B200" s="2">
        <v>44321</v>
      </c>
      <c r="C200" t="s">
        <v>25</v>
      </c>
      <c r="D200">
        <v>5</v>
      </c>
      <c r="F200" s="4">
        <f t="shared" si="3"/>
        <v>-5</v>
      </c>
      <c r="G200" s="4" t="s">
        <v>26</v>
      </c>
      <c r="H200" s="4" t="str">
        <f>_xlfn.XLOOKUP(Transactions[[#This Row],[Sub-category]], TblDV[Sub-category],TblDV[Category],"")</f>
        <v>Dining Out</v>
      </c>
      <c r="I200" s="4" t="str">
        <f>_xlfn.XLOOKUP(Transactions[[#This Row],[Sub-category]], TblDV[Sub-category],TblDV[Category Type],"")</f>
        <v>Expense</v>
      </c>
    </row>
    <row r="201" spans="1:9" x14ac:dyDescent="0.3">
      <c r="A201" t="s">
        <v>5</v>
      </c>
      <c r="B201" s="2">
        <v>44322</v>
      </c>
      <c r="C201" t="s">
        <v>25</v>
      </c>
      <c r="D201">
        <v>5</v>
      </c>
      <c r="F201" s="4">
        <f t="shared" si="3"/>
        <v>-5</v>
      </c>
      <c r="G201" s="4" t="s">
        <v>26</v>
      </c>
      <c r="H201" s="4" t="str">
        <f>_xlfn.XLOOKUP(Transactions[[#This Row],[Sub-category]], TblDV[Sub-category],TblDV[Category],"")</f>
        <v>Dining Out</v>
      </c>
      <c r="I201" s="4" t="str">
        <f>_xlfn.XLOOKUP(Transactions[[#This Row],[Sub-category]], TblDV[Sub-category],TblDV[Category Type],"")</f>
        <v>Expense</v>
      </c>
    </row>
    <row r="202" spans="1:9" x14ac:dyDescent="0.3">
      <c r="A202" t="s">
        <v>5</v>
      </c>
      <c r="B202" s="2">
        <v>44322</v>
      </c>
      <c r="C202" t="s">
        <v>17</v>
      </c>
      <c r="D202">
        <v>170</v>
      </c>
      <c r="F202" s="4">
        <f t="shared" si="3"/>
        <v>-170</v>
      </c>
      <c r="G202" s="4" t="s">
        <v>18</v>
      </c>
      <c r="H202" s="4" t="str">
        <f>_xlfn.XLOOKUP(Transactions[[#This Row],[Sub-category]], TblDV[Sub-category],TblDV[Category],"")</f>
        <v>Living Expenses</v>
      </c>
      <c r="I202" s="4" t="str">
        <f>_xlfn.XLOOKUP(Transactions[[#This Row],[Sub-category]], TblDV[Sub-category],TblDV[Category Type],"")</f>
        <v>Expense</v>
      </c>
    </row>
    <row r="203" spans="1:9" x14ac:dyDescent="0.3">
      <c r="A203" t="s">
        <v>10</v>
      </c>
      <c r="B203" s="2">
        <v>44325</v>
      </c>
      <c r="C203" t="s">
        <v>13</v>
      </c>
      <c r="D203">
        <v>54.1</v>
      </c>
      <c r="F203" s="4">
        <f t="shared" si="3"/>
        <v>-54.1</v>
      </c>
      <c r="G203" s="4" t="s">
        <v>14</v>
      </c>
      <c r="H203" s="4" t="str">
        <f>_xlfn.XLOOKUP(Transactions[[#This Row],[Sub-category]], TblDV[Sub-category],TblDV[Category],"")</f>
        <v>Living Expenses</v>
      </c>
      <c r="I203" s="4" t="str">
        <f>_xlfn.XLOOKUP(Transactions[[#This Row],[Sub-category]], TblDV[Sub-category],TblDV[Category Type],"")</f>
        <v>Expense</v>
      </c>
    </row>
    <row r="204" spans="1:9" x14ac:dyDescent="0.3">
      <c r="A204" t="s">
        <v>5</v>
      </c>
      <c r="B204" s="2">
        <v>44325</v>
      </c>
      <c r="C204" t="s">
        <v>25</v>
      </c>
      <c r="D204">
        <v>5</v>
      </c>
      <c r="F204" s="4">
        <f t="shared" si="3"/>
        <v>-5</v>
      </c>
      <c r="G204" s="4" t="s">
        <v>26</v>
      </c>
      <c r="H204" s="4" t="str">
        <f>_xlfn.XLOOKUP(Transactions[[#This Row],[Sub-category]], TblDV[Sub-category],TblDV[Category],"")</f>
        <v>Dining Out</v>
      </c>
      <c r="I204" s="4" t="str">
        <f>_xlfn.XLOOKUP(Transactions[[#This Row],[Sub-category]], TblDV[Sub-category],TblDV[Category Type],"")</f>
        <v>Expense</v>
      </c>
    </row>
    <row r="205" spans="1:9" x14ac:dyDescent="0.3">
      <c r="A205" t="s">
        <v>5</v>
      </c>
      <c r="B205" s="2">
        <v>44326</v>
      </c>
      <c r="C205" t="s">
        <v>25</v>
      </c>
      <c r="D205">
        <v>5</v>
      </c>
      <c r="F205" s="4">
        <f t="shared" si="3"/>
        <v>-5</v>
      </c>
      <c r="G205" s="4" t="s">
        <v>26</v>
      </c>
      <c r="H205" s="4" t="str">
        <f>_xlfn.XLOOKUP(Transactions[[#This Row],[Sub-category]], TblDV[Sub-category],TblDV[Category],"")</f>
        <v>Dining Out</v>
      </c>
      <c r="I205" s="4" t="str">
        <f>_xlfn.XLOOKUP(Transactions[[#This Row],[Sub-category]], TblDV[Sub-category],TblDV[Category Type],"")</f>
        <v>Expense</v>
      </c>
    </row>
    <row r="206" spans="1:9" x14ac:dyDescent="0.3">
      <c r="A206" t="s">
        <v>5</v>
      </c>
      <c r="B206" s="2">
        <v>44327</v>
      </c>
      <c r="C206" t="s">
        <v>15</v>
      </c>
      <c r="D206">
        <v>81</v>
      </c>
      <c r="F206" s="4">
        <f t="shared" si="3"/>
        <v>-81</v>
      </c>
      <c r="G206" s="4" t="s">
        <v>16</v>
      </c>
      <c r="H206" s="4" t="str">
        <f>_xlfn.XLOOKUP(Transactions[[#This Row],[Sub-category]], TblDV[Sub-category],TblDV[Category],"")</f>
        <v>Transport</v>
      </c>
      <c r="I206" s="4" t="str">
        <f>_xlfn.XLOOKUP(Transactions[[#This Row],[Sub-category]], TblDV[Sub-category],TblDV[Category Type],"")</f>
        <v>Expense</v>
      </c>
    </row>
    <row r="207" spans="1:9" x14ac:dyDescent="0.3">
      <c r="A207" t="s">
        <v>5</v>
      </c>
      <c r="B207" s="2">
        <v>44327</v>
      </c>
      <c r="C207" t="s">
        <v>25</v>
      </c>
      <c r="D207">
        <v>5</v>
      </c>
      <c r="F207" s="4">
        <f t="shared" si="3"/>
        <v>-5</v>
      </c>
      <c r="G207" s="4" t="s">
        <v>26</v>
      </c>
      <c r="H207" s="4" t="str">
        <f>_xlfn.XLOOKUP(Transactions[[#This Row],[Sub-category]], TblDV[Sub-category],TblDV[Category],"")</f>
        <v>Dining Out</v>
      </c>
      <c r="I207" s="4" t="str">
        <f>_xlfn.XLOOKUP(Transactions[[#This Row],[Sub-category]], TblDV[Sub-category],TblDV[Category Type],"")</f>
        <v>Expense</v>
      </c>
    </row>
    <row r="208" spans="1:9" x14ac:dyDescent="0.3">
      <c r="A208" t="s">
        <v>5</v>
      </c>
      <c r="B208" s="2">
        <v>44328</v>
      </c>
      <c r="C208" t="s">
        <v>25</v>
      </c>
      <c r="D208">
        <v>5</v>
      </c>
      <c r="F208" s="4">
        <f t="shared" si="3"/>
        <v>-5</v>
      </c>
      <c r="G208" s="4" t="s">
        <v>26</v>
      </c>
      <c r="H208" s="4" t="str">
        <f>_xlfn.XLOOKUP(Transactions[[#This Row],[Sub-category]], TblDV[Sub-category],TblDV[Category],"")</f>
        <v>Dining Out</v>
      </c>
      <c r="I208" s="4" t="str">
        <f>_xlfn.XLOOKUP(Transactions[[#This Row],[Sub-category]], TblDV[Sub-category],TblDV[Category Type],"")</f>
        <v>Expense</v>
      </c>
    </row>
    <row r="209" spans="1:9" x14ac:dyDescent="0.3">
      <c r="A209" t="s">
        <v>5</v>
      </c>
      <c r="B209" s="2">
        <v>44329</v>
      </c>
      <c r="C209" t="s">
        <v>17</v>
      </c>
      <c r="D209">
        <v>139.1</v>
      </c>
      <c r="F209" s="4">
        <f t="shared" si="3"/>
        <v>-139.1</v>
      </c>
      <c r="G209" s="4" t="s">
        <v>18</v>
      </c>
      <c r="H209" s="4" t="str">
        <f>_xlfn.XLOOKUP(Transactions[[#This Row],[Sub-category]], TblDV[Sub-category],TblDV[Category],"")</f>
        <v>Living Expenses</v>
      </c>
      <c r="I209" s="4" t="str">
        <f>_xlfn.XLOOKUP(Transactions[[#This Row],[Sub-category]], TblDV[Sub-category],TblDV[Category Type],"")</f>
        <v>Expense</v>
      </c>
    </row>
    <row r="210" spans="1:9" x14ac:dyDescent="0.3">
      <c r="A210" t="s">
        <v>5</v>
      </c>
      <c r="B210" s="2">
        <v>44329</v>
      </c>
      <c r="C210" t="s">
        <v>25</v>
      </c>
      <c r="D210">
        <v>5</v>
      </c>
      <c r="F210" s="4">
        <f t="shared" si="3"/>
        <v>-5</v>
      </c>
      <c r="G210" s="4" t="s">
        <v>26</v>
      </c>
      <c r="H210" s="4" t="str">
        <f>_xlfn.XLOOKUP(Transactions[[#This Row],[Sub-category]], TblDV[Sub-category],TblDV[Category],"")</f>
        <v>Dining Out</v>
      </c>
      <c r="I210" s="4" t="str">
        <f>_xlfn.XLOOKUP(Transactions[[#This Row],[Sub-category]], TblDV[Sub-category],TblDV[Category Type],"")</f>
        <v>Expense</v>
      </c>
    </row>
    <row r="211" spans="1:9" x14ac:dyDescent="0.3">
      <c r="A211" t="s">
        <v>5</v>
      </c>
      <c r="B211" s="2">
        <v>44330</v>
      </c>
      <c r="C211" t="s">
        <v>25</v>
      </c>
      <c r="D211">
        <v>5</v>
      </c>
      <c r="F211" s="4">
        <f t="shared" si="3"/>
        <v>-5</v>
      </c>
      <c r="G211" s="4" t="s">
        <v>26</v>
      </c>
      <c r="H211" s="4" t="str">
        <f>_xlfn.XLOOKUP(Transactions[[#This Row],[Sub-category]], TblDV[Sub-category],TblDV[Category],"")</f>
        <v>Dining Out</v>
      </c>
      <c r="I211" s="4" t="str">
        <f>_xlfn.XLOOKUP(Transactions[[#This Row],[Sub-category]], TblDV[Sub-category],TblDV[Category Type],"")</f>
        <v>Expense</v>
      </c>
    </row>
    <row r="212" spans="1:9" x14ac:dyDescent="0.3">
      <c r="A212" t="s">
        <v>5</v>
      </c>
      <c r="B212" s="2">
        <v>44330</v>
      </c>
      <c r="C212" t="s">
        <v>19</v>
      </c>
      <c r="D212">
        <v>43.9</v>
      </c>
      <c r="F212" s="4">
        <f t="shared" si="3"/>
        <v>-43.9</v>
      </c>
      <c r="G212" s="4" t="s">
        <v>20</v>
      </c>
      <c r="H212" s="4" t="str">
        <f>_xlfn.XLOOKUP(Transactions[[#This Row],[Sub-category]], TblDV[Sub-category],TblDV[Category],"")</f>
        <v>Discretionary</v>
      </c>
      <c r="I212" s="4" t="str">
        <f>_xlfn.XLOOKUP(Transactions[[#This Row],[Sub-category]], TblDV[Sub-category],TblDV[Category Type],"")</f>
        <v>Expense</v>
      </c>
    </row>
    <row r="213" spans="1:9" x14ac:dyDescent="0.3">
      <c r="A213" t="s">
        <v>5</v>
      </c>
      <c r="B213" s="2">
        <v>44330</v>
      </c>
      <c r="C213" t="s">
        <v>21</v>
      </c>
      <c r="D213">
        <v>101.80000000000001</v>
      </c>
      <c r="F213" s="4">
        <f t="shared" si="3"/>
        <v>-101.80000000000001</v>
      </c>
      <c r="G213" s="4" t="s">
        <v>22</v>
      </c>
      <c r="H213" s="4" t="str">
        <f>_xlfn.XLOOKUP(Transactions[[#This Row],[Sub-category]], TblDV[Sub-category],TblDV[Category],"")</f>
        <v>Discretionary</v>
      </c>
      <c r="I213" s="4" t="str">
        <f>_xlfn.XLOOKUP(Transactions[[#This Row],[Sub-category]], TblDV[Sub-category],TblDV[Category Type],"")</f>
        <v>Expense</v>
      </c>
    </row>
    <row r="214" spans="1:9" x14ac:dyDescent="0.3">
      <c r="A214" t="s">
        <v>5</v>
      </c>
      <c r="B214" s="2">
        <v>44330</v>
      </c>
      <c r="C214" t="s">
        <v>28</v>
      </c>
      <c r="D214">
        <v>55.9</v>
      </c>
      <c r="F214" s="4">
        <f t="shared" si="3"/>
        <v>-55.9</v>
      </c>
      <c r="G214" s="4" t="s">
        <v>29</v>
      </c>
      <c r="H214" s="4" t="str">
        <f>_xlfn.XLOOKUP(Transactions[[#This Row],[Sub-category]], TblDV[Sub-category],TblDV[Category],"")</f>
        <v>Dining Out</v>
      </c>
      <c r="I214" s="4" t="str">
        <f>_xlfn.XLOOKUP(Transactions[[#This Row],[Sub-category]], TblDV[Sub-category],TblDV[Category Type],"")</f>
        <v>Expense</v>
      </c>
    </row>
    <row r="215" spans="1:9" x14ac:dyDescent="0.3">
      <c r="A215" t="s">
        <v>5</v>
      </c>
      <c r="B215" s="2">
        <v>44331</v>
      </c>
      <c r="C215" t="s">
        <v>45</v>
      </c>
      <c r="D215">
        <v>32</v>
      </c>
      <c r="F215" s="4">
        <f t="shared" si="3"/>
        <v>-32</v>
      </c>
      <c r="G215" s="4" t="s">
        <v>46</v>
      </c>
      <c r="H215" s="4" t="str">
        <f>_xlfn.XLOOKUP(Transactions[[#This Row],[Sub-category]], TblDV[Sub-category],TblDV[Category],"")</f>
        <v>Transport</v>
      </c>
      <c r="I215" s="4" t="str">
        <f>_xlfn.XLOOKUP(Transactions[[#This Row],[Sub-category]], TblDV[Sub-category],TblDV[Category Type],"")</f>
        <v>Expense</v>
      </c>
    </row>
    <row r="216" spans="1:9" x14ac:dyDescent="0.3">
      <c r="A216" t="s">
        <v>10</v>
      </c>
      <c r="B216" s="2">
        <v>44332</v>
      </c>
      <c r="C216" t="s">
        <v>23</v>
      </c>
      <c r="D216">
        <v>30</v>
      </c>
      <c r="F216" s="4">
        <f t="shared" si="3"/>
        <v>-30</v>
      </c>
      <c r="G216" s="4" t="s">
        <v>24</v>
      </c>
      <c r="H216" s="4" t="str">
        <f>_xlfn.XLOOKUP(Transactions[[#This Row],[Sub-category]], TblDV[Sub-category],TblDV[Category],"")</f>
        <v>Discretionary</v>
      </c>
      <c r="I216" s="4" t="str">
        <f>_xlfn.XLOOKUP(Transactions[[#This Row],[Sub-category]], TblDV[Sub-category],TblDV[Category Type],"")</f>
        <v>Expense</v>
      </c>
    </row>
    <row r="217" spans="1:9" x14ac:dyDescent="0.3">
      <c r="A217" t="s">
        <v>5</v>
      </c>
      <c r="B217" s="2">
        <v>44332</v>
      </c>
      <c r="C217" t="s">
        <v>25</v>
      </c>
      <c r="D217">
        <v>5</v>
      </c>
      <c r="F217" s="4">
        <f t="shared" si="3"/>
        <v>-5</v>
      </c>
      <c r="G217" s="4" t="s">
        <v>26</v>
      </c>
      <c r="H217" s="4" t="str">
        <f>_xlfn.XLOOKUP(Transactions[[#This Row],[Sub-category]], TblDV[Sub-category],TblDV[Category],"")</f>
        <v>Dining Out</v>
      </c>
      <c r="I217" s="4" t="str">
        <f>_xlfn.XLOOKUP(Transactions[[#This Row],[Sub-category]], TblDV[Sub-category],TblDV[Category Type],"")</f>
        <v>Expense</v>
      </c>
    </row>
    <row r="218" spans="1:9" x14ac:dyDescent="0.3">
      <c r="A218" t="s">
        <v>5</v>
      </c>
      <c r="B218" s="2">
        <v>44333</v>
      </c>
      <c r="C218" t="s">
        <v>25</v>
      </c>
      <c r="D218">
        <v>5</v>
      </c>
      <c r="F218" s="4">
        <f t="shared" si="3"/>
        <v>-5</v>
      </c>
      <c r="G218" s="4" t="s">
        <v>26</v>
      </c>
      <c r="H218" s="4" t="str">
        <f>_xlfn.XLOOKUP(Transactions[[#This Row],[Sub-category]], TblDV[Sub-category],TblDV[Category],"")</f>
        <v>Dining Out</v>
      </c>
      <c r="I218" s="4" t="str">
        <f>_xlfn.XLOOKUP(Transactions[[#This Row],[Sub-category]], TblDV[Sub-category],TblDV[Category Type],"")</f>
        <v>Expense</v>
      </c>
    </row>
    <row r="219" spans="1:9" x14ac:dyDescent="0.3">
      <c r="A219" t="s">
        <v>10</v>
      </c>
      <c r="B219" s="2">
        <v>44333</v>
      </c>
      <c r="C219" t="s">
        <v>54</v>
      </c>
      <c r="D219">
        <v>75</v>
      </c>
      <c r="F219" s="4">
        <f t="shared" si="3"/>
        <v>-75</v>
      </c>
      <c r="G219" s="4" t="s">
        <v>55</v>
      </c>
      <c r="H219" s="4" t="str">
        <f>_xlfn.XLOOKUP(Transactions[[#This Row],[Sub-category]], TblDV[Sub-category],TblDV[Category],"")</f>
        <v>Medical</v>
      </c>
      <c r="I219" s="4" t="str">
        <f>_xlfn.XLOOKUP(Transactions[[#This Row],[Sub-category]], TblDV[Sub-category],TblDV[Category Type],"")</f>
        <v>Expense</v>
      </c>
    </row>
    <row r="220" spans="1:9" x14ac:dyDescent="0.3">
      <c r="A220" t="s">
        <v>10</v>
      </c>
      <c r="B220" s="2">
        <v>44333</v>
      </c>
      <c r="C220" t="s">
        <v>51</v>
      </c>
      <c r="D220">
        <v>40</v>
      </c>
      <c r="F220" s="4">
        <f t="shared" si="3"/>
        <v>-40</v>
      </c>
      <c r="G220" s="4" t="s">
        <v>52</v>
      </c>
      <c r="H220" s="4" t="str">
        <f>_xlfn.XLOOKUP(Transactions[[#This Row],[Sub-category]], TblDV[Sub-category],TblDV[Category],"")</f>
        <v>Living Expenses</v>
      </c>
      <c r="I220" s="4" t="str">
        <f>_xlfn.XLOOKUP(Transactions[[#This Row],[Sub-category]], TblDV[Sub-category],TblDV[Category Type],"")</f>
        <v>Expense</v>
      </c>
    </row>
    <row r="221" spans="1:9" x14ac:dyDescent="0.3">
      <c r="A221" t="s">
        <v>5</v>
      </c>
      <c r="B221" s="2">
        <v>44334</v>
      </c>
      <c r="C221" t="s">
        <v>34</v>
      </c>
      <c r="D221">
        <v>49</v>
      </c>
      <c r="F221" s="4">
        <f t="shared" si="3"/>
        <v>-49</v>
      </c>
      <c r="G221" s="4" t="s">
        <v>35</v>
      </c>
      <c r="H221" s="4" t="str">
        <f>_xlfn.XLOOKUP(Transactions[[#This Row],[Sub-category]], TblDV[Sub-category],TblDV[Category],"")</f>
        <v>Discretionary</v>
      </c>
      <c r="I221" s="4" t="str">
        <f>_xlfn.XLOOKUP(Transactions[[#This Row],[Sub-category]], TblDV[Sub-category],TblDV[Category Type],"")</f>
        <v>Expense</v>
      </c>
    </row>
    <row r="222" spans="1:9" x14ac:dyDescent="0.3">
      <c r="A222" t="s">
        <v>5</v>
      </c>
      <c r="B222" s="2">
        <v>44334</v>
      </c>
      <c r="C222" t="s">
        <v>50</v>
      </c>
      <c r="D222">
        <v>35</v>
      </c>
      <c r="F222" s="4">
        <f t="shared" si="3"/>
        <v>-35</v>
      </c>
      <c r="G222" s="4" t="s">
        <v>20</v>
      </c>
      <c r="H222" s="4" t="str">
        <f>_xlfn.XLOOKUP(Transactions[[#This Row],[Sub-category]], TblDV[Sub-category],TblDV[Category],"")</f>
        <v>Discretionary</v>
      </c>
      <c r="I222" s="4" t="str">
        <f>_xlfn.XLOOKUP(Transactions[[#This Row],[Sub-category]], TblDV[Sub-category],TblDV[Category Type],"")</f>
        <v>Expense</v>
      </c>
    </row>
    <row r="223" spans="1:9" x14ac:dyDescent="0.3">
      <c r="A223" t="s">
        <v>5</v>
      </c>
      <c r="B223" s="2">
        <v>44334</v>
      </c>
      <c r="C223" t="s">
        <v>25</v>
      </c>
      <c r="D223">
        <v>5</v>
      </c>
      <c r="F223" s="4">
        <f t="shared" si="3"/>
        <v>-5</v>
      </c>
      <c r="G223" s="4" t="s">
        <v>26</v>
      </c>
      <c r="H223" s="4" t="str">
        <f>_xlfn.XLOOKUP(Transactions[[#This Row],[Sub-category]], TblDV[Sub-category],TblDV[Category],"")</f>
        <v>Dining Out</v>
      </c>
      <c r="I223" s="4" t="str">
        <f>_xlfn.XLOOKUP(Transactions[[#This Row],[Sub-category]], TblDV[Sub-category],TblDV[Category Type],"")</f>
        <v>Expense</v>
      </c>
    </row>
    <row r="224" spans="1:9" x14ac:dyDescent="0.3">
      <c r="A224" t="s">
        <v>5</v>
      </c>
      <c r="B224" s="2">
        <v>44335</v>
      </c>
      <c r="C224" t="s">
        <v>25</v>
      </c>
      <c r="D224">
        <v>5</v>
      </c>
      <c r="F224" s="4">
        <f t="shared" si="3"/>
        <v>-5</v>
      </c>
      <c r="G224" s="4" t="s">
        <v>26</v>
      </c>
      <c r="H224" s="4" t="str">
        <f>_xlfn.XLOOKUP(Transactions[[#This Row],[Sub-category]], TblDV[Sub-category],TblDV[Category],"")</f>
        <v>Dining Out</v>
      </c>
      <c r="I224" s="4" t="str">
        <f>_xlfn.XLOOKUP(Transactions[[#This Row],[Sub-category]], TblDV[Sub-category],TblDV[Category Type],"")</f>
        <v>Expense</v>
      </c>
    </row>
    <row r="225" spans="1:9" x14ac:dyDescent="0.3">
      <c r="A225" t="s">
        <v>5</v>
      </c>
      <c r="B225" s="2">
        <v>44336</v>
      </c>
      <c r="C225" t="s">
        <v>25</v>
      </c>
      <c r="D225">
        <v>5</v>
      </c>
      <c r="F225" s="4">
        <f t="shared" si="3"/>
        <v>-5</v>
      </c>
      <c r="G225" s="4" t="s">
        <v>26</v>
      </c>
      <c r="H225" s="4" t="str">
        <f>_xlfn.XLOOKUP(Transactions[[#This Row],[Sub-category]], TblDV[Sub-category],TblDV[Category],"")</f>
        <v>Dining Out</v>
      </c>
      <c r="I225" s="4" t="str">
        <f>_xlfn.XLOOKUP(Transactions[[#This Row],[Sub-category]], TblDV[Sub-category],TblDV[Category Type],"")</f>
        <v>Expense</v>
      </c>
    </row>
    <row r="226" spans="1:9" x14ac:dyDescent="0.3">
      <c r="A226" t="s">
        <v>5</v>
      </c>
      <c r="B226" s="2">
        <v>44336</v>
      </c>
      <c r="C226" t="s">
        <v>17</v>
      </c>
      <c r="D226">
        <v>174</v>
      </c>
      <c r="F226" s="4">
        <f t="shared" si="3"/>
        <v>-174</v>
      </c>
      <c r="G226" s="4" t="s">
        <v>18</v>
      </c>
      <c r="H226" s="4" t="str">
        <f>_xlfn.XLOOKUP(Transactions[[#This Row],[Sub-category]], TblDV[Sub-category],TblDV[Category],"")</f>
        <v>Living Expenses</v>
      </c>
      <c r="I226" s="4" t="str">
        <f>_xlfn.XLOOKUP(Transactions[[#This Row],[Sub-category]], TblDV[Sub-category],TblDV[Category Type],"")</f>
        <v>Expense</v>
      </c>
    </row>
    <row r="227" spans="1:9" x14ac:dyDescent="0.3">
      <c r="A227" t="s">
        <v>5</v>
      </c>
      <c r="B227" s="2">
        <v>44337</v>
      </c>
      <c r="C227" t="s">
        <v>41</v>
      </c>
      <c r="D227">
        <v>41.1</v>
      </c>
      <c r="F227" s="4">
        <f t="shared" si="3"/>
        <v>-41.1</v>
      </c>
      <c r="G227" s="4" t="s">
        <v>29</v>
      </c>
      <c r="H227" s="4" t="str">
        <f>_xlfn.XLOOKUP(Transactions[[#This Row],[Sub-category]], TblDV[Sub-category],TblDV[Category],"")</f>
        <v>Dining Out</v>
      </c>
      <c r="I227" s="4" t="str">
        <f>_xlfn.XLOOKUP(Transactions[[#This Row],[Sub-category]], TblDV[Sub-category],TblDV[Category Type],"")</f>
        <v>Expense</v>
      </c>
    </row>
    <row r="228" spans="1:9" x14ac:dyDescent="0.3">
      <c r="A228" t="s">
        <v>5</v>
      </c>
      <c r="B228" s="2">
        <v>44338</v>
      </c>
      <c r="C228" t="s">
        <v>42</v>
      </c>
      <c r="D228">
        <v>16.2</v>
      </c>
      <c r="F228" s="4">
        <f t="shared" si="3"/>
        <v>-16.2</v>
      </c>
      <c r="G228" s="4" t="s">
        <v>29</v>
      </c>
      <c r="H228" s="4" t="str">
        <f>_xlfn.XLOOKUP(Transactions[[#This Row],[Sub-category]], TblDV[Sub-category],TblDV[Category],"")</f>
        <v>Dining Out</v>
      </c>
      <c r="I228" s="4" t="str">
        <f>_xlfn.XLOOKUP(Transactions[[#This Row],[Sub-category]], TblDV[Sub-category],TblDV[Category Type],"")</f>
        <v>Expense</v>
      </c>
    </row>
    <row r="229" spans="1:9" x14ac:dyDescent="0.3">
      <c r="A229" t="s">
        <v>10</v>
      </c>
      <c r="B229" s="2">
        <v>44339</v>
      </c>
      <c r="C229" t="s">
        <v>36</v>
      </c>
      <c r="D229">
        <v>55</v>
      </c>
      <c r="F229" s="4">
        <f t="shared" si="3"/>
        <v>-55</v>
      </c>
      <c r="G229" s="4" t="s">
        <v>37</v>
      </c>
      <c r="H229" s="4" t="str">
        <f>_xlfn.XLOOKUP(Transactions[[#This Row],[Sub-category]], TblDV[Sub-category],TblDV[Category],"")</f>
        <v>Charity</v>
      </c>
      <c r="I229" s="4" t="str">
        <f>_xlfn.XLOOKUP(Transactions[[#This Row],[Sub-category]], TblDV[Sub-category],TblDV[Category Type],"")</f>
        <v>Expense</v>
      </c>
    </row>
    <row r="230" spans="1:9" x14ac:dyDescent="0.3">
      <c r="A230" t="s">
        <v>5</v>
      </c>
      <c r="B230" s="2">
        <v>44339</v>
      </c>
      <c r="C230" t="s">
        <v>15</v>
      </c>
      <c r="D230">
        <v>67</v>
      </c>
      <c r="F230" s="4">
        <f t="shared" si="3"/>
        <v>-67</v>
      </c>
      <c r="G230" s="4" t="s">
        <v>16</v>
      </c>
      <c r="H230" s="4" t="str">
        <f>_xlfn.XLOOKUP(Transactions[[#This Row],[Sub-category]], TblDV[Sub-category],TblDV[Category],"")</f>
        <v>Transport</v>
      </c>
      <c r="I230" s="4" t="str">
        <f>_xlfn.XLOOKUP(Transactions[[#This Row],[Sub-category]], TblDV[Sub-category],TblDV[Category Type],"")</f>
        <v>Expense</v>
      </c>
    </row>
    <row r="231" spans="1:9" x14ac:dyDescent="0.3">
      <c r="A231" t="s">
        <v>5</v>
      </c>
      <c r="B231" s="2">
        <v>44339</v>
      </c>
      <c r="C231" t="s">
        <v>25</v>
      </c>
      <c r="D231">
        <v>5</v>
      </c>
      <c r="F231" s="4">
        <f t="shared" si="3"/>
        <v>-5</v>
      </c>
      <c r="G231" s="4" t="s">
        <v>26</v>
      </c>
      <c r="H231" s="4" t="str">
        <f>_xlfn.XLOOKUP(Transactions[[#This Row],[Sub-category]], TblDV[Sub-category],TblDV[Category],"")</f>
        <v>Dining Out</v>
      </c>
      <c r="I231" s="4" t="str">
        <f>_xlfn.XLOOKUP(Transactions[[#This Row],[Sub-category]], TblDV[Sub-category],TblDV[Category Type],"")</f>
        <v>Expense</v>
      </c>
    </row>
    <row r="232" spans="1:9" x14ac:dyDescent="0.3">
      <c r="A232" t="s">
        <v>5</v>
      </c>
      <c r="B232" s="2">
        <v>44340</v>
      </c>
      <c r="C232" t="s">
        <v>25</v>
      </c>
      <c r="D232">
        <v>5</v>
      </c>
      <c r="F232" s="4">
        <f t="shared" si="3"/>
        <v>-5</v>
      </c>
      <c r="G232" s="4" t="s">
        <v>26</v>
      </c>
      <c r="H232" s="4" t="str">
        <f>_xlfn.XLOOKUP(Transactions[[#This Row],[Sub-category]], TblDV[Sub-category],TblDV[Category],"")</f>
        <v>Dining Out</v>
      </c>
      <c r="I232" s="4" t="str">
        <f>_xlfn.XLOOKUP(Transactions[[#This Row],[Sub-category]], TblDV[Sub-category],TblDV[Category Type],"")</f>
        <v>Expense</v>
      </c>
    </row>
    <row r="233" spans="1:9" x14ac:dyDescent="0.3">
      <c r="A233" t="s">
        <v>5</v>
      </c>
      <c r="B233" s="2">
        <v>44341</v>
      </c>
      <c r="C233" t="s">
        <v>25</v>
      </c>
      <c r="D233">
        <v>5</v>
      </c>
      <c r="F233" s="4">
        <f t="shared" si="3"/>
        <v>-5</v>
      </c>
      <c r="G233" s="4" t="s">
        <v>26</v>
      </c>
      <c r="H233" s="4" t="str">
        <f>_xlfn.XLOOKUP(Transactions[[#This Row],[Sub-category]], TblDV[Sub-category],TblDV[Category],"")</f>
        <v>Dining Out</v>
      </c>
      <c r="I233" s="4" t="str">
        <f>_xlfn.XLOOKUP(Transactions[[#This Row],[Sub-category]], TblDV[Sub-category],TblDV[Category Type],"")</f>
        <v>Expense</v>
      </c>
    </row>
    <row r="234" spans="1:9" x14ac:dyDescent="0.3">
      <c r="A234" t="s">
        <v>5</v>
      </c>
      <c r="B234" s="2">
        <v>44342</v>
      </c>
      <c r="C234" t="s">
        <v>25</v>
      </c>
      <c r="D234">
        <v>5</v>
      </c>
      <c r="F234" s="4">
        <f t="shared" si="3"/>
        <v>-5</v>
      </c>
      <c r="G234" s="4" t="s">
        <v>26</v>
      </c>
      <c r="H234" s="4" t="str">
        <f>_xlfn.XLOOKUP(Transactions[[#This Row],[Sub-category]], TblDV[Sub-category],TblDV[Category],"")</f>
        <v>Dining Out</v>
      </c>
      <c r="I234" s="4" t="str">
        <f>_xlfn.XLOOKUP(Transactions[[#This Row],[Sub-category]], TblDV[Sub-category],TblDV[Category Type],"")</f>
        <v>Expense</v>
      </c>
    </row>
    <row r="235" spans="1:9" x14ac:dyDescent="0.3">
      <c r="A235" t="s">
        <v>5</v>
      </c>
      <c r="B235" s="2">
        <v>44343</v>
      </c>
      <c r="C235" t="s">
        <v>25</v>
      </c>
      <c r="D235">
        <v>5</v>
      </c>
      <c r="F235" s="4">
        <f t="shared" si="3"/>
        <v>-5</v>
      </c>
      <c r="G235" s="4" t="s">
        <v>26</v>
      </c>
      <c r="H235" s="4" t="str">
        <f>_xlfn.XLOOKUP(Transactions[[#This Row],[Sub-category]], TblDV[Sub-category],TblDV[Category],"")</f>
        <v>Dining Out</v>
      </c>
      <c r="I235" s="4" t="str">
        <f>_xlfn.XLOOKUP(Transactions[[#This Row],[Sub-category]], TblDV[Sub-category],TblDV[Category Type],"")</f>
        <v>Expense</v>
      </c>
    </row>
    <row r="236" spans="1:9" x14ac:dyDescent="0.3">
      <c r="A236" t="s">
        <v>5</v>
      </c>
      <c r="B236" s="2">
        <v>44343</v>
      </c>
      <c r="C236" t="s">
        <v>17</v>
      </c>
      <c r="D236">
        <v>165.8</v>
      </c>
      <c r="F236" s="4">
        <f t="shared" si="3"/>
        <v>-165.8</v>
      </c>
      <c r="G236" s="4" t="s">
        <v>18</v>
      </c>
      <c r="H236" s="4" t="str">
        <f>_xlfn.XLOOKUP(Transactions[[#This Row],[Sub-category]], TblDV[Sub-category],TblDV[Category],"")</f>
        <v>Living Expenses</v>
      </c>
      <c r="I236" s="4" t="str">
        <f>_xlfn.XLOOKUP(Transactions[[#This Row],[Sub-category]], TblDV[Sub-category],TblDV[Category Type],"")</f>
        <v>Expense</v>
      </c>
    </row>
    <row r="237" spans="1:9" x14ac:dyDescent="0.3">
      <c r="A237" t="s">
        <v>5</v>
      </c>
      <c r="B237" s="2">
        <v>44344</v>
      </c>
      <c r="C237" t="s">
        <v>43</v>
      </c>
      <c r="D237">
        <v>128.80000000000001</v>
      </c>
      <c r="F237" s="4">
        <f t="shared" si="3"/>
        <v>-128.80000000000001</v>
      </c>
      <c r="G237" s="4" t="s">
        <v>22</v>
      </c>
      <c r="H237" s="4" t="str">
        <f>_xlfn.XLOOKUP(Transactions[[#This Row],[Sub-category]], TblDV[Sub-category],TblDV[Category],"")</f>
        <v>Discretionary</v>
      </c>
      <c r="I237" s="4" t="str">
        <f>_xlfn.XLOOKUP(Transactions[[#This Row],[Sub-category]], TblDV[Sub-category],TblDV[Category Type],"")</f>
        <v>Expense</v>
      </c>
    </row>
    <row r="238" spans="1:9" x14ac:dyDescent="0.3">
      <c r="A238" t="s">
        <v>5</v>
      </c>
      <c r="B238" s="2">
        <v>44344</v>
      </c>
      <c r="C238" t="s">
        <v>61</v>
      </c>
      <c r="D238">
        <v>235</v>
      </c>
      <c r="F238" s="4">
        <f t="shared" si="3"/>
        <v>-235</v>
      </c>
      <c r="G238" s="4" t="s">
        <v>62</v>
      </c>
      <c r="H238" s="4" t="str">
        <f>_xlfn.XLOOKUP(Transactions[[#This Row],[Sub-category]], TblDV[Sub-category],TblDV[Category],"")</f>
        <v>Discretionary</v>
      </c>
      <c r="I238" s="4" t="str">
        <f>_xlfn.XLOOKUP(Transactions[[#This Row],[Sub-category]], TblDV[Sub-category],TblDV[Category Type],"")</f>
        <v>Expense</v>
      </c>
    </row>
    <row r="239" spans="1:9" x14ac:dyDescent="0.3">
      <c r="A239" t="s">
        <v>5</v>
      </c>
      <c r="B239" s="2">
        <v>44345</v>
      </c>
      <c r="C239" t="s">
        <v>21</v>
      </c>
      <c r="D239">
        <v>149.19999999999999</v>
      </c>
      <c r="F239" s="4">
        <f t="shared" si="3"/>
        <v>-149.19999999999999</v>
      </c>
      <c r="G239" s="4" t="s">
        <v>22</v>
      </c>
      <c r="H239" s="4" t="str">
        <f>_xlfn.XLOOKUP(Transactions[[#This Row],[Sub-category]], TblDV[Sub-category],TblDV[Category],"")</f>
        <v>Discretionary</v>
      </c>
      <c r="I239" s="4" t="str">
        <f>_xlfn.XLOOKUP(Transactions[[#This Row],[Sub-category]], TblDV[Sub-category],TblDV[Category Type],"")</f>
        <v>Expense</v>
      </c>
    </row>
    <row r="240" spans="1:9" x14ac:dyDescent="0.3">
      <c r="A240" t="s">
        <v>5</v>
      </c>
      <c r="B240" s="2">
        <v>44345</v>
      </c>
      <c r="C240" t="s">
        <v>45</v>
      </c>
      <c r="D240">
        <v>27.200000000000003</v>
      </c>
      <c r="F240" s="4">
        <f t="shared" si="3"/>
        <v>-27.200000000000003</v>
      </c>
      <c r="G240" s="4" t="s">
        <v>46</v>
      </c>
      <c r="H240" s="4" t="str">
        <f>_xlfn.XLOOKUP(Transactions[[#This Row],[Sub-category]], TblDV[Sub-category],TblDV[Category],"")</f>
        <v>Transport</v>
      </c>
      <c r="I240" s="4" t="str">
        <f>_xlfn.XLOOKUP(Transactions[[#This Row],[Sub-category]], TblDV[Sub-category],TblDV[Category Type],"")</f>
        <v>Expense</v>
      </c>
    </row>
    <row r="241" spans="1:9" x14ac:dyDescent="0.3">
      <c r="A241" t="s">
        <v>5</v>
      </c>
      <c r="B241" s="2">
        <v>44347</v>
      </c>
      <c r="C241" t="s">
        <v>56</v>
      </c>
      <c r="D241">
        <v>15</v>
      </c>
      <c r="F241" s="4">
        <f t="shared" si="3"/>
        <v>-15</v>
      </c>
      <c r="G241" s="4" t="s">
        <v>29</v>
      </c>
      <c r="H241" s="4" t="str">
        <f>_xlfn.XLOOKUP(Transactions[[#This Row],[Sub-category]], TblDV[Sub-category],TblDV[Category],"")</f>
        <v>Dining Out</v>
      </c>
      <c r="I241" s="4" t="str">
        <f>_xlfn.XLOOKUP(Transactions[[#This Row],[Sub-category]], TblDV[Sub-category],TblDV[Category Type],"")</f>
        <v>Expense</v>
      </c>
    </row>
    <row r="242" spans="1:9" x14ac:dyDescent="0.3">
      <c r="A242" t="s">
        <v>5</v>
      </c>
      <c r="B242" s="2">
        <v>44346</v>
      </c>
      <c r="C242" t="s">
        <v>25</v>
      </c>
      <c r="D242">
        <v>5</v>
      </c>
      <c r="F242" s="4">
        <f t="shared" si="3"/>
        <v>-5</v>
      </c>
      <c r="G242" s="4" t="s">
        <v>26</v>
      </c>
      <c r="H242" s="4" t="str">
        <f>_xlfn.XLOOKUP(Transactions[[#This Row],[Sub-category]], TblDV[Sub-category],TblDV[Category],"")</f>
        <v>Dining Out</v>
      </c>
      <c r="I242" s="4" t="str">
        <f>_xlfn.XLOOKUP(Transactions[[#This Row],[Sub-category]], TblDV[Sub-category],TblDV[Category Type],"")</f>
        <v>Expense</v>
      </c>
    </row>
    <row r="243" spans="1:9" x14ac:dyDescent="0.3">
      <c r="A243" t="s">
        <v>5</v>
      </c>
      <c r="B243" s="2">
        <v>44347</v>
      </c>
      <c r="C243" t="s">
        <v>25</v>
      </c>
      <c r="D243">
        <v>5</v>
      </c>
      <c r="F243" s="4">
        <f t="shared" si="3"/>
        <v>-5</v>
      </c>
      <c r="G243" s="4" t="s">
        <v>26</v>
      </c>
      <c r="H243" s="4" t="str">
        <f>_xlfn.XLOOKUP(Transactions[[#This Row],[Sub-category]], TblDV[Sub-category],TblDV[Category],"")</f>
        <v>Dining Out</v>
      </c>
      <c r="I243" s="4" t="str">
        <f>_xlfn.XLOOKUP(Transactions[[#This Row],[Sub-category]], TblDV[Sub-category],TblDV[Category Type],"")</f>
        <v>Expense</v>
      </c>
    </row>
    <row r="244" spans="1:9" x14ac:dyDescent="0.3">
      <c r="A244" t="s">
        <v>10</v>
      </c>
      <c r="B244" s="2">
        <v>44348</v>
      </c>
      <c r="C244" t="s">
        <v>7</v>
      </c>
      <c r="E244">
        <v>4000</v>
      </c>
      <c r="F244" s="4">
        <f t="shared" si="3"/>
        <v>4000</v>
      </c>
      <c r="G244" s="4" t="s">
        <v>8</v>
      </c>
      <c r="H244" s="4" t="str">
        <f>_xlfn.XLOOKUP(Transactions[[#This Row],[Sub-category]], TblDV[Sub-category],TblDV[Category],"")</f>
        <v>Salary</v>
      </c>
      <c r="I244" s="4" t="str">
        <f>_xlfn.XLOOKUP(Transactions[[#This Row],[Sub-category]], TblDV[Sub-category],TblDV[Category Type],"")</f>
        <v>Income</v>
      </c>
    </row>
    <row r="245" spans="1:9" x14ac:dyDescent="0.3">
      <c r="A245" t="s">
        <v>5</v>
      </c>
      <c r="B245" s="2">
        <v>44350</v>
      </c>
      <c r="C245" t="s">
        <v>25</v>
      </c>
      <c r="D245">
        <v>5</v>
      </c>
      <c r="F245" s="4">
        <f t="shared" si="3"/>
        <v>-5</v>
      </c>
      <c r="G245" s="4" t="s">
        <v>26</v>
      </c>
      <c r="H245" s="4" t="str">
        <f>_xlfn.XLOOKUP(Transactions[[#This Row],[Sub-category]], TblDV[Sub-category],TblDV[Category],"")</f>
        <v>Dining Out</v>
      </c>
      <c r="I245" s="4" t="str">
        <f>_xlfn.XLOOKUP(Transactions[[#This Row],[Sub-category]], TblDV[Sub-category],TblDV[Category Type],"")</f>
        <v>Expense</v>
      </c>
    </row>
    <row r="246" spans="1:9" x14ac:dyDescent="0.3">
      <c r="A246" t="s">
        <v>10</v>
      </c>
      <c r="B246" s="2">
        <v>44350</v>
      </c>
      <c r="C246" t="s">
        <v>53</v>
      </c>
      <c r="D246">
        <v>900</v>
      </c>
      <c r="F246" s="4">
        <f t="shared" si="3"/>
        <v>-900</v>
      </c>
      <c r="G246" s="4" t="s">
        <v>11</v>
      </c>
      <c r="H246" s="4" t="str">
        <f>_xlfn.XLOOKUP(Transactions[[#This Row],[Sub-category]], TblDV[Sub-category],TblDV[Category],"")</f>
        <v>Living Expenses</v>
      </c>
      <c r="I246" s="4" t="str">
        <f>_xlfn.XLOOKUP(Transactions[[#This Row],[Sub-category]], TblDV[Sub-category],TblDV[Category Type],"")</f>
        <v>Expense</v>
      </c>
    </row>
    <row r="247" spans="1:9" x14ac:dyDescent="0.3">
      <c r="A247" t="s">
        <v>10</v>
      </c>
      <c r="B247" s="2">
        <v>44350</v>
      </c>
      <c r="C247" t="s">
        <v>48</v>
      </c>
      <c r="D247">
        <v>150</v>
      </c>
      <c r="F247" s="4">
        <f t="shared" si="3"/>
        <v>-150</v>
      </c>
      <c r="G247" s="4" t="s">
        <v>49</v>
      </c>
      <c r="H247" s="4" t="str">
        <f>_xlfn.XLOOKUP(Transactions[[#This Row],[Sub-category]], TblDV[Sub-category],TblDV[Category],"")</f>
        <v>Transport</v>
      </c>
      <c r="I247" s="4" t="str">
        <f>_xlfn.XLOOKUP(Transactions[[#This Row],[Sub-category]], TblDV[Sub-category],TblDV[Category Type],"")</f>
        <v>Expense</v>
      </c>
    </row>
    <row r="248" spans="1:9" x14ac:dyDescent="0.3">
      <c r="A248" t="s">
        <v>5</v>
      </c>
      <c r="B248" s="2">
        <v>44350</v>
      </c>
      <c r="C248" t="s">
        <v>25</v>
      </c>
      <c r="D248">
        <v>5</v>
      </c>
      <c r="F248" s="4">
        <f t="shared" si="3"/>
        <v>-5</v>
      </c>
      <c r="G248" s="4" t="s">
        <v>26</v>
      </c>
      <c r="H248" s="4" t="str">
        <f>_xlfn.XLOOKUP(Transactions[[#This Row],[Sub-category]], TblDV[Sub-category],TblDV[Category],"")</f>
        <v>Dining Out</v>
      </c>
      <c r="I248" s="4" t="str">
        <f>_xlfn.XLOOKUP(Transactions[[#This Row],[Sub-category]], TblDV[Sub-category],TblDV[Category Type],"")</f>
        <v>Expense</v>
      </c>
    </row>
    <row r="249" spans="1:9" x14ac:dyDescent="0.3">
      <c r="A249" t="s">
        <v>5</v>
      </c>
      <c r="B249" s="2">
        <v>44351</v>
      </c>
      <c r="C249" t="s">
        <v>25</v>
      </c>
      <c r="D249">
        <v>5</v>
      </c>
      <c r="F249" s="4">
        <f t="shared" si="3"/>
        <v>-5</v>
      </c>
      <c r="G249" s="4" t="s">
        <v>26</v>
      </c>
      <c r="H249" s="4" t="str">
        <f>_xlfn.XLOOKUP(Transactions[[#This Row],[Sub-category]], TblDV[Sub-category],TblDV[Category],"")</f>
        <v>Dining Out</v>
      </c>
      <c r="I249" s="4" t="str">
        <f>_xlfn.XLOOKUP(Transactions[[#This Row],[Sub-category]], TblDV[Sub-category],TblDV[Category Type],"")</f>
        <v>Expense</v>
      </c>
    </row>
    <row r="250" spans="1:9" x14ac:dyDescent="0.3">
      <c r="A250" t="s">
        <v>5</v>
      </c>
      <c r="B250" s="2">
        <v>44352</v>
      </c>
      <c r="C250" t="s">
        <v>25</v>
      </c>
      <c r="D250">
        <v>5</v>
      </c>
      <c r="F250" s="4">
        <f t="shared" si="3"/>
        <v>-5</v>
      </c>
      <c r="G250" s="4" t="s">
        <v>26</v>
      </c>
      <c r="H250" s="4" t="str">
        <f>_xlfn.XLOOKUP(Transactions[[#This Row],[Sub-category]], TblDV[Sub-category],TblDV[Category],"")</f>
        <v>Dining Out</v>
      </c>
      <c r="I250" s="4" t="str">
        <f>_xlfn.XLOOKUP(Transactions[[#This Row],[Sub-category]], TblDV[Sub-category],TblDV[Category Type],"")</f>
        <v>Expense</v>
      </c>
    </row>
    <row r="251" spans="1:9" x14ac:dyDescent="0.3">
      <c r="A251" t="s">
        <v>5</v>
      </c>
      <c r="B251" s="2">
        <v>44353</v>
      </c>
      <c r="C251" t="s">
        <v>25</v>
      </c>
      <c r="D251">
        <v>5</v>
      </c>
      <c r="F251" s="4">
        <f t="shared" si="3"/>
        <v>-5</v>
      </c>
      <c r="G251" s="4" t="s">
        <v>26</v>
      </c>
      <c r="H251" s="4" t="str">
        <f>_xlfn.XLOOKUP(Transactions[[#This Row],[Sub-category]], TblDV[Sub-category],TblDV[Category],"")</f>
        <v>Dining Out</v>
      </c>
      <c r="I251" s="4" t="str">
        <f>_xlfn.XLOOKUP(Transactions[[#This Row],[Sub-category]], TblDV[Sub-category],TblDV[Category Type],"")</f>
        <v>Expense</v>
      </c>
    </row>
    <row r="252" spans="1:9" x14ac:dyDescent="0.3">
      <c r="A252" t="s">
        <v>5</v>
      </c>
      <c r="B252" s="2">
        <v>44353</v>
      </c>
      <c r="C252" t="s">
        <v>17</v>
      </c>
      <c r="D252">
        <v>119</v>
      </c>
      <c r="F252" s="4">
        <f t="shared" si="3"/>
        <v>-119</v>
      </c>
      <c r="G252" s="4" t="s">
        <v>18</v>
      </c>
      <c r="H252" s="4" t="str">
        <f>_xlfn.XLOOKUP(Transactions[[#This Row],[Sub-category]], TblDV[Sub-category],TblDV[Category],"")</f>
        <v>Living Expenses</v>
      </c>
      <c r="I252" s="4" t="str">
        <f>_xlfn.XLOOKUP(Transactions[[#This Row],[Sub-category]], TblDV[Sub-category],TblDV[Category Type],"")</f>
        <v>Expense</v>
      </c>
    </row>
    <row r="253" spans="1:9" x14ac:dyDescent="0.3">
      <c r="A253" t="s">
        <v>10</v>
      </c>
      <c r="B253" s="2">
        <v>44356</v>
      </c>
      <c r="C253" t="s">
        <v>13</v>
      </c>
      <c r="D253">
        <v>55</v>
      </c>
      <c r="F253" s="4">
        <f t="shared" si="3"/>
        <v>-55</v>
      </c>
      <c r="G253" s="4" t="s">
        <v>14</v>
      </c>
      <c r="H253" s="4" t="str">
        <f>_xlfn.XLOOKUP(Transactions[[#This Row],[Sub-category]], TblDV[Sub-category],TblDV[Category],"")</f>
        <v>Living Expenses</v>
      </c>
      <c r="I253" s="4" t="str">
        <f>_xlfn.XLOOKUP(Transactions[[#This Row],[Sub-category]], TblDV[Sub-category],TblDV[Category Type],"")</f>
        <v>Expense</v>
      </c>
    </row>
    <row r="254" spans="1:9" x14ac:dyDescent="0.3">
      <c r="A254" t="s">
        <v>5</v>
      </c>
      <c r="B254" s="2">
        <v>44356</v>
      </c>
      <c r="C254" t="s">
        <v>25</v>
      </c>
      <c r="D254">
        <v>5</v>
      </c>
      <c r="F254" s="4">
        <f t="shared" si="3"/>
        <v>-5</v>
      </c>
      <c r="G254" s="4" t="s">
        <v>26</v>
      </c>
      <c r="H254" s="4" t="str">
        <f>_xlfn.XLOOKUP(Transactions[[#This Row],[Sub-category]], TblDV[Sub-category],TblDV[Category],"")</f>
        <v>Dining Out</v>
      </c>
      <c r="I254" s="4" t="str">
        <f>_xlfn.XLOOKUP(Transactions[[#This Row],[Sub-category]], TblDV[Sub-category],TblDV[Category Type],"")</f>
        <v>Expense</v>
      </c>
    </row>
    <row r="255" spans="1:9" x14ac:dyDescent="0.3">
      <c r="A255" t="s">
        <v>5</v>
      </c>
      <c r="B255" s="2">
        <v>44357</v>
      </c>
      <c r="C255" t="s">
        <v>25</v>
      </c>
      <c r="D255">
        <v>5</v>
      </c>
      <c r="F255" s="4">
        <f t="shared" si="3"/>
        <v>-5</v>
      </c>
      <c r="G255" s="4" t="s">
        <v>26</v>
      </c>
      <c r="H255" s="4" t="str">
        <f>_xlfn.XLOOKUP(Transactions[[#This Row],[Sub-category]], TblDV[Sub-category],TblDV[Category],"")</f>
        <v>Dining Out</v>
      </c>
      <c r="I255" s="4" t="str">
        <f>_xlfn.XLOOKUP(Transactions[[#This Row],[Sub-category]], TblDV[Sub-category],TblDV[Category Type],"")</f>
        <v>Expense</v>
      </c>
    </row>
    <row r="256" spans="1:9" x14ac:dyDescent="0.3">
      <c r="A256" t="s">
        <v>5</v>
      </c>
      <c r="B256" s="2">
        <v>44358</v>
      </c>
      <c r="C256" t="s">
        <v>15</v>
      </c>
      <c r="D256">
        <v>82.1</v>
      </c>
      <c r="F256" s="4">
        <f t="shared" si="3"/>
        <v>-82.1</v>
      </c>
      <c r="G256" s="4" t="s">
        <v>16</v>
      </c>
      <c r="H256" s="4" t="str">
        <f>_xlfn.XLOOKUP(Transactions[[#This Row],[Sub-category]], TblDV[Sub-category],TblDV[Category],"")</f>
        <v>Transport</v>
      </c>
      <c r="I256" s="4" t="str">
        <f>_xlfn.XLOOKUP(Transactions[[#This Row],[Sub-category]], TblDV[Sub-category],TblDV[Category Type],"")</f>
        <v>Expense</v>
      </c>
    </row>
    <row r="257" spans="1:9" x14ac:dyDescent="0.3">
      <c r="A257" t="s">
        <v>5</v>
      </c>
      <c r="B257" s="2">
        <v>44358</v>
      </c>
      <c r="C257" t="s">
        <v>25</v>
      </c>
      <c r="D257">
        <v>5</v>
      </c>
      <c r="F257" s="4">
        <f t="shared" si="3"/>
        <v>-5</v>
      </c>
      <c r="G257" s="4" t="s">
        <v>26</v>
      </c>
      <c r="H257" s="4" t="str">
        <f>_xlfn.XLOOKUP(Transactions[[#This Row],[Sub-category]], TblDV[Sub-category],TblDV[Category],"")</f>
        <v>Dining Out</v>
      </c>
      <c r="I257" s="4" t="str">
        <f>_xlfn.XLOOKUP(Transactions[[#This Row],[Sub-category]], TblDV[Sub-category],TblDV[Category Type],"")</f>
        <v>Expense</v>
      </c>
    </row>
    <row r="258" spans="1:9" x14ac:dyDescent="0.3">
      <c r="A258" t="s">
        <v>5</v>
      </c>
      <c r="B258" s="2">
        <v>44359</v>
      </c>
      <c r="C258" t="s">
        <v>25</v>
      </c>
      <c r="D258">
        <v>5</v>
      </c>
      <c r="F258" s="4">
        <f t="shared" ref="F258:F321" si="4">E258-D258</f>
        <v>-5</v>
      </c>
      <c r="G258" s="4" t="s">
        <v>26</v>
      </c>
      <c r="H258" s="4" t="str">
        <f>_xlfn.XLOOKUP(Transactions[[#This Row],[Sub-category]], TblDV[Sub-category],TblDV[Category],"")</f>
        <v>Dining Out</v>
      </c>
      <c r="I258" s="4" t="str">
        <f>_xlfn.XLOOKUP(Transactions[[#This Row],[Sub-category]], TblDV[Sub-category],TblDV[Category Type],"")</f>
        <v>Expense</v>
      </c>
    </row>
    <row r="259" spans="1:9" x14ac:dyDescent="0.3">
      <c r="A259" t="s">
        <v>5</v>
      </c>
      <c r="B259" s="2">
        <v>44360</v>
      </c>
      <c r="C259" t="s">
        <v>17</v>
      </c>
      <c r="D259">
        <v>140.19999999999999</v>
      </c>
      <c r="F259" s="4">
        <f t="shared" si="4"/>
        <v>-140.19999999999999</v>
      </c>
      <c r="G259" s="4" t="s">
        <v>18</v>
      </c>
      <c r="H259" s="4" t="str">
        <f>_xlfn.XLOOKUP(Transactions[[#This Row],[Sub-category]], TblDV[Sub-category],TblDV[Category],"")</f>
        <v>Living Expenses</v>
      </c>
      <c r="I259" s="4" t="str">
        <f>_xlfn.XLOOKUP(Transactions[[#This Row],[Sub-category]], TblDV[Sub-category],TblDV[Category Type],"")</f>
        <v>Expense</v>
      </c>
    </row>
    <row r="260" spans="1:9" x14ac:dyDescent="0.3">
      <c r="A260" t="s">
        <v>5</v>
      </c>
      <c r="B260" s="2">
        <v>44360</v>
      </c>
      <c r="C260" t="s">
        <v>25</v>
      </c>
      <c r="D260">
        <v>5</v>
      </c>
      <c r="F260" s="4">
        <f t="shared" si="4"/>
        <v>-5</v>
      </c>
      <c r="G260" s="4" t="s">
        <v>26</v>
      </c>
      <c r="H260" s="4" t="str">
        <f>_xlfn.XLOOKUP(Transactions[[#This Row],[Sub-category]], TblDV[Sub-category],TblDV[Category],"")</f>
        <v>Dining Out</v>
      </c>
      <c r="I260" s="4" t="str">
        <f>_xlfn.XLOOKUP(Transactions[[#This Row],[Sub-category]], TblDV[Sub-category],TblDV[Category Type],"")</f>
        <v>Expense</v>
      </c>
    </row>
    <row r="261" spans="1:9" x14ac:dyDescent="0.3">
      <c r="A261" t="s">
        <v>5</v>
      </c>
      <c r="B261" s="2">
        <v>44361</v>
      </c>
      <c r="C261" t="s">
        <v>25</v>
      </c>
      <c r="D261">
        <v>5</v>
      </c>
      <c r="F261" s="4">
        <f t="shared" si="4"/>
        <v>-5</v>
      </c>
      <c r="G261" s="4" t="s">
        <v>26</v>
      </c>
      <c r="H261" s="4" t="str">
        <f>_xlfn.XLOOKUP(Transactions[[#This Row],[Sub-category]], TblDV[Sub-category],TblDV[Category],"")</f>
        <v>Dining Out</v>
      </c>
      <c r="I261" s="4" t="str">
        <f>_xlfn.XLOOKUP(Transactions[[#This Row],[Sub-category]], TblDV[Sub-category],TblDV[Category Type],"")</f>
        <v>Expense</v>
      </c>
    </row>
    <row r="262" spans="1:9" x14ac:dyDescent="0.3">
      <c r="A262" t="s">
        <v>5</v>
      </c>
      <c r="B262" s="2">
        <v>44361</v>
      </c>
      <c r="C262" t="s">
        <v>19</v>
      </c>
      <c r="D262">
        <v>44.9</v>
      </c>
      <c r="F262" s="4">
        <f t="shared" si="4"/>
        <v>-44.9</v>
      </c>
      <c r="G262" s="4" t="s">
        <v>20</v>
      </c>
      <c r="H262" s="4" t="str">
        <f>_xlfn.XLOOKUP(Transactions[[#This Row],[Sub-category]], TblDV[Sub-category],TblDV[Category],"")</f>
        <v>Discretionary</v>
      </c>
      <c r="I262" s="4" t="str">
        <f>_xlfn.XLOOKUP(Transactions[[#This Row],[Sub-category]], TblDV[Sub-category],TblDV[Category Type],"")</f>
        <v>Expense</v>
      </c>
    </row>
    <row r="263" spans="1:9" x14ac:dyDescent="0.3">
      <c r="A263" t="s">
        <v>5</v>
      </c>
      <c r="B263" s="2">
        <v>44361</v>
      </c>
      <c r="C263" t="s">
        <v>21</v>
      </c>
      <c r="D263">
        <v>102.9</v>
      </c>
      <c r="F263" s="4">
        <f t="shared" si="4"/>
        <v>-102.9</v>
      </c>
      <c r="G263" s="4" t="s">
        <v>22</v>
      </c>
      <c r="H263" s="4" t="str">
        <f>_xlfn.XLOOKUP(Transactions[[#This Row],[Sub-category]], TblDV[Sub-category],TblDV[Category],"")</f>
        <v>Discretionary</v>
      </c>
      <c r="I263" s="4" t="str">
        <f>_xlfn.XLOOKUP(Transactions[[#This Row],[Sub-category]], TblDV[Sub-category],TblDV[Category Type],"")</f>
        <v>Expense</v>
      </c>
    </row>
    <row r="264" spans="1:9" x14ac:dyDescent="0.3">
      <c r="A264" t="s">
        <v>5</v>
      </c>
      <c r="B264" s="2">
        <v>44361</v>
      </c>
      <c r="C264" t="s">
        <v>28</v>
      </c>
      <c r="D264">
        <v>56.9</v>
      </c>
      <c r="F264" s="4">
        <f t="shared" si="4"/>
        <v>-56.9</v>
      </c>
      <c r="G264" s="4" t="s">
        <v>29</v>
      </c>
      <c r="H264" s="4" t="str">
        <f>_xlfn.XLOOKUP(Transactions[[#This Row],[Sub-category]], TblDV[Sub-category],TblDV[Category],"")</f>
        <v>Dining Out</v>
      </c>
      <c r="I264" s="4" t="str">
        <f>_xlfn.XLOOKUP(Transactions[[#This Row],[Sub-category]], TblDV[Sub-category],TblDV[Category Type],"")</f>
        <v>Expense</v>
      </c>
    </row>
    <row r="265" spans="1:9" x14ac:dyDescent="0.3">
      <c r="A265" t="s">
        <v>5</v>
      </c>
      <c r="B265" s="2">
        <v>44362</v>
      </c>
      <c r="C265" t="s">
        <v>45</v>
      </c>
      <c r="D265">
        <v>33.1</v>
      </c>
      <c r="F265" s="4">
        <f t="shared" si="4"/>
        <v>-33.1</v>
      </c>
      <c r="G265" s="4" t="s">
        <v>46</v>
      </c>
      <c r="H265" s="4" t="str">
        <f>_xlfn.XLOOKUP(Transactions[[#This Row],[Sub-category]], TblDV[Sub-category],TblDV[Category],"")</f>
        <v>Transport</v>
      </c>
      <c r="I265" s="4" t="str">
        <f>_xlfn.XLOOKUP(Transactions[[#This Row],[Sub-category]], TblDV[Sub-category],TblDV[Category Type],"")</f>
        <v>Expense</v>
      </c>
    </row>
    <row r="266" spans="1:9" x14ac:dyDescent="0.3">
      <c r="A266" t="s">
        <v>10</v>
      </c>
      <c r="B266" s="2">
        <v>44363</v>
      </c>
      <c r="C266" t="s">
        <v>23</v>
      </c>
      <c r="D266">
        <v>30</v>
      </c>
      <c r="F266" s="4">
        <f t="shared" si="4"/>
        <v>-30</v>
      </c>
      <c r="G266" s="4" t="s">
        <v>24</v>
      </c>
      <c r="H266" s="4" t="str">
        <f>_xlfn.XLOOKUP(Transactions[[#This Row],[Sub-category]], TblDV[Sub-category],TblDV[Category],"")</f>
        <v>Discretionary</v>
      </c>
      <c r="I266" s="4" t="str">
        <f>_xlfn.XLOOKUP(Transactions[[#This Row],[Sub-category]], TblDV[Sub-category],TblDV[Category Type],"")</f>
        <v>Expense</v>
      </c>
    </row>
    <row r="267" spans="1:9" x14ac:dyDescent="0.3">
      <c r="A267" t="s">
        <v>5</v>
      </c>
      <c r="B267" s="2">
        <v>44363</v>
      </c>
      <c r="C267" t="s">
        <v>25</v>
      </c>
      <c r="D267">
        <v>5</v>
      </c>
      <c r="F267" s="4">
        <f t="shared" si="4"/>
        <v>-5</v>
      </c>
      <c r="G267" s="4" t="s">
        <v>26</v>
      </c>
      <c r="H267" s="4" t="str">
        <f>_xlfn.XLOOKUP(Transactions[[#This Row],[Sub-category]], TblDV[Sub-category],TblDV[Category],"")</f>
        <v>Dining Out</v>
      </c>
      <c r="I267" s="4" t="str">
        <f>_xlfn.XLOOKUP(Transactions[[#This Row],[Sub-category]], TblDV[Sub-category],TblDV[Category Type],"")</f>
        <v>Expense</v>
      </c>
    </row>
    <row r="268" spans="1:9" x14ac:dyDescent="0.3">
      <c r="A268" t="s">
        <v>5</v>
      </c>
      <c r="B268" s="2">
        <v>44364</v>
      </c>
      <c r="C268" t="s">
        <v>25</v>
      </c>
      <c r="D268">
        <v>5</v>
      </c>
      <c r="F268" s="4">
        <f t="shared" si="4"/>
        <v>-5</v>
      </c>
      <c r="G268" s="4" t="s">
        <v>26</v>
      </c>
      <c r="H268" s="4" t="str">
        <f>_xlfn.XLOOKUP(Transactions[[#This Row],[Sub-category]], TblDV[Sub-category],TblDV[Category],"")</f>
        <v>Dining Out</v>
      </c>
      <c r="I268" s="4" t="str">
        <f>_xlfn.XLOOKUP(Transactions[[#This Row],[Sub-category]], TblDV[Sub-category],TblDV[Category Type],"")</f>
        <v>Expense</v>
      </c>
    </row>
    <row r="269" spans="1:9" x14ac:dyDescent="0.3">
      <c r="A269" t="s">
        <v>10</v>
      </c>
      <c r="B269" s="2">
        <v>44364</v>
      </c>
      <c r="C269" t="s">
        <v>51</v>
      </c>
      <c r="D269">
        <v>40</v>
      </c>
      <c r="F269" s="4">
        <f t="shared" si="4"/>
        <v>-40</v>
      </c>
      <c r="G269" s="4" t="s">
        <v>52</v>
      </c>
      <c r="H269" s="4" t="str">
        <f>_xlfn.XLOOKUP(Transactions[[#This Row],[Sub-category]], TblDV[Sub-category],TblDV[Category],"")</f>
        <v>Living Expenses</v>
      </c>
      <c r="I269" s="4" t="str">
        <f>_xlfn.XLOOKUP(Transactions[[#This Row],[Sub-category]], TblDV[Sub-category],TblDV[Category Type],"")</f>
        <v>Expense</v>
      </c>
    </row>
    <row r="270" spans="1:9" x14ac:dyDescent="0.3">
      <c r="A270" t="s">
        <v>5</v>
      </c>
      <c r="B270" s="2">
        <v>44365</v>
      </c>
      <c r="C270" t="s">
        <v>34</v>
      </c>
      <c r="D270">
        <v>50.1</v>
      </c>
      <c r="F270" s="4">
        <f t="shared" si="4"/>
        <v>-50.1</v>
      </c>
      <c r="G270" s="4" t="s">
        <v>35</v>
      </c>
      <c r="H270" s="4" t="str">
        <f>_xlfn.XLOOKUP(Transactions[[#This Row],[Sub-category]], TblDV[Sub-category],TblDV[Category],"")</f>
        <v>Discretionary</v>
      </c>
      <c r="I270" s="4" t="str">
        <f>_xlfn.XLOOKUP(Transactions[[#This Row],[Sub-category]], TblDV[Sub-category],TblDV[Category Type],"")</f>
        <v>Expense</v>
      </c>
    </row>
    <row r="271" spans="1:9" x14ac:dyDescent="0.3">
      <c r="A271" t="s">
        <v>5</v>
      </c>
      <c r="B271" s="2">
        <v>44365</v>
      </c>
      <c r="C271" t="s">
        <v>50</v>
      </c>
      <c r="D271">
        <v>35</v>
      </c>
      <c r="F271" s="4">
        <f t="shared" si="4"/>
        <v>-35</v>
      </c>
      <c r="G271" s="4" t="s">
        <v>20</v>
      </c>
      <c r="H271" s="4" t="str">
        <f>_xlfn.XLOOKUP(Transactions[[#This Row],[Sub-category]], TblDV[Sub-category],TblDV[Category],"")</f>
        <v>Discretionary</v>
      </c>
      <c r="I271" s="4" t="str">
        <f>_xlfn.XLOOKUP(Transactions[[#This Row],[Sub-category]], TblDV[Sub-category],TblDV[Category Type],"")</f>
        <v>Expense</v>
      </c>
    </row>
    <row r="272" spans="1:9" x14ac:dyDescent="0.3">
      <c r="A272" t="s">
        <v>5</v>
      </c>
      <c r="B272" s="2">
        <v>44365</v>
      </c>
      <c r="C272" t="s">
        <v>25</v>
      </c>
      <c r="D272">
        <v>5</v>
      </c>
      <c r="F272" s="4">
        <f t="shared" si="4"/>
        <v>-5</v>
      </c>
      <c r="G272" s="4" t="s">
        <v>26</v>
      </c>
      <c r="H272" s="4" t="str">
        <f>_xlfn.XLOOKUP(Transactions[[#This Row],[Sub-category]], TblDV[Sub-category],TblDV[Category],"")</f>
        <v>Dining Out</v>
      </c>
      <c r="I272" s="4" t="str">
        <f>_xlfn.XLOOKUP(Transactions[[#This Row],[Sub-category]], TblDV[Sub-category],TblDV[Category Type],"")</f>
        <v>Expense</v>
      </c>
    </row>
    <row r="273" spans="1:9" x14ac:dyDescent="0.3">
      <c r="A273" t="s">
        <v>5</v>
      </c>
      <c r="B273" s="2">
        <v>44366</v>
      </c>
      <c r="C273" t="s">
        <v>25</v>
      </c>
      <c r="D273">
        <v>5</v>
      </c>
      <c r="F273" s="4">
        <f t="shared" si="4"/>
        <v>-5</v>
      </c>
      <c r="G273" s="4" t="s">
        <v>26</v>
      </c>
      <c r="H273" s="4" t="str">
        <f>_xlfn.XLOOKUP(Transactions[[#This Row],[Sub-category]], TblDV[Sub-category],TblDV[Category],"")</f>
        <v>Dining Out</v>
      </c>
      <c r="I273" s="4" t="str">
        <f>_xlfn.XLOOKUP(Transactions[[#This Row],[Sub-category]], TblDV[Sub-category],TblDV[Category Type],"")</f>
        <v>Expense</v>
      </c>
    </row>
    <row r="274" spans="1:9" x14ac:dyDescent="0.3">
      <c r="A274" t="s">
        <v>5</v>
      </c>
      <c r="B274" s="2">
        <v>44367</v>
      </c>
      <c r="C274" t="s">
        <v>25</v>
      </c>
      <c r="D274">
        <v>5</v>
      </c>
      <c r="F274" s="4">
        <f t="shared" si="4"/>
        <v>-5</v>
      </c>
      <c r="G274" s="4" t="s">
        <v>26</v>
      </c>
      <c r="H274" s="4" t="str">
        <f>_xlfn.XLOOKUP(Transactions[[#This Row],[Sub-category]], TblDV[Sub-category],TblDV[Category],"")</f>
        <v>Dining Out</v>
      </c>
      <c r="I274" s="4" t="str">
        <f>_xlfn.XLOOKUP(Transactions[[#This Row],[Sub-category]], TblDV[Sub-category],TblDV[Category Type],"")</f>
        <v>Expense</v>
      </c>
    </row>
    <row r="275" spans="1:9" x14ac:dyDescent="0.3">
      <c r="A275" t="s">
        <v>5</v>
      </c>
      <c r="B275" s="2">
        <v>44367</v>
      </c>
      <c r="C275" t="s">
        <v>17</v>
      </c>
      <c r="D275">
        <v>234</v>
      </c>
      <c r="F275" s="4">
        <f t="shared" si="4"/>
        <v>-234</v>
      </c>
      <c r="G275" s="4" t="s">
        <v>18</v>
      </c>
      <c r="H275" s="4" t="str">
        <f>_xlfn.XLOOKUP(Transactions[[#This Row],[Sub-category]], TblDV[Sub-category],TblDV[Category],"")</f>
        <v>Living Expenses</v>
      </c>
      <c r="I275" s="4" t="str">
        <f>_xlfn.XLOOKUP(Transactions[[#This Row],[Sub-category]], TblDV[Sub-category],TblDV[Category Type],"")</f>
        <v>Expense</v>
      </c>
    </row>
    <row r="276" spans="1:9" x14ac:dyDescent="0.3">
      <c r="A276" t="s">
        <v>5</v>
      </c>
      <c r="B276" s="2">
        <v>44368</v>
      </c>
      <c r="C276" t="s">
        <v>41</v>
      </c>
      <c r="D276">
        <v>42.1</v>
      </c>
      <c r="F276" s="4">
        <f t="shared" si="4"/>
        <v>-42.1</v>
      </c>
      <c r="G276" s="4" t="s">
        <v>29</v>
      </c>
      <c r="H276" s="4" t="str">
        <f>_xlfn.XLOOKUP(Transactions[[#This Row],[Sub-category]], TblDV[Sub-category],TblDV[Category],"")</f>
        <v>Dining Out</v>
      </c>
      <c r="I276" s="4" t="str">
        <f>_xlfn.XLOOKUP(Transactions[[#This Row],[Sub-category]], TblDV[Sub-category],TblDV[Category Type],"")</f>
        <v>Expense</v>
      </c>
    </row>
    <row r="277" spans="1:9" x14ac:dyDescent="0.3">
      <c r="A277" t="s">
        <v>5</v>
      </c>
      <c r="B277" s="2">
        <v>44369</v>
      </c>
      <c r="C277" t="s">
        <v>42</v>
      </c>
      <c r="D277">
        <v>17.099999999999998</v>
      </c>
      <c r="F277" s="4">
        <f t="shared" si="4"/>
        <v>-17.099999999999998</v>
      </c>
      <c r="G277" s="4" t="s">
        <v>29</v>
      </c>
      <c r="H277" s="4" t="str">
        <f>_xlfn.XLOOKUP(Transactions[[#This Row],[Sub-category]], TblDV[Sub-category],TblDV[Category],"")</f>
        <v>Dining Out</v>
      </c>
      <c r="I277" s="4" t="str">
        <f>_xlfn.XLOOKUP(Transactions[[#This Row],[Sub-category]], TblDV[Sub-category],TblDV[Category Type],"")</f>
        <v>Expense</v>
      </c>
    </row>
    <row r="278" spans="1:9" x14ac:dyDescent="0.3">
      <c r="A278" t="s">
        <v>10</v>
      </c>
      <c r="B278" s="2">
        <v>44370</v>
      </c>
      <c r="C278" t="s">
        <v>36</v>
      </c>
      <c r="D278">
        <v>55</v>
      </c>
      <c r="F278" s="4">
        <f t="shared" si="4"/>
        <v>-55</v>
      </c>
      <c r="G278" s="4" t="s">
        <v>37</v>
      </c>
      <c r="H278" s="4" t="str">
        <f>_xlfn.XLOOKUP(Transactions[[#This Row],[Sub-category]], TblDV[Sub-category],TblDV[Category],"")</f>
        <v>Charity</v>
      </c>
      <c r="I278" s="4" t="str">
        <f>_xlfn.XLOOKUP(Transactions[[#This Row],[Sub-category]], TblDV[Sub-category],TblDV[Category Type],"")</f>
        <v>Expense</v>
      </c>
    </row>
    <row r="279" spans="1:9" x14ac:dyDescent="0.3">
      <c r="A279" t="s">
        <v>5</v>
      </c>
      <c r="B279" s="2">
        <v>44370</v>
      </c>
      <c r="C279" t="s">
        <v>15</v>
      </c>
      <c r="D279">
        <v>67.900000000000006</v>
      </c>
      <c r="F279" s="4">
        <f t="shared" si="4"/>
        <v>-67.900000000000006</v>
      </c>
      <c r="G279" s="4" t="s">
        <v>16</v>
      </c>
      <c r="H279" s="4" t="str">
        <f>_xlfn.XLOOKUP(Transactions[[#This Row],[Sub-category]], TblDV[Sub-category],TblDV[Category],"")</f>
        <v>Transport</v>
      </c>
      <c r="I279" s="4" t="str">
        <f>_xlfn.XLOOKUP(Transactions[[#This Row],[Sub-category]], TblDV[Sub-category],TblDV[Category Type],"")</f>
        <v>Expense</v>
      </c>
    </row>
    <row r="280" spans="1:9" x14ac:dyDescent="0.3">
      <c r="A280" t="s">
        <v>5</v>
      </c>
      <c r="B280" s="2">
        <v>44370</v>
      </c>
      <c r="C280" t="s">
        <v>25</v>
      </c>
      <c r="D280">
        <v>5</v>
      </c>
      <c r="F280" s="4">
        <f t="shared" si="4"/>
        <v>-5</v>
      </c>
      <c r="G280" s="4" t="s">
        <v>26</v>
      </c>
      <c r="H280" s="4" t="str">
        <f>_xlfn.XLOOKUP(Transactions[[#This Row],[Sub-category]], TblDV[Sub-category],TblDV[Category],"")</f>
        <v>Dining Out</v>
      </c>
      <c r="I280" s="4" t="str">
        <f>_xlfn.XLOOKUP(Transactions[[#This Row],[Sub-category]], TblDV[Sub-category],TblDV[Category Type],"")</f>
        <v>Expense</v>
      </c>
    </row>
    <row r="281" spans="1:9" x14ac:dyDescent="0.3">
      <c r="A281" t="s">
        <v>5</v>
      </c>
      <c r="B281" s="2">
        <v>44371</v>
      </c>
      <c r="C281" t="s">
        <v>25</v>
      </c>
      <c r="D281">
        <v>5</v>
      </c>
      <c r="F281" s="4">
        <f t="shared" si="4"/>
        <v>-5</v>
      </c>
      <c r="G281" s="4" t="s">
        <v>26</v>
      </c>
      <c r="H281" s="4" t="str">
        <f>_xlfn.XLOOKUP(Transactions[[#This Row],[Sub-category]], TblDV[Sub-category],TblDV[Category],"")</f>
        <v>Dining Out</v>
      </c>
      <c r="I281" s="4" t="str">
        <f>_xlfn.XLOOKUP(Transactions[[#This Row],[Sub-category]], TblDV[Sub-category],TblDV[Category Type],"")</f>
        <v>Expense</v>
      </c>
    </row>
    <row r="282" spans="1:9" x14ac:dyDescent="0.3">
      <c r="A282" t="s">
        <v>5</v>
      </c>
      <c r="B282" s="2">
        <v>44372</v>
      </c>
      <c r="C282" t="s">
        <v>25</v>
      </c>
      <c r="D282">
        <v>5</v>
      </c>
      <c r="F282" s="4">
        <f t="shared" si="4"/>
        <v>-5</v>
      </c>
      <c r="G282" s="4" t="s">
        <v>26</v>
      </c>
      <c r="H282" s="4" t="str">
        <f>_xlfn.XLOOKUP(Transactions[[#This Row],[Sub-category]], TblDV[Sub-category],TblDV[Category],"")</f>
        <v>Dining Out</v>
      </c>
      <c r="I282" s="4" t="str">
        <f>_xlfn.XLOOKUP(Transactions[[#This Row],[Sub-category]], TblDV[Sub-category],TblDV[Category Type],"")</f>
        <v>Expense</v>
      </c>
    </row>
    <row r="283" spans="1:9" x14ac:dyDescent="0.3">
      <c r="A283" t="s">
        <v>5</v>
      </c>
      <c r="B283" s="2">
        <v>44373</v>
      </c>
      <c r="C283" t="s">
        <v>25</v>
      </c>
      <c r="D283">
        <v>5</v>
      </c>
      <c r="F283" s="4">
        <f t="shared" si="4"/>
        <v>-5</v>
      </c>
      <c r="G283" s="4" t="s">
        <v>26</v>
      </c>
      <c r="H283" s="4" t="str">
        <f>_xlfn.XLOOKUP(Transactions[[#This Row],[Sub-category]], TblDV[Sub-category],TblDV[Category],"")</f>
        <v>Dining Out</v>
      </c>
      <c r="I283" s="4" t="str">
        <f>_xlfn.XLOOKUP(Transactions[[#This Row],[Sub-category]], TblDV[Sub-category],TblDV[Category Type],"")</f>
        <v>Expense</v>
      </c>
    </row>
    <row r="284" spans="1:9" x14ac:dyDescent="0.3">
      <c r="A284" t="s">
        <v>5</v>
      </c>
      <c r="B284" s="2">
        <v>44374</v>
      </c>
      <c r="C284" t="s">
        <v>25</v>
      </c>
      <c r="D284">
        <v>5</v>
      </c>
      <c r="F284" s="4">
        <f t="shared" si="4"/>
        <v>-5</v>
      </c>
      <c r="G284" s="4" t="s">
        <v>26</v>
      </c>
      <c r="H284" s="4" t="str">
        <f>_xlfn.XLOOKUP(Transactions[[#This Row],[Sub-category]], TblDV[Sub-category],TblDV[Category],"")</f>
        <v>Dining Out</v>
      </c>
      <c r="I284" s="4" t="str">
        <f>_xlfn.XLOOKUP(Transactions[[#This Row],[Sub-category]], TblDV[Sub-category],TblDV[Category Type],"")</f>
        <v>Expense</v>
      </c>
    </row>
    <row r="285" spans="1:9" x14ac:dyDescent="0.3">
      <c r="A285" t="s">
        <v>5</v>
      </c>
      <c r="B285" s="2">
        <v>44374</v>
      </c>
      <c r="C285" t="s">
        <v>17</v>
      </c>
      <c r="D285">
        <v>166.9</v>
      </c>
      <c r="F285" s="4">
        <f t="shared" si="4"/>
        <v>-166.9</v>
      </c>
      <c r="G285" s="4" t="s">
        <v>18</v>
      </c>
      <c r="H285" s="4" t="str">
        <f>_xlfn.XLOOKUP(Transactions[[#This Row],[Sub-category]], TblDV[Sub-category],TblDV[Category],"")</f>
        <v>Living Expenses</v>
      </c>
      <c r="I285" s="4" t="str">
        <f>_xlfn.XLOOKUP(Transactions[[#This Row],[Sub-category]], TblDV[Sub-category],TblDV[Category Type],"")</f>
        <v>Expense</v>
      </c>
    </row>
    <row r="286" spans="1:9" x14ac:dyDescent="0.3">
      <c r="A286" t="s">
        <v>5</v>
      </c>
      <c r="B286" s="2">
        <v>44375</v>
      </c>
      <c r="C286" t="s">
        <v>43</v>
      </c>
      <c r="D286">
        <v>129.9</v>
      </c>
      <c r="F286" s="4">
        <f t="shared" si="4"/>
        <v>-129.9</v>
      </c>
      <c r="G286" s="4" t="s">
        <v>22</v>
      </c>
      <c r="H286" s="4" t="str">
        <f>_xlfn.XLOOKUP(Transactions[[#This Row],[Sub-category]], TblDV[Sub-category],TblDV[Category],"")</f>
        <v>Discretionary</v>
      </c>
      <c r="I286" s="4" t="str">
        <f>_xlfn.XLOOKUP(Transactions[[#This Row],[Sub-category]], TblDV[Sub-category],TblDV[Category Type],"")</f>
        <v>Expense</v>
      </c>
    </row>
    <row r="287" spans="1:9" x14ac:dyDescent="0.3">
      <c r="A287" t="s">
        <v>5</v>
      </c>
      <c r="B287" s="2">
        <v>44375</v>
      </c>
      <c r="C287" t="s">
        <v>44</v>
      </c>
      <c r="D287">
        <v>180.29999999999998</v>
      </c>
      <c r="F287" s="4">
        <f t="shared" si="4"/>
        <v>-180.29999999999998</v>
      </c>
      <c r="G287" s="4" t="s">
        <v>20</v>
      </c>
      <c r="H287" s="4" t="str">
        <f>_xlfn.XLOOKUP(Transactions[[#This Row],[Sub-category]], TblDV[Sub-category],TblDV[Category],"")</f>
        <v>Discretionary</v>
      </c>
      <c r="I287" s="4" t="str">
        <f>_xlfn.XLOOKUP(Transactions[[#This Row],[Sub-category]], TblDV[Sub-category],TblDV[Category Type],"")</f>
        <v>Expense</v>
      </c>
    </row>
    <row r="288" spans="1:9" x14ac:dyDescent="0.3">
      <c r="A288" t="s">
        <v>5</v>
      </c>
      <c r="B288" s="2">
        <v>44376</v>
      </c>
      <c r="C288" t="s">
        <v>21</v>
      </c>
      <c r="D288">
        <v>150.1</v>
      </c>
      <c r="F288" s="4">
        <f t="shared" si="4"/>
        <v>-150.1</v>
      </c>
      <c r="G288" s="4" t="s">
        <v>22</v>
      </c>
      <c r="H288" s="4" t="str">
        <f>_xlfn.XLOOKUP(Transactions[[#This Row],[Sub-category]], TblDV[Sub-category],TblDV[Category],"")</f>
        <v>Discretionary</v>
      </c>
      <c r="I288" s="4" t="str">
        <f>_xlfn.XLOOKUP(Transactions[[#This Row],[Sub-category]], TblDV[Sub-category],TblDV[Category Type],"")</f>
        <v>Expense</v>
      </c>
    </row>
    <row r="289" spans="1:9" x14ac:dyDescent="0.3">
      <c r="A289" t="s">
        <v>5</v>
      </c>
      <c r="B289" s="2">
        <v>44376</v>
      </c>
      <c r="C289" t="s">
        <v>45</v>
      </c>
      <c r="D289">
        <v>28.200000000000003</v>
      </c>
      <c r="F289" s="4">
        <f t="shared" si="4"/>
        <v>-28.200000000000003</v>
      </c>
      <c r="G289" s="4" t="s">
        <v>46</v>
      </c>
      <c r="H289" s="4" t="str">
        <f>_xlfn.XLOOKUP(Transactions[[#This Row],[Sub-category]], TblDV[Sub-category],TblDV[Category],"")</f>
        <v>Transport</v>
      </c>
      <c r="I289" s="4" t="str">
        <f>_xlfn.XLOOKUP(Transactions[[#This Row],[Sub-category]], TblDV[Sub-category],TblDV[Category Type],"")</f>
        <v>Expense</v>
      </c>
    </row>
    <row r="290" spans="1:9" x14ac:dyDescent="0.3">
      <c r="A290" t="s">
        <v>5</v>
      </c>
      <c r="B290" s="2">
        <v>44376</v>
      </c>
      <c r="C290" t="s">
        <v>56</v>
      </c>
      <c r="D290">
        <v>15</v>
      </c>
      <c r="F290" s="4">
        <f t="shared" si="4"/>
        <v>-15</v>
      </c>
      <c r="G290" s="4" t="s">
        <v>29</v>
      </c>
      <c r="H290" s="4" t="str">
        <f>_xlfn.XLOOKUP(Transactions[[#This Row],[Sub-category]], TblDV[Sub-category],TblDV[Category],"")</f>
        <v>Dining Out</v>
      </c>
      <c r="I290" s="4" t="str">
        <f>_xlfn.XLOOKUP(Transactions[[#This Row],[Sub-category]], TblDV[Sub-category],TblDV[Category Type],"")</f>
        <v>Expense</v>
      </c>
    </row>
    <row r="291" spans="1:9" x14ac:dyDescent="0.3">
      <c r="A291" t="s">
        <v>5</v>
      </c>
      <c r="B291" s="2">
        <v>44377</v>
      </c>
      <c r="C291" t="s">
        <v>25</v>
      </c>
      <c r="D291">
        <v>5</v>
      </c>
      <c r="F291" s="4">
        <f t="shared" si="4"/>
        <v>-5</v>
      </c>
      <c r="G291" s="4" t="s">
        <v>26</v>
      </c>
      <c r="H291" s="4" t="str">
        <f>_xlfn.XLOOKUP(Transactions[[#This Row],[Sub-category]], TblDV[Sub-category],TblDV[Category],"")</f>
        <v>Dining Out</v>
      </c>
      <c r="I291" s="4" t="str">
        <f>_xlfn.XLOOKUP(Transactions[[#This Row],[Sub-category]], TblDV[Sub-category],TblDV[Category Type],"")</f>
        <v>Expense</v>
      </c>
    </row>
    <row r="292" spans="1:9" x14ac:dyDescent="0.3">
      <c r="A292" t="s">
        <v>5</v>
      </c>
      <c r="B292" s="2">
        <v>44378</v>
      </c>
      <c r="C292" t="s">
        <v>25</v>
      </c>
      <c r="D292">
        <v>5</v>
      </c>
      <c r="F292" s="4">
        <f t="shared" si="4"/>
        <v>-5</v>
      </c>
      <c r="G292" s="4" t="s">
        <v>26</v>
      </c>
      <c r="H292" s="4" t="str">
        <f>_xlfn.XLOOKUP(Transactions[[#This Row],[Sub-category]], TblDV[Sub-category],TblDV[Category],"")</f>
        <v>Dining Out</v>
      </c>
      <c r="I292" s="4" t="str">
        <f>_xlfn.XLOOKUP(Transactions[[#This Row],[Sub-category]], TblDV[Sub-category],TblDV[Category Type],"")</f>
        <v>Expense</v>
      </c>
    </row>
    <row r="293" spans="1:9" x14ac:dyDescent="0.3">
      <c r="A293" t="s">
        <v>10</v>
      </c>
      <c r="B293" s="2">
        <v>44379</v>
      </c>
      <c r="C293" t="s">
        <v>7</v>
      </c>
      <c r="E293">
        <v>4000</v>
      </c>
      <c r="F293" s="4">
        <f t="shared" si="4"/>
        <v>4000</v>
      </c>
      <c r="G293" s="4" t="s">
        <v>8</v>
      </c>
      <c r="H293" s="4" t="str">
        <f>_xlfn.XLOOKUP(Transactions[[#This Row],[Sub-category]], TblDV[Sub-category],TblDV[Category],"")</f>
        <v>Salary</v>
      </c>
      <c r="I293" s="4" t="str">
        <f>_xlfn.XLOOKUP(Transactions[[#This Row],[Sub-category]], TblDV[Sub-category],TblDV[Category Type],"")</f>
        <v>Income</v>
      </c>
    </row>
    <row r="294" spans="1:9" x14ac:dyDescent="0.3">
      <c r="A294" t="s">
        <v>5</v>
      </c>
      <c r="B294" s="2">
        <v>44380</v>
      </c>
      <c r="C294" t="s">
        <v>25</v>
      </c>
      <c r="D294">
        <v>5</v>
      </c>
      <c r="F294" s="4">
        <f t="shared" si="4"/>
        <v>-5</v>
      </c>
      <c r="G294" s="4" t="s">
        <v>26</v>
      </c>
      <c r="H294" s="4" t="str">
        <f>_xlfn.XLOOKUP(Transactions[[#This Row],[Sub-category]], TblDV[Sub-category],TblDV[Category],"")</f>
        <v>Dining Out</v>
      </c>
      <c r="I294" s="4" t="str">
        <f>_xlfn.XLOOKUP(Transactions[[#This Row],[Sub-category]], TblDV[Sub-category],TblDV[Category Type],"")</f>
        <v>Expense</v>
      </c>
    </row>
    <row r="295" spans="1:9" x14ac:dyDescent="0.3">
      <c r="A295" t="s">
        <v>10</v>
      </c>
      <c r="B295" s="2">
        <v>44382</v>
      </c>
      <c r="C295" t="s">
        <v>53</v>
      </c>
      <c r="D295">
        <v>900</v>
      </c>
      <c r="F295" s="4">
        <f t="shared" si="4"/>
        <v>-900</v>
      </c>
      <c r="G295" s="4" t="s">
        <v>11</v>
      </c>
      <c r="H295" s="4" t="str">
        <f>_xlfn.XLOOKUP(Transactions[[#This Row],[Sub-category]], TblDV[Sub-category],TblDV[Category],"")</f>
        <v>Living Expenses</v>
      </c>
      <c r="I295" s="4" t="str">
        <f>_xlfn.XLOOKUP(Transactions[[#This Row],[Sub-category]], TblDV[Sub-category],TblDV[Category Type],"")</f>
        <v>Expense</v>
      </c>
    </row>
    <row r="296" spans="1:9" x14ac:dyDescent="0.3">
      <c r="A296" t="s">
        <v>10</v>
      </c>
      <c r="B296" s="2">
        <v>44382</v>
      </c>
      <c r="C296" t="s">
        <v>48</v>
      </c>
      <c r="D296">
        <v>150</v>
      </c>
      <c r="F296" s="4">
        <f t="shared" si="4"/>
        <v>-150</v>
      </c>
      <c r="G296" s="4" t="s">
        <v>49</v>
      </c>
      <c r="H296" s="4" t="str">
        <f>_xlfn.XLOOKUP(Transactions[[#This Row],[Sub-category]], TblDV[Sub-category],TblDV[Category],"")</f>
        <v>Transport</v>
      </c>
      <c r="I296" s="4" t="str">
        <f>_xlfn.XLOOKUP(Transactions[[#This Row],[Sub-category]], TblDV[Sub-category],TblDV[Category Type],"")</f>
        <v>Expense</v>
      </c>
    </row>
    <row r="297" spans="1:9" x14ac:dyDescent="0.3">
      <c r="A297" t="s">
        <v>5</v>
      </c>
      <c r="B297" s="2">
        <v>44382</v>
      </c>
      <c r="C297" t="s">
        <v>57</v>
      </c>
      <c r="D297">
        <v>15</v>
      </c>
      <c r="F297" s="4">
        <f t="shared" si="4"/>
        <v>-15</v>
      </c>
      <c r="G297" s="4" t="s">
        <v>29</v>
      </c>
      <c r="H297" s="4" t="str">
        <f>_xlfn.XLOOKUP(Transactions[[#This Row],[Sub-category]], TblDV[Sub-category],TblDV[Category],"")</f>
        <v>Dining Out</v>
      </c>
      <c r="I297" s="4" t="str">
        <f>_xlfn.XLOOKUP(Transactions[[#This Row],[Sub-category]], TblDV[Sub-category],TblDV[Category Type],"")</f>
        <v>Expense</v>
      </c>
    </row>
    <row r="298" spans="1:9" x14ac:dyDescent="0.3">
      <c r="A298" t="s">
        <v>5</v>
      </c>
      <c r="B298" s="2">
        <v>44382</v>
      </c>
      <c r="C298" t="s">
        <v>25</v>
      </c>
      <c r="D298">
        <v>5</v>
      </c>
      <c r="F298" s="4">
        <f t="shared" si="4"/>
        <v>-5</v>
      </c>
      <c r="G298" s="4" t="s">
        <v>26</v>
      </c>
      <c r="H298" s="4" t="str">
        <f>_xlfn.XLOOKUP(Transactions[[#This Row],[Sub-category]], TblDV[Sub-category],TblDV[Category],"")</f>
        <v>Dining Out</v>
      </c>
      <c r="I298" s="4" t="str">
        <f>_xlfn.XLOOKUP(Transactions[[#This Row],[Sub-category]], TblDV[Sub-category],TblDV[Category Type],"")</f>
        <v>Expense</v>
      </c>
    </row>
    <row r="299" spans="1:9" x14ac:dyDescent="0.3">
      <c r="A299" t="s">
        <v>5</v>
      </c>
      <c r="B299" s="2">
        <v>44383</v>
      </c>
      <c r="C299" t="s">
        <v>25</v>
      </c>
      <c r="D299">
        <v>5</v>
      </c>
      <c r="F299" s="4">
        <f t="shared" si="4"/>
        <v>-5</v>
      </c>
      <c r="G299" s="4" t="s">
        <v>26</v>
      </c>
      <c r="H299" s="4" t="str">
        <f>_xlfn.XLOOKUP(Transactions[[#This Row],[Sub-category]], TblDV[Sub-category],TblDV[Category],"")</f>
        <v>Dining Out</v>
      </c>
      <c r="I299" s="4" t="str">
        <f>_xlfn.XLOOKUP(Transactions[[#This Row],[Sub-category]], TblDV[Sub-category],TblDV[Category Type],"")</f>
        <v>Expense</v>
      </c>
    </row>
    <row r="300" spans="1:9" x14ac:dyDescent="0.3">
      <c r="A300" t="s">
        <v>5</v>
      </c>
      <c r="B300" s="2">
        <v>44384</v>
      </c>
      <c r="C300" t="s">
        <v>25</v>
      </c>
      <c r="D300">
        <v>5</v>
      </c>
      <c r="F300" s="4">
        <f t="shared" si="4"/>
        <v>-5</v>
      </c>
      <c r="G300" s="4" t="s">
        <v>26</v>
      </c>
      <c r="H300" s="4" t="str">
        <f>_xlfn.XLOOKUP(Transactions[[#This Row],[Sub-category]], TblDV[Sub-category],TblDV[Category],"")</f>
        <v>Dining Out</v>
      </c>
      <c r="I300" s="4" t="str">
        <f>_xlfn.XLOOKUP(Transactions[[#This Row],[Sub-category]], TblDV[Sub-category],TblDV[Category Type],"")</f>
        <v>Expense</v>
      </c>
    </row>
    <row r="301" spans="1:9" x14ac:dyDescent="0.3">
      <c r="A301" t="s">
        <v>5</v>
      </c>
      <c r="B301" s="2">
        <v>44384</v>
      </c>
      <c r="C301" t="s">
        <v>17</v>
      </c>
      <c r="D301">
        <v>180</v>
      </c>
      <c r="F301" s="4">
        <f t="shared" si="4"/>
        <v>-180</v>
      </c>
      <c r="G301" s="4" t="s">
        <v>18</v>
      </c>
      <c r="H301" s="4" t="str">
        <f>_xlfn.XLOOKUP(Transactions[[#This Row],[Sub-category]], TblDV[Sub-category],TblDV[Category],"")</f>
        <v>Living Expenses</v>
      </c>
      <c r="I301" s="4" t="str">
        <f>_xlfn.XLOOKUP(Transactions[[#This Row],[Sub-category]], TblDV[Sub-category],TblDV[Category Type],"")</f>
        <v>Expense</v>
      </c>
    </row>
    <row r="302" spans="1:9" x14ac:dyDescent="0.3">
      <c r="A302" t="s">
        <v>10</v>
      </c>
      <c r="B302" s="2">
        <v>44387</v>
      </c>
      <c r="C302" t="s">
        <v>13</v>
      </c>
      <c r="D302">
        <v>56.1</v>
      </c>
      <c r="F302" s="4">
        <f t="shared" si="4"/>
        <v>-56.1</v>
      </c>
      <c r="G302" s="4" t="s">
        <v>14</v>
      </c>
      <c r="H302" s="4" t="str">
        <f>_xlfn.XLOOKUP(Transactions[[#This Row],[Sub-category]], TblDV[Sub-category],TblDV[Category],"")</f>
        <v>Living Expenses</v>
      </c>
      <c r="I302" s="4" t="str">
        <f>_xlfn.XLOOKUP(Transactions[[#This Row],[Sub-category]], TblDV[Sub-category],TblDV[Category Type],"")</f>
        <v>Expense</v>
      </c>
    </row>
    <row r="303" spans="1:9" x14ac:dyDescent="0.3">
      <c r="A303" t="s">
        <v>5</v>
      </c>
      <c r="B303" s="2">
        <v>44387</v>
      </c>
      <c r="C303" t="s">
        <v>25</v>
      </c>
      <c r="D303">
        <v>5</v>
      </c>
      <c r="F303" s="4">
        <f t="shared" si="4"/>
        <v>-5</v>
      </c>
      <c r="G303" s="4" t="s">
        <v>26</v>
      </c>
      <c r="H303" s="4" t="str">
        <f>_xlfn.XLOOKUP(Transactions[[#This Row],[Sub-category]], TblDV[Sub-category],TblDV[Category],"")</f>
        <v>Dining Out</v>
      </c>
      <c r="I303" s="4" t="str">
        <f>_xlfn.XLOOKUP(Transactions[[#This Row],[Sub-category]], TblDV[Sub-category],TblDV[Category Type],"")</f>
        <v>Expense</v>
      </c>
    </row>
    <row r="304" spans="1:9" x14ac:dyDescent="0.3">
      <c r="A304" t="s">
        <v>5</v>
      </c>
      <c r="B304" s="2">
        <v>44388</v>
      </c>
      <c r="C304" t="s">
        <v>25</v>
      </c>
      <c r="D304">
        <v>5</v>
      </c>
      <c r="F304" s="4">
        <f t="shared" si="4"/>
        <v>-5</v>
      </c>
      <c r="G304" s="4" t="s">
        <v>26</v>
      </c>
      <c r="H304" s="4" t="str">
        <f>_xlfn.XLOOKUP(Transactions[[#This Row],[Sub-category]], TblDV[Sub-category],TblDV[Category],"")</f>
        <v>Dining Out</v>
      </c>
      <c r="I304" s="4" t="str">
        <f>_xlfn.XLOOKUP(Transactions[[#This Row],[Sub-category]], TblDV[Sub-category],TblDV[Category Type],"")</f>
        <v>Expense</v>
      </c>
    </row>
    <row r="305" spans="1:9" x14ac:dyDescent="0.3">
      <c r="A305" t="s">
        <v>5</v>
      </c>
      <c r="B305" s="2">
        <v>44389</v>
      </c>
      <c r="C305" t="s">
        <v>15</v>
      </c>
      <c r="D305">
        <v>83.1</v>
      </c>
      <c r="F305" s="4">
        <f t="shared" si="4"/>
        <v>-83.1</v>
      </c>
      <c r="G305" s="4" t="s">
        <v>16</v>
      </c>
      <c r="H305" s="4" t="str">
        <f>_xlfn.XLOOKUP(Transactions[[#This Row],[Sub-category]], TblDV[Sub-category],TblDV[Category],"")</f>
        <v>Transport</v>
      </c>
      <c r="I305" s="4" t="str">
        <f>_xlfn.XLOOKUP(Transactions[[#This Row],[Sub-category]], TblDV[Sub-category],TblDV[Category Type],"")</f>
        <v>Expense</v>
      </c>
    </row>
    <row r="306" spans="1:9" x14ac:dyDescent="0.3">
      <c r="A306" t="s">
        <v>5</v>
      </c>
      <c r="B306" s="2">
        <v>44389</v>
      </c>
      <c r="C306" t="s">
        <v>25</v>
      </c>
      <c r="D306">
        <v>5</v>
      </c>
      <c r="F306" s="4">
        <f t="shared" si="4"/>
        <v>-5</v>
      </c>
      <c r="G306" s="4" t="s">
        <v>26</v>
      </c>
      <c r="H306" s="4" t="str">
        <f>_xlfn.XLOOKUP(Transactions[[#This Row],[Sub-category]], TblDV[Sub-category],TblDV[Category],"")</f>
        <v>Dining Out</v>
      </c>
      <c r="I306" s="4" t="str">
        <f>_xlfn.XLOOKUP(Transactions[[#This Row],[Sub-category]], TblDV[Sub-category],TblDV[Category Type],"")</f>
        <v>Expense</v>
      </c>
    </row>
    <row r="307" spans="1:9" x14ac:dyDescent="0.3">
      <c r="A307" t="s">
        <v>5</v>
      </c>
      <c r="B307" s="2">
        <v>44390</v>
      </c>
      <c r="C307" t="s">
        <v>25</v>
      </c>
      <c r="D307">
        <v>5</v>
      </c>
      <c r="F307" s="4">
        <f t="shared" si="4"/>
        <v>-5</v>
      </c>
      <c r="G307" s="4" t="s">
        <v>26</v>
      </c>
      <c r="H307" s="4" t="str">
        <f>_xlfn.XLOOKUP(Transactions[[#This Row],[Sub-category]], TblDV[Sub-category],TblDV[Category],"")</f>
        <v>Dining Out</v>
      </c>
      <c r="I307" s="4" t="str">
        <f>_xlfn.XLOOKUP(Transactions[[#This Row],[Sub-category]], TblDV[Sub-category],TblDV[Category Type],"")</f>
        <v>Expense</v>
      </c>
    </row>
    <row r="308" spans="1:9" x14ac:dyDescent="0.3">
      <c r="A308" t="s">
        <v>5</v>
      </c>
      <c r="B308" s="2">
        <v>44391</v>
      </c>
      <c r="C308" t="s">
        <v>17</v>
      </c>
      <c r="D308">
        <v>141.1</v>
      </c>
      <c r="F308" s="4">
        <f t="shared" si="4"/>
        <v>-141.1</v>
      </c>
      <c r="G308" s="4" t="s">
        <v>18</v>
      </c>
      <c r="H308" s="4" t="str">
        <f>_xlfn.XLOOKUP(Transactions[[#This Row],[Sub-category]], TblDV[Sub-category],TblDV[Category],"")</f>
        <v>Living Expenses</v>
      </c>
      <c r="I308" s="4" t="str">
        <f>_xlfn.XLOOKUP(Transactions[[#This Row],[Sub-category]], TblDV[Sub-category],TblDV[Category Type],"")</f>
        <v>Expense</v>
      </c>
    </row>
    <row r="309" spans="1:9" x14ac:dyDescent="0.3">
      <c r="A309" t="s">
        <v>5</v>
      </c>
      <c r="B309" s="2">
        <v>44391</v>
      </c>
      <c r="C309" t="s">
        <v>25</v>
      </c>
      <c r="D309">
        <v>5</v>
      </c>
      <c r="F309" s="4">
        <f t="shared" si="4"/>
        <v>-5</v>
      </c>
      <c r="G309" s="4" t="s">
        <v>26</v>
      </c>
      <c r="H309" s="4" t="str">
        <f>_xlfn.XLOOKUP(Transactions[[#This Row],[Sub-category]], TblDV[Sub-category],TblDV[Category],"")</f>
        <v>Dining Out</v>
      </c>
      <c r="I309" s="4" t="str">
        <f>_xlfn.XLOOKUP(Transactions[[#This Row],[Sub-category]], TblDV[Sub-category],TblDV[Category Type],"")</f>
        <v>Expense</v>
      </c>
    </row>
    <row r="310" spans="1:9" x14ac:dyDescent="0.3">
      <c r="A310" t="s">
        <v>5</v>
      </c>
      <c r="B310" s="2">
        <v>44392</v>
      </c>
      <c r="C310" t="s">
        <v>25</v>
      </c>
      <c r="D310">
        <v>5</v>
      </c>
      <c r="F310" s="4">
        <f t="shared" si="4"/>
        <v>-5</v>
      </c>
      <c r="G310" s="4" t="s">
        <v>26</v>
      </c>
      <c r="H310" s="4" t="str">
        <f>_xlfn.XLOOKUP(Transactions[[#This Row],[Sub-category]], TblDV[Sub-category],TblDV[Category],"")</f>
        <v>Dining Out</v>
      </c>
      <c r="I310" s="4" t="str">
        <f>_xlfn.XLOOKUP(Transactions[[#This Row],[Sub-category]], TblDV[Sub-category],TblDV[Category Type],"")</f>
        <v>Expense</v>
      </c>
    </row>
    <row r="311" spans="1:9" x14ac:dyDescent="0.3">
      <c r="A311" t="s">
        <v>5</v>
      </c>
      <c r="B311" s="2">
        <v>44392</v>
      </c>
      <c r="C311" t="s">
        <v>19</v>
      </c>
      <c r="D311">
        <v>45.8</v>
      </c>
      <c r="F311" s="4">
        <f t="shared" si="4"/>
        <v>-45.8</v>
      </c>
      <c r="G311" s="4" t="s">
        <v>20</v>
      </c>
      <c r="H311" s="4" t="str">
        <f>_xlfn.XLOOKUP(Transactions[[#This Row],[Sub-category]], TblDV[Sub-category],TblDV[Category],"")</f>
        <v>Discretionary</v>
      </c>
      <c r="I311" s="4" t="str">
        <f>_xlfn.XLOOKUP(Transactions[[#This Row],[Sub-category]], TblDV[Sub-category],TblDV[Category Type],"")</f>
        <v>Expense</v>
      </c>
    </row>
    <row r="312" spans="1:9" x14ac:dyDescent="0.3">
      <c r="A312" t="s">
        <v>5</v>
      </c>
      <c r="B312" s="2">
        <v>44392</v>
      </c>
      <c r="C312" t="s">
        <v>21</v>
      </c>
      <c r="D312">
        <v>103.80000000000001</v>
      </c>
      <c r="F312" s="4">
        <f t="shared" si="4"/>
        <v>-103.80000000000001</v>
      </c>
      <c r="G312" s="4" t="s">
        <v>22</v>
      </c>
      <c r="H312" s="4" t="str">
        <f>_xlfn.XLOOKUP(Transactions[[#This Row],[Sub-category]], TblDV[Sub-category],TblDV[Category],"")</f>
        <v>Discretionary</v>
      </c>
      <c r="I312" s="4" t="str">
        <f>_xlfn.XLOOKUP(Transactions[[#This Row],[Sub-category]], TblDV[Sub-category],TblDV[Category Type],"")</f>
        <v>Expense</v>
      </c>
    </row>
    <row r="313" spans="1:9" x14ac:dyDescent="0.3">
      <c r="A313" t="s">
        <v>5</v>
      </c>
      <c r="B313" s="2">
        <v>44392</v>
      </c>
      <c r="C313" t="s">
        <v>28</v>
      </c>
      <c r="D313">
        <v>58</v>
      </c>
      <c r="F313" s="4">
        <f t="shared" si="4"/>
        <v>-58</v>
      </c>
      <c r="G313" s="4" t="s">
        <v>29</v>
      </c>
      <c r="H313" s="4" t="str">
        <f>_xlfn.XLOOKUP(Transactions[[#This Row],[Sub-category]], TblDV[Sub-category],TblDV[Category],"")</f>
        <v>Dining Out</v>
      </c>
      <c r="I313" s="4" t="str">
        <f>_xlfn.XLOOKUP(Transactions[[#This Row],[Sub-category]], TblDV[Sub-category],TblDV[Category Type],"")</f>
        <v>Expense</v>
      </c>
    </row>
    <row r="314" spans="1:9" x14ac:dyDescent="0.3">
      <c r="A314" t="s">
        <v>5</v>
      </c>
      <c r="B314" s="2">
        <v>44393</v>
      </c>
      <c r="C314" t="s">
        <v>45</v>
      </c>
      <c r="D314">
        <v>34.200000000000003</v>
      </c>
      <c r="F314" s="4">
        <f t="shared" si="4"/>
        <v>-34.200000000000003</v>
      </c>
      <c r="G314" s="4" t="s">
        <v>46</v>
      </c>
      <c r="H314" s="4" t="str">
        <f>_xlfn.XLOOKUP(Transactions[[#This Row],[Sub-category]], TblDV[Sub-category],TblDV[Category],"")</f>
        <v>Transport</v>
      </c>
      <c r="I314" s="4" t="str">
        <f>_xlfn.XLOOKUP(Transactions[[#This Row],[Sub-category]], TblDV[Sub-category],TblDV[Category Type],"")</f>
        <v>Expense</v>
      </c>
    </row>
    <row r="315" spans="1:9" x14ac:dyDescent="0.3">
      <c r="A315" t="s">
        <v>10</v>
      </c>
      <c r="B315" s="2">
        <v>44394</v>
      </c>
      <c r="C315" t="s">
        <v>23</v>
      </c>
      <c r="D315">
        <v>30</v>
      </c>
      <c r="F315" s="4">
        <f t="shared" si="4"/>
        <v>-30</v>
      </c>
      <c r="G315" s="4" t="s">
        <v>24</v>
      </c>
      <c r="H315" s="4" t="str">
        <f>_xlfn.XLOOKUP(Transactions[[#This Row],[Sub-category]], TblDV[Sub-category],TblDV[Category],"")</f>
        <v>Discretionary</v>
      </c>
      <c r="I315" s="4" t="str">
        <f>_xlfn.XLOOKUP(Transactions[[#This Row],[Sub-category]], TblDV[Sub-category],TblDV[Category Type],"")</f>
        <v>Expense</v>
      </c>
    </row>
    <row r="316" spans="1:9" x14ac:dyDescent="0.3">
      <c r="A316" t="s">
        <v>5</v>
      </c>
      <c r="B316" s="2">
        <v>44394</v>
      </c>
      <c r="C316" t="s">
        <v>25</v>
      </c>
      <c r="D316">
        <v>5</v>
      </c>
      <c r="F316" s="4">
        <f t="shared" si="4"/>
        <v>-5</v>
      </c>
      <c r="G316" s="4" t="s">
        <v>26</v>
      </c>
      <c r="H316" s="4" t="str">
        <f>_xlfn.XLOOKUP(Transactions[[#This Row],[Sub-category]], TblDV[Sub-category],TblDV[Category],"")</f>
        <v>Dining Out</v>
      </c>
      <c r="I316" s="4" t="str">
        <f>_xlfn.XLOOKUP(Transactions[[#This Row],[Sub-category]], TblDV[Sub-category],TblDV[Category Type],"")</f>
        <v>Expense</v>
      </c>
    </row>
    <row r="317" spans="1:9" x14ac:dyDescent="0.3">
      <c r="A317" t="s">
        <v>5</v>
      </c>
      <c r="B317" s="2">
        <v>44395</v>
      </c>
      <c r="C317" t="s">
        <v>25</v>
      </c>
      <c r="D317">
        <v>5</v>
      </c>
      <c r="F317" s="4">
        <f t="shared" si="4"/>
        <v>-5</v>
      </c>
      <c r="G317" s="4" t="s">
        <v>26</v>
      </c>
      <c r="H317" s="4" t="str">
        <f>_xlfn.XLOOKUP(Transactions[[#This Row],[Sub-category]], TblDV[Sub-category],TblDV[Category],"")</f>
        <v>Dining Out</v>
      </c>
      <c r="I317" s="4" t="str">
        <f>_xlfn.XLOOKUP(Transactions[[#This Row],[Sub-category]], TblDV[Sub-category],TblDV[Category Type],"")</f>
        <v>Expense</v>
      </c>
    </row>
    <row r="318" spans="1:9" x14ac:dyDescent="0.3">
      <c r="A318" t="s">
        <v>10</v>
      </c>
      <c r="B318" s="2">
        <v>44395</v>
      </c>
      <c r="C318" t="s">
        <v>51</v>
      </c>
      <c r="D318">
        <v>40</v>
      </c>
      <c r="F318" s="4">
        <f t="shared" si="4"/>
        <v>-40</v>
      </c>
      <c r="G318" s="4" t="s">
        <v>52</v>
      </c>
      <c r="H318" s="4" t="str">
        <f>_xlfn.XLOOKUP(Transactions[[#This Row],[Sub-category]], TblDV[Sub-category],TblDV[Category],"")</f>
        <v>Living Expenses</v>
      </c>
      <c r="I318" s="4" t="str">
        <f>_xlfn.XLOOKUP(Transactions[[#This Row],[Sub-category]], TblDV[Sub-category],TblDV[Category Type],"")</f>
        <v>Expense</v>
      </c>
    </row>
    <row r="319" spans="1:9" x14ac:dyDescent="0.3">
      <c r="A319" t="s">
        <v>5</v>
      </c>
      <c r="B319" s="2">
        <v>44396</v>
      </c>
      <c r="C319" t="s">
        <v>34</v>
      </c>
      <c r="D319">
        <v>51.1</v>
      </c>
      <c r="F319" s="4">
        <f t="shared" si="4"/>
        <v>-51.1</v>
      </c>
      <c r="G319" s="4" t="s">
        <v>35</v>
      </c>
      <c r="H319" s="4" t="str">
        <f>_xlfn.XLOOKUP(Transactions[[#This Row],[Sub-category]], TblDV[Sub-category],TblDV[Category],"")</f>
        <v>Discretionary</v>
      </c>
      <c r="I319" s="4" t="str">
        <f>_xlfn.XLOOKUP(Transactions[[#This Row],[Sub-category]], TblDV[Sub-category],TblDV[Category Type],"")</f>
        <v>Expense</v>
      </c>
    </row>
    <row r="320" spans="1:9" x14ac:dyDescent="0.3">
      <c r="A320" t="s">
        <v>5</v>
      </c>
      <c r="B320" s="2">
        <v>44396</v>
      </c>
      <c r="C320" t="s">
        <v>50</v>
      </c>
      <c r="D320">
        <v>35</v>
      </c>
      <c r="F320" s="4">
        <f t="shared" si="4"/>
        <v>-35</v>
      </c>
      <c r="G320" s="4" t="s">
        <v>20</v>
      </c>
      <c r="H320" s="4" t="str">
        <f>_xlfn.XLOOKUP(Transactions[[#This Row],[Sub-category]], TblDV[Sub-category],TblDV[Category],"")</f>
        <v>Discretionary</v>
      </c>
      <c r="I320" s="4" t="str">
        <f>_xlfn.XLOOKUP(Transactions[[#This Row],[Sub-category]], TblDV[Sub-category],TblDV[Category Type],"")</f>
        <v>Expense</v>
      </c>
    </row>
    <row r="321" spans="1:9" x14ac:dyDescent="0.3">
      <c r="A321" t="s">
        <v>5</v>
      </c>
      <c r="B321" s="2">
        <v>44396</v>
      </c>
      <c r="C321" t="s">
        <v>25</v>
      </c>
      <c r="D321">
        <v>5</v>
      </c>
      <c r="F321" s="4">
        <f t="shared" si="4"/>
        <v>-5</v>
      </c>
      <c r="G321" s="4" t="s">
        <v>26</v>
      </c>
      <c r="H321" s="4" t="str">
        <f>_xlfn.XLOOKUP(Transactions[[#This Row],[Sub-category]], TblDV[Sub-category],TblDV[Category],"")</f>
        <v>Dining Out</v>
      </c>
      <c r="I321" s="4" t="str">
        <f>_xlfn.XLOOKUP(Transactions[[#This Row],[Sub-category]], TblDV[Sub-category],TblDV[Category Type],"")</f>
        <v>Expense</v>
      </c>
    </row>
    <row r="322" spans="1:9" x14ac:dyDescent="0.3">
      <c r="A322" t="s">
        <v>5</v>
      </c>
      <c r="B322" s="2">
        <v>44397</v>
      </c>
      <c r="C322" t="s">
        <v>25</v>
      </c>
      <c r="D322">
        <v>5</v>
      </c>
      <c r="F322" s="4">
        <f t="shared" ref="F322:F385" si="5">E322-D322</f>
        <v>-5</v>
      </c>
      <c r="G322" s="4" t="s">
        <v>26</v>
      </c>
      <c r="H322" s="4" t="str">
        <f>_xlfn.XLOOKUP(Transactions[[#This Row],[Sub-category]], TblDV[Sub-category],TblDV[Category],"")</f>
        <v>Dining Out</v>
      </c>
      <c r="I322" s="4" t="str">
        <f>_xlfn.XLOOKUP(Transactions[[#This Row],[Sub-category]], TblDV[Sub-category],TblDV[Category Type],"")</f>
        <v>Expense</v>
      </c>
    </row>
    <row r="323" spans="1:9" x14ac:dyDescent="0.3">
      <c r="A323" t="s">
        <v>5</v>
      </c>
      <c r="B323" s="2">
        <v>44398</v>
      </c>
      <c r="C323" t="s">
        <v>25</v>
      </c>
      <c r="D323">
        <v>5</v>
      </c>
      <c r="F323" s="4">
        <f t="shared" si="5"/>
        <v>-5</v>
      </c>
      <c r="G323" s="4" t="s">
        <v>26</v>
      </c>
      <c r="H323" s="4" t="str">
        <f>_xlfn.XLOOKUP(Transactions[[#This Row],[Sub-category]], TblDV[Sub-category],TblDV[Category],"")</f>
        <v>Dining Out</v>
      </c>
      <c r="I323" s="4" t="str">
        <f>_xlfn.XLOOKUP(Transactions[[#This Row],[Sub-category]], TblDV[Sub-category],TblDV[Category Type],"")</f>
        <v>Expense</v>
      </c>
    </row>
    <row r="324" spans="1:9" x14ac:dyDescent="0.3">
      <c r="A324" t="s">
        <v>5</v>
      </c>
      <c r="B324" s="2">
        <v>44398</v>
      </c>
      <c r="C324" t="s">
        <v>17</v>
      </c>
      <c r="D324">
        <v>176</v>
      </c>
      <c r="F324" s="4">
        <f t="shared" si="5"/>
        <v>-176</v>
      </c>
      <c r="G324" s="4" t="s">
        <v>18</v>
      </c>
      <c r="H324" s="4" t="str">
        <f>_xlfn.XLOOKUP(Transactions[[#This Row],[Sub-category]], TblDV[Sub-category],TblDV[Category],"")</f>
        <v>Living Expenses</v>
      </c>
      <c r="I324" s="4" t="str">
        <f>_xlfn.XLOOKUP(Transactions[[#This Row],[Sub-category]], TblDV[Sub-category],TblDV[Category Type],"")</f>
        <v>Expense</v>
      </c>
    </row>
    <row r="325" spans="1:9" x14ac:dyDescent="0.3">
      <c r="A325" t="s">
        <v>5</v>
      </c>
      <c r="B325" s="2">
        <v>44399</v>
      </c>
      <c r="C325" t="s">
        <v>41</v>
      </c>
      <c r="D325">
        <v>43.1</v>
      </c>
      <c r="F325" s="4">
        <f t="shared" si="5"/>
        <v>-43.1</v>
      </c>
      <c r="G325" s="4" t="s">
        <v>29</v>
      </c>
      <c r="H325" s="4" t="str">
        <f>_xlfn.XLOOKUP(Transactions[[#This Row],[Sub-category]], TblDV[Sub-category],TblDV[Category],"")</f>
        <v>Dining Out</v>
      </c>
      <c r="I325" s="4" t="str">
        <f>_xlfn.XLOOKUP(Transactions[[#This Row],[Sub-category]], TblDV[Sub-category],TblDV[Category Type],"")</f>
        <v>Expense</v>
      </c>
    </row>
    <row r="326" spans="1:9" x14ac:dyDescent="0.3">
      <c r="A326" t="s">
        <v>5</v>
      </c>
      <c r="B326" s="2">
        <v>44400</v>
      </c>
      <c r="C326" t="s">
        <v>42</v>
      </c>
      <c r="D326">
        <v>18.2</v>
      </c>
      <c r="F326" s="4">
        <f t="shared" si="5"/>
        <v>-18.2</v>
      </c>
      <c r="G326" s="4" t="s">
        <v>29</v>
      </c>
      <c r="H326" s="4" t="str">
        <f>_xlfn.XLOOKUP(Transactions[[#This Row],[Sub-category]], TblDV[Sub-category],TblDV[Category],"")</f>
        <v>Dining Out</v>
      </c>
      <c r="I326" s="4" t="str">
        <f>_xlfn.XLOOKUP(Transactions[[#This Row],[Sub-category]], TblDV[Sub-category],TblDV[Category Type],"")</f>
        <v>Expense</v>
      </c>
    </row>
    <row r="327" spans="1:9" x14ac:dyDescent="0.3">
      <c r="A327" t="s">
        <v>10</v>
      </c>
      <c r="B327" s="2">
        <v>44401</v>
      </c>
      <c r="C327" t="s">
        <v>36</v>
      </c>
      <c r="D327">
        <v>55</v>
      </c>
      <c r="F327" s="4">
        <f t="shared" si="5"/>
        <v>-55</v>
      </c>
      <c r="G327" s="4" t="s">
        <v>37</v>
      </c>
      <c r="H327" s="4" t="str">
        <f>_xlfn.XLOOKUP(Transactions[[#This Row],[Sub-category]], TblDV[Sub-category],TblDV[Category],"")</f>
        <v>Charity</v>
      </c>
      <c r="I327" s="4" t="str">
        <f>_xlfn.XLOOKUP(Transactions[[#This Row],[Sub-category]], TblDV[Sub-category],TblDV[Category Type],"")</f>
        <v>Expense</v>
      </c>
    </row>
    <row r="328" spans="1:9" x14ac:dyDescent="0.3">
      <c r="A328" t="s">
        <v>5</v>
      </c>
      <c r="B328" s="2">
        <v>44401</v>
      </c>
      <c r="C328" t="s">
        <v>15</v>
      </c>
      <c r="D328">
        <v>68.800000000000011</v>
      </c>
      <c r="F328" s="4">
        <f t="shared" si="5"/>
        <v>-68.800000000000011</v>
      </c>
      <c r="G328" s="4" t="s">
        <v>16</v>
      </c>
      <c r="H328" s="4" t="str">
        <f>_xlfn.XLOOKUP(Transactions[[#This Row],[Sub-category]], TblDV[Sub-category],TblDV[Category],"")</f>
        <v>Transport</v>
      </c>
      <c r="I328" s="4" t="str">
        <f>_xlfn.XLOOKUP(Transactions[[#This Row],[Sub-category]], TblDV[Sub-category],TblDV[Category Type],"")</f>
        <v>Expense</v>
      </c>
    </row>
    <row r="329" spans="1:9" x14ac:dyDescent="0.3">
      <c r="A329" t="s">
        <v>5</v>
      </c>
      <c r="B329" s="2">
        <v>44401</v>
      </c>
      <c r="C329" t="s">
        <v>25</v>
      </c>
      <c r="D329">
        <v>5</v>
      </c>
      <c r="F329" s="4">
        <f t="shared" si="5"/>
        <v>-5</v>
      </c>
      <c r="G329" s="4" t="s">
        <v>26</v>
      </c>
      <c r="H329" s="4" t="str">
        <f>_xlfn.XLOOKUP(Transactions[[#This Row],[Sub-category]], TblDV[Sub-category],TblDV[Category],"")</f>
        <v>Dining Out</v>
      </c>
      <c r="I329" s="4" t="str">
        <f>_xlfn.XLOOKUP(Transactions[[#This Row],[Sub-category]], TblDV[Sub-category],TblDV[Category Type],"")</f>
        <v>Expense</v>
      </c>
    </row>
    <row r="330" spans="1:9" x14ac:dyDescent="0.3">
      <c r="A330" t="s">
        <v>5</v>
      </c>
      <c r="B330" s="2">
        <v>44402</v>
      </c>
      <c r="C330" t="s">
        <v>25</v>
      </c>
      <c r="D330">
        <v>5</v>
      </c>
      <c r="F330" s="4">
        <f t="shared" si="5"/>
        <v>-5</v>
      </c>
      <c r="G330" s="4" t="s">
        <v>26</v>
      </c>
      <c r="H330" s="4" t="str">
        <f>_xlfn.XLOOKUP(Transactions[[#This Row],[Sub-category]], TblDV[Sub-category],TblDV[Category],"")</f>
        <v>Dining Out</v>
      </c>
      <c r="I330" s="4" t="str">
        <f>_xlfn.XLOOKUP(Transactions[[#This Row],[Sub-category]], TblDV[Sub-category],TblDV[Category Type],"")</f>
        <v>Expense</v>
      </c>
    </row>
    <row r="331" spans="1:9" x14ac:dyDescent="0.3">
      <c r="A331" t="s">
        <v>5</v>
      </c>
      <c r="B331" s="2">
        <v>44403</v>
      </c>
      <c r="C331" t="s">
        <v>25</v>
      </c>
      <c r="D331">
        <v>5</v>
      </c>
      <c r="F331" s="4">
        <f t="shared" si="5"/>
        <v>-5</v>
      </c>
      <c r="G331" s="4" t="s">
        <v>26</v>
      </c>
      <c r="H331" s="4" t="str">
        <f>_xlfn.XLOOKUP(Transactions[[#This Row],[Sub-category]], TblDV[Sub-category],TblDV[Category],"")</f>
        <v>Dining Out</v>
      </c>
      <c r="I331" s="4" t="str">
        <f>_xlfn.XLOOKUP(Transactions[[#This Row],[Sub-category]], TblDV[Sub-category],TblDV[Category Type],"")</f>
        <v>Expense</v>
      </c>
    </row>
    <row r="332" spans="1:9" x14ac:dyDescent="0.3">
      <c r="A332" t="s">
        <v>5</v>
      </c>
      <c r="B332" s="2">
        <v>44404</v>
      </c>
      <c r="C332" t="s">
        <v>25</v>
      </c>
      <c r="D332">
        <v>5</v>
      </c>
      <c r="F332" s="4">
        <f t="shared" si="5"/>
        <v>-5</v>
      </c>
      <c r="G332" s="4" t="s">
        <v>26</v>
      </c>
      <c r="H332" s="4" t="str">
        <f>_xlfn.XLOOKUP(Transactions[[#This Row],[Sub-category]], TblDV[Sub-category],TblDV[Category],"")</f>
        <v>Dining Out</v>
      </c>
      <c r="I332" s="4" t="str">
        <f>_xlfn.XLOOKUP(Transactions[[#This Row],[Sub-category]], TblDV[Sub-category],TblDV[Category Type],"")</f>
        <v>Expense</v>
      </c>
    </row>
    <row r="333" spans="1:9" x14ac:dyDescent="0.3">
      <c r="A333" t="s">
        <v>5</v>
      </c>
      <c r="B333" s="2">
        <v>44405</v>
      </c>
      <c r="C333" t="s">
        <v>25</v>
      </c>
      <c r="D333">
        <v>5</v>
      </c>
      <c r="F333" s="4">
        <f t="shared" si="5"/>
        <v>-5</v>
      </c>
      <c r="G333" s="4" t="s">
        <v>26</v>
      </c>
      <c r="H333" s="4" t="str">
        <f>_xlfn.XLOOKUP(Transactions[[#This Row],[Sub-category]], TblDV[Sub-category],TblDV[Category],"")</f>
        <v>Dining Out</v>
      </c>
      <c r="I333" s="4" t="str">
        <f>_xlfn.XLOOKUP(Transactions[[#This Row],[Sub-category]], TblDV[Sub-category],TblDV[Category Type],"")</f>
        <v>Expense</v>
      </c>
    </row>
    <row r="334" spans="1:9" x14ac:dyDescent="0.3">
      <c r="A334" t="s">
        <v>5</v>
      </c>
      <c r="B334" s="2">
        <v>44405</v>
      </c>
      <c r="C334" t="s">
        <v>17</v>
      </c>
      <c r="D334">
        <v>193</v>
      </c>
      <c r="F334" s="4">
        <f t="shared" si="5"/>
        <v>-193</v>
      </c>
      <c r="G334" s="4" t="s">
        <v>18</v>
      </c>
      <c r="H334" s="4" t="str">
        <f>_xlfn.XLOOKUP(Transactions[[#This Row],[Sub-category]], TblDV[Sub-category],TblDV[Category],"")</f>
        <v>Living Expenses</v>
      </c>
      <c r="I334" s="4" t="str">
        <f>_xlfn.XLOOKUP(Transactions[[#This Row],[Sub-category]], TblDV[Sub-category],TblDV[Category Type],"")</f>
        <v>Expense</v>
      </c>
    </row>
    <row r="335" spans="1:9" x14ac:dyDescent="0.3">
      <c r="A335" t="s">
        <v>5</v>
      </c>
      <c r="B335" s="2">
        <v>44406</v>
      </c>
      <c r="C335" t="s">
        <v>43</v>
      </c>
      <c r="D335">
        <v>130.80000000000001</v>
      </c>
      <c r="F335" s="4">
        <f t="shared" si="5"/>
        <v>-130.80000000000001</v>
      </c>
      <c r="G335" s="4" t="s">
        <v>22</v>
      </c>
      <c r="H335" s="4" t="str">
        <f>_xlfn.XLOOKUP(Transactions[[#This Row],[Sub-category]], TblDV[Sub-category],TblDV[Category],"")</f>
        <v>Discretionary</v>
      </c>
      <c r="I335" s="4" t="str">
        <f>_xlfn.XLOOKUP(Transactions[[#This Row],[Sub-category]], TblDV[Sub-category],TblDV[Category Type],"")</f>
        <v>Expense</v>
      </c>
    </row>
    <row r="336" spans="1:9" x14ac:dyDescent="0.3">
      <c r="A336" t="s">
        <v>5</v>
      </c>
      <c r="B336" s="2">
        <v>44406</v>
      </c>
      <c r="C336" t="s">
        <v>61</v>
      </c>
      <c r="D336">
        <v>181.39999999999998</v>
      </c>
      <c r="F336" s="4">
        <f t="shared" si="5"/>
        <v>-181.39999999999998</v>
      </c>
      <c r="G336" s="4" t="s">
        <v>62</v>
      </c>
      <c r="H336" s="4" t="str">
        <f>_xlfn.XLOOKUP(Transactions[[#This Row],[Sub-category]], TblDV[Sub-category],TblDV[Category],"")</f>
        <v>Discretionary</v>
      </c>
      <c r="I336" s="4" t="str">
        <f>_xlfn.XLOOKUP(Transactions[[#This Row],[Sub-category]], TblDV[Sub-category],TblDV[Category Type],"")</f>
        <v>Expense</v>
      </c>
    </row>
    <row r="337" spans="1:9" x14ac:dyDescent="0.3">
      <c r="A337" t="s">
        <v>5</v>
      </c>
      <c r="B337" s="2">
        <v>44407</v>
      </c>
      <c r="C337" t="s">
        <v>21</v>
      </c>
      <c r="D337">
        <v>151.19999999999999</v>
      </c>
      <c r="F337" s="4">
        <f t="shared" si="5"/>
        <v>-151.19999999999999</v>
      </c>
      <c r="G337" s="4" t="s">
        <v>22</v>
      </c>
      <c r="H337" s="4" t="str">
        <f>_xlfn.XLOOKUP(Transactions[[#This Row],[Sub-category]], TblDV[Sub-category],TblDV[Category],"")</f>
        <v>Discretionary</v>
      </c>
      <c r="I337" s="4" t="str">
        <f>_xlfn.XLOOKUP(Transactions[[#This Row],[Sub-category]], TblDV[Sub-category],TblDV[Category Type],"")</f>
        <v>Expense</v>
      </c>
    </row>
    <row r="338" spans="1:9" x14ac:dyDescent="0.3">
      <c r="A338" t="s">
        <v>5</v>
      </c>
      <c r="B338" s="2">
        <v>44407</v>
      </c>
      <c r="C338" t="s">
        <v>45</v>
      </c>
      <c r="D338">
        <v>29.300000000000004</v>
      </c>
      <c r="F338" s="4">
        <f t="shared" si="5"/>
        <v>-29.300000000000004</v>
      </c>
      <c r="G338" s="4" t="s">
        <v>46</v>
      </c>
      <c r="H338" s="4" t="str">
        <f>_xlfn.XLOOKUP(Transactions[[#This Row],[Sub-category]], TblDV[Sub-category],TblDV[Category],"")</f>
        <v>Transport</v>
      </c>
      <c r="I338" s="4" t="str">
        <f>_xlfn.XLOOKUP(Transactions[[#This Row],[Sub-category]], TblDV[Sub-category],TblDV[Category Type],"")</f>
        <v>Expense</v>
      </c>
    </row>
    <row r="339" spans="1:9" x14ac:dyDescent="0.3">
      <c r="A339" t="s">
        <v>5</v>
      </c>
      <c r="B339" s="2">
        <v>44407</v>
      </c>
      <c r="C339" t="s">
        <v>56</v>
      </c>
      <c r="D339">
        <v>15</v>
      </c>
      <c r="F339" s="4">
        <f t="shared" si="5"/>
        <v>-15</v>
      </c>
      <c r="G339" s="4" t="s">
        <v>29</v>
      </c>
      <c r="H339" s="4" t="str">
        <f>_xlfn.XLOOKUP(Transactions[[#This Row],[Sub-category]], TblDV[Sub-category],TblDV[Category],"")</f>
        <v>Dining Out</v>
      </c>
      <c r="I339" s="4" t="str">
        <f>_xlfn.XLOOKUP(Transactions[[#This Row],[Sub-category]], TblDV[Sub-category],TblDV[Category Type],"")</f>
        <v>Expense</v>
      </c>
    </row>
    <row r="340" spans="1:9" x14ac:dyDescent="0.3">
      <c r="A340" t="s">
        <v>5</v>
      </c>
      <c r="B340" s="2">
        <v>44408</v>
      </c>
      <c r="C340" t="s">
        <v>25</v>
      </c>
      <c r="D340">
        <v>5</v>
      </c>
      <c r="F340" s="4">
        <f t="shared" si="5"/>
        <v>-5</v>
      </c>
      <c r="G340" s="4" t="s">
        <v>26</v>
      </c>
      <c r="H340" s="4" t="str">
        <f>_xlfn.XLOOKUP(Transactions[[#This Row],[Sub-category]], TblDV[Sub-category],TblDV[Category],"")</f>
        <v>Dining Out</v>
      </c>
      <c r="I340" s="4" t="str">
        <f>_xlfn.XLOOKUP(Transactions[[#This Row],[Sub-category]], TblDV[Sub-category],TblDV[Category Type],"")</f>
        <v>Expense</v>
      </c>
    </row>
    <row r="341" spans="1:9" x14ac:dyDescent="0.3">
      <c r="A341" t="s">
        <v>5</v>
      </c>
      <c r="B341" s="2">
        <v>44410</v>
      </c>
      <c r="C341" t="s">
        <v>25</v>
      </c>
      <c r="D341">
        <v>5</v>
      </c>
      <c r="F341" s="4">
        <f t="shared" si="5"/>
        <v>-5</v>
      </c>
      <c r="G341" s="4" t="s">
        <v>26</v>
      </c>
      <c r="H341" s="4" t="str">
        <f>_xlfn.XLOOKUP(Transactions[[#This Row],[Sub-category]], TblDV[Sub-category],TblDV[Category],"")</f>
        <v>Dining Out</v>
      </c>
      <c r="I341" s="4" t="str">
        <f>_xlfn.XLOOKUP(Transactions[[#This Row],[Sub-category]], TblDV[Sub-category],TblDV[Category Type],"")</f>
        <v>Expense</v>
      </c>
    </row>
    <row r="342" spans="1:9" x14ac:dyDescent="0.3">
      <c r="A342" t="s">
        <v>10</v>
      </c>
      <c r="B342" s="2">
        <v>44410</v>
      </c>
      <c r="C342" t="s">
        <v>7</v>
      </c>
      <c r="E342">
        <v>4000</v>
      </c>
      <c r="F342" s="4">
        <f t="shared" si="5"/>
        <v>4000</v>
      </c>
      <c r="G342" s="4" t="s">
        <v>8</v>
      </c>
      <c r="H342" s="4" t="str">
        <f>_xlfn.XLOOKUP(Transactions[[#This Row],[Sub-category]], TblDV[Sub-category],TblDV[Category],"")</f>
        <v>Salary</v>
      </c>
      <c r="I342" s="4" t="str">
        <f>_xlfn.XLOOKUP(Transactions[[#This Row],[Sub-category]], TblDV[Sub-category],TblDV[Category Type],"")</f>
        <v>Income</v>
      </c>
    </row>
    <row r="343" spans="1:9" x14ac:dyDescent="0.3">
      <c r="A343" t="s">
        <v>5</v>
      </c>
      <c r="B343" s="2">
        <v>44411</v>
      </c>
      <c r="C343" t="s">
        <v>25</v>
      </c>
      <c r="D343">
        <v>5</v>
      </c>
      <c r="F343" s="4">
        <f t="shared" si="5"/>
        <v>-5</v>
      </c>
      <c r="G343" s="4" t="s">
        <v>26</v>
      </c>
      <c r="H343" s="4" t="str">
        <f>_xlfn.XLOOKUP(Transactions[[#This Row],[Sub-category]], TblDV[Sub-category],TblDV[Category],"")</f>
        <v>Dining Out</v>
      </c>
      <c r="I343" s="4" t="str">
        <f>_xlfn.XLOOKUP(Transactions[[#This Row],[Sub-category]], TblDV[Sub-category],TblDV[Category Type],"")</f>
        <v>Expense</v>
      </c>
    </row>
    <row r="344" spans="1:9" x14ac:dyDescent="0.3">
      <c r="A344" t="s">
        <v>10</v>
      </c>
      <c r="B344" s="2">
        <v>44413</v>
      </c>
      <c r="C344" t="s">
        <v>53</v>
      </c>
      <c r="D344">
        <v>900</v>
      </c>
      <c r="F344" s="4">
        <f t="shared" si="5"/>
        <v>-900</v>
      </c>
      <c r="G344" s="4" t="s">
        <v>11</v>
      </c>
      <c r="H344" s="4" t="str">
        <f>_xlfn.XLOOKUP(Transactions[[#This Row],[Sub-category]], TblDV[Sub-category],TblDV[Category],"")</f>
        <v>Living Expenses</v>
      </c>
      <c r="I344" s="4" t="str">
        <f>_xlfn.XLOOKUP(Transactions[[#This Row],[Sub-category]], TblDV[Sub-category],TblDV[Category Type],"")</f>
        <v>Expense</v>
      </c>
    </row>
    <row r="345" spans="1:9" x14ac:dyDescent="0.3">
      <c r="A345" t="s">
        <v>10</v>
      </c>
      <c r="B345" s="2">
        <v>44413</v>
      </c>
      <c r="C345" t="s">
        <v>48</v>
      </c>
      <c r="D345">
        <v>150</v>
      </c>
      <c r="F345" s="4">
        <f t="shared" si="5"/>
        <v>-150</v>
      </c>
      <c r="G345" s="4" t="s">
        <v>49</v>
      </c>
      <c r="H345" s="4" t="str">
        <f>_xlfn.XLOOKUP(Transactions[[#This Row],[Sub-category]], TblDV[Sub-category],TblDV[Category],"")</f>
        <v>Transport</v>
      </c>
      <c r="I345" s="4" t="str">
        <f>_xlfn.XLOOKUP(Transactions[[#This Row],[Sub-category]], TblDV[Sub-category],TblDV[Category Type],"")</f>
        <v>Expense</v>
      </c>
    </row>
    <row r="346" spans="1:9" x14ac:dyDescent="0.3">
      <c r="A346" t="s">
        <v>5</v>
      </c>
      <c r="B346" s="2">
        <v>44413</v>
      </c>
      <c r="C346" t="s">
        <v>25</v>
      </c>
      <c r="D346">
        <v>5</v>
      </c>
      <c r="F346" s="4">
        <f t="shared" si="5"/>
        <v>-5</v>
      </c>
      <c r="G346" s="4" t="s">
        <v>26</v>
      </c>
      <c r="H346" s="4" t="str">
        <f>_xlfn.XLOOKUP(Transactions[[#This Row],[Sub-category]], TblDV[Sub-category],TblDV[Category],"")</f>
        <v>Dining Out</v>
      </c>
      <c r="I346" s="4" t="str">
        <f>_xlfn.XLOOKUP(Transactions[[#This Row],[Sub-category]], TblDV[Sub-category],TblDV[Category Type],"")</f>
        <v>Expense</v>
      </c>
    </row>
    <row r="347" spans="1:9" x14ac:dyDescent="0.3">
      <c r="A347" t="s">
        <v>5</v>
      </c>
      <c r="B347" s="2">
        <v>44413</v>
      </c>
      <c r="C347" t="s">
        <v>25</v>
      </c>
      <c r="D347">
        <v>5</v>
      </c>
      <c r="F347" s="4">
        <f t="shared" si="5"/>
        <v>-5</v>
      </c>
      <c r="G347" s="4" t="s">
        <v>26</v>
      </c>
      <c r="H347" s="4" t="str">
        <f>_xlfn.XLOOKUP(Transactions[[#This Row],[Sub-category]], TblDV[Sub-category],TblDV[Category],"")</f>
        <v>Dining Out</v>
      </c>
      <c r="I347" s="4" t="str">
        <f>_xlfn.XLOOKUP(Transactions[[#This Row],[Sub-category]], TblDV[Sub-category],TblDV[Category Type],"")</f>
        <v>Expense</v>
      </c>
    </row>
    <row r="348" spans="1:9" x14ac:dyDescent="0.3">
      <c r="A348" t="s">
        <v>5</v>
      </c>
      <c r="B348" s="2">
        <v>44414</v>
      </c>
      <c r="C348" t="s">
        <v>25</v>
      </c>
      <c r="D348">
        <v>5</v>
      </c>
      <c r="F348" s="4">
        <f t="shared" si="5"/>
        <v>-5</v>
      </c>
      <c r="G348" s="4" t="s">
        <v>26</v>
      </c>
      <c r="H348" s="4" t="str">
        <f>_xlfn.XLOOKUP(Transactions[[#This Row],[Sub-category]], TblDV[Sub-category],TblDV[Category],"")</f>
        <v>Dining Out</v>
      </c>
      <c r="I348" s="4" t="str">
        <f>_xlfn.XLOOKUP(Transactions[[#This Row],[Sub-category]], TblDV[Sub-category],TblDV[Category Type],"")</f>
        <v>Expense</v>
      </c>
    </row>
    <row r="349" spans="1:9" x14ac:dyDescent="0.3">
      <c r="A349" t="s">
        <v>5</v>
      </c>
      <c r="B349" s="2">
        <v>44415</v>
      </c>
      <c r="C349" t="s">
        <v>25</v>
      </c>
      <c r="D349">
        <v>5</v>
      </c>
      <c r="F349" s="4">
        <f t="shared" si="5"/>
        <v>-5</v>
      </c>
      <c r="G349" s="4" t="s">
        <v>26</v>
      </c>
      <c r="H349" s="4" t="str">
        <f>_xlfn.XLOOKUP(Transactions[[#This Row],[Sub-category]], TblDV[Sub-category],TblDV[Category],"")</f>
        <v>Dining Out</v>
      </c>
      <c r="I349" s="4" t="str">
        <f>_xlfn.XLOOKUP(Transactions[[#This Row],[Sub-category]], TblDV[Sub-category],TblDV[Category Type],"")</f>
        <v>Expense</v>
      </c>
    </row>
    <row r="350" spans="1:9" x14ac:dyDescent="0.3">
      <c r="A350" t="s">
        <v>5</v>
      </c>
      <c r="B350" s="2">
        <v>44415</v>
      </c>
      <c r="C350" t="s">
        <v>17</v>
      </c>
      <c r="D350">
        <v>137</v>
      </c>
      <c r="F350" s="4">
        <f t="shared" si="5"/>
        <v>-137</v>
      </c>
      <c r="G350" s="4" t="s">
        <v>18</v>
      </c>
      <c r="H350" s="4" t="str">
        <f>_xlfn.XLOOKUP(Transactions[[#This Row],[Sub-category]], TblDV[Sub-category],TblDV[Category],"")</f>
        <v>Living Expenses</v>
      </c>
      <c r="I350" s="4" t="str">
        <f>_xlfn.XLOOKUP(Transactions[[#This Row],[Sub-category]], TblDV[Sub-category],TblDV[Category Type],"")</f>
        <v>Expense</v>
      </c>
    </row>
    <row r="351" spans="1:9" x14ac:dyDescent="0.3">
      <c r="A351" t="s">
        <v>10</v>
      </c>
      <c r="B351" s="2">
        <v>44418</v>
      </c>
      <c r="C351" t="s">
        <v>13</v>
      </c>
      <c r="D351">
        <v>57</v>
      </c>
      <c r="F351" s="4">
        <f t="shared" si="5"/>
        <v>-57</v>
      </c>
      <c r="G351" s="4" t="s">
        <v>14</v>
      </c>
      <c r="H351" s="4" t="str">
        <f>_xlfn.XLOOKUP(Transactions[[#This Row],[Sub-category]], TblDV[Sub-category],TblDV[Category],"")</f>
        <v>Living Expenses</v>
      </c>
      <c r="I351" s="4" t="str">
        <f>_xlfn.XLOOKUP(Transactions[[#This Row],[Sub-category]], TblDV[Sub-category],TblDV[Category Type],"")</f>
        <v>Expense</v>
      </c>
    </row>
    <row r="352" spans="1:9" x14ac:dyDescent="0.3">
      <c r="A352" t="s">
        <v>5</v>
      </c>
      <c r="B352" s="2">
        <v>44418</v>
      </c>
      <c r="C352" t="s">
        <v>25</v>
      </c>
      <c r="D352">
        <v>5</v>
      </c>
      <c r="F352" s="4">
        <f t="shared" si="5"/>
        <v>-5</v>
      </c>
      <c r="G352" s="4" t="s">
        <v>26</v>
      </c>
      <c r="H352" s="4" t="str">
        <f>_xlfn.XLOOKUP(Transactions[[#This Row],[Sub-category]], TblDV[Sub-category],TblDV[Category],"")</f>
        <v>Dining Out</v>
      </c>
      <c r="I352" s="4" t="str">
        <f>_xlfn.XLOOKUP(Transactions[[#This Row],[Sub-category]], TblDV[Sub-category],TblDV[Category Type],"")</f>
        <v>Expense</v>
      </c>
    </row>
    <row r="353" spans="1:9" x14ac:dyDescent="0.3">
      <c r="A353" t="s">
        <v>5</v>
      </c>
      <c r="B353" s="2">
        <v>44419</v>
      </c>
      <c r="C353" t="s">
        <v>25</v>
      </c>
      <c r="D353">
        <v>5</v>
      </c>
      <c r="F353" s="4">
        <f t="shared" si="5"/>
        <v>-5</v>
      </c>
      <c r="G353" s="4" t="s">
        <v>26</v>
      </c>
      <c r="H353" s="4" t="str">
        <f>_xlfn.XLOOKUP(Transactions[[#This Row],[Sub-category]], TblDV[Sub-category],TblDV[Category],"")</f>
        <v>Dining Out</v>
      </c>
      <c r="I353" s="4" t="str">
        <f>_xlfn.XLOOKUP(Transactions[[#This Row],[Sub-category]], TblDV[Sub-category],TblDV[Category Type],"")</f>
        <v>Expense</v>
      </c>
    </row>
    <row r="354" spans="1:9" x14ac:dyDescent="0.3">
      <c r="A354" t="s">
        <v>5</v>
      </c>
      <c r="B354" s="2">
        <v>44420</v>
      </c>
      <c r="C354" t="s">
        <v>15</v>
      </c>
      <c r="D354">
        <v>84.199999999999989</v>
      </c>
      <c r="F354" s="4">
        <f t="shared" si="5"/>
        <v>-84.199999999999989</v>
      </c>
      <c r="G354" s="4" t="s">
        <v>16</v>
      </c>
      <c r="H354" s="4" t="str">
        <f>_xlfn.XLOOKUP(Transactions[[#This Row],[Sub-category]], TblDV[Sub-category],TblDV[Category],"")</f>
        <v>Transport</v>
      </c>
      <c r="I354" s="4" t="str">
        <f>_xlfn.XLOOKUP(Transactions[[#This Row],[Sub-category]], TblDV[Sub-category],TblDV[Category Type],"")</f>
        <v>Expense</v>
      </c>
    </row>
    <row r="355" spans="1:9" x14ac:dyDescent="0.3">
      <c r="A355" t="s">
        <v>5</v>
      </c>
      <c r="B355" s="2">
        <v>44420</v>
      </c>
      <c r="C355" t="s">
        <v>25</v>
      </c>
      <c r="D355">
        <v>5</v>
      </c>
      <c r="F355" s="4">
        <f t="shared" si="5"/>
        <v>-5</v>
      </c>
      <c r="G355" s="4" t="s">
        <v>26</v>
      </c>
      <c r="H355" s="4" t="str">
        <f>_xlfn.XLOOKUP(Transactions[[#This Row],[Sub-category]], TblDV[Sub-category],TblDV[Category],"")</f>
        <v>Dining Out</v>
      </c>
      <c r="I355" s="4" t="str">
        <f>_xlfn.XLOOKUP(Transactions[[#This Row],[Sub-category]], TblDV[Sub-category],TblDV[Category Type],"")</f>
        <v>Expense</v>
      </c>
    </row>
    <row r="356" spans="1:9" x14ac:dyDescent="0.3">
      <c r="A356" t="s">
        <v>5</v>
      </c>
      <c r="B356" s="2">
        <v>44421</v>
      </c>
      <c r="C356" t="s">
        <v>25</v>
      </c>
      <c r="D356">
        <v>5</v>
      </c>
      <c r="F356" s="4">
        <f t="shared" si="5"/>
        <v>-5</v>
      </c>
      <c r="G356" s="4" t="s">
        <v>26</v>
      </c>
      <c r="H356" s="4" t="str">
        <f>_xlfn.XLOOKUP(Transactions[[#This Row],[Sub-category]], TblDV[Sub-category],TblDV[Category],"")</f>
        <v>Dining Out</v>
      </c>
      <c r="I356" s="4" t="str">
        <f>_xlfn.XLOOKUP(Transactions[[#This Row],[Sub-category]], TblDV[Sub-category],TblDV[Category Type],"")</f>
        <v>Expense</v>
      </c>
    </row>
    <row r="357" spans="1:9" x14ac:dyDescent="0.3">
      <c r="A357" t="s">
        <v>5</v>
      </c>
      <c r="B357" s="2">
        <v>44422</v>
      </c>
      <c r="C357" t="s">
        <v>17</v>
      </c>
      <c r="D357">
        <v>142.1</v>
      </c>
      <c r="F357" s="4">
        <f t="shared" si="5"/>
        <v>-142.1</v>
      </c>
      <c r="G357" s="4" t="s">
        <v>18</v>
      </c>
      <c r="H357" s="4" t="str">
        <f>_xlfn.XLOOKUP(Transactions[[#This Row],[Sub-category]], TblDV[Sub-category],TblDV[Category],"")</f>
        <v>Living Expenses</v>
      </c>
      <c r="I357" s="4" t="str">
        <f>_xlfn.XLOOKUP(Transactions[[#This Row],[Sub-category]], TblDV[Sub-category],TblDV[Category Type],"")</f>
        <v>Expense</v>
      </c>
    </row>
    <row r="358" spans="1:9" x14ac:dyDescent="0.3">
      <c r="A358" t="s">
        <v>5</v>
      </c>
      <c r="B358" s="2">
        <v>44422</v>
      </c>
      <c r="C358" t="s">
        <v>25</v>
      </c>
      <c r="D358">
        <v>5</v>
      </c>
      <c r="F358" s="4">
        <f t="shared" si="5"/>
        <v>-5</v>
      </c>
      <c r="G358" s="4" t="s">
        <v>26</v>
      </c>
      <c r="H358" s="4" t="str">
        <f>_xlfn.XLOOKUP(Transactions[[#This Row],[Sub-category]], TblDV[Sub-category],TblDV[Category],"")</f>
        <v>Dining Out</v>
      </c>
      <c r="I358" s="4" t="str">
        <f>_xlfn.XLOOKUP(Transactions[[#This Row],[Sub-category]], TblDV[Sub-category],TblDV[Category Type],"")</f>
        <v>Expense</v>
      </c>
    </row>
    <row r="359" spans="1:9" x14ac:dyDescent="0.3">
      <c r="A359" t="s">
        <v>5</v>
      </c>
      <c r="B359" s="2">
        <v>44423</v>
      </c>
      <c r="C359" t="s">
        <v>25</v>
      </c>
      <c r="D359">
        <v>5</v>
      </c>
      <c r="F359" s="4">
        <f t="shared" si="5"/>
        <v>-5</v>
      </c>
      <c r="G359" s="4" t="s">
        <v>26</v>
      </c>
      <c r="H359" s="4" t="str">
        <f>_xlfn.XLOOKUP(Transactions[[#This Row],[Sub-category]], TblDV[Sub-category],TblDV[Category],"")</f>
        <v>Dining Out</v>
      </c>
      <c r="I359" s="4" t="str">
        <f>_xlfn.XLOOKUP(Transactions[[#This Row],[Sub-category]], TblDV[Sub-category],TblDV[Category Type],"")</f>
        <v>Expense</v>
      </c>
    </row>
    <row r="360" spans="1:9" x14ac:dyDescent="0.3">
      <c r="A360" t="s">
        <v>5</v>
      </c>
      <c r="B360" s="2">
        <v>44423</v>
      </c>
      <c r="C360" t="s">
        <v>19</v>
      </c>
      <c r="D360">
        <v>46.8</v>
      </c>
      <c r="F360" s="4">
        <f t="shared" si="5"/>
        <v>-46.8</v>
      </c>
      <c r="G360" s="4" t="s">
        <v>20</v>
      </c>
      <c r="H360" s="4" t="str">
        <f>_xlfn.XLOOKUP(Transactions[[#This Row],[Sub-category]], TblDV[Sub-category],TblDV[Category],"")</f>
        <v>Discretionary</v>
      </c>
      <c r="I360" s="4" t="str">
        <f>_xlfn.XLOOKUP(Transactions[[#This Row],[Sub-category]], TblDV[Sub-category],TblDV[Category Type],"")</f>
        <v>Expense</v>
      </c>
    </row>
    <row r="361" spans="1:9" x14ac:dyDescent="0.3">
      <c r="A361" t="s">
        <v>5</v>
      </c>
      <c r="B361" s="2">
        <v>44423</v>
      </c>
      <c r="C361" t="s">
        <v>21</v>
      </c>
      <c r="D361">
        <v>104.70000000000002</v>
      </c>
      <c r="F361" s="4">
        <f t="shared" si="5"/>
        <v>-104.70000000000002</v>
      </c>
      <c r="G361" s="4" t="s">
        <v>22</v>
      </c>
      <c r="H361" s="4" t="str">
        <f>_xlfn.XLOOKUP(Transactions[[#This Row],[Sub-category]], TblDV[Sub-category],TblDV[Category],"")</f>
        <v>Discretionary</v>
      </c>
      <c r="I361" s="4" t="str">
        <f>_xlfn.XLOOKUP(Transactions[[#This Row],[Sub-category]], TblDV[Sub-category],TblDV[Category Type],"")</f>
        <v>Expense</v>
      </c>
    </row>
    <row r="362" spans="1:9" x14ac:dyDescent="0.3">
      <c r="A362" t="s">
        <v>5</v>
      </c>
      <c r="B362" s="2">
        <v>44423</v>
      </c>
      <c r="C362" t="s">
        <v>28</v>
      </c>
      <c r="D362">
        <v>59.1</v>
      </c>
      <c r="F362" s="4">
        <f t="shared" si="5"/>
        <v>-59.1</v>
      </c>
      <c r="G362" s="4" t="s">
        <v>29</v>
      </c>
      <c r="H362" s="4" t="str">
        <f>_xlfn.XLOOKUP(Transactions[[#This Row],[Sub-category]], TblDV[Sub-category],TblDV[Category],"")</f>
        <v>Dining Out</v>
      </c>
      <c r="I362" s="4" t="str">
        <f>_xlfn.XLOOKUP(Transactions[[#This Row],[Sub-category]], TblDV[Sub-category],TblDV[Category Type],"")</f>
        <v>Expense</v>
      </c>
    </row>
    <row r="363" spans="1:9" x14ac:dyDescent="0.3">
      <c r="A363" t="s">
        <v>5</v>
      </c>
      <c r="B363" s="2">
        <v>44424</v>
      </c>
      <c r="C363" t="s">
        <v>45</v>
      </c>
      <c r="D363">
        <v>35.1</v>
      </c>
      <c r="F363" s="4">
        <f t="shared" si="5"/>
        <v>-35.1</v>
      </c>
      <c r="G363" s="4" t="s">
        <v>46</v>
      </c>
      <c r="H363" s="4" t="str">
        <f>_xlfn.XLOOKUP(Transactions[[#This Row],[Sub-category]], TblDV[Sub-category],TblDV[Category],"")</f>
        <v>Transport</v>
      </c>
      <c r="I363" s="4" t="str">
        <f>_xlfn.XLOOKUP(Transactions[[#This Row],[Sub-category]], TblDV[Sub-category],TblDV[Category Type],"")</f>
        <v>Expense</v>
      </c>
    </row>
    <row r="364" spans="1:9" x14ac:dyDescent="0.3">
      <c r="A364" t="s">
        <v>10</v>
      </c>
      <c r="B364" s="2">
        <v>44425</v>
      </c>
      <c r="C364" t="s">
        <v>23</v>
      </c>
      <c r="D364">
        <v>30</v>
      </c>
      <c r="F364" s="4">
        <f t="shared" si="5"/>
        <v>-30</v>
      </c>
      <c r="G364" s="4" t="s">
        <v>24</v>
      </c>
      <c r="H364" s="4" t="str">
        <f>_xlfn.XLOOKUP(Transactions[[#This Row],[Sub-category]], TblDV[Sub-category],TblDV[Category],"")</f>
        <v>Discretionary</v>
      </c>
      <c r="I364" s="4" t="str">
        <f>_xlfn.XLOOKUP(Transactions[[#This Row],[Sub-category]], TblDV[Sub-category],TblDV[Category Type],"")</f>
        <v>Expense</v>
      </c>
    </row>
    <row r="365" spans="1:9" x14ac:dyDescent="0.3">
      <c r="A365" t="s">
        <v>5</v>
      </c>
      <c r="B365" s="2">
        <v>44425</v>
      </c>
      <c r="C365" t="s">
        <v>25</v>
      </c>
      <c r="D365">
        <v>5</v>
      </c>
      <c r="F365" s="4">
        <f t="shared" si="5"/>
        <v>-5</v>
      </c>
      <c r="G365" s="4" t="s">
        <v>26</v>
      </c>
      <c r="H365" s="4" t="str">
        <f>_xlfn.XLOOKUP(Transactions[[#This Row],[Sub-category]], TblDV[Sub-category],TblDV[Category],"")</f>
        <v>Dining Out</v>
      </c>
      <c r="I365" s="4" t="str">
        <f>_xlfn.XLOOKUP(Transactions[[#This Row],[Sub-category]], TblDV[Sub-category],TblDV[Category Type],"")</f>
        <v>Expense</v>
      </c>
    </row>
    <row r="366" spans="1:9" x14ac:dyDescent="0.3">
      <c r="A366" t="s">
        <v>5</v>
      </c>
      <c r="B366" s="2">
        <v>44426</v>
      </c>
      <c r="C366" t="s">
        <v>25</v>
      </c>
      <c r="D366">
        <v>5</v>
      </c>
      <c r="F366" s="4">
        <f t="shared" si="5"/>
        <v>-5</v>
      </c>
      <c r="G366" s="4" t="s">
        <v>26</v>
      </c>
      <c r="H366" s="4" t="str">
        <f>_xlfn.XLOOKUP(Transactions[[#This Row],[Sub-category]], TblDV[Sub-category],TblDV[Category],"")</f>
        <v>Dining Out</v>
      </c>
      <c r="I366" s="4" t="str">
        <f>_xlfn.XLOOKUP(Transactions[[#This Row],[Sub-category]], TblDV[Sub-category],TblDV[Category Type],"")</f>
        <v>Expense</v>
      </c>
    </row>
    <row r="367" spans="1:9" x14ac:dyDescent="0.3">
      <c r="A367" t="s">
        <v>10</v>
      </c>
      <c r="B367" s="2">
        <v>44426</v>
      </c>
      <c r="C367" t="s">
        <v>51</v>
      </c>
      <c r="D367">
        <v>40</v>
      </c>
      <c r="F367" s="4">
        <f t="shared" si="5"/>
        <v>-40</v>
      </c>
      <c r="G367" s="4" t="s">
        <v>52</v>
      </c>
      <c r="H367" s="4" t="str">
        <f>_xlfn.XLOOKUP(Transactions[[#This Row],[Sub-category]], TblDV[Sub-category],TblDV[Category],"")</f>
        <v>Living Expenses</v>
      </c>
      <c r="I367" s="4" t="str">
        <f>_xlfn.XLOOKUP(Transactions[[#This Row],[Sub-category]], TblDV[Sub-category],TblDV[Category Type],"")</f>
        <v>Expense</v>
      </c>
    </row>
    <row r="368" spans="1:9" x14ac:dyDescent="0.3">
      <c r="A368" t="s">
        <v>5</v>
      </c>
      <c r="B368" s="2">
        <v>44427</v>
      </c>
      <c r="C368" t="s">
        <v>34</v>
      </c>
      <c r="D368">
        <v>52.1</v>
      </c>
      <c r="F368" s="4">
        <f t="shared" si="5"/>
        <v>-52.1</v>
      </c>
      <c r="G368" s="4" t="s">
        <v>35</v>
      </c>
      <c r="H368" s="4" t="str">
        <f>_xlfn.XLOOKUP(Transactions[[#This Row],[Sub-category]], TblDV[Sub-category],TblDV[Category],"")</f>
        <v>Discretionary</v>
      </c>
      <c r="I368" s="4" t="str">
        <f>_xlfn.XLOOKUP(Transactions[[#This Row],[Sub-category]], TblDV[Sub-category],TblDV[Category Type],"")</f>
        <v>Expense</v>
      </c>
    </row>
    <row r="369" spans="1:9" x14ac:dyDescent="0.3">
      <c r="A369" t="s">
        <v>5</v>
      </c>
      <c r="B369" s="2">
        <v>44427</v>
      </c>
      <c r="C369" t="s">
        <v>50</v>
      </c>
      <c r="D369">
        <v>35</v>
      </c>
      <c r="F369" s="4">
        <f t="shared" si="5"/>
        <v>-35</v>
      </c>
      <c r="G369" s="4" t="s">
        <v>20</v>
      </c>
      <c r="H369" s="4" t="str">
        <f>_xlfn.XLOOKUP(Transactions[[#This Row],[Sub-category]], TblDV[Sub-category],TblDV[Category],"")</f>
        <v>Discretionary</v>
      </c>
      <c r="I369" s="4" t="str">
        <f>_xlfn.XLOOKUP(Transactions[[#This Row],[Sub-category]], TblDV[Sub-category],TblDV[Category Type],"")</f>
        <v>Expense</v>
      </c>
    </row>
    <row r="370" spans="1:9" x14ac:dyDescent="0.3">
      <c r="A370" t="s">
        <v>5</v>
      </c>
      <c r="B370" s="2">
        <v>44427</v>
      </c>
      <c r="C370" t="s">
        <v>25</v>
      </c>
      <c r="D370">
        <v>5</v>
      </c>
      <c r="F370" s="4">
        <f t="shared" si="5"/>
        <v>-5</v>
      </c>
      <c r="G370" s="4" t="s">
        <v>26</v>
      </c>
      <c r="H370" s="4" t="str">
        <f>_xlfn.XLOOKUP(Transactions[[#This Row],[Sub-category]], TblDV[Sub-category],TblDV[Category],"")</f>
        <v>Dining Out</v>
      </c>
      <c r="I370" s="4" t="str">
        <f>_xlfn.XLOOKUP(Transactions[[#This Row],[Sub-category]], TblDV[Sub-category],TblDV[Category Type],"")</f>
        <v>Expense</v>
      </c>
    </row>
    <row r="371" spans="1:9" x14ac:dyDescent="0.3">
      <c r="A371" t="s">
        <v>5</v>
      </c>
      <c r="B371" s="2">
        <v>44428</v>
      </c>
      <c r="C371" t="s">
        <v>25</v>
      </c>
      <c r="D371">
        <v>5</v>
      </c>
      <c r="F371" s="4">
        <f t="shared" si="5"/>
        <v>-5</v>
      </c>
      <c r="G371" s="4" t="s">
        <v>26</v>
      </c>
      <c r="H371" s="4" t="str">
        <f>_xlfn.XLOOKUP(Transactions[[#This Row],[Sub-category]], TblDV[Sub-category],TblDV[Category],"")</f>
        <v>Dining Out</v>
      </c>
      <c r="I371" s="4" t="str">
        <f>_xlfn.XLOOKUP(Transactions[[#This Row],[Sub-category]], TblDV[Sub-category],TblDV[Category Type],"")</f>
        <v>Expense</v>
      </c>
    </row>
    <row r="372" spans="1:9" x14ac:dyDescent="0.3">
      <c r="A372" t="s">
        <v>5</v>
      </c>
      <c r="B372" s="2">
        <v>44429</v>
      </c>
      <c r="C372" t="s">
        <v>25</v>
      </c>
      <c r="D372">
        <v>5</v>
      </c>
      <c r="F372" s="4">
        <f t="shared" si="5"/>
        <v>-5</v>
      </c>
      <c r="G372" s="4" t="s">
        <v>26</v>
      </c>
      <c r="H372" s="4" t="str">
        <f>_xlfn.XLOOKUP(Transactions[[#This Row],[Sub-category]], TblDV[Sub-category],TblDV[Category],"")</f>
        <v>Dining Out</v>
      </c>
      <c r="I372" s="4" t="str">
        <f>_xlfn.XLOOKUP(Transactions[[#This Row],[Sub-category]], TblDV[Sub-category],TblDV[Category Type],"")</f>
        <v>Expense</v>
      </c>
    </row>
    <row r="373" spans="1:9" x14ac:dyDescent="0.3">
      <c r="A373" t="s">
        <v>5</v>
      </c>
      <c r="B373" s="2">
        <v>44429</v>
      </c>
      <c r="C373" t="s">
        <v>17</v>
      </c>
      <c r="D373">
        <v>177</v>
      </c>
      <c r="F373" s="4">
        <f t="shared" si="5"/>
        <v>-177</v>
      </c>
      <c r="G373" s="4" t="s">
        <v>18</v>
      </c>
      <c r="H373" s="4" t="str">
        <f>_xlfn.XLOOKUP(Transactions[[#This Row],[Sub-category]], TblDV[Sub-category],TblDV[Category],"")</f>
        <v>Living Expenses</v>
      </c>
      <c r="I373" s="4" t="str">
        <f>_xlfn.XLOOKUP(Transactions[[#This Row],[Sub-category]], TblDV[Sub-category],TblDV[Category Type],"")</f>
        <v>Expense</v>
      </c>
    </row>
    <row r="374" spans="1:9" x14ac:dyDescent="0.3">
      <c r="A374" t="s">
        <v>5</v>
      </c>
      <c r="B374" s="2">
        <v>44430</v>
      </c>
      <c r="C374" t="s">
        <v>41</v>
      </c>
      <c r="D374">
        <v>44.2</v>
      </c>
      <c r="F374" s="4">
        <f t="shared" si="5"/>
        <v>-44.2</v>
      </c>
      <c r="G374" s="4" t="s">
        <v>29</v>
      </c>
      <c r="H374" s="4" t="str">
        <f>_xlfn.XLOOKUP(Transactions[[#This Row],[Sub-category]], TblDV[Sub-category],TblDV[Category],"")</f>
        <v>Dining Out</v>
      </c>
      <c r="I374" s="4" t="str">
        <f>_xlfn.XLOOKUP(Transactions[[#This Row],[Sub-category]], TblDV[Sub-category],TblDV[Category Type],"")</f>
        <v>Expense</v>
      </c>
    </row>
    <row r="375" spans="1:9" x14ac:dyDescent="0.3">
      <c r="A375" t="s">
        <v>5</v>
      </c>
      <c r="B375" s="2">
        <v>44431</v>
      </c>
      <c r="C375" t="s">
        <v>42</v>
      </c>
      <c r="D375">
        <v>19.2</v>
      </c>
      <c r="F375" s="4">
        <f t="shared" si="5"/>
        <v>-19.2</v>
      </c>
      <c r="G375" s="4" t="s">
        <v>29</v>
      </c>
      <c r="H375" s="4" t="str">
        <f>_xlfn.XLOOKUP(Transactions[[#This Row],[Sub-category]], TblDV[Sub-category],TblDV[Category],"")</f>
        <v>Dining Out</v>
      </c>
      <c r="I375" s="4" t="str">
        <f>_xlfn.XLOOKUP(Transactions[[#This Row],[Sub-category]], TblDV[Sub-category],TblDV[Category Type],"")</f>
        <v>Expense</v>
      </c>
    </row>
    <row r="376" spans="1:9" x14ac:dyDescent="0.3">
      <c r="A376" t="s">
        <v>10</v>
      </c>
      <c r="B376" s="2">
        <v>44432</v>
      </c>
      <c r="C376" t="s">
        <v>36</v>
      </c>
      <c r="D376">
        <v>55</v>
      </c>
      <c r="F376" s="4">
        <f t="shared" si="5"/>
        <v>-55</v>
      </c>
      <c r="G376" s="4" t="s">
        <v>37</v>
      </c>
      <c r="H376" s="4" t="str">
        <f>_xlfn.XLOOKUP(Transactions[[#This Row],[Sub-category]], TblDV[Sub-category],TblDV[Category],"")</f>
        <v>Charity</v>
      </c>
      <c r="I376" s="4" t="str">
        <f>_xlfn.XLOOKUP(Transactions[[#This Row],[Sub-category]], TblDV[Sub-category],TblDV[Category Type],"")</f>
        <v>Expense</v>
      </c>
    </row>
    <row r="377" spans="1:9" x14ac:dyDescent="0.3">
      <c r="A377" t="s">
        <v>5</v>
      </c>
      <c r="B377" s="2">
        <v>44432</v>
      </c>
      <c r="C377" t="s">
        <v>15</v>
      </c>
      <c r="D377">
        <v>69.700000000000017</v>
      </c>
      <c r="F377" s="4">
        <f t="shared" si="5"/>
        <v>-69.700000000000017</v>
      </c>
      <c r="G377" s="4" t="s">
        <v>16</v>
      </c>
      <c r="H377" s="4" t="str">
        <f>_xlfn.XLOOKUP(Transactions[[#This Row],[Sub-category]], TblDV[Sub-category],TblDV[Category],"")</f>
        <v>Transport</v>
      </c>
      <c r="I377" s="4" t="str">
        <f>_xlfn.XLOOKUP(Transactions[[#This Row],[Sub-category]], TblDV[Sub-category],TblDV[Category Type],"")</f>
        <v>Expense</v>
      </c>
    </row>
    <row r="378" spans="1:9" x14ac:dyDescent="0.3">
      <c r="A378" t="s">
        <v>5</v>
      </c>
      <c r="B378" s="2">
        <v>44432</v>
      </c>
      <c r="C378" t="s">
        <v>25</v>
      </c>
      <c r="D378">
        <v>5</v>
      </c>
      <c r="F378" s="4">
        <f t="shared" si="5"/>
        <v>-5</v>
      </c>
      <c r="G378" s="4" t="s">
        <v>26</v>
      </c>
      <c r="H378" s="4" t="str">
        <f>_xlfn.XLOOKUP(Transactions[[#This Row],[Sub-category]], TblDV[Sub-category],TblDV[Category],"")</f>
        <v>Dining Out</v>
      </c>
      <c r="I378" s="4" t="str">
        <f>_xlfn.XLOOKUP(Transactions[[#This Row],[Sub-category]], TblDV[Sub-category],TblDV[Category Type],"")</f>
        <v>Expense</v>
      </c>
    </row>
    <row r="379" spans="1:9" x14ac:dyDescent="0.3">
      <c r="A379" t="s">
        <v>5</v>
      </c>
      <c r="B379" s="2">
        <v>44433</v>
      </c>
      <c r="C379" t="s">
        <v>25</v>
      </c>
      <c r="D379">
        <v>5</v>
      </c>
      <c r="F379" s="4">
        <f t="shared" si="5"/>
        <v>-5</v>
      </c>
      <c r="G379" s="4" t="s">
        <v>26</v>
      </c>
      <c r="H379" s="4" t="str">
        <f>_xlfn.XLOOKUP(Transactions[[#This Row],[Sub-category]], TblDV[Sub-category],TblDV[Category],"")</f>
        <v>Dining Out</v>
      </c>
      <c r="I379" s="4" t="str">
        <f>_xlfn.XLOOKUP(Transactions[[#This Row],[Sub-category]], TblDV[Sub-category],TblDV[Category Type],"")</f>
        <v>Expense</v>
      </c>
    </row>
    <row r="380" spans="1:9" x14ac:dyDescent="0.3">
      <c r="A380" t="s">
        <v>5</v>
      </c>
      <c r="B380" s="2">
        <v>44434</v>
      </c>
      <c r="C380" t="s">
        <v>25</v>
      </c>
      <c r="D380">
        <v>5</v>
      </c>
      <c r="F380" s="4">
        <f t="shared" si="5"/>
        <v>-5</v>
      </c>
      <c r="G380" s="4" t="s">
        <v>26</v>
      </c>
      <c r="H380" s="4" t="str">
        <f>_xlfn.XLOOKUP(Transactions[[#This Row],[Sub-category]], TblDV[Sub-category],TblDV[Category],"")</f>
        <v>Dining Out</v>
      </c>
      <c r="I380" s="4" t="str">
        <f>_xlfn.XLOOKUP(Transactions[[#This Row],[Sub-category]], TblDV[Sub-category],TblDV[Category Type],"")</f>
        <v>Expense</v>
      </c>
    </row>
    <row r="381" spans="1:9" x14ac:dyDescent="0.3">
      <c r="A381" t="s">
        <v>5</v>
      </c>
      <c r="B381" s="2">
        <v>44435</v>
      </c>
      <c r="C381" t="s">
        <v>25</v>
      </c>
      <c r="D381">
        <v>5</v>
      </c>
      <c r="F381" s="4">
        <f t="shared" si="5"/>
        <v>-5</v>
      </c>
      <c r="G381" s="4" t="s">
        <v>26</v>
      </c>
      <c r="H381" s="4" t="str">
        <f>_xlfn.XLOOKUP(Transactions[[#This Row],[Sub-category]], TblDV[Sub-category],TblDV[Category],"")</f>
        <v>Dining Out</v>
      </c>
      <c r="I381" s="4" t="str">
        <f>_xlfn.XLOOKUP(Transactions[[#This Row],[Sub-category]], TblDV[Sub-category],TblDV[Category Type],"")</f>
        <v>Expense</v>
      </c>
    </row>
    <row r="382" spans="1:9" x14ac:dyDescent="0.3">
      <c r="A382" t="s">
        <v>5</v>
      </c>
      <c r="B382" s="2">
        <v>44436</v>
      </c>
      <c r="C382" t="s">
        <v>25</v>
      </c>
      <c r="D382">
        <v>5</v>
      </c>
      <c r="F382" s="4">
        <f t="shared" si="5"/>
        <v>-5</v>
      </c>
      <c r="G382" s="4" t="s">
        <v>26</v>
      </c>
      <c r="H382" s="4" t="str">
        <f>_xlfn.XLOOKUP(Transactions[[#This Row],[Sub-category]], TblDV[Sub-category],TblDV[Category],"")</f>
        <v>Dining Out</v>
      </c>
      <c r="I382" s="4" t="str">
        <f>_xlfn.XLOOKUP(Transactions[[#This Row],[Sub-category]], TblDV[Sub-category],TblDV[Category Type],"")</f>
        <v>Expense</v>
      </c>
    </row>
    <row r="383" spans="1:9" x14ac:dyDescent="0.3">
      <c r="A383" t="s">
        <v>5</v>
      </c>
      <c r="B383" s="2">
        <v>44436</v>
      </c>
      <c r="C383" t="s">
        <v>17</v>
      </c>
      <c r="D383">
        <v>117</v>
      </c>
      <c r="F383" s="4">
        <f t="shared" si="5"/>
        <v>-117</v>
      </c>
      <c r="G383" s="4" t="s">
        <v>18</v>
      </c>
      <c r="H383" s="4" t="str">
        <f>_xlfn.XLOOKUP(Transactions[[#This Row],[Sub-category]], TblDV[Sub-category],TblDV[Category],"")</f>
        <v>Living Expenses</v>
      </c>
      <c r="I383" s="4" t="str">
        <f>_xlfn.XLOOKUP(Transactions[[#This Row],[Sub-category]], TblDV[Sub-category],TblDV[Category Type],"")</f>
        <v>Expense</v>
      </c>
    </row>
    <row r="384" spans="1:9" x14ac:dyDescent="0.3">
      <c r="A384" t="s">
        <v>5</v>
      </c>
      <c r="B384" s="2">
        <v>44437</v>
      </c>
      <c r="C384" t="s">
        <v>43</v>
      </c>
      <c r="D384">
        <v>131.9</v>
      </c>
      <c r="F384" s="4">
        <f t="shared" si="5"/>
        <v>-131.9</v>
      </c>
      <c r="G384" s="4" t="s">
        <v>22</v>
      </c>
      <c r="H384" s="4" t="str">
        <f>_xlfn.XLOOKUP(Transactions[[#This Row],[Sub-category]], TblDV[Sub-category],TblDV[Category],"")</f>
        <v>Discretionary</v>
      </c>
      <c r="I384" s="4" t="str">
        <f>_xlfn.XLOOKUP(Transactions[[#This Row],[Sub-category]], TblDV[Sub-category],TblDV[Category Type],"")</f>
        <v>Expense</v>
      </c>
    </row>
    <row r="385" spans="1:9" x14ac:dyDescent="0.3">
      <c r="A385" t="s">
        <v>5</v>
      </c>
      <c r="B385" s="2">
        <v>44437</v>
      </c>
      <c r="C385" t="s">
        <v>44</v>
      </c>
      <c r="D385">
        <v>182.39999999999998</v>
      </c>
      <c r="F385" s="4">
        <f t="shared" si="5"/>
        <v>-182.39999999999998</v>
      </c>
      <c r="G385" s="4" t="s">
        <v>20</v>
      </c>
      <c r="H385" s="4" t="str">
        <f>_xlfn.XLOOKUP(Transactions[[#This Row],[Sub-category]], TblDV[Sub-category],TblDV[Category],"")</f>
        <v>Discretionary</v>
      </c>
      <c r="I385" s="4" t="str">
        <f>_xlfn.XLOOKUP(Transactions[[#This Row],[Sub-category]], TblDV[Sub-category],TblDV[Category Type],"")</f>
        <v>Expense</v>
      </c>
    </row>
    <row r="386" spans="1:9" x14ac:dyDescent="0.3">
      <c r="A386" t="s">
        <v>5</v>
      </c>
      <c r="B386" s="2">
        <v>44438</v>
      </c>
      <c r="C386" t="s">
        <v>21</v>
      </c>
      <c r="D386">
        <v>152.29999999999998</v>
      </c>
      <c r="F386" s="4">
        <f t="shared" ref="F386:F449" si="6">E386-D386</f>
        <v>-152.29999999999998</v>
      </c>
      <c r="G386" s="4" t="s">
        <v>22</v>
      </c>
      <c r="H386" s="4" t="str">
        <f>_xlfn.XLOOKUP(Transactions[[#This Row],[Sub-category]], TblDV[Sub-category],TblDV[Category],"")</f>
        <v>Discretionary</v>
      </c>
      <c r="I386" s="4" t="str">
        <f>_xlfn.XLOOKUP(Transactions[[#This Row],[Sub-category]], TblDV[Sub-category],TblDV[Category Type],"")</f>
        <v>Expense</v>
      </c>
    </row>
    <row r="387" spans="1:9" x14ac:dyDescent="0.3">
      <c r="A387" t="s">
        <v>5</v>
      </c>
      <c r="B387" s="2">
        <v>44438</v>
      </c>
      <c r="C387" t="s">
        <v>45</v>
      </c>
      <c r="D387">
        <v>30.300000000000004</v>
      </c>
      <c r="F387" s="4">
        <f t="shared" si="6"/>
        <v>-30.300000000000004</v>
      </c>
      <c r="G387" s="4" t="s">
        <v>46</v>
      </c>
      <c r="H387" s="4" t="str">
        <f>_xlfn.XLOOKUP(Transactions[[#This Row],[Sub-category]], TblDV[Sub-category],TblDV[Category],"")</f>
        <v>Transport</v>
      </c>
      <c r="I387" s="4" t="str">
        <f>_xlfn.XLOOKUP(Transactions[[#This Row],[Sub-category]], TblDV[Sub-category],TblDV[Category Type],"")</f>
        <v>Expense</v>
      </c>
    </row>
    <row r="388" spans="1:9" x14ac:dyDescent="0.3">
      <c r="A388" t="s">
        <v>5</v>
      </c>
      <c r="B388" s="2">
        <v>44438</v>
      </c>
      <c r="C388" t="s">
        <v>56</v>
      </c>
      <c r="D388">
        <v>15</v>
      </c>
      <c r="F388" s="4">
        <f t="shared" si="6"/>
        <v>-15</v>
      </c>
      <c r="G388" s="4" t="s">
        <v>29</v>
      </c>
      <c r="H388" s="4" t="str">
        <f>_xlfn.XLOOKUP(Transactions[[#This Row],[Sub-category]], TblDV[Sub-category],TblDV[Category],"")</f>
        <v>Dining Out</v>
      </c>
      <c r="I388" s="4" t="str">
        <f>_xlfn.XLOOKUP(Transactions[[#This Row],[Sub-category]], TblDV[Sub-category],TblDV[Category Type],"")</f>
        <v>Expense</v>
      </c>
    </row>
    <row r="389" spans="1:9" x14ac:dyDescent="0.3">
      <c r="A389" t="s">
        <v>5</v>
      </c>
      <c r="B389" s="2">
        <v>44439</v>
      </c>
      <c r="C389" t="s">
        <v>25</v>
      </c>
      <c r="D389">
        <v>5</v>
      </c>
      <c r="F389" s="4">
        <f t="shared" si="6"/>
        <v>-5</v>
      </c>
      <c r="G389" s="4" t="s">
        <v>26</v>
      </c>
      <c r="H389" s="4" t="str">
        <f>_xlfn.XLOOKUP(Transactions[[#This Row],[Sub-category]], TblDV[Sub-category],TblDV[Category],"")</f>
        <v>Dining Out</v>
      </c>
      <c r="I389" s="4" t="str">
        <f>_xlfn.XLOOKUP(Transactions[[#This Row],[Sub-category]], TblDV[Sub-category],TblDV[Category Type],"")</f>
        <v>Expense</v>
      </c>
    </row>
    <row r="390" spans="1:9" x14ac:dyDescent="0.3">
      <c r="A390" t="s">
        <v>5</v>
      </c>
      <c r="B390" s="2">
        <v>44441</v>
      </c>
      <c r="C390" t="s">
        <v>25</v>
      </c>
      <c r="D390">
        <v>5</v>
      </c>
      <c r="F390" s="4">
        <f t="shared" si="6"/>
        <v>-5</v>
      </c>
      <c r="G390" s="4" t="s">
        <v>26</v>
      </c>
      <c r="H390" s="4" t="str">
        <f>_xlfn.XLOOKUP(Transactions[[#This Row],[Sub-category]], TblDV[Sub-category],TblDV[Category],"")</f>
        <v>Dining Out</v>
      </c>
      <c r="I390" s="4" t="str">
        <f>_xlfn.XLOOKUP(Transactions[[#This Row],[Sub-category]], TblDV[Sub-category],TblDV[Category Type],"")</f>
        <v>Expense</v>
      </c>
    </row>
    <row r="391" spans="1:9" x14ac:dyDescent="0.3">
      <c r="A391" t="s">
        <v>10</v>
      </c>
      <c r="B391" s="2">
        <v>44441</v>
      </c>
      <c r="C391" t="s">
        <v>7</v>
      </c>
      <c r="E391">
        <v>4000</v>
      </c>
      <c r="F391" s="4">
        <f t="shared" si="6"/>
        <v>4000</v>
      </c>
      <c r="G391" s="4" t="s">
        <v>8</v>
      </c>
      <c r="H391" s="4" t="str">
        <f>_xlfn.XLOOKUP(Transactions[[#This Row],[Sub-category]], TblDV[Sub-category],TblDV[Category],"")</f>
        <v>Salary</v>
      </c>
      <c r="I391" s="4" t="str">
        <f>_xlfn.XLOOKUP(Transactions[[#This Row],[Sub-category]], TblDV[Sub-category],TblDV[Category Type],"")</f>
        <v>Income</v>
      </c>
    </row>
    <row r="392" spans="1:9" x14ac:dyDescent="0.3">
      <c r="A392" t="s">
        <v>5</v>
      </c>
      <c r="B392" s="2">
        <v>44442</v>
      </c>
      <c r="C392" t="s">
        <v>25</v>
      </c>
      <c r="D392">
        <v>5</v>
      </c>
      <c r="F392" s="4">
        <f t="shared" si="6"/>
        <v>-5</v>
      </c>
      <c r="G392" s="4" t="s">
        <v>26</v>
      </c>
      <c r="H392" s="4" t="str">
        <f>_xlfn.XLOOKUP(Transactions[[#This Row],[Sub-category]], TblDV[Sub-category],TblDV[Category],"")</f>
        <v>Dining Out</v>
      </c>
      <c r="I392" s="4" t="str">
        <f>_xlfn.XLOOKUP(Transactions[[#This Row],[Sub-category]], TblDV[Sub-category],TblDV[Category Type],"")</f>
        <v>Expense</v>
      </c>
    </row>
    <row r="393" spans="1:9" x14ac:dyDescent="0.3">
      <c r="A393" t="s">
        <v>10</v>
      </c>
      <c r="B393" s="2">
        <v>44444</v>
      </c>
      <c r="C393" t="s">
        <v>53</v>
      </c>
      <c r="D393">
        <v>900</v>
      </c>
      <c r="F393" s="4">
        <f t="shared" si="6"/>
        <v>-900</v>
      </c>
      <c r="G393" s="4" t="s">
        <v>11</v>
      </c>
      <c r="H393" s="4" t="str">
        <f>_xlfn.XLOOKUP(Transactions[[#This Row],[Sub-category]], TblDV[Sub-category],TblDV[Category],"")</f>
        <v>Living Expenses</v>
      </c>
      <c r="I393" s="4" t="str">
        <f>_xlfn.XLOOKUP(Transactions[[#This Row],[Sub-category]], TblDV[Sub-category],TblDV[Category Type],"")</f>
        <v>Expense</v>
      </c>
    </row>
    <row r="394" spans="1:9" x14ac:dyDescent="0.3">
      <c r="A394" t="s">
        <v>10</v>
      </c>
      <c r="B394" s="2">
        <v>44444</v>
      </c>
      <c r="C394" t="s">
        <v>48</v>
      </c>
      <c r="D394">
        <v>150</v>
      </c>
      <c r="F394" s="4">
        <f t="shared" si="6"/>
        <v>-150</v>
      </c>
      <c r="G394" s="4" t="s">
        <v>49</v>
      </c>
      <c r="H394" s="4" t="str">
        <f>_xlfn.XLOOKUP(Transactions[[#This Row],[Sub-category]], TblDV[Sub-category],TblDV[Category],"")</f>
        <v>Transport</v>
      </c>
      <c r="I394" s="4" t="str">
        <f>_xlfn.XLOOKUP(Transactions[[#This Row],[Sub-category]], TblDV[Sub-category],TblDV[Category Type],"")</f>
        <v>Expense</v>
      </c>
    </row>
    <row r="395" spans="1:9" x14ac:dyDescent="0.3">
      <c r="A395" t="s">
        <v>5</v>
      </c>
      <c r="B395" s="2">
        <v>44444</v>
      </c>
      <c r="C395" t="s">
        <v>25</v>
      </c>
      <c r="D395">
        <v>5</v>
      </c>
      <c r="F395" s="4">
        <f t="shared" si="6"/>
        <v>-5</v>
      </c>
      <c r="G395" s="4" t="s">
        <v>26</v>
      </c>
      <c r="H395" s="4" t="str">
        <f>_xlfn.XLOOKUP(Transactions[[#This Row],[Sub-category]], TblDV[Sub-category],TblDV[Category],"")</f>
        <v>Dining Out</v>
      </c>
      <c r="I395" s="4" t="str">
        <f>_xlfn.XLOOKUP(Transactions[[#This Row],[Sub-category]], TblDV[Sub-category],TblDV[Category Type],"")</f>
        <v>Expense</v>
      </c>
    </row>
    <row r="396" spans="1:9" x14ac:dyDescent="0.3">
      <c r="A396" t="s">
        <v>5</v>
      </c>
      <c r="B396" s="2">
        <v>44444</v>
      </c>
      <c r="C396" t="s">
        <v>25</v>
      </c>
      <c r="D396">
        <v>5</v>
      </c>
      <c r="F396" s="4">
        <f t="shared" si="6"/>
        <v>-5</v>
      </c>
      <c r="G396" s="4" t="s">
        <v>26</v>
      </c>
      <c r="H396" s="4" t="str">
        <f>_xlfn.XLOOKUP(Transactions[[#This Row],[Sub-category]], TblDV[Sub-category],TblDV[Category],"")</f>
        <v>Dining Out</v>
      </c>
      <c r="I396" s="4" t="str">
        <f>_xlfn.XLOOKUP(Transactions[[#This Row],[Sub-category]], TblDV[Sub-category],TblDV[Category Type],"")</f>
        <v>Expense</v>
      </c>
    </row>
    <row r="397" spans="1:9" x14ac:dyDescent="0.3">
      <c r="A397" t="s">
        <v>5</v>
      </c>
      <c r="B397" s="2">
        <v>44445</v>
      </c>
      <c r="C397" t="s">
        <v>25</v>
      </c>
      <c r="D397">
        <v>5</v>
      </c>
      <c r="F397" s="4">
        <f t="shared" si="6"/>
        <v>-5</v>
      </c>
      <c r="G397" s="4" t="s">
        <v>26</v>
      </c>
      <c r="H397" s="4" t="str">
        <f>_xlfn.XLOOKUP(Transactions[[#This Row],[Sub-category]], TblDV[Sub-category],TblDV[Category],"")</f>
        <v>Dining Out</v>
      </c>
      <c r="I397" s="4" t="str">
        <f>_xlfn.XLOOKUP(Transactions[[#This Row],[Sub-category]], TblDV[Sub-category],TblDV[Category Type],"")</f>
        <v>Expense</v>
      </c>
    </row>
    <row r="398" spans="1:9" x14ac:dyDescent="0.3">
      <c r="A398" t="s">
        <v>5</v>
      </c>
      <c r="B398" s="2">
        <v>44446</v>
      </c>
      <c r="C398" t="s">
        <v>25</v>
      </c>
      <c r="D398">
        <v>5</v>
      </c>
      <c r="F398" s="4">
        <f t="shared" si="6"/>
        <v>-5</v>
      </c>
      <c r="G398" s="4" t="s">
        <v>26</v>
      </c>
      <c r="H398" s="4" t="str">
        <f>_xlfn.XLOOKUP(Transactions[[#This Row],[Sub-category]], TblDV[Sub-category],TblDV[Category],"")</f>
        <v>Dining Out</v>
      </c>
      <c r="I398" s="4" t="str">
        <f>_xlfn.XLOOKUP(Transactions[[#This Row],[Sub-category]], TblDV[Sub-category],TblDV[Category Type],"")</f>
        <v>Expense</v>
      </c>
    </row>
    <row r="399" spans="1:9" x14ac:dyDescent="0.3">
      <c r="A399" t="s">
        <v>5</v>
      </c>
      <c r="B399" s="2">
        <v>44446</v>
      </c>
      <c r="C399" t="s">
        <v>17</v>
      </c>
      <c r="D399">
        <v>163.39999999999998</v>
      </c>
      <c r="F399" s="4">
        <f t="shared" si="6"/>
        <v>-163.39999999999998</v>
      </c>
      <c r="G399" s="4" t="s">
        <v>18</v>
      </c>
      <c r="H399" s="4" t="str">
        <f>_xlfn.XLOOKUP(Transactions[[#This Row],[Sub-category]], TblDV[Sub-category],TblDV[Category],"")</f>
        <v>Living Expenses</v>
      </c>
      <c r="I399" s="4" t="str">
        <f>_xlfn.XLOOKUP(Transactions[[#This Row],[Sub-category]], TblDV[Sub-category],TblDV[Category Type],"")</f>
        <v>Expense</v>
      </c>
    </row>
    <row r="400" spans="1:9" x14ac:dyDescent="0.3">
      <c r="A400" t="s">
        <v>10</v>
      </c>
      <c r="B400" s="2">
        <v>44449</v>
      </c>
      <c r="C400" t="s">
        <v>13</v>
      </c>
      <c r="D400">
        <v>58.1</v>
      </c>
      <c r="F400" s="4">
        <f t="shared" si="6"/>
        <v>-58.1</v>
      </c>
      <c r="G400" s="4" t="s">
        <v>14</v>
      </c>
      <c r="H400" s="4" t="str">
        <f>_xlfn.XLOOKUP(Transactions[[#This Row],[Sub-category]], TblDV[Sub-category],TblDV[Category],"")</f>
        <v>Living Expenses</v>
      </c>
      <c r="I400" s="4" t="str">
        <f>_xlfn.XLOOKUP(Transactions[[#This Row],[Sub-category]], TblDV[Sub-category],TblDV[Category Type],"")</f>
        <v>Expense</v>
      </c>
    </row>
    <row r="401" spans="1:9" x14ac:dyDescent="0.3">
      <c r="A401" t="s">
        <v>5</v>
      </c>
      <c r="B401" s="2">
        <v>44449</v>
      </c>
      <c r="C401" t="s">
        <v>25</v>
      </c>
      <c r="D401">
        <v>5</v>
      </c>
      <c r="F401" s="4">
        <f t="shared" si="6"/>
        <v>-5</v>
      </c>
      <c r="G401" s="4" t="s">
        <v>26</v>
      </c>
      <c r="H401" s="4" t="str">
        <f>_xlfn.XLOOKUP(Transactions[[#This Row],[Sub-category]], TblDV[Sub-category],TblDV[Category],"")</f>
        <v>Dining Out</v>
      </c>
      <c r="I401" s="4" t="str">
        <f>_xlfn.XLOOKUP(Transactions[[#This Row],[Sub-category]], TblDV[Sub-category],TblDV[Category Type],"")</f>
        <v>Expense</v>
      </c>
    </row>
    <row r="402" spans="1:9" x14ac:dyDescent="0.3">
      <c r="A402" t="s">
        <v>5</v>
      </c>
      <c r="B402" s="2">
        <v>44450</v>
      </c>
      <c r="C402" t="s">
        <v>25</v>
      </c>
      <c r="D402">
        <v>5</v>
      </c>
      <c r="F402" s="4">
        <f t="shared" si="6"/>
        <v>-5</v>
      </c>
      <c r="G402" s="4" t="s">
        <v>26</v>
      </c>
      <c r="H402" s="4" t="str">
        <f>_xlfn.XLOOKUP(Transactions[[#This Row],[Sub-category]], TblDV[Sub-category],TblDV[Category],"")</f>
        <v>Dining Out</v>
      </c>
      <c r="I402" s="4" t="str">
        <f>_xlfn.XLOOKUP(Transactions[[#This Row],[Sub-category]], TblDV[Sub-category],TblDV[Category Type],"")</f>
        <v>Expense</v>
      </c>
    </row>
    <row r="403" spans="1:9" x14ac:dyDescent="0.3">
      <c r="A403" t="s">
        <v>5</v>
      </c>
      <c r="B403" s="2">
        <v>44451</v>
      </c>
      <c r="C403" t="s">
        <v>15</v>
      </c>
      <c r="D403">
        <v>85.299999999999983</v>
      </c>
      <c r="F403" s="4">
        <f t="shared" si="6"/>
        <v>-85.299999999999983</v>
      </c>
      <c r="G403" s="4" t="s">
        <v>16</v>
      </c>
      <c r="H403" s="4" t="str">
        <f>_xlfn.XLOOKUP(Transactions[[#This Row],[Sub-category]], TblDV[Sub-category],TblDV[Category],"")</f>
        <v>Transport</v>
      </c>
      <c r="I403" s="4" t="str">
        <f>_xlfn.XLOOKUP(Transactions[[#This Row],[Sub-category]], TblDV[Sub-category],TblDV[Category Type],"")</f>
        <v>Expense</v>
      </c>
    </row>
    <row r="404" spans="1:9" x14ac:dyDescent="0.3">
      <c r="A404" t="s">
        <v>5</v>
      </c>
      <c r="B404" s="2">
        <v>44451</v>
      </c>
      <c r="C404" t="s">
        <v>25</v>
      </c>
      <c r="D404">
        <v>5</v>
      </c>
      <c r="F404" s="4">
        <f t="shared" si="6"/>
        <v>-5</v>
      </c>
      <c r="G404" s="4" t="s">
        <v>26</v>
      </c>
      <c r="H404" s="4" t="str">
        <f>_xlfn.XLOOKUP(Transactions[[#This Row],[Sub-category]], TblDV[Sub-category],TblDV[Category],"")</f>
        <v>Dining Out</v>
      </c>
      <c r="I404" s="4" t="str">
        <f>_xlfn.XLOOKUP(Transactions[[#This Row],[Sub-category]], TblDV[Sub-category],TblDV[Category Type],"")</f>
        <v>Expense</v>
      </c>
    </row>
    <row r="405" spans="1:9" x14ac:dyDescent="0.3">
      <c r="A405" t="s">
        <v>5</v>
      </c>
      <c r="B405" s="2">
        <v>44452</v>
      </c>
      <c r="C405" t="s">
        <v>25</v>
      </c>
      <c r="D405">
        <v>5</v>
      </c>
      <c r="F405" s="4">
        <f t="shared" si="6"/>
        <v>-5</v>
      </c>
      <c r="G405" s="4" t="s">
        <v>26</v>
      </c>
      <c r="H405" s="4" t="str">
        <f>_xlfn.XLOOKUP(Transactions[[#This Row],[Sub-category]], TblDV[Sub-category],TblDV[Category],"")</f>
        <v>Dining Out</v>
      </c>
      <c r="I405" s="4" t="str">
        <f>_xlfn.XLOOKUP(Transactions[[#This Row],[Sub-category]], TblDV[Sub-category],TblDV[Category Type],"")</f>
        <v>Expense</v>
      </c>
    </row>
    <row r="406" spans="1:9" x14ac:dyDescent="0.3">
      <c r="A406" t="s">
        <v>5</v>
      </c>
      <c r="B406" s="2">
        <v>44453</v>
      </c>
      <c r="C406" t="s">
        <v>17</v>
      </c>
      <c r="D406">
        <v>143</v>
      </c>
      <c r="F406" s="4">
        <f t="shared" si="6"/>
        <v>-143</v>
      </c>
      <c r="G406" s="4" t="s">
        <v>18</v>
      </c>
      <c r="H406" s="4" t="str">
        <f>_xlfn.XLOOKUP(Transactions[[#This Row],[Sub-category]], TblDV[Sub-category],TblDV[Category],"")</f>
        <v>Living Expenses</v>
      </c>
      <c r="I406" s="4" t="str">
        <f>_xlfn.XLOOKUP(Transactions[[#This Row],[Sub-category]], TblDV[Sub-category],TblDV[Category Type],"")</f>
        <v>Expense</v>
      </c>
    </row>
    <row r="407" spans="1:9" x14ac:dyDescent="0.3">
      <c r="A407" t="s">
        <v>5</v>
      </c>
      <c r="B407" s="2">
        <v>44453</v>
      </c>
      <c r="C407" t="s">
        <v>25</v>
      </c>
      <c r="D407">
        <v>5</v>
      </c>
      <c r="F407" s="4">
        <f t="shared" si="6"/>
        <v>-5</v>
      </c>
      <c r="G407" s="4" t="s">
        <v>26</v>
      </c>
      <c r="H407" s="4" t="str">
        <f>_xlfn.XLOOKUP(Transactions[[#This Row],[Sub-category]], TblDV[Sub-category],TblDV[Category],"")</f>
        <v>Dining Out</v>
      </c>
      <c r="I407" s="4" t="str">
        <f>_xlfn.XLOOKUP(Transactions[[#This Row],[Sub-category]], TblDV[Sub-category],TblDV[Category Type],"")</f>
        <v>Expense</v>
      </c>
    </row>
    <row r="408" spans="1:9" x14ac:dyDescent="0.3">
      <c r="A408" t="s">
        <v>5</v>
      </c>
      <c r="B408" s="2">
        <v>44454</v>
      </c>
      <c r="C408" t="s">
        <v>25</v>
      </c>
      <c r="D408">
        <v>5</v>
      </c>
      <c r="F408" s="4">
        <f t="shared" si="6"/>
        <v>-5</v>
      </c>
      <c r="G408" s="4" t="s">
        <v>26</v>
      </c>
      <c r="H408" s="4" t="str">
        <f>_xlfn.XLOOKUP(Transactions[[#This Row],[Sub-category]], TblDV[Sub-category],TblDV[Category],"")</f>
        <v>Dining Out</v>
      </c>
      <c r="I408" s="4" t="str">
        <f>_xlfn.XLOOKUP(Transactions[[#This Row],[Sub-category]], TblDV[Sub-category],TblDV[Category Type],"")</f>
        <v>Expense</v>
      </c>
    </row>
    <row r="409" spans="1:9" x14ac:dyDescent="0.3">
      <c r="A409" t="s">
        <v>5</v>
      </c>
      <c r="B409" s="2">
        <v>44454</v>
      </c>
      <c r="C409" t="s">
        <v>19</v>
      </c>
      <c r="D409">
        <v>47.8</v>
      </c>
      <c r="F409" s="4">
        <f t="shared" si="6"/>
        <v>-47.8</v>
      </c>
      <c r="G409" s="4" t="s">
        <v>20</v>
      </c>
      <c r="H409" s="4" t="str">
        <f>_xlfn.XLOOKUP(Transactions[[#This Row],[Sub-category]], TblDV[Sub-category],TblDV[Category],"")</f>
        <v>Discretionary</v>
      </c>
      <c r="I409" s="4" t="str">
        <f>_xlfn.XLOOKUP(Transactions[[#This Row],[Sub-category]], TblDV[Sub-category],TblDV[Category Type],"")</f>
        <v>Expense</v>
      </c>
    </row>
    <row r="410" spans="1:9" x14ac:dyDescent="0.3">
      <c r="A410" t="s">
        <v>5</v>
      </c>
      <c r="B410" s="2">
        <v>44454</v>
      </c>
      <c r="C410" t="s">
        <v>21</v>
      </c>
      <c r="D410">
        <v>105.80000000000001</v>
      </c>
      <c r="F410" s="4">
        <f t="shared" si="6"/>
        <v>-105.80000000000001</v>
      </c>
      <c r="G410" s="4" t="s">
        <v>22</v>
      </c>
      <c r="H410" s="4" t="str">
        <f>_xlfn.XLOOKUP(Transactions[[#This Row],[Sub-category]], TblDV[Sub-category],TblDV[Category],"")</f>
        <v>Discretionary</v>
      </c>
      <c r="I410" s="4" t="str">
        <f>_xlfn.XLOOKUP(Transactions[[#This Row],[Sub-category]], TblDV[Sub-category],TblDV[Category Type],"")</f>
        <v>Expense</v>
      </c>
    </row>
    <row r="411" spans="1:9" x14ac:dyDescent="0.3">
      <c r="A411" t="s">
        <v>5</v>
      </c>
      <c r="B411" s="2">
        <v>44454</v>
      </c>
      <c r="C411" t="s">
        <v>28</v>
      </c>
      <c r="D411">
        <v>60.1</v>
      </c>
      <c r="F411" s="4">
        <f t="shared" si="6"/>
        <v>-60.1</v>
      </c>
      <c r="G411" s="4" t="s">
        <v>29</v>
      </c>
      <c r="H411" s="4" t="str">
        <f>_xlfn.XLOOKUP(Transactions[[#This Row],[Sub-category]], TblDV[Sub-category],TblDV[Category],"")</f>
        <v>Dining Out</v>
      </c>
      <c r="I411" s="4" t="str">
        <f>_xlfn.XLOOKUP(Transactions[[#This Row],[Sub-category]], TblDV[Sub-category],TblDV[Category Type],"")</f>
        <v>Expense</v>
      </c>
    </row>
    <row r="412" spans="1:9" x14ac:dyDescent="0.3">
      <c r="A412" t="s">
        <v>5</v>
      </c>
      <c r="B412" s="2">
        <v>44455</v>
      </c>
      <c r="C412" t="s">
        <v>45</v>
      </c>
      <c r="D412">
        <v>36.200000000000003</v>
      </c>
      <c r="F412" s="4">
        <f t="shared" si="6"/>
        <v>-36.200000000000003</v>
      </c>
      <c r="G412" s="4" t="s">
        <v>46</v>
      </c>
      <c r="H412" s="4" t="str">
        <f>_xlfn.XLOOKUP(Transactions[[#This Row],[Sub-category]], TblDV[Sub-category],TblDV[Category],"")</f>
        <v>Transport</v>
      </c>
      <c r="I412" s="4" t="str">
        <f>_xlfn.XLOOKUP(Transactions[[#This Row],[Sub-category]], TblDV[Sub-category],TblDV[Category Type],"")</f>
        <v>Expense</v>
      </c>
    </row>
    <row r="413" spans="1:9" x14ac:dyDescent="0.3">
      <c r="A413" t="s">
        <v>10</v>
      </c>
      <c r="B413" s="2">
        <v>44456</v>
      </c>
      <c r="C413" t="s">
        <v>23</v>
      </c>
      <c r="D413">
        <v>30</v>
      </c>
      <c r="F413" s="4">
        <f t="shared" si="6"/>
        <v>-30</v>
      </c>
      <c r="G413" s="4" t="s">
        <v>24</v>
      </c>
      <c r="H413" s="4" t="str">
        <f>_xlfn.XLOOKUP(Transactions[[#This Row],[Sub-category]], TblDV[Sub-category],TblDV[Category],"")</f>
        <v>Discretionary</v>
      </c>
      <c r="I413" s="4" t="str">
        <f>_xlfn.XLOOKUP(Transactions[[#This Row],[Sub-category]], TblDV[Sub-category],TblDV[Category Type],"")</f>
        <v>Expense</v>
      </c>
    </row>
    <row r="414" spans="1:9" x14ac:dyDescent="0.3">
      <c r="A414" t="s">
        <v>5</v>
      </c>
      <c r="B414" s="2">
        <v>44456</v>
      </c>
      <c r="C414" t="s">
        <v>25</v>
      </c>
      <c r="D414">
        <v>5</v>
      </c>
      <c r="F414" s="4">
        <f t="shared" si="6"/>
        <v>-5</v>
      </c>
      <c r="G414" s="4" t="s">
        <v>26</v>
      </c>
      <c r="H414" s="4" t="str">
        <f>_xlfn.XLOOKUP(Transactions[[#This Row],[Sub-category]], TblDV[Sub-category],TblDV[Category],"")</f>
        <v>Dining Out</v>
      </c>
      <c r="I414" s="4" t="str">
        <f>_xlfn.XLOOKUP(Transactions[[#This Row],[Sub-category]], TblDV[Sub-category],TblDV[Category Type],"")</f>
        <v>Expense</v>
      </c>
    </row>
    <row r="415" spans="1:9" x14ac:dyDescent="0.3">
      <c r="A415" t="s">
        <v>5</v>
      </c>
      <c r="B415" s="2">
        <v>44457</v>
      </c>
      <c r="C415" t="s">
        <v>25</v>
      </c>
      <c r="D415">
        <v>5</v>
      </c>
      <c r="F415" s="4">
        <f t="shared" si="6"/>
        <v>-5</v>
      </c>
      <c r="G415" s="4" t="s">
        <v>26</v>
      </c>
      <c r="H415" s="4" t="str">
        <f>_xlfn.XLOOKUP(Transactions[[#This Row],[Sub-category]], TblDV[Sub-category],TblDV[Category],"")</f>
        <v>Dining Out</v>
      </c>
      <c r="I415" s="4" t="str">
        <f>_xlfn.XLOOKUP(Transactions[[#This Row],[Sub-category]], TblDV[Sub-category],TblDV[Category Type],"")</f>
        <v>Expense</v>
      </c>
    </row>
    <row r="416" spans="1:9" x14ac:dyDescent="0.3">
      <c r="A416" t="s">
        <v>10</v>
      </c>
      <c r="B416" s="2">
        <v>44457</v>
      </c>
      <c r="C416" t="s">
        <v>51</v>
      </c>
      <c r="D416">
        <v>40</v>
      </c>
      <c r="F416" s="4">
        <f t="shared" si="6"/>
        <v>-40</v>
      </c>
      <c r="G416" s="4" t="s">
        <v>52</v>
      </c>
      <c r="H416" s="4" t="str">
        <f>_xlfn.XLOOKUP(Transactions[[#This Row],[Sub-category]], TblDV[Sub-category],TblDV[Category],"")</f>
        <v>Living Expenses</v>
      </c>
      <c r="I416" s="4" t="str">
        <f>_xlfn.XLOOKUP(Transactions[[#This Row],[Sub-category]], TblDV[Sub-category],TblDV[Category Type],"")</f>
        <v>Expense</v>
      </c>
    </row>
    <row r="417" spans="1:9" x14ac:dyDescent="0.3">
      <c r="A417" t="s">
        <v>5</v>
      </c>
      <c r="B417" s="2">
        <v>44458</v>
      </c>
      <c r="C417" t="s">
        <v>34</v>
      </c>
      <c r="D417">
        <v>53</v>
      </c>
      <c r="F417" s="4">
        <f t="shared" si="6"/>
        <v>-53</v>
      </c>
      <c r="G417" s="4" t="s">
        <v>35</v>
      </c>
      <c r="H417" s="4" t="str">
        <f>_xlfn.XLOOKUP(Transactions[[#This Row],[Sub-category]], TblDV[Sub-category],TblDV[Category],"")</f>
        <v>Discretionary</v>
      </c>
      <c r="I417" s="4" t="str">
        <f>_xlfn.XLOOKUP(Transactions[[#This Row],[Sub-category]], TblDV[Sub-category],TblDV[Category Type],"")</f>
        <v>Expense</v>
      </c>
    </row>
    <row r="418" spans="1:9" x14ac:dyDescent="0.3">
      <c r="A418" t="s">
        <v>5</v>
      </c>
      <c r="B418" s="2">
        <v>44458</v>
      </c>
      <c r="C418" t="s">
        <v>50</v>
      </c>
      <c r="D418">
        <v>35</v>
      </c>
      <c r="F418" s="4">
        <f t="shared" si="6"/>
        <v>-35</v>
      </c>
      <c r="G418" s="4" t="s">
        <v>20</v>
      </c>
      <c r="H418" s="4" t="str">
        <f>_xlfn.XLOOKUP(Transactions[[#This Row],[Sub-category]], TblDV[Sub-category],TblDV[Category],"")</f>
        <v>Discretionary</v>
      </c>
      <c r="I418" s="4" t="str">
        <f>_xlfn.XLOOKUP(Transactions[[#This Row],[Sub-category]], TblDV[Sub-category],TblDV[Category Type],"")</f>
        <v>Expense</v>
      </c>
    </row>
    <row r="419" spans="1:9" x14ac:dyDescent="0.3">
      <c r="A419" t="s">
        <v>5</v>
      </c>
      <c r="B419" s="2">
        <v>44458</v>
      </c>
      <c r="C419" t="s">
        <v>25</v>
      </c>
      <c r="D419">
        <v>5</v>
      </c>
      <c r="F419" s="4">
        <f t="shared" si="6"/>
        <v>-5</v>
      </c>
      <c r="G419" s="4" t="s">
        <v>26</v>
      </c>
      <c r="H419" s="4" t="str">
        <f>_xlfn.XLOOKUP(Transactions[[#This Row],[Sub-category]], TblDV[Sub-category],TblDV[Category],"")</f>
        <v>Dining Out</v>
      </c>
      <c r="I419" s="4" t="str">
        <f>_xlfn.XLOOKUP(Transactions[[#This Row],[Sub-category]], TblDV[Sub-category],TblDV[Category Type],"")</f>
        <v>Expense</v>
      </c>
    </row>
    <row r="420" spans="1:9" x14ac:dyDescent="0.3">
      <c r="A420" t="s">
        <v>5</v>
      </c>
      <c r="B420" s="2">
        <v>44459</v>
      </c>
      <c r="C420" t="s">
        <v>25</v>
      </c>
      <c r="D420">
        <v>5</v>
      </c>
      <c r="F420" s="4">
        <f t="shared" si="6"/>
        <v>-5</v>
      </c>
      <c r="G420" s="4" t="s">
        <v>26</v>
      </c>
      <c r="H420" s="4" t="str">
        <f>_xlfn.XLOOKUP(Transactions[[#This Row],[Sub-category]], TblDV[Sub-category],TblDV[Category],"")</f>
        <v>Dining Out</v>
      </c>
      <c r="I420" s="4" t="str">
        <f>_xlfn.XLOOKUP(Transactions[[#This Row],[Sub-category]], TblDV[Sub-category],TblDV[Category Type],"")</f>
        <v>Expense</v>
      </c>
    </row>
    <row r="421" spans="1:9" x14ac:dyDescent="0.3">
      <c r="A421" t="s">
        <v>5</v>
      </c>
      <c r="B421" s="2">
        <v>44460</v>
      </c>
      <c r="C421" t="s">
        <v>25</v>
      </c>
      <c r="D421">
        <v>5</v>
      </c>
      <c r="F421" s="4">
        <f t="shared" si="6"/>
        <v>-5</v>
      </c>
      <c r="G421" s="4" t="s">
        <v>26</v>
      </c>
      <c r="H421" s="4" t="str">
        <f>_xlfn.XLOOKUP(Transactions[[#This Row],[Sub-category]], TblDV[Sub-category],TblDV[Category],"")</f>
        <v>Dining Out</v>
      </c>
      <c r="I421" s="4" t="str">
        <f>_xlfn.XLOOKUP(Transactions[[#This Row],[Sub-category]], TblDV[Sub-category],TblDV[Category Type],"")</f>
        <v>Expense</v>
      </c>
    </row>
    <row r="422" spans="1:9" x14ac:dyDescent="0.3">
      <c r="A422" t="s">
        <v>5</v>
      </c>
      <c r="B422" s="2">
        <v>44460</v>
      </c>
      <c r="C422" t="s">
        <v>17</v>
      </c>
      <c r="D422">
        <v>177.9</v>
      </c>
      <c r="F422" s="4">
        <f t="shared" si="6"/>
        <v>-177.9</v>
      </c>
      <c r="G422" s="4" t="s">
        <v>18</v>
      </c>
      <c r="H422" s="4" t="str">
        <f>_xlfn.XLOOKUP(Transactions[[#This Row],[Sub-category]], TblDV[Sub-category],TblDV[Category],"")</f>
        <v>Living Expenses</v>
      </c>
      <c r="I422" s="4" t="str">
        <f>_xlfn.XLOOKUP(Transactions[[#This Row],[Sub-category]], TblDV[Sub-category],TblDV[Category Type],"")</f>
        <v>Expense</v>
      </c>
    </row>
    <row r="423" spans="1:9" x14ac:dyDescent="0.3">
      <c r="A423" t="s">
        <v>5</v>
      </c>
      <c r="B423" s="2">
        <v>44461</v>
      </c>
      <c r="C423" t="s">
        <v>41</v>
      </c>
      <c r="D423">
        <v>45.300000000000004</v>
      </c>
      <c r="F423" s="4">
        <f t="shared" si="6"/>
        <v>-45.300000000000004</v>
      </c>
      <c r="G423" s="4" t="s">
        <v>29</v>
      </c>
      <c r="H423" s="4" t="str">
        <f>_xlfn.XLOOKUP(Transactions[[#This Row],[Sub-category]], TblDV[Sub-category],TblDV[Category],"")</f>
        <v>Dining Out</v>
      </c>
      <c r="I423" s="4" t="str">
        <f>_xlfn.XLOOKUP(Transactions[[#This Row],[Sub-category]], TblDV[Sub-category],TblDV[Category Type],"")</f>
        <v>Expense</v>
      </c>
    </row>
    <row r="424" spans="1:9" x14ac:dyDescent="0.3">
      <c r="A424" t="s">
        <v>5</v>
      </c>
      <c r="B424" s="2">
        <v>44462</v>
      </c>
      <c r="C424" t="s">
        <v>42</v>
      </c>
      <c r="D424">
        <v>20.099999999999998</v>
      </c>
      <c r="F424" s="4">
        <f t="shared" si="6"/>
        <v>-20.099999999999998</v>
      </c>
      <c r="G424" s="4" t="s">
        <v>29</v>
      </c>
      <c r="H424" s="4" t="str">
        <f>_xlfn.XLOOKUP(Transactions[[#This Row],[Sub-category]], TblDV[Sub-category],TblDV[Category],"")</f>
        <v>Dining Out</v>
      </c>
      <c r="I424" s="4" t="str">
        <f>_xlfn.XLOOKUP(Transactions[[#This Row],[Sub-category]], TblDV[Sub-category],TblDV[Category Type],"")</f>
        <v>Expense</v>
      </c>
    </row>
    <row r="425" spans="1:9" x14ac:dyDescent="0.3">
      <c r="A425" t="s">
        <v>10</v>
      </c>
      <c r="B425" s="2">
        <v>44463</v>
      </c>
      <c r="C425" t="s">
        <v>36</v>
      </c>
      <c r="D425">
        <v>55</v>
      </c>
      <c r="F425" s="4">
        <f t="shared" si="6"/>
        <v>-55</v>
      </c>
      <c r="G425" s="4" t="s">
        <v>37</v>
      </c>
      <c r="H425" s="4" t="str">
        <f>_xlfn.XLOOKUP(Transactions[[#This Row],[Sub-category]], TblDV[Sub-category],TblDV[Category],"")</f>
        <v>Charity</v>
      </c>
      <c r="I425" s="4" t="str">
        <f>_xlfn.XLOOKUP(Transactions[[#This Row],[Sub-category]], TblDV[Sub-category],TblDV[Category Type],"")</f>
        <v>Expense</v>
      </c>
    </row>
    <row r="426" spans="1:9" x14ac:dyDescent="0.3">
      <c r="A426" t="s">
        <v>5</v>
      </c>
      <c r="B426" s="2">
        <v>44463</v>
      </c>
      <c r="C426" t="s">
        <v>15</v>
      </c>
      <c r="D426">
        <v>70.600000000000023</v>
      </c>
      <c r="F426" s="4">
        <f t="shared" si="6"/>
        <v>-70.600000000000023</v>
      </c>
      <c r="G426" s="4" t="s">
        <v>16</v>
      </c>
      <c r="H426" s="4" t="str">
        <f>_xlfn.XLOOKUP(Transactions[[#This Row],[Sub-category]], TblDV[Sub-category],TblDV[Category],"")</f>
        <v>Transport</v>
      </c>
      <c r="I426" s="4" t="str">
        <f>_xlfn.XLOOKUP(Transactions[[#This Row],[Sub-category]], TblDV[Sub-category],TblDV[Category Type],"")</f>
        <v>Expense</v>
      </c>
    </row>
    <row r="427" spans="1:9" x14ac:dyDescent="0.3">
      <c r="A427" t="s">
        <v>5</v>
      </c>
      <c r="B427" s="2">
        <v>44463</v>
      </c>
      <c r="C427" t="s">
        <v>25</v>
      </c>
      <c r="D427">
        <v>5</v>
      </c>
      <c r="F427" s="4">
        <f t="shared" si="6"/>
        <v>-5</v>
      </c>
      <c r="G427" s="4" t="s">
        <v>26</v>
      </c>
      <c r="H427" s="4" t="str">
        <f>_xlfn.XLOOKUP(Transactions[[#This Row],[Sub-category]], TblDV[Sub-category],TblDV[Category],"")</f>
        <v>Dining Out</v>
      </c>
      <c r="I427" s="4" t="str">
        <f>_xlfn.XLOOKUP(Transactions[[#This Row],[Sub-category]], TblDV[Sub-category],TblDV[Category Type],"")</f>
        <v>Expense</v>
      </c>
    </row>
    <row r="428" spans="1:9" x14ac:dyDescent="0.3">
      <c r="A428" t="s">
        <v>5</v>
      </c>
      <c r="B428" s="2">
        <v>44464</v>
      </c>
      <c r="C428" t="s">
        <v>25</v>
      </c>
      <c r="D428">
        <v>5</v>
      </c>
      <c r="F428" s="4">
        <f t="shared" si="6"/>
        <v>-5</v>
      </c>
      <c r="G428" s="4" t="s">
        <v>26</v>
      </c>
      <c r="H428" s="4" t="str">
        <f>_xlfn.XLOOKUP(Transactions[[#This Row],[Sub-category]], TblDV[Sub-category],TblDV[Category],"")</f>
        <v>Dining Out</v>
      </c>
      <c r="I428" s="4" t="str">
        <f>_xlfn.XLOOKUP(Transactions[[#This Row],[Sub-category]], TblDV[Sub-category],TblDV[Category Type],"")</f>
        <v>Expense</v>
      </c>
    </row>
    <row r="429" spans="1:9" x14ac:dyDescent="0.3">
      <c r="A429" t="s">
        <v>5</v>
      </c>
      <c r="B429" s="2">
        <v>44465</v>
      </c>
      <c r="C429" t="s">
        <v>25</v>
      </c>
      <c r="D429">
        <v>5</v>
      </c>
      <c r="F429" s="4">
        <f t="shared" si="6"/>
        <v>-5</v>
      </c>
      <c r="G429" s="4" t="s">
        <v>26</v>
      </c>
      <c r="H429" s="4" t="str">
        <f>_xlfn.XLOOKUP(Transactions[[#This Row],[Sub-category]], TblDV[Sub-category],TblDV[Category],"")</f>
        <v>Dining Out</v>
      </c>
      <c r="I429" s="4" t="str">
        <f>_xlfn.XLOOKUP(Transactions[[#This Row],[Sub-category]], TblDV[Sub-category],TblDV[Category Type],"")</f>
        <v>Expense</v>
      </c>
    </row>
    <row r="430" spans="1:9" x14ac:dyDescent="0.3">
      <c r="A430" t="s">
        <v>5</v>
      </c>
      <c r="B430" s="2">
        <v>44466</v>
      </c>
      <c r="C430" t="s">
        <v>25</v>
      </c>
      <c r="D430">
        <v>5</v>
      </c>
      <c r="F430" s="4">
        <f t="shared" si="6"/>
        <v>-5</v>
      </c>
      <c r="G430" s="4" t="s">
        <v>26</v>
      </c>
      <c r="H430" s="4" t="str">
        <f>_xlfn.XLOOKUP(Transactions[[#This Row],[Sub-category]], TblDV[Sub-category],TblDV[Category],"")</f>
        <v>Dining Out</v>
      </c>
      <c r="I430" s="4" t="str">
        <f>_xlfn.XLOOKUP(Transactions[[#This Row],[Sub-category]], TblDV[Sub-category],TblDV[Category Type],"")</f>
        <v>Expense</v>
      </c>
    </row>
    <row r="431" spans="1:9" x14ac:dyDescent="0.3">
      <c r="A431" t="s">
        <v>5</v>
      </c>
      <c r="B431" s="2">
        <v>44467</v>
      </c>
      <c r="C431" t="s">
        <v>25</v>
      </c>
      <c r="D431">
        <v>5</v>
      </c>
      <c r="F431" s="4">
        <f t="shared" si="6"/>
        <v>-5</v>
      </c>
      <c r="G431" s="4" t="s">
        <v>26</v>
      </c>
      <c r="H431" s="4" t="str">
        <f>_xlfn.XLOOKUP(Transactions[[#This Row],[Sub-category]], TblDV[Sub-category],TblDV[Category],"")</f>
        <v>Dining Out</v>
      </c>
      <c r="I431" s="4" t="str">
        <f>_xlfn.XLOOKUP(Transactions[[#This Row],[Sub-category]], TblDV[Sub-category],TblDV[Category Type],"")</f>
        <v>Expense</v>
      </c>
    </row>
    <row r="432" spans="1:9" x14ac:dyDescent="0.3">
      <c r="A432" t="s">
        <v>5</v>
      </c>
      <c r="B432" s="2">
        <v>44467</v>
      </c>
      <c r="C432" t="s">
        <v>17</v>
      </c>
      <c r="D432">
        <v>223</v>
      </c>
      <c r="F432" s="4">
        <f t="shared" si="6"/>
        <v>-223</v>
      </c>
      <c r="G432" s="4" t="s">
        <v>18</v>
      </c>
      <c r="H432" s="4" t="str">
        <f>_xlfn.XLOOKUP(Transactions[[#This Row],[Sub-category]], TblDV[Sub-category],TblDV[Category],"")</f>
        <v>Living Expenses</v>
      </c>
      <c r="I432" s="4" t="str">
        <f>_xlfn.XLOOKUP(Transactions[[#This Row],[Sub-category]], TblDV[Sub-category],TblDV[Category Type],"")</f>
        <v>Expense</v>
      </c>
    </row>
    <row r="433" spans="1:9" x14ac:dyDescent="0.3">
      <c r="A433" t="s">
        <v>5</v>
      </c>
      <c r="B433" s="2">
        <v>44468</v>
      </c>
      <c r="C433" t="s">
        <v>43</v>
      </c>
      <c r="D433">
        <v>132.9</v>
      </c>
      <c r="F433" s="4">
        <f t="shared" si="6"/>
        <v>-132.9</v>
      </c>
      <c r="G433" s="4" t="s">
        <v>22</v>
      </c>
      <c r="H433" s="4" t="str">
        <f>_xlfn.XLOOKUP(Transactions[[#This Row],[Sub-category]], TblDV[Sub-category],TblDV[Category],"")</f>
        <v>Discretionary</v>
      </c>
      <c r="I433" s="4" t="str">
        <f>_xlfn.XLOOKUP(Transactions[[#This Row],[Sub-category]], TblDV[Sub-category],TblDV[Category Type],"")</f>
        <v>Expense</v>
      </c>
    </row>
    <row r="434" spans="1:9" x14ac:dyDescent="0.3">
      <c r="A434" t="s">
        <v>5</v>
      </c>
      <c r="B434" s="2">
        <v>44468</v>
      </c>
      <c r="C434" t="s">
        <v>58</v>
      </c>
      <c r="D434">
        <v>175</v>
      </c>
      <c r="F434" s="4">
        <f t="shared" si="6"/>
        <v>-175</v>
      </c>
      <c r="G434" s="4" t="s">
        <v>22</v>
      </c>
      <c r="H434" s="4" t="str">
        <f>_xlfn.XLOOKUP(Transactions[[#This Row],[Sub-category]], TblDV[Sub-category],TblDV[Category],"")</f>
        <v>Discretionary</v>
      </c>
      <c r="I434" s="4" t="str">
        <f>_xlfn.XLOOKUP(Transactions[[#This Row],[Sub-category]], TblDV[Sub-category],TblDV[Category Type],"")</f>
        <v>Expense</v>
      </c>
    </row>
    <row r="435" spans="1:9" x14ac:dyDescent="0.3">
      <c r="A435" t="s">
        <v>5</v>
      </c>
      <c r="B435" s="2">
        <v>44469</v>
      </c>
      <c r="C435" t="s">
        <v>21</v>
      </c>
      <c r="D435">
        <v>153.39999999999998</v>
      </c>
      <c r="F435" s="4">
        <f t="shared" si="6"/>
        <v>-153.39999999999998</v>
      </c>
      <c r="G435" s="4" t="s">
        <v>22</v>
      </c>
      <c r="H435" s="4" t="str">
        <f>_xlfn.XLOOKUP(Transactions[[#This Row],[Sub-category]], TblDV[Sub-category],TblDV[Category],"")</f>
        <v>Discretionary</v>
      </c>
      <c r="I435" s="4" t="str">
        <f>_xlfn.XLOOKUP(Transactions[[#This Row],[Sub-category]], TblDV[Sub-category],TblDV[Category Type],"")</f>
        <v>Expense</v>
      </c>
    </row>
    <row r="436" spans="1:9" x14ac:dyDescent="0.3">
      <c r="A436" t="s">
        <v>5</v>
      </c>
      <c r="B436" s="2">
        <v>44469</v>
      </c>
      <c r="C436" t="s">
        <v>45</v>
      </c>
      <c r="D436">
        <v>31.200000000000003</v>
      </c>
      <c r="F436" s="4">
        <f t="shared" si="6"/>
        <v>-31.200000000000003</v>
      </c>
      <c r="G436" s="4" t="s">
        <v>46</v>
      </c>
      <c r="H436" s="4" t="str">
        <f>_xlfn.XLOOKUP(Transactions[[#This Row],[Sub-category]], TblDV[Sub-category],TblDV[Category],"")</f>
        <v>Transport</v>
      </c>
      <c r="I436" s="4" t="str">
        <f>_xlfn.XLOOKUP(Transactions[[#This Row],[Sub-category]], TblDV[Sub-category],TblDV[Category Type],"")</f>
        <v>Expense</v>
      </c>
    </row>
    <row r="437" spans="1:9" x14ac:dyDescent="0.3">
      <c r="A437" t="s">
        <v>5</v>
      </c>
      <c r="B437" s="2">
        <v>44469</v>
      </c>
      <c r="C437" t="s">
        <v>56</v>
      </c>
      <c r="D437">
        <v>15</v>
      </c>
      <c r="F437" s="4">
        <f t="shared" si="6"/>
        <v>-15</v>
      </c>
      <c r="G437" s="4" t="s">
        <v>29</v>
      </c>
      <c r="H437" s="4" t="str">
        <f>_xlfn.XLOOKUP(Transactions[[#This Row],[Sub-category]], TblDV[Sub-category],TblDV[Category],"")</f>
        <v>Dining Out</v>
      </c>
      <c r="I437" s="4" t="str">
        <f>_xlfn.XLOOKUP(Transactions[[#This Row],[Sub-category]], TblDV[Sub-category],TblDV[Category Type],"")</f>
        <v>Expense</v>
      </c>
    </row>
    <row r="438" spans="1:9" x14ac:dyDescent="0.3">
      <c r="A438" t="s">
        <v>5</v>
      </c>
      <c r="B438" s="2">
        <v>44470</v>
      </c>
      <c r="C438" t="s">
        <v>25</v>
      </c>
      <c r="D438">
        <v>5</v>
      </c>
      <c r="F438" s="4">
        <f t="shared" si="6"/>
        <v>-5</v>
      </c>
      <c r="G438" s="4" t="s">
        <v>26</v>
      </c>
      <c r="H438" s="4" t="str">
        <f>_xlfn.XLOOKUP(Transactions[[#This Row],[Sub-category]], TblDV[Sub-category],TblDV[Category],"")</f>
        <v>Dining Out</v>
      </c>
      <c r="I438" s="4" t="str">
        <f>_xlfn.XLOOKUP(Transactions[[#This Row],[Sub-category]], TblDV[Sub-category],TblDV[Category Type],"")</f>
        <v>Expense</v>
      </c>
    </row>
    <row r="439" spans="1:9" x14ac:dyDescent="0.3">
      <c r="A439" t="s">
        <v>5</v>
      </c>
      <c r="B439" s="2">
        <v>44472</v>
      </c>
      <c r="C439" t="s">
        <v>25</v>
      </c>
      <c r="D439">
        <v>5</v>
      </c>
      <c r="F439" s="4">
        <f t="shared" si="6"/>
        <v>-5</v>
      </c>
      <c r="G439" s="4" t="s">
        <v>26</v>
      </c>
      <c r="H439" s="4" t="str">
        <f>_xlfn.XLOOKUP(Transactions[[#This Row],[Sub-category]], TblDV[Sub-category],TblDV[Category],"")</f>
        <v>Dining Out</v>
      </c>
      <c r="I439" s="4" t="str">
        <f>_xlfn.XLOOKUP(Transactions[[#This Row],[Sub-category]], TblDV[Sub-category],TblDV[Category Type],"")</f>
        <v>Expense</v>
      </c>
    </row>
    <row r="440" spans="1:9" x14ac:dyDescent="0.3">
      <c r="A440" t="s">
        <v>10</v>
      </c>
      <c r="B440" s="2">
        <v>44472</v>
      </c>
      <c r="C440" t="s">
        <v>7</v>
      </c>
      <c r="E440">
        <v>4000</v>
      </c>
      <c r="F440" s="4">
        <f t="shared" si="6"/>
        <v>4000</v>
      </c>
      <c r="G440" s="4" t="s">
        <v>8</v>
      </c>
      <c r="H440" s="4" t="str">
        <f>_xlfn.XLOOKUP(Transactions[[#This Row],[Sub-category]], TblDV[Sub-category],TblDV[Category],"")</f>
        <v>Salary</v>
      </c>
      <c r="I440" s="4" t="str">
        <f>_xlfn.XLOOKUP(Transactions[[#This Row],[Sub-category]], TblDV[Sub-category],TblDV[Category Type],"")</f>
        <v>Income</v>
      </c>
    </row>
    <row r="441" spans="1:9" x14ac:dyDescent="0.3">
      <c r="A441" t="s">
        <v>5</v>
      </c>
      <c r="B441" s="2">
        <v>44473</v>
      </c>
      <c r="C441" t="s">
        <v>25</v>
      </c>
      <c r="D441">
        <v>5</v>
      </c>
      <c r="F441" s="4">
        <f t="shared" si="6"/>
        <v>-5</v>
      </c>
      <c r="G441" s="4" t="s">
        <v>26</v>
      </c>
      <c r="H441" s="4" t="str">
        <f>_xlfn.XLOOKUP(Transactions[[#This Row],[Sub-category]], TblDV[Sub-category],TblDV[Category],"")</f>
        <v>Dining Out</v>
      </c>
      <c r="I441" s="4" t="str">
        <f>_xlfn.XLOOKUP(Transactions[[#This Row],[Sub-category]], TblDV[Sub-category],TblDV[Category Type],"")</f>
        <v>Expense</v>
      </c>
    </row>
    <row r="442" spans="1:9" x14ac:dyDescent="0.3">
      <c r="A442" t="s">
        <v>10</v>
      </c>
      <c r="B442" s="2">
        <v>44475</v>
      </c>
      <c r="C442" t="s">
        <v>53</v>
      </c>
      <c r="D442">
        <v>900</v>
      </c>
      <c r="F442" s="4">
        <f t="shared" si="6"/>
        <v>-900</v>
      </c>
      <c r="G442" s="4" t="s">
        <v>11</v>
      </c>
      <c r="H442" s="4" t="str">
        <f>_xlfn.XLOOKUP(Transactions[[#This Row],[Sub-category]], TblDV[Sub-category],TblDV[Category],"")</f>
        <v>Living Expenses</v>
      </c>
      <c r="I442" s="4" t="str">
        <f>_xlfn.XLOOKUP(Transactions[[#This Row],[Sub-category]], TblDV[Sub-category],TblDV[Category Type],"")</f>
        <v>Expense</v>
      </c>
    </row>
    <row r="443" spans="1:9" x14ac:dyDescent="0.3">
      <c r="A443" t="s">
        <v>10</v>
      </c>
      <c r="B443" s="2">
        <v>44475</v>
      </c>
      <c r="C443" t="s">
        <v>48</v>
      </c>
      <c r="D443">
        <v>150</v>
      </c>
      <c r="F443" s="4">
        <f t="shared" si="6"/>
        <v>-150</v>
      </c>
      <c r="G443" s="4" t="s">
        <v>49</v>
      </c>
      <c r="H443" s="4" t="str">
        <f>_xlfn.XLOOKUP(Transactions[[#This Row],[Sub-category]], TblDV[Sub-category],TblDV[Category],"")</f>
        <v>Transport</v>
      </c>
      <c r="I443" s="4" t="str">
        <f>_xlfn.XLOOKUP(Transactions[[#This Row],[Sub-category]], TblDV[Sub-category],TblDV[Category Type],"")</f>
        <v>Expense</v>
      </c>
    </row>
    <row r="444" spans="1:9" x14ac:dyDescent="0.3">
      <c r="A444" t="s">
        <v>5</v>
      </c>
      <c r="B444" s="2">
        <v>44475</v>
      </c>
      <c r="C444" t="s">
        <v>25</v>
      </c>
      <c r="D444">
        <v>5</v>
      </c>
      <c r="F444" s="4">
        <f t="shared" si="6"/>
        <v>-5</v>
      </c>
      <c r="G444" s="4" t="s">
        <v>26</v>
      </c>
      <c r="H444" s="4" t="str">
        <f>_xlfn.XLOOKUP(Transactions[[#This Row],[Sub-category]], TblDV[Sub-category],TblDV[Category],"")</f>
        <v>Dining Out</v>
      </c>
      <c r="I444" s="4" t="str">
        <f>_xlfn.XLOOKUP(Transactions[[#This Row],[Sub-category]], TblDV[Sub-category],TblDV[Category Type],"")</f>
        <v>Expense</v>
      </c>
    </row>
    <row r="445" spans="1:9" x14ac:dyDescent="0.3">
      <c r="A445" t="s">
        <v>5</v>
      </c>
      <c r="B445" s="2">
        <v>44475</v>
      </c>
      <c r="C445" t="s">
        <v>25</v>
      </c>
      <c r="D445">
        <v>5</v>
      </c>
      <c r="F445" s="4">
        <f t="shared" si="6"/>
        <v>-5</v>
      </c>
      <c r="G445" s="4" t="s">
        <v>26</v>
      </c>
      <c r="H445" s="4" t="str">
        <f>_xlfn.XLOOKUP(Transactions[[#This Row],[Sub-category]], TblDV[Sub-category],TblDV[Category],"")</f>
        <v>Dining Out</v>
      </c>
      <c r="I445" s="4" t="str">
        <f>_xlfn.XLOOKUP(Transactions[[#This Row],[Sub-category]], TblDV[Sub-category],TblDV[Category Type],"")</f>
        <v>Expense</v>
      </c>
    </row>
    <row r="446" spans="1:9" x14ac:dyDescent="0.3">
      <c r="A446" t="s">
        <v>5</v>
      </c>
      <c r="B446" s="2">
        <v>44476</v>
      </c>
      <c r="C446" t="s">
        <v>25</v>
      </c>
      <c r="D446">
        <v>5</v>
      </c>
      <c r="F446" s="4">
        <f t="shared" si="6"/>
        <v>-5</v>
      </c>
      <c r="G446" s="4" t="s">
        <v>26</v>
      </c>
      <c r="H446" s="4" t="str">
        <f>_xlfn.XLOOKUP(Transactions[[#This Row],[Sub-category]], TblDV[Sub-category],TblDV[Category],"")</f>
        <v>Dining Out</v>
      </c>
      <c r="I446" s="4" t="str">
        <f>_xlfn.XLOOKUP(Transactions[[#This Row],[Sub-category]], TblDV[Sub-category],TblDV[Category Type],"")</f>
        <v>Expense</v>
      </c>
    </row>
    <row r="447" spans="1:9" x14ac:dyDescent="0.3">
      <c r="A447" t="s">
        <v>5</v>
      </c>
      <c r="B447" s="2">
        <v>44477</v>
      </c>
      <c r="C447" t="s">
        <v>25</v>
      </c>
      <c r="D447">
        <v>5</v>
      </c>
      <c r="F447" s="4">
        <f t="shared" si="6"/>
        <v>-5</v>
      </c>
      <c r="G447" s="4" t="s">
        <v>26</v>
      </c>
      <c r="H447" s="4" t="str">
        <f>_xlfn.XLOOKUP(Transactions[[#This Row],[Sub-category]], TblDV[Sub-category],TblDV[Category],"")</f>
        <v>Dining Out</v>
      </c>
      <c r="I447" s="4" t="str">
        <f>_xlfn.XLOOKUP(Transactions[[#This Row],[Sub-category]], TblDV[Sub-category],TblDV[Category Type],"")</f>
        <v>Expense</v>
      </c>
    </row>
    <row r="448" spans="1:9" x14ac:dyDescent="0.3">
      <c r="A448" t="s">
        <v>5</v>
      </c>
      <c r="B448" s="2">
        <v>44477</v>
      </c>
      <c r="C448" t="s">
        <v>17</v>
      </c>
      <c r="D448">
        <v>105</v>
      </c>
      <c r="F448" s="4">
        <f t="shared" si="6"/>
        <v>-105</v>
      </c>
      <c r="G448" s="4" t="s">
        <v>18</v>
      </c>
      <c r="H448" s="4" t="str">
        <f>_xlfn.XLOOKUP(Transactions[[#This Row],[Sub-category]], TblDV[Sub-category],TblDV[Category],"")</f>
        <v>Living Expenses</v>
      </c>
      <c r="I448" s="4" t="str">
        <f>_xlfn.XLOOKUP(Transactions[[#This Row],[Sub-category]], TblDV[Sub-category],TblDV[Category Type],"")</f>
        <v>Expense</v>
      </c>
    </row>
    <row r="449" spans="1:9" x14ac:dyDescent="0.3">
      <c r="A449" t="s">
        <v>10</v>
      </c>
      <c r="B449" s="2">
        <v>44480</v>
      </c>
      <c r="C449" t="s">
        <v>13</v>
      </c>
      <c r="D449">
        <v>59</v>
      </c>
      <c r="F449" s="4">
        <f t="shared" si="6"/>
        <v>-59</v>
      </c>
      <c r="G449" s="4" t="s">
        <v>14</v>
      </c>
      <c r="H449" s="4" t="str">
        <f>_xlfn.XLOOKUP(Transactions[[#This Row],[Sub-category]], TblDV[Sub-category],TblDV[Category],"")</f>
        <v>Living Expenses</v>
      </c>
      <c r="I449" s="4" t="str">
        <f>_xlfn.XLOOKUP(Transactions[[#This Row],[Sub-category]], TblDV[Sub-category],TblDV[Category Type],"")</f>
        <v>Expense</v>
      </c>
    </row>
    <row r="450" spans="1:9" x14ac:dyDescent="0.3">
      <c r="A450" t="s">
        <v>5</v>
      </c>
      <c r="B450" s="2">
        <v>44480</v>
      </c>
      <c r="C450" t="s">
        <v>25</v>
      </c>
      <c r="D450">
        <v>5</v>
      </c>
      <c r="F450" s="4">
        <f t="shared" ref="F450:F487" si="7">E450-D450</f>
        <v>-5</v>
      </c>
      <c r="G450" s="4" t="s">
        <v>26</v>
      </c>
      <c r="H450" s="4" t="str">
        <f>_xlfn.XLOOKUP(Transactions[[#This Row],[Sub-category]], TblDV[Sub-category],TblDV[Category],"")</f>
        <v>Dining Out</v>
      </c>
      <c r="I450" s="4" t="str">
        <f>_xlfn.XLOOKUP(Transactions[[#This Row],[Sub-category]], TblDV[Sub-category],TblDV[Category Type],"")</f>
        <v>Expense</v>
      </c>
    </row>
    <row r="451" spans="1:9" x14ac:dyDescent="0.3">
      <c r="A451" t="s">
        <v>5</v>
      </c>
      <c r="B451" s="2">
        <v>44481</v>
      </c>
      <c r="C451" t="s">
        <v>25</v>
      </c>
      <c r="D451">
        <v>5</v>
      </c>
      <c r="F451" s="4">
        <f t="shared" si="7"/>
        <v>-5</v>
      </c>
      <c r="G451" s="4" t="s">
        <v>26</v>
      </c>
      <c r="H451" s="4" t="str">
        <f>_xlfn.XLOOKUP(Transactions[[#This Row],[Sub-category]], TblDV[Sub-category],TblDV[Category],"")</f>
        <v>Dining Out</v>
      </c>
      <c r="I451" s="4" t="str">
        <f>_xlfn.XLOOKUP(Transactions[[#This Row],[Sub-category]], TblDV[Sub-category],TblDV[Category Type],"")</f>
        <v>Expense</v>
      </c>
    </row>
    <row r="452" spans="1:9" x14ac:dyDescent="0.3">
      <c r="A452" t="s">
        <v>5</v>
      </c>
      <c r="B452" s="2">
        <v>44482</v>
      </c>
      <c r="C452" t="s">
        <v>15</v>
      </c>
      <c r="D452">
        <v>86.399999999999977</v>
      </c>
      <c r="F452" s="4">
        <f t="shared" si="7"/>
        <v>-86.399999999999977</v>
      </c>
      <c r="G452" s="4" t="s">
        <v>16</v>
      </c>
      <c r="H452" s="4" t="str">
        <f>_xlfn.XLOOKUP(Transactions[[#This Row],[Sub-category]], TblDV[Sub-category],TblDV[Category],"")</f>
        <v>Transport</v>
      </c>
      <c r="I452" s="4" t="str">
        <f>_xlfn.XLOOKUP(Transactions[[#This Row],[Sub-category]], TblDV[Sub-category],TblDV[Category Type],"")</f>
        <v>Expense</v>
      </c>
    </row>
    <row r="453" spans="1:9" x14ac:dyDescent="0.3">
      <c r="A453" t="s">
        <v>5</v>
      </c>
      <c r="B453" s="2">
        <v>44482</v>
      </c>
      <c r="C453" t="s">
        <v>25</v>
      </c>
      <c r="D453">
        <v>5</v>
      </c>
      <c r="F453" s="4">
        <f t="shared" si="7"/>
        <v>-5</v>
      </c>
      <c r="G453" s="4" t="s">
        <v>26</v>
      </c>
      <c r="H453" s="4" t="str">
        <f>_xlfn.XLOOKUP(Transactions[[#This Row],[Sub-category]], TblDV[Sub-category],TblDV[Category],"")</f>
        <v>Dining Out</v>
      </c>
      <c r="I453" s="4" t="str">
        <f>_xlfn.XLOOKUP(Transactions[[#This Row],[Sub-category]], TblDV[Sub-category],TblDV[Category Type],"")</f>
        <v>Expense</v>
      </c>
    </row>
    <row r="454" spans="1:9" x14ac:dyDescent="0.3">
      <c r="A454" t="s">
        <v>5</v>
      </c>
      <c r="B454" s="2">
        <v>44483</v>
      </c>
      <c r="C454" t="s">
        <v>25</v>
      </c>
      <c r="D454">
        <v>5</v>
      </c>
      <c r="F454" s="4">
        <f t="shared" si="7"/>
        <v>-5</v>
      </c>
      <c r="G454" s="4" t="s">
        <v>26</v>
      </c>
      <c r="H454" s="4" t="str">
        <f>_xlfn.XLOOKUP(Transactions[[#This Row],[Sub-category]], TblDV[Sub-category],TblDV[Category],"")</f>
        <v>Dining Out</v>
      </c>
      <c r="I454" s="4" t="str">
        <f>_xlfn.XLOOKUP(Transactions[[#This Row],[Sub-category]], TblDV[Sub-category],TblDV[Category Type],"")</f>
        <v>Expense</v>
      </c>
    </row>
    <row r="455" spans="1:9" x14ac:dyDescent="0.3">
      <c r="A455" t="s">
        <v>5</v>
      </c>
      <c r="B455" s="2">
        <v>44484</v>
      </c>
      <c r="C455" t="s">
        <v>17</v>
      </c>
      <c r="D455">
        <v>143.9</v>
      </c>
      <c r="F455" s="4">
        <f t="shared" si="7"/>
        <v>-143.9</v>
      </c>
      <c r="G455" s="4" t="s">
        <v>18</v>
      </c>
      <c r="H455" s="4" t="str">
        <f>_xlfn.XLOOKUP(Transactions[[#This Row],[Sub-category]], TblDV[Sub-category],TblDV[Category],"")</f>
        <v>Living Expenses</v>
      </c>
      <c r="I455" s="4" t="str">
        <f>_xlfn.XLOOKUP(Transactions[[#This Row],[Sub-category]], TblDV[Sub-category],TblDV[Category Type],"")</f>
        <v>Expense</v>
      </c>
    </row>
    <row r="456" spans="1:9" x14ac:dyDescent="0.3">
      <c r="A456" t="s">
        <v>5</v>
      </c>
      <c r="B456" s="2">
        <v>44484</v>
      </c>
      <c r="C456" t="s">
        <v>25</v>
      </c>
      <c r="D456">
        <v>5</v>
      </c>
      <c r="F456" s="4">
        <f t="shared" si="7"/>
        <v>-5</v>
      </c>
      <c r="G456" s="4" t="s">
        <v>26</v>
      </c>
      <c r="H456" s="4" t="str">
        <f>_xlfn.XLOOKUP(Transactions[[#This Row],[Sub-category]], TblDV[Sub-category],TblDV[Category],"")</f>
        <v>Dining Out</v>
      </c>
      <c r="I456" s="4" t="str">
        <f>_xlfn.XLOOKUP(Transactions[[#This Row],[Sub-category]], TblDV[Sub-category],TblDV[Category Type],"")</f>
        <v>Expense</v>
      </c>
    </row>
    <row r="457" spans="1:9" x14ac:dyDescent="0.3">
      <c r="A457" t="s">
        <v>5</v>
      </c>
      <c r="B457" s="2">
        <v>44485</v>
      </c>
      <c r="C457" t="s">
        <v>25</v>
      </c>
      <c r="D457">
        <v>5</v>
      </c>
      <c r="F457" s="4">
        <f t="shared" si="7"/>
        <v>-5</v>
      </c>
      <c r="G457" s="4" t="s">
        <v>26</v>
      </c>
      <c r="H457" s="4" t="str">
        <f>_xlfn.XLOOKUP(Transactions[[#This Row],[Sub-category]], TblDV[Sub-category],TblDV[Category],"")</f>
        <v>Dining Out</v>
      </c>
      <c r="I457" s="4" t="str">
        <f>_xlfn.XLOOKUP(Transactions[[#This Row],[Sub-category]], TblDV[Sub-category],TblDV[Category Type],"")</f>
        <v>Expense</v>
      </c>
    </row>
    <row r="458" spans="1:9" x14ac:dyDescent="0.3">
      <c r="A458" t="s">
        <v>5</v>
      </c>
      <c r="B458" s="2">
        <v>44485</v>
      </c>
      <c r="C458" t="s">
        <v>19</v>
      </c>
      <c r="D458">
        <v>48.8</v>
      </c>
      <c r="F458" s="4">
        <f t="shared" si="7"/>
        <v>-48.8</v>
      </c>
      <c r="G458" s="4" t="s">
        <v>20</v>
      </c>
      <c r="H458" s="4" t="str">
        <f>_xlfn.XLOOKUP(Transactions[[#This Row],[Sub-category]], TblDV[Sub-category],TblDV[Category],"")</f>
        <v>Discretionary</v>
      </c>
      <c r="I458" s="4" t="str">
        <f>_xlfn.XLOOKUP(Transactions[[#This Row],[Sub-category]], TblDV[Sub-category],TblDV[Category Type],"")</f>
        <v>Expense</v>
      </c>
    </row>
    <row r="459" spans="1:9" x14ac:dyDescent="0.3">
      <c r="A459" t="s">
        <v>5</v>
      </c>
      <c r="B459" s="2">
        <v>44485</v>
      </c>
      <c r="C459" t="s">
        <v>21</v>
      </c>
      <c r="D459">
        <v>106.70000000000002</v>
      </c>
      <c r="F459" s="4">
        <f t="shared" si="7"/>
        <v>-106.70000000000002</v>
      </c>
      <c r="G459" s="4" t="s">
        <v>22</v>
      </c>
      <c r="H459" s="4" t="str">
        <f>_xlfn.XLOOKUP(Transactions[[#This Row],[Sub-category]], TblDV[Sub-category],TblDV[Category],"")</f>
        <v>Discretionary</v>
      </c>
      <c r="I459" s="4" t="str">
        <f>_xlfn.XLOOKUP(Transactions[[#This Row],[Sub-category]], TblDV[Sub-category],TblDV[Category Type],"")</f>
        <v>Expense</v>
      </c>
    </row>
    <row r="460" spans="1:9" x14ac:dyDescent="0.3">
      <c r="A460" t="s">
        <v>5</v>
      </c>
      <c r="B460" s="2">
        <v>44485</v>
      </c>
      <c r="C460" t="s">
        <v>28</v>
      </c>
      <c r="D460">
        <v>61.1</v>
      </c>
      <c r="F460" s="4">
        <f t="shared" si="7"/>
        <v>-61.1</v>
      </c>
      <c r="G460" s="4" t="s">
        <v>29</v>
      </c>
      <c r="H460" s="4" t="str">
        <f>_xlfn.XLOOKUP(Transactions[[#This Row],[Sub-category]], TblDV[Sub-category],TblDV[Category],"")</f>
        <v>Dining Out</v>
      </c>
      <c r="I460" s="4" t="str">
        <f>_xlfn.XLOOKUP(Transactions[[#This Row],[Sub-category]], TblDV[Sub-category],TblDV[Category Type],"")</f>
        <v>Expense</v>
      </c>
    </row>
    <row r="461" spans="1:9" x14ac:dyDescent="0.3">
      <c r="A461" t="s">
        <v>5</v>
      </c>
      <c r="B461" s="2">
        <v>44486</v>
      </c>
      <c r="C461" t="s">
        <v>45</v>
      </c>
      <c r="D461">
        <v>37.200000000000003</v>
      </c>
      <c r="F461" s="4">
        <f t="shared" si="7"/>
        <v>-37.200000000000003</v>
      </c>
      <c r="G461" s="4" t="s">
        <v>46</v>
      </c>
      <c r="H461" s="4" t="str">
        <f>_xlfn.XLOOKUP(Transactions[[#This Row],[Sub-category]], TblDV[Sub-category],TblDV[Category],"")</f>
        <v>Transport</v>
      </c>
      <c r="I461" s="4" t="str">
        <f>_xlfn.XLOOKUP(Transactions[[#This Row],[Sub-category]], TblDV[Sub-category],TblDV[Category Type],"")</f>
        <v>Expense</v>
      </c>
    </row>
    <row r="462" spans="1:9" x14ac:dyDescent="0.3">
      <c r="A462" t="s">
        <v>10</v>
      </c>
      <c r="B462" s="2">
        <v>44487</v>
      </c>
      <c r="C462" t="s">
        <v>23</v>
      </c>
      <c r="D462">
        <v>30</v>
      </c>
      <c r="F462" s="4">
        <f t="shared" si="7"/>
        <v>-30</v>
      </c>
      <c r="G462" s="4" t="s">
        <v>24</v>
      </c>
      <c r="H462" s="4" t="str">
        <f>_xlfn.XLOOKUP(Transactions[[#This Row],[Sub-category]], TblDV[Sub-category],TblDV[Category],"")</f>
        <v>Discretionary</v>
      </c>
      <c r="I462" s="4" t="str">
        <f>_xlfn.XLOOKUP(Transactions[[#This Row],[Sub-category]], TblDV[Sub-category],TblDV[Category Type],"")</f>
        <v>Expense</v>
      </c>
    </row>
    <row r="463" spans="1:9" x14ac:dyDescent="0.3">
      <c r="A463" t="s">
        <v>5</v>
      </c>
      <c r="B463" s="2">
        <v>44487</v>
      </c>
      <c r="C463" t="s">
        <v>25</v>
      </c>
      <c r="D463">
        <v>5</v>
      </c>
      <c r="F463" s="4">
        <f t="shared" si="7"/>
        <v>-5</v>
      </c>
      <c r="G463" s="4" t="s">
        <v>26</v>
      </c>
      <c r="H463" s="4" t="str">
        <f>_xlfn.XLOOKUP(Transactions[[#This Row],[Sub-category]], TblDV[Sub-category],TblDV[Category],"")</f>
        <v>Dining Out</v>
      </c>
      <c r="I463" s="4" t="str">
        <f>_xlfn.XLOOKUP(Transactions[[#This Row],[Sub-category]], TblDV[Sub-category],TblDV[Category Type],"")</f>
        <v>Expense</v>
      </c>
    </row>
    <row r="464" spans="1:9" x14ac:dyDescent="0.3">
      <c r="A464" t="s">
        <v>5</v>
      </c>
      <c r="B464" s="2">
        <v>44488</v>
      </c>
      <c r="C464" t="s">
        <v>25</v>
      </c>
      <c r="D464">
        <v>5</v>
      </c>
      <c r="F464" s="4">
        <f t="shared" si="7"/>
        <v>-5</v>
      </c>
      <c r="G464" s="4" t="s">
        <v>26</v>
      </c>
      <c r="H464" s="4" t="str">
        <f>_xlfn.XLOOKUP(Transactions[[#This Row],[Sub-category]], TblDV[Sub-category],TblDV[Category],"")</f>
        <v>Dining Out</v>
      </c>
      <c r="I464" s="4" t="str">
        <f>_xlfn.XLOOKUP(Transactions[[#This Row],[Sub-category]], TblDV[Sub-category],TblDV[Category Type],"")</f>
        <v>Expense</v>
      </c>
    </row>
    <row r="465" spans="1:9" x14ac:dyDescent="0.3">
      <c r="A465" t="s">
        <v>10</v>
      </c>
      <c r="B465" s="2">
        <v>44488</v>
      </c>
      <c r="C465" t="s">
        <v>54</v>
      </c>
      <c r="D465">
        <v>75</v>
      </c>
      <c r="F465" s="4">
        <f t="shared" si="7"/>
        <v>-75</v>
      </c>
      <c r="G465" s="4" t="s">
        <v>55</v>
      </c>
      <c r="H465" s="4" t="str">
        <f>_xlfn.XLOOKUP(Transactions[[#This Row],[Sub-category]], TblDV[Sub-category],TblDV[Category],"")</f>
        <v>Medical</v>
      </c>
      <c r="I465" s="4" t="str">
        <f>_xlfn.XLOOKUP(Transactions[[#This Row],[Sub-category]], TblDV[Sub-category],TblDV[Category Type],"")</f>
        <v>Expense</v>
      </c>
    </row>
    <row r="466" spans="1:9" x14ac:dyDescent="0.3">
      <c r="A466" t="s">
        <v>10</v>
      </c>
      <c r="B466" s="2">
        <v>44488</v>
      </c>
      <c r="C466" t="s">
        <v>51</v>
      </c>
      <c r="D466">
        <v>40</v>
      </c>
      <c r="F466" s="4">
        <f t="shared" si="7"/>
        <v>-40</v>
      </c>
      <c r="G466" s="4" t="s">
        <v>52</v>
      </c>
      <c r="H466" s="4" t="str">
        <f>_xlfn.XLOOKUP(Transactions[[#This Row],[Sub-category]], TblDV[Sub-category],TblDV[Category],"")</f>
        <v>Living Expenses</v>
      </c>
      <c r="I466" s="4" t="str">
        <f>_xlfn.XLOOKUP(Transactions[[#This Row],[Sub-category]], TblDV[Sub-category],TblDV[Category Type],"")</f>
        <v>Expense</v>
      </c>
    </row>
    <row r="467" spans="1:9" x14ac:dyDescent="0.3">
      <c r="A467" t="s">
        <v>5</v>
      </c>
      <c r="B467" s="2">
        <v>44489</v>
      </c>
      <c r="C467" t="s">
        <v>34</v>
      </c>
      <c r="D467">
        <v>54.1</v>
      </c>
      <c r="F467" s="4">
        <f t="shared" si="7"/>
        <v>-54.1</v>
      </c>
      <c r="G467" s="4" t="s">
        <v>35</v>
      </c>
      <c r="H467" s="4" t="str">
        <f>_xlfn.XLOOKUP(Transactions[[#This Row],[Sub-category]], TblDV[Sub-category],TblDV[Category],"")</f>
        <v>Discretionary</v>
      </c>
      <c r="I467" s="4" t="str">
        <f>_xlfn.XLOOKUP(Transactions[[#This Row],[Sub-category]], TblDV[Sub-category],TblDV[Category Type],"")</f>
        <v>Expense</v>
      </c>
    </row>
    <row r="468" spans="1:9" x14ac:dyDescent="0.3">
      <c r="A468" t="s">
        <v>5</v>
      </c>
      <c r="B468" s="2">
        <v>44489</v>
      </c>
      <c r="C468" t="s">
        <v>50</v>
      </c>
      <c r="D468">
        <v>35</v>
      </c>
      <c r="F468" s="4">
        <f t="shared" si="7"/>
        <v>-35</v>
      </c>
      <c r="G468" s="4" t="s">
        <v>20</v>
      </c>
      <c r="H468" s="4" t="str">
        <f>_xlfn.XLOOKUP(Transactions[[#This Row],[Sub-category]], TblDV[Sub-category],TblDV[Category],"")</f>
        <v>Discretionary</v>
      </c>
      <c r="I468" s="4" t="str">
        <f>_xlfn.XLOOKUP(Transactions[[#This Row],[Sub-category]], TblDV[Sub-category],TblDV[Category Type],"")</f>
        <v>Expense</v>
      </c>
    </row>
    <row r="469" spans="1:9" x14ac:dyDescent="0.3">
      <c r="A469" t="s">
        <v>5</v>
      </c>
      <c r="B469" s="2">
        <v>44489</v>
      </c>
      <c r="C469" t="s">
        <v>25</v>
      </c>
      <c r="D469">
        <v>5</v>
      </c>
      <c r="F469" s="4">
        <f t="shared" si="7"/>
        <v>-5</v>
      </c>
      <c r="G469" s="4" t="s">
        <v>26</v>
      </c>
      <c r="H469" s="4" t="str">
        <f>_xlfn.XLOOKUP(Transactions[[#This Row],[Sub-category]], TblDV[Sub-category],TblDV[Category],"")</f>
        <v>Dining Out</v>
      </c>
      <c r="I469" s="4" t="str">
        <f>_xlfn.XLOOKUP(Transactions[[#This Row],[Sub-category]], TblDV[Sub-category],TblDV[Category Type],"")</f>
        <v>Expense</v>
      </c>
    </row>
    <row r="470" spans="1:9" x14ac:dyDescent="0.3">
      <c r="A470" t="s">
        <v>5</v>
      </c>
      <c r="B470" s="2">
        <v>44490</v>
      </c>
      <c r="C470" t="s">
        <v>25</v>
      </c>
      <c r="D470">
        <v>5</v>
      </c>
      <c r="F470" s="4">
        <f t="shared" si="7"/>
        <v>-5</v>
      </c>
      <c r="G470" s="4" t="s">
        <v>26</v>
      </c>
      <c r="H470" s="4" t="str">
        <f>_xlfn.XLOOKUP(Transactions[[#This Row],[Sub-category]], TblDV[Sub-category],TblDV[Category],"")</f>
        <v>Dining Out</v>
      </c>
      <c r="I470" s="4" t="str">
        <f>_xlfn.XLOOKUP(Transactions[[#This Row],[Sub-category]], TblDV[Sub-category],TblDV[Category Type],"")</f>
        <v>Expense</v>
      </c>
    </row>
    <row r="471" spans="1:9" x14ac:dyDescent="0.3">
      <c r="A471" t="s">
        <v>5</v>
      </c>
      <c r="B471" s="2">
        <v>44491</v>
      </c>
      <c r="C471" t="s">
        <v>25</v>
      </c>
      <c r="D471">
        <v>5</v>
      </c>
      <c r="F471" s="4">
        <f t="shared" si="7"/>
        <v>-5</v>
      </c>
      <c r="G471" s="4" t="s">
        <v>26</v>
      </c>
      <c r="H471" s="4" t="str">
        <f>_xlfn.XLOOKUP(Transactions[[#This Row],[Sub-category]], TblDV[Sub-category],TblDV[Category],"")</f>
        <v>Dining Out</v>
      </c>
      <c r="I471" s="4" t="str">
        <f>_xlfn.XLOOKUP(Transactions[[#This Row],[Sub-category]], TblDV[Sub-category],TblDV[Category Type],"")</f>
        <v>Expense</v>
      </c>
    </row>
    <row r="472" spans="1:9" x14ac:dyDescent="0.3">
      <c r="A472" t="s">
        <v>5</v>
      </c>
      <c r="B472" s="2">
        <v>44491</v>
      </c>
      <c r="C472" t="s">
        <v>17</v>
      </c>
      <c r="D472">
        <v>178.9</v>
      </c>
      <c r="F472" s="4">
        <f t="shared" si="7"/>
        <v>-178.9</v>
      </c>
      <c r="G472" s="4" t="s">
        <v>18</v>
      </c>
      <c r="H472" s="4" t="str">
        <f>_xlfn.XLOOKUP(Transactions[[#This Row],[Sub-category]], TblDV[Sub-category],TblDV[Category],"")</f>
        <v>Living Expenses</v>
      </c>
      <c r="I472" s="4" t="str">
        <f>_xlfn.XLOOKUP(Transactions[[#This Row],[Sub-category]], TblDV[Sub-category],TblDV[Category Type],"")</f>
        <v>Expense</v>
      </c>
    </row>
    <row r="473" spans="1:9" x14ac:dyDescent="0.3">
      <c r="A473" t="s">
        <v>5</v>
      </c>
      <c r="B473" s="2">
        <v>44492</v>
      </c>
      <c r="C473" t="s">
        <v>41</v>
      </c>
      <c r="D473">
        <v>46.2</v>
      </c>
      <c r="F473" s="4">
        <f t="shared" si="7"/>
        <v>-46.2</v>
      </c>
      <c r="G473" s="4" t="s">
        <v>29</v>
      </c>
      <c r="H473" s="4" t="str">
        <f>_xlfn.XLOOKUP(Transactions[[#This Row],[Sub-category]], TblDV[Sub-category],TblDV[Category],"")</f>
        <v>Dining Out</v>
      </c>
      <c r="I473" s="4" t="str">
        <f>_xlfn.XLOOKUP(Transactions[[#This Row],[Sub-category]], TblDV[Sub-category],TblDV[Category Type],"")</f>
        <v>Expense</v>
      </c>
    </row>
    <row r="474" spans="1:9" x14ac:dyDescent="0.3">
      <c r="A474" t="s">
        <v>5</v>
      </c>
      <c r="B474" s="2">
        <v>44493</v>
      </c>
      <c r="C474" t="s">
        <v>42</v>
      </c>
      <c r="D474">
        <v>21.099999999999998</v>
      </c>
      <c r="F474" s="4">
        <f t="shared" si="7"/>
        <v>-21.099999999999998</v>
      </c>
      <c r="G474" s="4" t="s">
        <v>29</v>
      </c>
      <c r="H474" s="4" t="str">
        <f>_xlfn.XLOOKUP(Transactions[[#This Row],[Sub-category]], TblDV[Sub-category],TblDV[Category],"")</f>
        <v>Dining Out</v>
      </c>
      <c r="I474" s="4" t="str">
        <f>_xlfn.XLOOKUP(Transactions[[#This Row],[Sub-category]], TblDV[Sub-category],TblDV[Category Type],"")</f>
        <v>Expense</v>
      </c>
    </row>
    <row r="475" spans="1:9" x14ac:dyDescent="0.3">
      <c r="A475" t="s">
        <v>10</v>
      </c>
      <c r="B475" s="2">
        <v>44494</v>
      </c>
      <c r="C475" t="s">
        <v>36</v>
      </c>
      <c r="D475">
        <v>55</v>
      </c>
      <c r="F475" s="4">
        <f t="shared" si="7"/>
        <v>-55</v>
      </c>
      <c r="G475" s="4" t="s">
        <v>37</v>
      </c>
      <c r="H475" s="4" t="str">
        <f>_xlfn.XLOOKUP(Transactions[[#This Row],[Sub-category]], TblDV[Sub-category],TblDV[Category],"")</f>
        <v>Charity</v>
      </c>
      <c r="I475" s="4" t="str">
        <f>_xlfn.XLOOKUP(Transactions[[#This Row],[Sub-category]], TblDV[Sub-category],TblDV[Category Type],"")</f>
        <v>Expense</v>
      </c>
    </row>
    <row r="476" spans="1:9" x14ac:dyDescent="0.3">
      <c r="A476" t="s">
        <v>5</v>
      </c>
      <c r="B476" s="2">
        <v>44494</v>
      </c>
      <c r="C476" t="s">
        <v>15</v>
      </c>
      <c r="D476">
        <v>71.500000000000028</v>
      </c>
      <c r="F476" s="4">
        <f t="shared" si="7"/>
        <v>-71.500000000000028</v>
      </c>
      <c r="G476" s="4" t="s">
        <v>16</v>
      </c>
      <c r="H476" s="4" t="str">
        <f>_xlfn.XLOOKUP(Transactions[[#This Row],[Sub-category]], TblDV[Sub-category],TblDV[Category],"")</f>
        <v>Transport</v>
      </c>
      <c r="I476" s="4" t="str">
        <f>_xlfn.XLOOKUP(Transactions[[#This Row],[Sub-category]], TblDV[Sub-category],TblDV[Category Type],"")</f>
        <v>Expense</v>
      </c>
    </row>
    <row r="477" spans="1:9" x14ac:dyDescent="0.3">
      <c r="A477" t="s">
        <v>5</v>
      </c>
      <c r="B477" s="2">
        <v>44494</v>
      </c>
      <c r="C477" t="s">
        <v>25</v>
      </c>
      <c r="D477">
        <v>5</v>
      </c>
      <c r="F477" s="4">
        <f t="shared" si="7"/>
        <v>-5</v>
      </c>
      <c r="G477" s="4" t="s">
        <v>26</v>
      </c>
      <c r="H477" s="4" t="str">
        <f>_xlfn.XLOOKUP(Transactions[[#This Row],[Sub-category]], TblDV[Sub-category],TblDV[Category],"")</f>
        <v>Dining Out</v>
      </c>
      <c r="I477" s="4" t="str">
        <f>_xlfn.XLOOKUP(Transactions[[#This Row],[Sub-category]], TblDV[Sub-category],TblDV[Category Type],"")</f>
        <v>Expense</v>
      </c>
    </row>
    <row r="478" spans="1:9" x14ac:dyDescent="0.3">
      <c r="A478" t="s">
        <v>5</v>
      </c>
      <c r="B478" s="2">
        <v>44495</v>
      </c>
      <c r="C478" t="s">
        <v>25</v>
      </c>
      <c r="D478">
        <v>5</v>
      </c>
      <c r="F478" s="4">
        <f t="shared" si="7"/>
        <v>-5</v>
      </c>
      <c r="G478" s="4" t="s">
        <v>26</v>
      </c>
      <c r="H478" s="4" t="str">
        <f>_xlfn.XLOOKUP(Transactions[[#This Row],[Sub-category]], TblDV[Sub-category],TblDV[Category],"")</f>
        <v>Dining Out</v>
      </c>
      <c r="I478" s="4" t="str">
        <f>_xlfn.XLOOKUP(Transactions[[#This Row],[Sub-category]], TblDV[Sub-category],TblDV[Category Type],"")</f>
        <v>Expense</v>
      </c>
    </row>
    <row r="479" spans="1:9" x14ac:dyDescent="0.3">
      <c r="A479" t="s">
        <v>5</v>
      </c>
      <c r="B479" s="2">
        <v>44496</v>
      </c>
      <c r="C479" t="s">
        <v>25</v>
      </c>
      <c r="D479">
        <v>5</v>
      </c>
      <c r="F479" s="4">
        <f t="shared" si="7"/>
        <v>-5</v>
      </c>
      <c r="G479" s="4" t="s">
        <v>26</v>
      </c>
      <c r="H479" s="4" t="str">
        <f>_xlfn.XLOOKUP(Transactions[[#This Row],[Sub-category]], TblDV[Sub-category],TblDV[Category],"")</f>
        <v>Dining Out</v>
      </c>
      <c r="I479" s="4" t="str">
        <f>_xlfn.XLOOKUP(Transactions[[#This Row],[Sub-category]], TblDV[Sub-category],TblDV[Category Type],"")</f>
        <v>Expense</v>
      </c>
    </row>
    <row r="480" spans="1:9" x14ac:dyDescent="0.3">
      <c r="A480" t="s">
        <v>5</v>
      </c>
      <c r="B480" s="2">
        <v>44497</v>
      </c>
      <c r="C480" t="s">
        <v>25</v>
      </c>
      <c r="D480">
        <v>5</v>
      </c>
      <c r="F480" s="4">
        <f t="shared" si="7"/>
        <v>-5</v>
      </c>
      <c r="G480" s="4" t="s">
        <v>26</v>
      </c>
      <c r="H480" s="4" t="str">
        <f>_xlfn.XLOOKUP(Transactions[[#This Row],[Sub-category]], TblDV[Sub-category],TblDV[Category],"")</f>
        <v>Dining Out</v>
      </c>
      <c r="I480" s="4" t="str">
        <f>_xlfn.XLOOKUP(Transactions[[#This Row],[Sub-category]], TblDV[Sub-category],TblDV[Category Type],"")</f>
        <v>Expense</v>
      </c>
    </row>
    <row r="481" spans="1:9" x14ac:dyDescent="0.3">
      <c r="A481" t="s">
        <v>5</v>
      </c>
      <c r="B481" s="2">
        <v>44498</v>
      </c>
      <c r="C481" t="s">
        <v>25</v>
      </c>
      <c r="D481">
        <v>5</v>
      </c>
      <c r="F481" s="4">
        <f t="shared" si="7"/>
        <v>-5</v>
      </c>
      <c r="G481" s="4" t="s">
        <v>26</v>
      </c>
      <c r="H481" s="4" t="str">
        <f>_xlfn.XLOOKUP(Transactions[[#This Row],[Sub-category]], TblDV[Sub-category],TblDV[Category],"")</f>
        <v>Dining Out</v>
      </c>
      <c r="I481" s="4" t="str">
        <f>_xlfn.XLOOKUP(Transactions[[#This Row],[Sub-category]], TblDV[Sub-category],TblDV[Category Type],"")</f>
        <v>Expense</v>
      </c>
    </row>
    <row r="482" spans="1:9" x14ac:dyDescent="0.3">
      <c r="A482" t="s">
        <v>5</v>
      </c>
      <c r="B482" s="2">
        <v>44498</v>
      </c>
      <c r="C482" t="s">
        <v>17</v>
      </c>
      <c r="D482">
        <v>189</v>
      </c>
      <c r="F482" s="4">
        <f t="shared" si="7"/>
        <v>-189</v>
      </c>
      <c r="G482" s="4" t="s">
        <v>18</v>
      </c>
      <c r="H482" s="4" t="str">
        <f>_xlfn.XLOOKUP(Transactions[[#This Row],[Sub-category]], TblDV[Sub-category],TblDV[Category],"")</f>
        <v>Living Expenses</v>
      </c>
      <c r="I482" s="4" t="str">
        <f>_xlfn.XLOOKUP(Transactions[[#This Row],[Sub-category]], TblDV[Sub-category],TblDV[Category Type],"")</f>
        <v>Expense</v>
      </c>
    </row>
    <row r="483" spans="1:9" x14ac:dyDescent="0.3">
      <c r="A483" t="s">
        <v>5</v>
      </c>
      <c r="B483" s="2">
        <v>44499</v>
      </c>
      <c r="C483" t="s">
        <v>43</v>
      </c>
      <c r="D483">
        <v>133.80000000000001</v>
      </c>
      <c r="F483" s="4">
        <f t="shared" si="7"/>
        <v>-133.80000000000001</v>
      </c>
      <c r="G483" s="4" t="s">
        <v>22</v>
      </c>
      <c r="H483" s="4" t="str">
        <f>_xlfn.XLOOKUP(Transactions[[#This Row],[Sub-category]], TblDV[Sub-category],TblDV[Category],"")</f>
        <v>Discretionary</v>
      </c>
      <c r="I483" s="4" t="str">
        <f>_xlfn.XLOOKUP(Transactions[[#This Row],[Sub-category]], TblDV[Sub-category],TblDV[Category Type],"")</f>
        <v>Expense</v>
      </c>
    </row>
    <row r="484" spans="1:9" x14ac:dyDescent="0.3">
      <c r="A484" t="s">
        <v>5</v>
      </c>
      <c r="B484" s="2">
        <v>44499</v>
      </c>
      <c r="C484" t="s">
        <v>44</v>
      </c>
      <c r="D484">
        <v>184.39999999999998</v>
      </c>
      <c r="F484" s="4">
        <f t="shared" si="7"/>
        <v>-184.39999999999998</v>
      </c>
      <c r="G484" s="4" t="s">
        <v>20</v>
      </c>
      <c r="H484" s="4" t="str">
        <f>_xlfn.XLOOKUP(Transactions[[#This Row],[Sub-category]], TblDV[Sub-category],TblDV[Category],"")</f>
        <v>Discretionary</v>
      </c>
      <c r="I484" s="4" t="str">
        <f>_xlfn.XLOOKUP(Transactions[[#This Row],[Sub-category]], TblDV[Sub-category],TblDV[Category Type],"")</f>
        <v>Expense</v>
      </c>
    </row>
    <row r="485" spans="1:9" x14ac:dyDescent="0.3">
      <c r="A485" t="s">
        <v>5</v>
      </c>
      <c r="B485" s="2">
        <v>44500</v>
      </c>
      <c r="C485" t="s">
        <v>21</v>
      </c>
      <c r="D485">
        <v>154.49999999999997</v>
      </c>
      <c r="F485" s="4">
        <f t="shared" si="7"/>
        <v>-154.49999999999997</v>
      </c>
      <c r="G485" s="4" t="s">
        <v>22</v>
      </c>
      <c r="H485" s="4" t="str">
        <f>_xlfn.XLOOKUP(Transactions[[#This Row],[Sub-category]], TblDV[Sub-category],TblDV[Category],"")</f>
        <v>Discretionary</v>
      </c>
      <c r="I485" s="4" t="str">
        <f>_xlfn.XLOOKUP(Transactions[[#This Row],[Sub-category]], TblDV[Sub-category],TblDV[Category Type],"")</f>
        <v>Expense</v>
      </c>
    </row>
    <row r="486" spans="1:9" x14ac:dyDescent="0.3">
      <c r="A486" t="s">
        <v>5</v>
      </c>
      <c r="B486" s="2">
        <v>44500</v>
      </c>
      <c r="C486" t="s">
        <v>45</v>
      </c>
      <c r="D486">
        <v>32.1</v>
      </c>
      <c r="F486" s="4">
        <f t="shared" si="7"/>
        <v>-32.1</v>
      </c>
      <c r="G486" s="4" t="s">
        <v>46</v>
      </c>
      <c r="H486" s="4" t="str">
        <f>_xlfn.XLOOKUP(Transactions[[#This Row],[Sub-category]], TblDV[Sub-category],TblDV[Category],"")</f>
        <v>Transport</v>
      </c>
      <c r="I486" s="4" t="str">
        <f>_xlfn.XLOOKUP(Transactions[[#This Row],[Sub-category]], TblDV[Sub-category],TblDV[Category Type],"")</f>
        <v>Expense</v>
      </c>
    </row>
    <row r="487" spans="1:9" x14ac:dyDescent="0.3">
      <c r="A487" t="s">
        <v>5</v>
      </c>
      <c r="B487" s="2">
        <v>44500</v>
      </c>
      <c r="C487" t="s">
        <v>56</v>
      </c>
      <c r="D487">
        <v>15</v>
      </c>
      <c r="F487" s="4">
        <f t="shared" si="7"/>
        <v>-15</v>
      </c>
      <c r="G487" s="4" t="s">
        <v>29</v>
      </c>
      <c r="H487" s="4" t="str">
        <f>_xlfn.XLOOKUP(Transactions[[#This Row],[Sub-category]], TblDV[Sub-category],TblDV[Category],"")</f>
        <v>Dining Out</v>
      </c>
      <c r="I487" s="4" t="str">
        <f>_xlfn.XLOOKUP(Transactions[[#This Row],[Sub-category]], TblDV[Sub-category],TblDV[Category Type],"")</f>
        <v>Expense</v>
      </c>
    </row>
  </sheetData>
  <dataValidations count="1">
    <dataValidation type="list" allowBlank="1" showInputMessage="1" showErrorMessage="1" sqref="G2:G487" xr:uid="{64B17D0B-7800-4914-B995-2CD809729325}">
      <formula1>Categories</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88CEC-0A0D-4342-B4C0-CAB0B837EA59}">
  <sheetPr codeName="Sheet4"/>
  <dimension ref="B1:D19"/>
  <sheetViews>
    <sheetView workbookViewId="0">
      <selection activeCell="D31" sqref="D31"/>
    </sheetView>
  </sheetViews>
  <sheetFormatPr defaultRowHeight="14.4" x14ac:dyDescent="0.3"/>
  <cols>
    <col min="1" max="1" width="3.33203125" customWidth="1"/>
    <col min="2" max="4" width="15.6640625" customWidth="1"/>
  </cols>
  <sheetData>
    <row r="1" spans="2:4" x14ac:dyDescent="0.3">
      <c r="B1" s="3" t="s">
        <v>63</v>
      </c>
      <c r="C1" s="3" t="s">
        <v>3</v>
      </c>
      <c r="D1" s="3" t="s">
        <v>6</v>
      </c>
    </row>
    <row r="2" spans="2:4" x14ac:dyDescent="0.3">
      <c r="B2" t="s">
        <v>22</v>
      </c>
      <c r="C2" t="s">
        <v>40</v>
      </c>
      <c r="D2" t="s">
        <v>12</v>
      </c>
    </row>
    <row r="3" spans="2:4" x14ac:dyDescent="0.3">
      <c r="B3" t="s">
        <v>26</v>
      </c>
      <c r="C3" t="s">
        <v>27</v>
      </c>
      <c r="D3" t="s">
        <v>12</v>
      </c>
    </row>
    <row r="4" spans="2:4" x14ac:dyDescent="0.3">
      <c r="B4" t="s">
        <v>31</v>
      </c>
      <c r="C4" t="s">
        <v>32</v>
      </c>
      <c r="D4" t="s">
        <v>12</v>
      </c>
    </row>
    <row r="5" spans="2:4" x14ac:dyDescent="0.3">
      <c r="B5" t="s">
        <v>55</v>
      </c>
      <c r="C5" t="s">
        <v>32</v>
      </c>
      <c r="D5" t="s">
        <v>12</v>
      </c>
    </row>
    <row r="6" spans="2:4" x14ac:dyDescent="0.3">
      <c r="B6" t="s">
        <v>37</v>
      </c>
      <c r="C6" t="s">
        <v>38</v>
      </c>
      <c r="D6" t="s">
        <v>12</v>
      </c>
    </row>
    <row r="7" spans="2:4" x14ac:dyDescent="0.3">
      <c r="B7" t="s">
        <v>20</v>
      </c>
      <c r="C7" t="s">
        <v>40</v>
      </c>
      <c r="D7" t="s">
        <v>12</v>
      </c>
    </row>
    <row r="8" spans="2:4" x14ac:dyDescent="0.3">
      <c r="B8" t="s">
        <v>62</v>
      </c>
      <c r="C8" t="s">
        <v>40</v>
      </c>
      <c r="D8" t="s">
        <v>12</v>
      </c>
    </row>
    <row r="9" spans="2:4" x14ac:dyDescent="0.3">
      <c r="B9" t="s">
        <v>14</v>
      </c>
      <c r="C9" t="s">
        <v>39</v>
      </c>
      <c r="D9" t="s">
        <v>12</v>
      </c>
    </row>
    <row r="10" spans="2:4" x14ac:dyDescent="0.3">
      <c r="B10" t="s">
        <v>35</v>
      </c>
      <c r="C10" t="s">
        <v>40</v>
      </c>
      <c r="D10" t="s">
        <v>12</v>
      </c>
    </row>
    <row r="11" spans="2:4" x14ac:dyDescent="0.3">
      <c r="B11" t="s">
        <v>18</v>
      </c>
      <c r="C11" t="s">
        <v>39</v>
      </c>
      <c r="D11" t="s">
        <v>12</v>
      </c>
    </row>
    <row r="12" spans="2:4" x14ac:dyDescent="0.3">
      <c r="B12" t="s">
        <v>24</v>
      </c>
      <c r="C12" t="s">
        <v>40</v>
      </c>
      <c r="D12" t="s">
        <v>12</v>
      </c>
    </row>
    <row r="13" spans="2:4" x14ac:dyDescent="0.3">
      <c r="B13" t="s">
        <v>16</v>
      </c>
      <c r="C13" t="s">
        <v>33</v>
      </c>
      <c r="D13" t="s">
        <v>12</v>
      </c>
    </row>
    <row r="14" spans="2:4" x14ac:dyDescent="0.3">
      <c r="B14" t="s">
        <v>49</v>
      </c>
      <c r="C14" t="s">
        <v>33</v>
      </c>
      <c r="D14" t="s">
        <v>12</v>
      </c>
    </row>
    <row r="15" spans="2:4" x14ac:dyDescent="0.3">
      <c r="B15" t="s">
        <v>52</v>
      </c>
      <c r="C15" t="s">
        <v>39</v>
      </c>
      <c r="D15" t="s">
        <v>12</v>
      </c>
    </row>
    <row r="16" spans="2:4" x14ac:dyDescent="0.3">
      <c r="B16" t="s">
        <v>11</v>
      </c>
      <c r="C16" t="s">
        <v>39</v>
      </c>
      <c r="D16" t="s">
        <v>12</v>
      </c>
    </row>
    <row r="17" spans="2:4" x14ac:dyDescent="0.3">
      <c r="B17" t="s">
        <v>29</v>
      </c>
      <c r="C17" t="s">
        <v>27</v>
      </c>
      <c r="D17" t="s">
        <v>12</v>
      </c>
    </row>
    <row r="18" spans="2:4" x14ac:dyDescent="0.3">
      <c r="B18" t="s">
        <v>8</v>
      </c>
      <c r="C18" t="s">
        <v>8</v>
      </c>
      <c r="D18" t="s">
        <v>9</v>
      </c>
    </row>
    <row r="19" spans="2:4" x14ac:dyDescent="0.3">
      <c r="B19" t="s">
        <v>46</v>
      </c>
      <c r="C19" t="s">
        <v>33</v>
      </c>
      <c r="D19" t="s">
        <v>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3109F-BCC6-4297-B2DB-81A42348F58C}">
  <sheetPr codeName="Sheet5"/>
  <dimension ref="A1:I47"/>
  <sheetViews>
    <sheetView workbookViewId="0">
      <selection activeCell="I3" sqref="I3"/>
    </sheetView>
  </sheetViews>
  <sheetFormatPr defaultRowHeight="14.4" x14ac:dyDescent="0.3"/>
  <cols>
    <col min="1" max="1" width="10.5546875" customWidth="1"/>
    <col min="2" max="2" width="12" customWidth="1"/>
    <col min="3" max="3" width="16.44140625" customWidth="1"/>
    <col min="6" max="6" width="10.33203125" customWidth="1"/>
    <col min="7" max="7" width="14" bestFit="1" customWidth="1"/>
    <col min="8" max="8" width="15" bestFit="1" customWidth="1"/>
    <col min="9" max="9" width="15.6640625" customWidth="1"/>
  </cols>
  <sheetData>
    <row r="1" spans="1:9" x14ac:dyDescent="0.3">
      <c r="A1" s="3" t="s">
        <v>2</v>
      </c>
      <c r="B1" s="3" t="s">
        <v>0</v>
      </c>
      <c r="C1" s="3" t="s">
        <v>1</v>
      </c>
      <c r="D1" s="3" t="s">
        <v>4</v>
      </c>
      <c r="E1" s="3" t="s">
        <v>5</v>
      </c>
      <c r="F1" s="6" t="s">
        <v>47</v>
      </c>
      <c r="G1" s="6" t="s">
        <v>63</v>
      </c>
      <c r="H1" s="6" t="s">
        <v>3</v>
      </c>
      <c r="I1" s="6" t="s">
        <v>6</v>
      </c>
    </row>
    <row r="2" spans="1:9" x14ac:dyDescent="0.3">
      <c r="A2" t="s">
        <v>5</v>
      </c>
      <c r="B2" s="2">
        <v>44501</v>
      </c>
      <c r="C2" t="s">
        <v>25</v>
      </c>
      <c r="D2">
        <v>5</v>
      </c>
      <c r="F2" s="4">
        <f t="shared" ref="F2:F47" si="0">E2-D2</f>
        <v>-5</v>
      </c>
      <c r="G2" s="4" t="s">
        <v>26</v>
      </c>
      <c r="H2" s="4" t="str">
        <f>_xlfn.XLOOKUP(NovData[[#This Row],[Sub-category]], TblDV[Sub-category],TblDV[Category],"")</f>
        <v>Dining Out</v>
      </c>
      <c r="I2" s="4" t="str">
        <f>_xlfn.XLOOKUP(NovData[[#This Row],[Category]], TblDV[Category],TblDV[Category Type],"")</f>
        <v>Expense</v>
      </c>
    </row>
    <row r="3" spans="1:9" x14ac:dyDescent="0.3">
      <c r="A3" t="s">
        <v>5</v>
      </c>
      <c r="B3" s="2">
        <v>44503</v>
      </c>
      <c r="C3" t="s">
        <v>25</v>
      </c>
      <c r="D3">
        <v>5</v>
      </c>
      <c r="F3" s="4">
        <f t="shared" si="0"/>
        <v>-5</v>
      </c>
      <c r="G3" s="4" t="s">
        <v>26</v>
      </c>
      <c r="H3" s="4" t="str">
        <f>_xlfn.XLOOKUP(NovData[[#This Row],[Sub-category]], TblDV[Sub-category],TblDV[Category],"")</f>
        <v>Dining Out</v>
      </c>
      <c r="I3" s="4" t="str">
        <f>_xlfn.XLOOKUP(NovData[[#This Row],[Category]], TblDV[Category],TblDV[Category Type],"")</f>
        <v>Expense</v>
      </c>
    </row>
    <row r="4" spans="1:9" x14ac:dyDescent="0.3">
      <c r="A4" t="s">
        <v>10</v>
      </c>
      <c r="B4" s="2">
        <v>44503</v>
      </c>
      <c r="C4" t="s">
        <v>7</v>
      </c>
      <c r="E4">
        <v>4000</v>
      </c>
      <c r="F4" s="4">
        <f t="shared" si="0"/>
        <v>4000</v>
      </c>
      <c r="G4" s="4" t="s">
        <v>8</v>
      </c>
      <c r="H4" s="4" t="str">
        <f>_xlfn.XLOOKUP(NovData[[#This Row],[Sub-category]], TblDV[Sub-category],TblDV[Category],"")</f>
        <v>Salary</v>
      </c>
      <c r="I4" s="4" t="str">
        <f>_xlfn.XLOOKUP(NovData[[#This Row],[Category]], TblDV[Category],TblDV[Category Type],"")</f>
        <v>Income</v>
      </c>
    </row>
    <row r="5" spans="1:9" x14ac:dyDescent="0.3">
      <c r="A5" t="s">
        <v>5</v>
      </c>
      <c r="B5" s="2">
        <v>44504</v>
      </c>
      <c r="C5" t="s">
        <v>25</v>
      </c>
      <c r="D5">
        <v>5</v>
      </c>
      <c r="F5" s="4">
        <f t="shared" si="0"/>
        <v>-5</v>
      </c>
      <c r="G5" s="4" t="s">
        <v>26</v>
      </c>
      <c r="H5" s="4" t="str">
        <f>_xlfn.XLOOKUP(NovData[[#This Row],[Sub-category]], TblDV[Sub-category],TblDV[Category],"")</f>
        <v>Dining Out</v>
      </c>
      <c r="I5" s="4" t="str">
        <f>_xlfn.XLOOKUP(NovData[[#This Row],[Category]], TblDV[Category],TblDV[Category Type],"")</f>
        <v>Expense</v>
      </c>
    </row>
    <row r="6" spans="1:9" x14ac:dyDescent="0.3">
      <c r="A6" t="s">
        <v>10</v>
      </c>
      <c r="B6" s="2">
        <v>44506</v>
      </c>
      <c r="C6" t="s">
        <v>53</v>
      </c>
      <c r="D6">
        <v>927</v>
      </c>
      <c r="F6" s="4">
        <f t="shared" si="0"/>
        <v>-927</v>
      </c>
      <c r="G6" s="4" t="s">
        <v>11</v>
      </c>
      <c r="H6" s="4" t="str">
        <f>_xlfn.XLOOKUP(NovData[[#This Row],[Sub-category]], TblDV[Sub-category],TblDV[Category],"")</f>
        <v>Living Expenses</v>
      </c>
      <c r="I6" s="4" t="str">
        <f>_xlfn.XLOOKUP(NovData[[#This Row],[Category]], TblDV[Category],TblDV[Category Type],"")</f>
        <v>Expense</v>
      </c>
    </row>
    <row r="7" spans="1:9" x14ac:dyDescent="0.3">
      <c r="A7" t="s">
        <v>10</v>
      </c>
      <c r="B7" s="2">
        <v>44506</v>
      </c>
      <c r="C7" t="s">
        <v>48</v>
      </c>
      <c r="D7">
        <v>150</v>
      </c>
      <c r="F7" s="4">
        <f t="shared" si="0"/>
        <v>-150</v>
      </c>
      <c r="G7" s="4" t="s">
        <v>49</v>
      </c>
      <c r="H7" s="4" t="str">
        <f>_xlfn.XLOOKUP(NovData[[#This Row],[Sub-category]], TblDV[Sub-category],TblDV[Category],"")</f>
        <v>Transport</v>
      </c>
      <c r="I7" s="4" t="str">
        <f>_xlfn.XLOOKUP(NovData[[#This Row],[Category]], TblDV[Category],TblDV[Category Type],"")</f>
        <v>Expense</v>
      </c>
    </row>
    <row r="8" spans="1:9" x14ac:dyDescent="0.3">
      <c r="A8" t="s">
        <v>5</v>
      </c>
      <c r="B8" s="2">
        <v>44506</v>
      </c>
      <c r="C8" t="s">
        <v>25</v>
      </c>
      <c r="D8">
        <v>5</v>
      </c>
      <c r="F8" s="4">
        <f t="shared" si="0"/>
        <v>-5</v>
      </c>
      <c r="G8" s="4" t="s">
        <v>26</v>
      </c>
      <c r="H8" s="4" t="str">
        <f>_xlfn.XLOOKUP(NovData[[#This Row],[Sub-category]], TblDV[Sub-category],TblDV[Category],"")</f>
        <v>Dining Out</v>
      </c>
      <c r="I8" s="4" t="str">
        <f>_xlfn.XLOOKUP(NovData[[#This Row],[Category]], TblDV[Category],TblDV[Category Type],"")</f>
        <v>Expense</v>
      </c>
    </row>
    <row r="9" spans="1:9" x14ac:dyDescent="0.3">
      <c r="A9" t="s">
        <v>5</v>
      </c>
      <c r="B9" s="2">
        <v>44506</v>
      </c>
      <c r="C9" t="s">
        <v>25</v>
      </c>
      <c r="D9">
        <v>5</v>
      </c>
      <c r="F9" s="4">
        <f t="shared" si="0"/>
        <v>-5</v>
      </c>
      <c r="G9" s="4" t="s">
        <v>26</v>
      </c>
      <c r="H9" s="4" t="str">
        <f>_xlfn.XLOOKUP(NovData[[#This Row],[Sub-category]], TblDV[Sub-category],TblDV[Category],"")</f>
        <v>Dining Out</v>
      </c>
      <c r="I9" s="4" t="str">
        <f>_xlfn.XLOOKUP(NovData[[#This Row],[Category]], TblDV[Category],TblDV[Category Type],"")</f>
        <v>Expense</v>
      </c>
    </row>
    <row r="10" spans="1:9" x14ac:dyDescent="0.3">
      <c r="A10" t="s">
        <v>5</v>
      </c>
      <c r="B10" s="2">
        <v>44507</v>
      </c>
      <c r="C10" t="s">
        <v>25</v>
      </c>
      <c r="D10">
        <v>5</v>
      </c>
      <c r="F10" s="4">
        <f t="shared" si="0"/>
        <v>-5</v>
      </c>
      <c r="G10" s="4" t="s">
        <v>26</v>
      </c>
      <c r="H10" s="4" t="str">
        <f>_xlfn.XLOOKUP(NovData[[#This Row],[Sub-category]], TblDV[Sub-category],TblDV[Category],"")</f>
        <v>Dining Out</v>
      </c>
      <c r="I10" s="4" t="str">
        <f>_xlfn.XLOOKUP(NovData[[#This Row],[Category]], TblDV[Category],TblDV[Category Type],"")</f>
        <v>Expense</v>
      </c>
    </row>
    <row r="11" spans="1:9" x14ac:dyDescent="0.3">
      <c r="A11" t="s">
        <v>5</v>
      </c>
      <c r="B11" s="2">
        <v>44508</v>
      </c>
      <c r="C11" t="s">
        <v>25</v>
      </c>
      <c r="D11">
        <v>5</v>
      </c>
      <c r="F11" s="4">
        <f t="shared" si="0"/>
        <v>-5</v>
      </c>
      <c r="G11" s="4" t="s">
        <v>26</v>
      </c>
      <c r="H11" s="4" t="str">
        <f>_xlfn.XLOOKUP(NovData[[#This Row],[Sub-category]], TblDV[Sub-category],TblDV[Category],"")</f>
        <v>Dining Out</v>
      </c>
      <c r="I11" s="4" t="str">
        <f>_xlfn.XLOOKUP(NovData[[#This Row],[Category]], TblDV[Category],TblDV[Category Type],"")</f>
        <v>Expense</v>
      </c>
    </row>
    <row r="12" spans="1:9" x14ac:dyDescent="0.3">
      <c r="A12" t="s">
        <v>5</v>
      </c>
      <c r="B12" s="2">
        <v>44508</v>
      </c>
      <c r="C12" t="s">
        <v>17</v>
      </c>
      <c r="D12">
        <v>160</v>
      </c>
      <c r="F12" s="4">
        <f t="shared" si="0"/>
        <v>-160</v>
      </c>
      <c r="G12" s="4" t="s">
        <v>18</v>
      </c>
      <c r="H12" s="4" t="str">
        <f>_xlfn.XLOOKUP(NovData[[#This Row],[Sub-category]], TblDV[Sub-category],TblDV[Category],"")</f>
        <v>Living Expenses</v>
      </c>
      <c r="I12" s="4" t="str">
        <f>_xlfn.XLOOKUP(NovData[[#This Row],[Category]], TblDV[Category],TblDV[Category Type],"")</f>
        <v>Expense</v>
      </c>
    </row>
    <row r="13" spans="1:9" x14ac:dyDescent="0.3">
      <c r="A13" t="s">
        <v>10</v>
      </c>
      <c r="B13" s="2">
        <v>44511</v>
      </c>
      <c r="C13" t="s">
        <v>13</v>
      </c>
      <c r="D13">
        <v>49</v>
      </c>
      <c r="F13" s="4">
        <f t="shared" si="0"/>
        <v>-49</v>
      </c>
      <c r="G13" s="4" t="s">
        <v>14</v>
      </c>
      <c r="H13" s="4" t="str">
        <f>_xlfn.XLOOKUP(NovData[[#This Row],[Sub-category]], TblDV[Sub-category],TblDV[Category],"")</f>
        <v>Living Expenses</v>
      </c>
      <c r="I13" s="4" t="str">
        <f>_xlfn.XLOOKUP(NovData[[#This Row],[Category]], TblDV[Category],TblDV[Category Type],"")</f>
        <v>Expense</v>
      </c>
    </row>
    <row r="14" spans="1:9" x14ac:dyDescent="0.3">
      <c r="A14" t="s">
        <v>5</v>
      </c>
      <c r="B14" s="2">
        <v>44511</v>
      </c>
      <c r="C14" t="s">
        <v>25</v>
      </c>
      <c r="D14">
        <v>5</v>
      </c>
      <c r="F14" s="4">
        <f t="shared" si="0"/>
        <v>-5</v>
      </c>
      <c r="G14" s="4" t="s">
        <v>26</v>
      </c>
      <c r="H14" s="4" t="str">
        <f>_xlfn.XLOOKUP(NovData[[#This Row],[Sub-category]], TblDV[Sub-category],TblDV[Category],"")</f>
        <v>Dining Out</v>
      </c>
      <c r="I14" s="4" t="str">
        <f>_xlfn.XLOOKUP(NovData[[#This Row],[Category]], TblDV[Category],TblDV[Category Type],"")</f>
        <v>Expense</v>
      </c>
    </row>
    <row r="15" spans="1:9" x14ac:dyDescent="0.3">
      <c r="A15" t="s">
        <v>5</v>
      </c>
      <c r="B15" s="2">
        <v>44512</v>
      </c>
      <c r="C15" t="s">
        <v>25</v>
      </c>
      <c r="D15">
        <v>5</v>
      </c>
      <c r="F15" s="4">
        <f t="shared" si="0"/>
        <v>-5</v>
      </c>
      <c r="G15" s="4" t="s">
        <v>26</v>
      </c>
      <c r="H15" s="4" t="str">
        <f>_xlfn.XLOOKUP(NovData[[#This Row],[Sub-category]], TblDV[Sub-category],TblDV[Category],"")</f>
        <v>Dining Out</v>
      </c>
      <c r="I15" s="4" t="str">
        <f>_xlfn.XLOOKUP(NovData[[#This Row],[Category]], TblDV[Category],TblDV[Category Type],"")</f>
        <v>Expense</v>
      </c>
    </row>
    <row r="16" spans="1:9" x14ac:dyDescent="0.3">
      <c r="A16" t="s">
        <v>5</v>
      </c>
      <c r="B16" s="2">
        <v>44513</v>
      </c>
      <c r="C16" t="s">
        <v>15</v>
      </c>
      <c r="D16">
        <v>94</v>
      </c>
      <c r="F16" s="4">
        <f t="shared" si="0"/>
        <v>-94</v>
      </c>
      <c r="G16" s="4" t="s">
        <v>16</v>
      </c>
      <c r="H16" s="4" t="str">
        <f>_xlfn.XLOOKUP(NovData[[#This Row],[Sub-category]], TblDV[Sub-category],TblDV[Category],"")</f>
        <v>Transport</v>
      </c>
      <c r="I16" s="4" t="str">
        <f>_xlfn.XLOOKUP(NovData[[#This Row],[Category]], TblDV[Category],TblDV[Category Type],"")</f>
        <v>Expense</v>
      </c>
    </row>
    <row r="17" spans="1:9" x14ac:dyDescent="0.3">
      <c r="A17" t="s">
        <v>5</v>
      </c>
      <c r="B17" s="2">
        <v>44513</v>
      </c>
      <c r="C17" t="s">
        <v>25</v>
      </c>
      <c r="D17">
        <v>5</v>
      </c>
      <c r="F17" s="4">
        <f t="shared" si="0"/>
        <v>-5</v>
      </c>
      <c r="G17" s="4" t="s">
        <v>26</v>
      </c>
      <c r="H17" s="4" t="str">
        <f>_xlfn.XLOOKUP(NovData[[#This Row],[Sub-category]], TblDV[Sub-category],TblDV[Category],"")</f>
        <v>Dining Out</v>
      </c>
      <c r="I17" s="4" t="str">
        <f>_xlfn.XLOOKUP(NovData[[#This Row],[Category]], TblDV[Category],TblDV[Category Type],"")</f>
        <v>Expense</v>
      </c>
    </row>
    <row r="18" spans="1:9" x14ac:dyDescent="0.3">
      <c r="A18" t="s">
        <v>5</v>
      </c>
      <c r="B18" s="2">
        <v>44514</v>
      </c>
      <c r="C18" t="s">
        <v>25</v>
      </c>
      <c r="D18">
        <v>5</v>
      </c>
      <c r="F18" s="4">
        <f t="shared" si="0"/>
        <v>-5</v>
      </c>
      <c r="G18" s="4" t="s">
        <v>26</v>
      </c>
      <c r="H18" s="4" t="str">
        <f>_xlfn.XLOOKUP(NovData[[#This Row],[Sub-category]], TblDV[Sub-category],TblDV[Category],"")</f>
        <v>Dining Out</v>
      </c>
      <c r="I18" s="4" t="str">
        <f>_xlfn.XLOOKUP(NovData[[#This Row],[Category]], TblDV[Category],TblDV[Category Type],"")</f>
        <v>Expense</v>
      </c>
    </row>
    <row r="19" spans="1:9" x14ac:dyDescent="0.3">
      <c r="A19" t="s">
        <v>5</v>
      </c>
      <c r="B19" s="2">
        <v>44515</v>
      </c>
      <c r="C19" t="s">
        <v>17</v>
      </c>
      <c r="D19">
        <v>133</v>
      </c>
      <c r="F19" s="4">
        <f t="shared" si="0"/>
        <v>-133</v>
      </c>
      <c r="G19" s="4" t="s">
        <v>18</v>
      </c>
      <c r="H19" s="4" t="str">
        <f>_xlfn.XLOOKUP(NovData[[#This Row],[Sub-category]], TblDV[Sub-category],TblDV[Category],"")</f>
        <v>Living Expenses</v>
      </c>
      <c r="I19" s="4" t="str">
        <f>_xlfn.XLOOKUP(NovData[[#This Row],[Category]], TblDV[Category],TblDV[Category Type],"")</f>
        <v>Expense</v>
      </c>
    </row>
    <row r="20" spans="1:9" x14ac:dyDescent="0.3">
      <c r="A20" t="s">
        <v>5</v>
      </c>
      <c r="B20" s="2">
        <v>44515</v>
      </c>
      <c r="C20" t="s">
        <v>25</v>
      </c>
      <c r="D20">
        <v>5</v>
      </c>
      <c r="F20" s="4">
        <f t="shared" si="0"/>
        <v>-5</v>
      </c>
      <c r="G20" s="4" t="s">
        <v>26</v>
      </c>
      <c r="H20" s="4" t="str">
        <f>_xlfn.XLOOKUP(NovData[[#This Row],[Sub-category]], TblDV[Sub-category],TblDV[Category],"")</f>
        <v>Dining Out</v>
      </c>
      <c r="I20" s="4" t="str">
        <f>_xlfn.XLOOKUP(NovData[[#This Row],[Category]], TblDV[Category],TblDV[Category Type],"")</f>
        <v>Expense</v>
      </c>
    </row>
    <row r="21" spans="1:9" x14ac:dyDescent="0.3">
      <c r="A21" t="s">
        <v>5</v>
      </c>
      <c r="B21" s="2">
        <v>44516</v>
      </c>
      <c r="C21" t="s">
        <v>25</v>
      </c>
      <c r="D21">
        <v>5</v>
      </c>
      <c r="F21" s="4">
        <f t="shared" si="0"/>
        <v>-5</v>
      </c>
      <c r="G21" s="4" t="s">
        <v>26</v>
      </c>
      <c r="H21" s="4" t="str">
        <f>_xlfn.XLOOKUP(NovData[[#This Row],[Sub-category]], TblDV[Sub-category],TblDV[Category],"")</f>
        <v>Dining Out</v>
      </c>
      <c r="I21" s="4" t="str">
        <f>_xlfn.XLOOKUP(NovData[[#This Row],[Category]], TblDV[Category],TblDV[Category Type],"")</f>
        <v>Expense</v>
      </c>
    </row>
    <row r="22" spans="1:9" x14ac:dyDescent="0.3">
      <c r="A22" t="s">
        <v>5</v>
      </c>
      <c r="B22" s="2">
        <v>44516</v>
      </c>
      <c r="C22" t="s">
        <v>19</v>
      </c>
      <c r="D22">
        <v>36</v>
      </c>
      <c r="F22" s="4">
        <f t="shared" si="0"/>
        <v>-36</v>
      </c>
      <c r="G22" s="4" t="s">
        <v>20</v>
      </c>
      <c r="H22" s="4" t="str">
        <f>_xlfn.XLOOKUP(NovData[[#This Row],[Sub-category]], TblDV[Sub-category],TblDV[Category],"")</f>
        <v>Discretionary</v>
      </c>
      <c r="I22" s="4" t="str">
        <f>_xlfn.XLOOKUP(NovData[[#This Row],[Category]], TblDV[Category],TblDV[Category Type],"")</f>
        <v>Expense</v>
      </c>
    </row>
    <row r="23" spans="1:9" x14ac:dyDescent="0.3">
      <c r="A23" t="s">
        <v>5</v>
      </c>
      <c r="B23" s="2">
        <v>44516</v>
      </c>
      <c r="C23" t="s">
        <v>21</v>
      </c>
      <c r="D23">
        <v>74</v>
      </c>
      <c r="F23" s="4">
        <f t="shared" si="0"/>
        <v>-74</v>
      </c>
      <c r="G23" s="4" t="s">
        <v>22</v>
      </c>
      <c r="H23" s="4" t="str">
        <f>_xlfn.XLOOKUP(NovData[[#This Row],[Sub-category]], TblDV[Sub-category],TblDV[Category],"")</f>
        <v>Discretionary</v>
      </c>
      <c r="I23" s="4" t="str">
        <f>_xlfn.XLOOKUP(NovData[[#This Row],[Category]], TblDV[Category],TblDV[Category Type],"")</f>
        <v>Expense</v>
      </c>
    </row>
    <row r="24" spans="1:9" x14ac:dyDescent="0.3">
      <c r="A24" t="s">
        <v>5</v>
      </c>
      <c r="B24" s="2">
        <v>44516</v>
      </c>
      <c r="C24" t="s">
        <v>28</v>
      </c>
      <c r="D24">
        <v>72</v>
      </c>
      <c r="F24" s="4">
        <f t="shared" si="0"/>
        <v>-72</v>
      </c>
      <c r="G24" s="4" t="s">
        <v>29</v>
      </c>
      <c r="H24" s="4" t="str">
        <f>_xlfn.XLOOKUP(NovData[[#This Row],[Sub-category]], TblDV[Sub-category],TblDV[Category],"")</f>
        <v>Dining Out</v>
      </c>
      <c r="I24" s="4" t="str">
        <f>_xlfn.XLOOKUP(NovData[[#This Row],[Category]], TblDV[Category],TblDV[Category Type],"")</f>
        <v>Expense</v>
      </c>
    </row>
    <row r="25" spans="1:9" x14ac:dyDescent="0.3">
      <c r="A25" t="s">
        <v>5</v>
      </c>
      <c r="B25" s="2">
        <v>44517</v>
      </c>
      <c r="C25" t="s">
        <v>45</v>
      </c>
      <c r="D25">
        <v>28</v>
      </c>
      <c r="F25" s="4">
        <f t="shared" si="0"/>
        <v>-28</v>
      </c>
      <c r="G25" s="4" t="s">
        <v>46</v>
      </c>
      <c r="H25" s="4" t="str">
        <f>_xlfn.XLOOKUP(NovData[[#This Row],[Sub-category]], TblDV[Sub-category],TblDV[Category],"")</f>
        <v>Transport</v>
      </c>
      <c r="I25" s="4" t="str">
        <f>_xlfn.XLOOKUP(NovData[[#This Row],[Category]], TblDV[Category],TblDV[Category Type],"")</f>
        <v>Expense</v>
      </c>
    </row>
    <row r="26" spans="1:9" x14ac:dyDescent="0.3">
      <c r="A26" t="s">
        <v>10</v>
      </c>
      <c r="B26" s="2">
        <v>44518</v>
      </c>
      <c r="C26" t="s">
        <v>23</v>
      </c>
      <c r="D26">
        <v>30</v>
      </c>
      <c r="F26" s="4">
        <f t="shared" si="0"/>
        <v>-30</v>
      </c>
      <c r="G26" s="4" t="s">
        <v>24</v>
      </c>
      <c r="H26" s="4" t="str">
        <f>_xlfn.XLOOKUP(NovData[[#This Row],[Sub-category]], TblDV[Sub-category],TblDV[Category],"")</f>
        <v>Discretionary</v>
      </c>
      <c r="I26" s="4" t="str">
        <f>_xlfn.XLOOKUP(NovData[[#This Row],[Category]], TblDV[Category],TblDV[Category Type],"")</f>
        <v>Expense</v>
      </c>
    </row>
    <row r="27" spans="1:9" x14ac:dyDescent="0.3">
      <c r="A27" t="s">
        <v>5</v>
      </c>
      <c r="B27" s="2">
        <v>44518</v>
      </c>
      <c r="C27" t="s">
        <v>25</v>
      </c>
      <c r="D27">
        <v>5</v>
      </c>
      <c r="F27" s="4">
        <f t="shared" si="0"/>
        <v>-5</v>
      </c>
      <c r="G27" s="4" t="s">
        <v>26</v>
      </c>
      <c r="H27" s="4" t="str">
        <f>_xlfn.XLOOKUP(NovData[[#This Row],[Sub-category]], TblDV[Sub-category],TblDV[Category],"")</f>
        <v>Dining Out</v>
      </c>
      <c r="I27" s="4" t="str">
        <f>_xlfn.XLOOKUP(NovData[[#This Row],[Category]], TblDV[Category],TblDV[Category Type],"")</f>
        <v>Expense</v>
      </c>
    </row>
    <row r="28" spans="1:9" x14ac:dyDescent="0.3">
      <c r="A28" t="s">
        <v>5</v>
      </c>
      <c r="B28" s="2">
        <v>44519</v>
      </c>
      <c r="C28" t="s">
        <v>25</v>
      </c>
      <c r="D28">
        <v>5</v>
      </c>
      <c r="F28" s="4">
        <f t="shared" si="0"/>
        <v>-5</v>
      </c>
      <c r="G28" s="4" t="s">
        <v>26</v>
      </c>
      <c r="H28" s="4" t="str">
        <f>_xlfn.XLOOKUP(NovData[[#This Row],[Sub-category]], TblDV[Sub-category],TblDV[Category],"")</f>
        <v>Dining Out</v>
      </c>
      <c r="I28" s="4" t="str">
        <f>_xlfn.XLOOKUP(NovData[[#This Row],[Category]], TblDV[Category],TblDV[Category Type],"")</f>
        <v>Expense</v>
      </c>
    </row>
    <row r="29" spans="1:9" x14ac:dyDescent="0.3">
      <c r="A29" t="s">
        <v>10</v>
      </c>
      <c r="B29" s="2">
        <v>44519</v>
      </c>
      <c r="C29" t="s">
        <v>51</v>
      </c>
      <c r="D29">
        <v>40</v>
      </c>
      <c r="F29" s="4">
        <f t="shared" si="0"/>
        <v>-40</v>
      </c>
      <c r="G29" s="4" t="s">
        <v>52</v>
      </c>
      <c r="H29" s="4" t="str">
        <f>_xlfn.XLOOKUP(NovData[[#This Row],[Sub-category]], TblDV[Sub-category],TblDV[Category],"")</f>
        <v>Living Expenses</v>
      </c>
      <c r="I29" s="4" t="str">
        <f>_xlfn.XLOOKUP(NovData[[#This Row],[Category]], TblDV[Category],TblDV[Category Type],"")</f>
        <v>Expense</v>
      </c>
    </row>
    <row r="30" spans="1:9" x14ac:dyDescent="0.3">
      <c r="A30" t="s">
        <v>5</v>
      </c>
      <c r="B30" s="2">
        <v>44520</v>
      </c>
      <c r="C30" t="s">
        <v>50</v>
      </c>
      <c r="D30">
        <v>35</v>
      </c>
      <c r="F30" s="4">
        <f t="shared" si="0"/>
        <v>-35</v>
      </c>
      <c r="G30" s="4" t="s">
        <v>20</v>
      </c>
      <c r="H30" s="4" t="str">
        <f>_xlfn.XLOOKUP(NovData[[#This Row],[Sub-category]], TblDV[Sub-category],TblDV[Category],"")</f>
        <v>Discretionary</v>
      </c>
      <c r="I30" s="4" t="str">
        <f>_xlfn.XLOOKUP(NovData[[#This Row],[Category]], TblDV[Category],TblDV[Category Type],"")</f>
        <v>Expense</v>
      </c>
    </row>
    <row r="31" spans="1:9" x14ac:dyDescent="0.3">
      <c r="A31" t="s">
        <v>5</v>
      </c>
      <c r="B31" s="2">
        <v>44520</v>
      </c>
      <c r="C31" t="s">
        <v>25</v>
      </c>
      <c r="D31">
        <v>5</v>
      </c>
      <c r="F31" s="4">
        <f t="shared" si="0"/>
        <v>-5</v>
      </c>
      <c r="G31" s="4" t="s">
        <v>26</v>
      </c>
      <c r="H31" s="4" t="str">
        <f>_xlfn.XLOOKUP(NovData[[#This Row],[Sub-category]], TblDV[Sub-category],TblDV[Category],"")</f>
        <v>Dining Out</v>
      </c>
      <c r="I31" s="4" t="str">
        <f>_xlfn.XLOOKUP(NovData[[#This Row],[Category]], TblDV[Category],TblDV[Category Type],"")</f>
        <v>Expense</v>
      </c>
    </row>
    <row r="32" spans="1:9" x14ac:dyDescent="0.3">
      <c r="A32" t="s">
        <v>5</v>
      </c>
      <c r="B32" s="2">
        <v>44521</v>
      </c>
      <c r="C32" t="s">
        <v>25</v>
      </c>
      <c r="D32">
        <v>5</v>
      </c>
      <c r="F32" s="4">
        <f t="shared" si="0"/>
        <v>-5</v>
      </c>
      <c r="G32" s="4" t="s">
        <v>26</v>
      </c>
      <c r="H32" s="4" t="str">
        <f>_xlfn.XLOOKUP(NovData[[#This Row],[Sub-category]], TblDV[Sub-category],TblDV[Category],"")</f>
        <v>Dining Out</v>
      </c>
      <c r="I32" s="4" t="str">
        <f>_xlfn.XLOOKUP(NovData[[#This Row],[Category]], TblDV[Category],TblDV[Category Type],"")</f>
        <v>Expense</v>
      </c>
    </row>
    <row r="33" spans="1:9" x14ac:dyDescent="0.3">
      <c r="A33" t="s">
        <v>5</v>
      </c>
      <c r="B33" s="2">
        <v>44522</v>
      </c>
      <c r="C33" t="s">
        <v>25</v>
      </c>
      <c r="D33">
        <v>5</v>
      </c>
      <c r="F33" s="4">
        <f t="shared" si="0"/>
        <v>-5</v>
      </c>
      <c r="G33" s="4" t="s">
        <v>26</v>
      </c>
      <c r="H33" s="4" t="str">
        <f>_xlfn.XLOOKUP(NovData[[#This Row],[Sub-category]], TblDV[Sub-category],TblDV[Category],"")</f>
        <v>Dining Out</v>
      </c>
      <c r="I33" s="4" t="str">
        <f>_xlfn.XLOOKUP(NovData[[#This Row],[Category]], TblDV[Category],TblDV[Category Type],"")</f>
        <v>Expense</v>
      </c>
    </row>
    <row r="34" spans="1:9" x14ac:dyDescent="0.3">
      <c r="A34" t="s">
        <v>5</v>
      </c>
      <c r="B34" s="2">
        <v>44522</v>
      </c>
      <c r="C34" t="s">
        <v>17</v>
      </c>
      <c r="D34">
        <v>214</v>
      </c>
      <c r="F34" s="4">
        <f t="shared" si="0"/>
        <v>-214</v>
      </c>
      <c r="G34" s="4" t="s">
        <v>18</v>
      </c>
      <c r="H34" s="4" t="str">
        <f>_xlfn.XLOOKUP(NovData[[#This Row],[Sub-category]], TblDV[Sub-category],TblDV[Category],"")</f>
        <v>Living Expenses</v>
      </c>
      <c r="I34" s="4" t="str">
        <f>_xlfn.XLOOKUP(NovData[[#This Row],[Category]], TblDV[Category],TblDV[Category Type],"")</f>
        <v>Expense</v>
      </c>
    </row>
    <row r="35" spans="1:9" x14ac:dyDescent="0.3">
      <c r="A35" t="s">
        <v>5</v>
      </c>
      <c r="B35" s="2">
        <v>44523</v>
      </c>
      <c r="C35" t="s">
        <v>41</v>
      </c>
      <c r="D35">
        <v>59</v>
      </c>
      <c r="F35" s="4">
        <f t="shared" si="0"/>
        <v>-59</v>
      </c>
      <c r="G35" s="4" t="s">
        <v>29</v>
      </c>
      <c r="H35" s="4" t="str">
        <f>_xlfn.XLOOKUP(NovData[[#This Row],[Sub-category]], TblDV[Sub-category],TblDV[Category],"")</f>
        <v>Dining Out</v>
      </c>
      <c r="I35" s="4" t="str">
        <f>_xlfn.XLOOKUP(NovData[[#This Row],[Category]], TblDV[Category],TblDV[Category Type],"")</f>
        <v>Expense</v>
      </c>
    </row>
    <row r="36" spans="1:9" x14ac:dyDescent="0.3">
      <c r="A36" t="s">
        <v>5</v>
      </c>
      <c r="B36" s="2">
        <v>44524</v>
      </c>
      <c r="C36" t="s">
        <v>42</v>
      </c>
      <c r="D36">
        <v>13</v>
      </c>
      <c r="F36" s="4">
        <f t="shared" si="0"/>
        <v>-13</v>
      </c>
      <c r="G36" s="4" t="s">
        <v>29</v>
      </c>
      <c r="H36" s="4" t="str">
        <f>_xlfn.XLOOKUP(NovData[[#This Row],[Sub-category]], TblDV[Sub-category],TblDV[Category],"")</f>
        <v>Dining Out</v>
      </c>
      <c r="I36" s="4" t="str">
        <f>_xlfn.XLOOKUP(NovData[[#This Row],[Category]], TblDV[Category],TblDV[Category Type],"")</f>
        <v>Expense</v>
      </c>
    </row>
    <row r="37" spans="1:9" x14ac:dyDescent="0.3">
      <c r="A37" t="s">
        <v>10</v>
      </c>
      <c r="B37" s="2">
        <v>44525</v>
      </c>
      <c r="C37" t="s">
        <v>36</v>
      </c>
      <c r="D37">
        <v>55</v>
      </c>
      <c r="F37" s="4">
        <f t="shared" si="0"/>
        <v>-55</v>
      </c>
      <c r="G37" s="4" t="s">
        <v>37</v>
      </c>
      <c r="H37" s="4" t="str">
        <f>_xlfn.XLOOKUP(NovData[[#This Row],[Sub-category]], TblDV[Sub-category],TblDV[Category],"")</f>
        <v>Charity</v>
      </c>
      <c r="I37" s="4" t="str">
        <f>_xlfn.XLOOKUP(NovData[[#This Row],[Category]], TblDV[Category],TblDV[Category Type],"")</f>
        <v>Expense</v>
      </c>
    </row>
    <row r="38" spans="1:9" x14ac:dyDescent="0.3">
      <c r="A38" t="s">
        <v>5</v>
      </c>
      <c r="B38" s="2">
        <v>44525</v>
      </c>
      <c r="C38" t="s">
        <v>15</v>
      </c>
      <c r="D38">
        <v>69</v>
      </c>
      <c r="F38" s="4">
        <f t="shared" si="0"/>
        <v>-69</v>
      </c>
      <c r="G38" s="4" t="s">
        <v>16</v>
      </c>
      <c r="H38" s="4" t="str">
        <f>_xlfn.XLOOKUP(NovData[[#This Row],[Sub-category]], TblDV[Sub-category],TblDV[Category],"")</f>
        <v>Transport</v>
      </c>
      <c r="I38" s="4" t="str">
        <f>_xlfn.XLOOKUP(NovData[[#This Row],[Category]], TblDV[Category],TblDV[Category Type],"")</f>
        <v>Expense</v>
      </c>
    </row>
    <row r="39" spans="1:9" x14ac:dyDescent="0.3">
      <c r="A39" t="s">
        <v>5</v>
      </c>
      <c r="B39" s="2">
        <v>44525</v>
      </c>
      <c r="C39" t="s">
        <v>25</v>
      </c>
      <c r="D39">
        <v>5</v>
      </c>
      <c r="F39" s="4">
        <f t="shared" si="0"/>
        <v>-5</v>
      </c>
      <c r="G39" s="4" t="s">
        <v>26</v>
      </c>
      <c r="H39" s="4" t="str">
        <f>_xlfn.XLOOKUP(NovData[[#This Row],[Sub-category]], TblDV[Sub-category],TblDV[Category],"")</f>
        <v>Dining Out</v>
      </c>
      <c r="I39" s="4" t="str">
        <f>_xlfn.XLOOKUP(NovData[[#This Row],[Category]], TblDV[Category],TblDV[Category Type],"")</f>
        <v>Expense</v>
      </c>
    </row>
    <row r="40" spans="1:9" x14ac:dyDescent="0.3">
      <c r="A40" t="s">
        <v>5</v>
      </c>
      <c r="B40" s="2">
        <v>44526</v>
      </c>
      <c r="C40" t="s">
        <v>25</v>
      </c>
      <c r="D40">
        <v>5</v>
      </c>
      <c r="F40" s="4">
        <f t="shared" si="0"/>
        <v>-5</v>
      </c>
      <c r="G40" s="4" t="s">
        <v>26</v>
      </c>
      <c r="H40" s="4" t="str">
        <f>_xlfn.XLOOKUP(NovData[[#This Row],[Sub-category]], TblDV[Sub-category],TblDV[Category],"")</f>
        <v>Dining Out</v>
      </c>
      <c r="I40" s="4" t="str">
        <f>_xlfn.XLOOKUP(NovData[[#This Row],[Category]], TblDV[Category],TblDV[Category Type],"")</f>
        <v>Expense</v>
      </c>
    </row>
    <row r="41" spans="1:9" x14ac:dyDescent="0.3">
      <c r="A41" t="s">
        <v>5</v>
      </c>
      <c r="B41" s="2">
        <v>44527</v>
      </c>
      <c r="C41" t="s">
        <v>25</v>
      </c>
      <c r="D41">
        <v>5</v>
      </c>
      <c r="F41" s="4">
        <f t="shared" si="0"/>
        <v>-5</v>
      </c>
      <c r="G41" s="4" t="s">
        <v>26</v>
      </c>
      <c r="H41" s="4" t="str">
        <f>_xlfn.XLOOKUP(NovData[[#This Row],[Sub-category]], TblDV[Sub-category],TblDV[Category],"")</f>
        <v>Dining Out</v>
      </c>
      <c r="I41" s="4" t="str">
        <f>_xlfn.XLOOKUP(NovData[[#This Row],[Category]], TblDV[Category],TblDV[Category Type],"")</f>
        <v>Expense</v>
      </c>
    </row>
    <row r="42" spans="1:9" x14ac:dyDescent="0.3">
      <c r="A42" t="s">
        <v>5</v>
      </c>
      <c r="B42" s="2">
        <v>44528</v>
      </c>
      <c r="C42" t="s">
        <v>25</v>
      </c>
      <c r="D42">
        <v>5</v>
      </c>
      <c r="F42" s="4">
        <f t="shared" si="0"/>
        <v>-5</v>
      </c>
      <c r="G42" s="4" t="s">
        <v>26</v>
      </c>
      <c r="H42" s="4" t="str">
        <f>_xlfn.XLOOKUP(NovData[[#This Row],[Sub-category]], TblDV[Sub-category],TblDV[Category],"")</f>
        <v>Dining Out</v>
      </c>
      <c r="I42" s="4" t="str">
        <f>_xlfn.XLOOKUP(NovData[[#This Row],[Category]], TblDV[Category],TblDV[Category Type],"")</f>
        <v>Expense</v>
      </c>
    </row>
    <row r="43" spans="1:9" x14ac:dyDescent="0.3">
      <c r="A43" t="s">
        <v>5</v>
      </c>
      <c r="B43" s="2">
        <v>44529</v>
      </c>
      <c r="C43" t="s">
        <v>25</v>
      </c>
      <c r="D43">
        <v>5</v>
      </c>
      <c r="F43" s="4">
        <f t="shared" si="0"/>
        <v>-5</v>
      </c>
      <c r="G43" s="4" t="s">
        <v>26</v>
      </c>
      <c r="H43" s="4" t="str">
        <f>_xlfn.XLOOKUP(NovData[[#This Row],[Sub-category]], TblDV[Sub-category],TblDV[Category],"")</f>
        <v>Dining Out</v>
      </c>
      <c r="I43" s="4" t="str">
        <f>_xlfn.XLOOKUP(NovData[[#This Row],[Category]], TblDV[Category],TblDV[Category Type],"")</f>
        <v>Expense</v>
      </c>
    </row>
    <row r="44" spans="1:9" x14ac:dyDescent="0.3">
      <c r="A44" t="s">
        <v>5</v>
      </c>
      <c r="B44" s="2">
        <v>44529</v>
      </c>
      <c r="C44" t="s">
        <v>17</v>
      </c>
      <c r="D44">
        <v>210</v>
      </c>
      <c r="F44" s="4">
        <f t="shared" si="0"/>
        <v>-210</v>
      </c>
      <c r="G44" s="4" t="s">
        <v>18</v>
      </c>
      <c r="H44" s="4" t="str">
        <f>_xlfn.XLOOKUP(NovData[[#This Row],[Sub-category]], TblDV[Sub-category],TblDV[Category],"")</f>
        <v>Living Expenses</v>
      </c>
      <c r="I44" s="4" t="str">
        <f>_xlfn.XLOOKUP(NovData[[#This Row],[Category]], TblDV[Category],TblDV[Category Type],"")</f>
        <v>Expense</v>
      </c>
    </row>
    <row r="45" spans="1:9" x14ac:dyDescent="0.3">
      <c r="A45" t="s">
        <v>5</v>
      </c>
      <c r="B45" s="2">
        <v>44530</v>
      </c>
      <c r="C45" t="s">
        <v>21</v>
      </c>
      <c r="D45">
        <v>239</v>
      </c>
      <c r="F45" s="4">
        <f t="shared" si="0"/>
        <v>-239</v>
      </c>
      <c r="G45" s="4" t="s">
        <v>22</v>
      </c>
      <c r="H45" s="4" t="str">
        <f>_xlfn.XLOOKUP(NovData[[#This Row],[Sub-category]], TblDV[Sub-category],TblDV[Category],"")</f>
        <v>Discretionary</v>
      </c>
      <c r="I45" s="4" t="str">
        <f>_xlfn.XLOOKUP(NovData[[#This Row],[Category]], TblDV[Category],TblDV[Category Type],"")</f>
        <v>Expense</v>
      </c>
    </row>
    <row r="46" spans="1:9" x14ac:dyDescent="0.3">
      <c r="A46" t="s">
        <v>5</v>
      </c>
      <c r="B46" s="2">
        <v>44530</v>
      </c>
      <c r="C46" t="s">
        <v>45</v>
      </c>
      <c r="D46">
        <v>40</v>
      </c>
      <c r="F46" s="4">
        <f t="shared" si="0"/>
        <v>-40</v>
      </c>
      <c r="G46" s="4" t="s">
        <v>46</v>
      </c>
      <c r="H46" s="4" t="str">
        <f>_xlfn.XLOOKUP(NovData[[#This Row],[Sub-category]], TblDV[Sub-category],TblDV[Category],"")</f>
        <v>Transport</v>
      </c>
      <c r="I46" s="4" t="str">
        <f>_xlfn.XLOOKUP(NovData[[#This Row],[Category]], TblDV[Category],TblDV[Category Type],"")</f>
        <v>Expense</v>
      </c>
    </row>
    <row r="47" spans="1:9" x14ac:dyDescent="0.3">
      <c r="A47" t="s">
        <v>5</v>
      </c>
      <c r="B47" s="2">
        <v>44530</v>
      </c>
      <c r="C47" t="s">
        <v>56</v>
      </c>
      <c r="D47">
        <v>30</v>
      </c>
      <c r="F47" s="4">
        <f t="shared" si="0"/>
        <v>-30</v>
      </c>
      <c r="G47" s="4" t="s">
        <v>29</v>
      </c>
      <c r="H47" s="4" t="str">
        <f>_xlfn.XLOOKUP(NovData[[#This Row],[Sub-category]], TblDV[Sub-category],TblDV[Category],"")</f>
        <v>Dining Out</v>
      </c>
      <c r="I47" s="4" t="str">
        <f>_xlfn.XLOOKUP(NovData[[#This Row],[Category]], TblDV[Category],TblDV[Category Type],"")</f>
        <v>Expense</v>
      </c>
    </row>
  </sheetData>
  <dataValidations count="1">
    <dataValidation type="list" allowBlank="1" showInputMessage="1" showErrorMessage="1" sqref="G2:G47" xr:uid="{5B3EE2EF-5305-42AA-A5AD-AD7141723DDD}">
      <formula1>Categories</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Dashbord</vt:lpstr>
      <vt:lpstr> Analysis</vt:lpstr>
      <vt:lpstr>Transactions</vt:lpstr>
      <vt:lpstr>Data Validation</vt:lpstr>
      <vt:lpstr>Nov Data</vt:lpstr>
      <vt:lpstr>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Nirdesh</cp:lastModifiedBy>
  <dcterms:created xsi:type="dcterms:W3CDTF">2019-08-20T08:51:45Z</dcterms:created>
  <dcterms:modified xsi:type="dcterms:W3CDTF">2022-09-25T09:01:38Z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WorkbookGuid">
    <vt:lpwstr>62b5d2a2-728e-430a-a625-c79670aada0e</vt:lpwstr>
  </property>
</Properties>
</file>