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vmlDrawing1.vml" ContentType="application/vnd.openxmlformats-officedocument.vmlDrawing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2" authorId="0">
      <text>
        <r>
          <rPr>
            <sz val="10"/>
            <color rgb="FF0000FF"/>
            <rFont val="Arial"/>
            <family val="2"/>
          </rPr>
          <t xml:space="preserve">https://planetside.fandom.com/wiki/Vehicle_armor_and_damage_resistance#Damage_resistance
</t>
        </r>
      </text>
    </comment>
    <comment ref="E2" authorId="0">
      <text>
        <r>
          <rPr>
            <sz val="10"/>
            <rFont val="Arial"/>
            <family val="2"/>
          </rPr>
          <t xml:space="preserve">We’re looking for how much you deal, not how much it resists, so we’re inverting it
1 - (percentage_as_decimal)
</t>
        </r>
      </text>
    </comment>
    <comment ref="F2" authorId="0">
      <text>
        <r>
          <rPr>
            <sz val="10"/>
            <rFont val="Arial"/>
            <family val="2"/>
          </rPr>
          <t xml:space="preserve">Damage adjusted by resist
Damage * damage_mod</t>
        </r>
      </text>
    </comment>
    <comment ref="H2" authorId="0">
      <text>
        <r>
          <rPr>
            <sz val="10"/>
            <rFont val="Arial"/>
            <family val="2"/>
          </rPr>
          <t xml:space="preserve">Rounds_per_minute / 60 = rounds_per_second</t>
        </r>
      </text>
    </comment>
    <comment ref="J6" authorId="0">
      <text>
        <r>
          <rPr>
            <sz val="10"/>
            <rFont val="Arial"/>
            <family val="2"/>
          </rPr>
          <t xml:space="preserve">Reload upgrade here bc magsize doesn’t make sense</t>
        </r>
      </text>
    </comment>
    <comment ref="K2" authorId="0">
      <text>
        <r>
          <rPr>
            <sz val="10"/>
            <rFont val="Arial"/>
            <family val="2"/>
          </rPr>
          <t xml:space="preserve">Mag size upgrade unless otherwise noted in reload column</t>
        </r>
      </text>
    </comment>
    <comment ref="L2" authorId="0">
      <text>
        <r>
          <rPr>
            <sz val="10"/>
            <rFont val="Arial"/>
            <family val="2"/>
          </rPr>
          <t xml:space="preserve">Bullets_per_second / magazine_size
</t>
        </r>
      </text>
    </comment>
    <comment ref="M2" authorId="0">
      <text>
        <r>
          <rPr>
            <sz val="10"/>
            <rFont val="Arial"/>
            <family val="2"/>
          </rPr>
          <t xml:space="preserve">Time to empty a magazine + reload time = one cycle</t>
        </r>
      </text>
    </comment>
    <comment ref="N2" authorId="0">
      <text>
        <r>
          <rPr>
            <sz val="10"/>
            <rFont val="Arial"/>
            <family val="2"/>
          </rPr>
          <t xml:space="preserve">Dps * time_to_empty</t>
        </r>
      </text>
    </comment>
    <comment ref="O2" authorId="0">
      <text>
        <r>
          <rPr>
            <sz val="10"/>
            <rFont val="Arial"/>
            <family val="2"/>
          </rPr>
          <t xml:space="preserve">How much you can shoot (including reload times) other weapons in one wyrm magazine worth of time</t>
        </r>
      </text>
    </comment>
    <comment ref="O4" authorId="0">
      <text>
        <r>
          <rPr>
            <sz val="10"/>
            <rFont val="Arial"/>
            <family val="2"/>
          </rPr>
          <t xml:space="preserve">With pods, we’re doubling the damage since it fires in pairs, but that also means 1 magazine is only 7 rounds not 14.  This is 2 volleys</t>
        </r>
      </text>
    </comment>
    <comment ref="P2" authorId="0">
      <text>
        <r>
          <rPr>
            <sz val="10"/>
            <rFont val="Arial"/>
            <family val="2"/>
          </rPr>
          <t xml:space="preserve">Number of times you can empty and reload a magazine in the time it takes to dump one wyrm magazine</t>
        </r>
      </text>
    </comment>
    <comment ref="Q2" authorId="0">
      <text>
        <r>
          <rPr>
            <sz val="10"/>
            <rFont val="Arial"/>
            <family val="2"/>
          </rPr>
          <t xml:space="preserve">Damage dealt by how many bullets you can shoot in one wyrm reload time
true_damage * bullets_in_wyrm_magdump</t>
        </r>
      </text>
    </comment>
    <comment ref="R2" authorId="0">
      <text>
        <r>
          <rPr>
            <sz val="10"/>
            <rFont val="Arial"/>
            <family val="2"/>
          </rPr>
          <t xml:space="preserve">How close can we get dumping another mag after overshooting (wyrms are just one mag)</t>
        </r>
      </text>
    </comment>
    <comment ref="S2" authorId="0">
      <text>
        <r>
          <rPr>
            <sz val="10"/>
            <rFont val="Arial"/>
            <family val="2"/>
          </rPr>
          <t xml:space="preserve">Will they catch up with a reload cycle?</t>
        </r>
      </text>
    </comment>
    <comment ref="T2" authorId="0">
      <text>
        <r>
          <rPr>
            <sz val="10"/>
            <rFont val="Arial"/>
            <family val="2"/>
          </rPr>
          <t xml:space="preserve">Now how long does it take to empty the mag again</t>
        </r>
      </text>
    </comment>
    <comment ref="U2" authorId="0">
      <text>
        <r>
          <rPr>
            <sz val="10"/>
            <rFont val="Arial"/>
            <family val="2"/>
          </rPr>
          <t xml:space="preserve">How much damage have we done in this time</t>
        </r>
      </text>
    </comment>
    <comment ref="V2" authorId="0">
      <text>
        <r>
          <rPr>
            <sz val="10"/>
            <rFont val="Arial"/>
            <family val="2"/>
          </rPr>
          <t xml:space="preserve">Includes however many reloads would occur in this time period</t>
        </r>
      </text>
    </comment>
    <comment ref="X2" authorId="0">
      <text>
        <r>
          <rPr>
            <sz val="10"/>
            <rFont val="Arial"/>
            <family val="2"/>
          </rPr>
          <t xml:space="preserve">From the LF census API (more up to date than the DBG one)</t>
        </r>
      </text>
    </comment>
    <comment ref="Y2" authorId="0">
      <text>
        <r>
          <rPr>
            <sz val="10"/>
            <rFont val="Arial"/>
            <family val="2"/>
          </rPr>
          <t xml:space="preserve">Amount the projectile can travel in it’s lifespan</t>
        </r>
      </text>
    </comment>
  </commentList>
</comments>
</file>

<file path=xl/sharedStrings.xml><?xml version="1.0" encoding="utf-8"?>
<sst xmlns="http://schemas.openxmlformats.org/spreadsheetml/2006/main" count="39" uniqueCount="37">
  <si>
    <t xml:space="preserve">damage above 400m</t>
  </si>
  <si>
    <t xml:space="preserve">resist type</t>
  </si>
  <si>
    <t xml:space="preserve">resist</t>
  </si>
  <si>
    <t xml:space="preserve">mbt damage mod</t>
  </si>
  <si>
    <t xml:space="preserve">true dmg mbt</t>
  </si>
  <si>
    <t xml:space="preserve">Fire-rate (rpm)</t>
  </si>
  <si>
    <t xml:space="preserve">bullets per second</t>
  </si>
  <si>
    <t xml:space="preserve">dps vs mbt</t>
  </si>
  <si>
    <t xml:space="preserve">reload (s)</t>
  </si>
  <si>
    <t xml:space="preserve">mag size</t>
  </si>
  <si>
    <t xml:space="preserve">time to empty (s)</t>
  </si>
  <si>
    <t xml:space="preserve">Empty + reload</t>
  </si>
  <si>
    <t xml:space="preserve">magdump dmg</t>
  </si>
  <si>
    <t xml:space="preserve">bullets dumped in 1 wyrm magtime</t>
  </si>
  <si>
    <t xml:space="preserve">empty/reload in wyrm mag dump</t>
  </si>
  <si>
    <t xml:space="preserve">dmg in 1 wyrm equiv mag dump</t>
  </si>
  <si>
    <t xml:space="preserve">elapsed_time_wyrm_mag_closest</t>
  </si>
  <si>
    <t xml:space="preserve">elapsed_time_shoot+reload</t>
  </si>
  <si>
    <t xml:space="preserve">time to next magdump</t>
  </si>
  <si>
    <t xml:space="preserve">total dmg so far</t>
  </si>
  <si>
    <r>
      <rPr>
        <sz val="10"/>
        <rFont val="Arial"/>
        <family val="2"/>
        <charset val="1"/>
      </rPr>
      <t xml:space="preserve">DPS 2</t>
    </r>
    <r>
      <rPr>
        <vertAlign val="superscript"/>
        <sz val="10"/>
        <rFont val="Arial"/>
        <family val="2"/>
        <charset val="1"/>
      </rPr>
      <t xml:space="preserve"> </t>
    </r>
    <r>
      <rPr>
        <sz val="10"/>
        <rFont val="Arial"/>
        <family val="2"/>
        <charset val="1"/>
      </rPr>
      <t xml:space="preserve">magdump incl. Cond. Reload</t>
    </r>
  </si>
  <si>
    <t xml:space="preserve">Projectile speed (m/s)</t>
  </si>
  <si>
    <t xml:space="preserve">Lifespan (s)</t>
  </si>
  <si>
    <t xml:space="preserve">Distance (m)</t>
  </si>
  <si>
    <t xml:space="preserve">wyrm</t>
  </si>
  <si>
    <t xml:space="preserve">hmg</t>
  </si>
  <si>
    <t xml:space="preserve">pods (x2)</t>
  </si>
  <si>
    <t xml:space="preserve">light AV</t>
  </si>
  <si>
    <t xml:space="preserve">saron</t>
  </si>
  <si>
    <t xml:space="preserve">nosegun</t>
  </si>
  <si>
    <t xml:space="preserve">antares</t>
  </si>
  <si>
    <t xml:space="preserve">rotary</t>
  </si>
  <si>
    <t xml:space="preserve">For comparison:</t>
  </si>
  <si>
    <t xml:space="preserve">hornets</t>
  </si>
  <si>
    <t xml:space="preserve">air to ground warheads</t>
  </si>
  <si>
    <r>
      <rPr>
        <b val="true"/>
        <sz val="10"/>
        <rFont val="Arial"/>
        <family val="2"/>
        <charset val="1"/>
      </rPr>
      <t xml:space="preserve">Special</t>
    </r>
    <r>
      <rPr>
        <sz val="10"/>
        <rFont val="Arial"/>
        <family val="2"/>
        <charset val="1"/>
      </rPr>
      <t xml:space="preserve">:</t>
    </r>
  </si>
  <si>
    <t xml:space="preserve">rocklets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</si>
</sst>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  <font>
      <sz val="10"/>
      <color rgb="FF0000FF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0" topLeftCell="G1" activePane="topRight" state="frozen"/>
      <selection pane="topLeft" activeCell="A1" activeCellId="0" sqref="A1"/>
      <selection pane="topRight" activeCell="X1" activeCellId="0" sqref="X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19"/>
    <col collapsed="false" customWidth="true" hidden="false" outlineLevel="0" max="2" min="2" style="1" width="19.1"/>
    <col collapsed="false" customWidth="true" hidden="false" outlineLevel="0" max="3" min="3" style="1" width="23.99"/>
    <col collapsed="false" customWidth="true" hidden="false" outlineLevel="0" max="5" min="4" style="1" width="19.1"/>
    <col collapsed="false" customWidth="true" hidden="false" outlineLevel="0" max="6" min="6" style="1" width="24.9"/>
    <col collapsed="false" customWidth="true" hidden="false" outlineLevel="0" max="13" min="7" style="1" width="19.1"/>
    <col collapsed="false" customWidth="true" hidden="false" outlineLevel="0" max="14" min="14" style="1" width="20.85"/>
    <col collapsed="false" customWidth="true" hidden="false" outlineLevel="0" max="15" min="15" style="1" width="31.61"/>
    <col collapsed="false" customWidth="true" hidden="false" outlineLevel="0" max="16" min="16" style="1" width="28.2"/>
    <col collapsed="false" customWidth="true" hidden="false" outlineLevel="0" max="17" min="17" style="1" width="27.57"/>
    <col collapsed="false" customWidth="true" hidden="false" outlineLevel="0" max="18" min="18" style="1" width="27.43"/>
    <col collapsed="false" customWidth="true" hidden="false" outlineLevel="0" max="19" min="19" style="1" width="27.3"/>
    <col collapsed="false" customWidth="true" hidden="false" outlineLevel="0" max="20" min="20" style="1" width="28.07"/>
    <col collapsed="false" customWidth="true" hidden="false" outlineLevel="0" max="21" min="21" style="1" width="19.1"/>
    <col collapsed="false" customWidth="true" hidden="false" outlineLevel="0" max="22" min="22" style="1" width="30.85"/>
    <col collapsed="false" customWidth="true" hidden="false" outlineLevel="0" max="23" min="23" style="1" width="19.1"/>
    <col collapsed="false" customWidth="true" hidden="false" outlineLevel="0" max="24" min="24" style="0" width="18.84"/>
    <col collapsed="false" customWidth="true" hidden="false" outlineLevel="0" max="25" min="25" style="0" width="17.31"/>
  </cols>
  <sheetData>
    <row r="1" customFormat="false" ht="133.6" hidden="false" customHeight="true" outlineLevel="0" collapsed="false">
      <c r="X1" s="2"/>
      <c r="Y1" s="1"/>
    </row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2" t="s">
        <v>22</v>
      </c>
      <c r="Y2" s="1" t="s">
        <v>23</v>
      </c>
    </row>
    <row r="3" customFormat="false" ht="12.8" hidden="false" customHeight="false" outlineLevel="0" collapsed="false">
      <c r="A3" s="1" t="s">
        <v>24</v>
      </c>
      <c r="B3" s="1" t="n">
        <v>275</v>
      </c>
      <c r="C3" s="1" t="s">
        <v>25</v>
      </c>
      <c r="D3" s="1" t="n">
        <v>0.8</v>
      </c>
      <c r="E3" s="1" t="n">
        <f aca="false">1 - D3</f>
        <v>0.2</v>
      </c>
      <c r="F3" s="1" t="n">
        <f aca="false">B3*E3</f>
        <v>55</v>
      </c>
      <c r="G3" s="1" t="n">
        <v>273</v>
      </c>
      <c r="H3" s="1" t="n">
        <f aca="false">G3/60</f>
        <v>4.55</v>
      </c>
      <c r="I3" s="1" t="n">
        <f aca="false">F3*H3</f>
        <v>250.25</v>
      </c>
      <c r="J3" s="1" t="n">
        <v>6</v>
      </c>
      <c r="K3" s="1" t="n">
        <v>30</v>
      </c>
      <c r="L3" s="1" t="n">
        <f aca="false">K3/(H3)</f>
        <v>6.59340659340659</v>
      </c>
      <c r="M3" s="1" t="n">
        <f aca="false">L3+J3</f>
        <v>12.5934065934066</v>
      </c>
      <c r="N3" s="1" t="n">
        <f aca="false">L3*I3</f>
        <v>1650</v>
      </c>
      <c r="O3" s="1" t="n">
        <v>30</v>
      </c>
      <c r="P3" s="1" t="n">
        <v>1</v>
      </c>
      <c r="Q3" s="1" t="n">
        <f aca="false">O3*F3</f>
        <v>1650</v>
      </c>
      <c r="R3" s="1" t="n">
        <f aca="false">L3</f>
        <v>6.59340659340659</v>
      </c>
      <c r="S3" s="1" t="n">
        <f aca="false">R3+J3</f>
        <v>12.5934065934066</v>
      </c>
      <c r="T3" s="1" t="n">
        <f aca="false">S3+L3</f>
        <v>19.1868131868132</v>
      </c>
      <c r="U3" s="1" t="n">
        <f aca="false">Q3*2</f>
        <v>3300</v>
      </c>
      <c r="V3" s="1" t="n">
        <f aca="false">U3/(T3)</f>
        <v>171.993127147766</v>
      </c>
      <c r="W3" s="1" t="n">
        <v>500</v>
      </c>
      <c r="X3" s="1" t="n">
        <v>2</v>
      </c>
      <c r="Y3" s="1" t="n">
        <f aca="false">W3*X3</f>
        <v>1000</v>
      </c>
    </row>
    <row r="4" customFormat="false" ht="12.8" hidden="false" customHeight="false" outlineLevel="0" collapsed="false">
      <c r="A4" s="1" t="s">
        <v>26</v>
      </c>
      <c r="B4" s="1" t="n">
        <f aca="false">2*90</f>
        <v>180</v>
      </c>
      <c r="C4" s="1" t="s">
        <v>27</v>
      </c>
      <c r="D4" s="1" t="n">
        <v>-0.2</v>
      </c>
      <c r="E4" s="1" t="n">
        <f aca="false">1 - D4</f>
        <v>1.2</v>
      </c>
      <c r="F4" s="1" t="n">
        <f aca="false">B4*E4</f>
        <v>216</v>
      </c>
      <c r="G4" s="1" t="n">
        <v>253</v>
      </c>
      <c r="H4" s="1" t="n">
        <f aca="false">G4/60</f>
        <v>4.21666666666667</v>
      </c>
      <c r="I4" s="1" t="n">
        <f aca="false">F4*H4</f>
        <v>910.800000000001</v>
      </c>
      <c r="J4" s="1" t="n">
        <f aca="false">(5*0.9)</f>
        <v>4.5</v>
      </c>
      <c r="K4" s="1" t="n">
        <v>7</v>
      </c>
      <c r="L4" s="1" t="n">
        <f aca="false">K4/(H4)</f>
        <v>1.6600790513834</v>
      </c>
      <c r="M4" s="1" t="n">
        <f aca="false">L4+J4</f>
        <v>6.1600790513834</v>
      </c>
      <c r="N4" s="1" t="n">
        <f aca="false">L4*I4</f>
        <v>1512</v>
      </c>
      <c r="O4" s="1" t="n">
        <v>14</v>
      </c>
      <c r="P4" s="2" t="n">
        <f aca="false">L3/M4</f>
        <v>1.07034447746671</v>
      </c>
      <c r="Q4" s="1" t="n">
        <f aca="false">F4*O4</f>
        <v>3024</v>
      </c>
      <c r="R4" s="1" t="n">
        <f aca="false">M4+L4</f>
        <v>7.8201581027668</v>
      </c>
      <c r="S4" s="1" t="n">
        <f aca="false">R4+J4</f>
        <v>12.3201581027668</v>
      </c>
      <c r="T4" s="1" t="n">
        <f aca="false">S4+L4</f>
        <v>13.9802371541502</v>
      </c>
      <c r="U4" s="1" t="n">
        <f aca="false">Q4+(N4)</f>
        <v>4536</v>
      </c>
      <c r="V4" s="1" t="n">
        <f aca="false">U4/(T4)</f>
        <v>324.458015267176</v>
      </c>
      <c r="W4" s="1" t="n">
        <v>250</v>
      </c>
      <c r="X4" s="1" t="n">
        <v>5</v>
      </c>
      <c r="Y4" s="1" t="n">
        <f aca="false">W4*X4</f>
        <v>1250</v>
      </c>
    </row>
    <row r="5" customFormat="false" ht="12.8" hidden="false" customHeight="false" outlineLevel="0" collapsed="false">
      <c r="A5" s="0" t="s">
        <v>28</v>
      </c>
      <c r="B5" s="1" t="n">
        <v>125</v>
      </c>
      <c r="C5" s="1" t="s">
        <v>29</v>
      </c>
      <c r="D5" s="1" t="n">
        <v>0.9</v>
      </c>
      <c r="E5" s="1" t="n">
        <f aca="false">1 - D5</f>
        <v>0.1</v>
      </c>
      <c r="F5" s="1" t="n">
        <f aca="false">B5*E5</f>
        <v>12.5</v>
      </c>
      <c r="G5" s="1" t="n">
        <v>732</v>
      </c>
      <c r="H5" s="1" t="n">
        <f aca="false">G5/60</f>
        <v>12.2</v>
      </c>
      <c r="I5" s="1" t="n">
        <f aca="false">F5*H5</f>
        <v>152.5</v>
      </c>
      <c r="J5" s="1" t="n">
        <v>2</v>
      </c>
      <c r="K5" s="1" t="n">
        <v>70</v>
      </c>
      <c r="L5" s="1" t="n">
        <f aca="false">K5/(H5)</f>
        <v>5.73770491803279</v>
      </c>
      <c r="M5" s="1" t="n">
        <f aca="false">L5+J5</f>
        <v>7.73770491803279</v>
      </c>
      <c r="N5" s="1" t="n">
        <f aca="false">L5*I5</f>
        <v>875</v>
      </c>
      <c r="Y5" s="1"/>
    </row>
    <row r="6" customFormat="false" ht="12.8" hidden="false" customHeight="false" outlineLevel="0" collapsed="false">
      <c r="A6" s="0" t="s">
        <v>30</v>
      </c>
      <c r="B6" s="1" t="n">
        <v>160</v>
      </c>
      <c r="C6" s="1" t="s">
        <v>29</v>
      </c>
      <c r="D6" s="1" t="n">
        <v>0.9</v>
      </c>
      <c r="E6" s="1" t="n">
        <f aca="false">1 - D6</f>
        <v>0.1</v>
      </c>
      <c r="F6" s="1" t="n">
        <f aca="false">B6*E6</f>
        <v>16</v>
      </c>
      <c r="G6" s="1" t="n">
        <v>652</v>
      </c>
      <c r="H6" s="1" t="n">
        <f aca="false">G6/60</f>
        <v>10.8666666666667</v>
      </c>
      <c r="I6" s="1" t="n">
        <f aca="false">F6*H6</f>
        <v>173.866666666667</v>
      </c>
      <c r="J6" s="1" t="n">
        <f aca="false">(1-0.1)*2.35</f>
        <v>2.115</v>
      </c>
      <c r="K6" s="1" t="n">
        <v>110</v>
      </c>
      <c r="L6" s="1" t="n">
        <f aca="false">K6/(H6)</f>
        <v>10.1226993865031</v>
      </c>
      <c r="M6" s="1" t="n">
        <f aca="false">L6+J6</f>
        <v>12.2376993865031</v>
      </c>
      <c r="N6" s="1" t="n">
        <f aca="false">L6*I6</f>
        <v>1760</v>
      </c>
      <c r="Y6" s="1"/>
    </row>
    <row r="7" customFormat="false" ht="12.8" hidden="false" customHeight="false" outlineLevel="0" collapsed="false">
      <c r="A7" s="0" t="s">
        <v>31</v>
      </c>
      <c r="B7" s="1" t="n">
        <v>112</v>
      </c>
      <c r="C7" s="1" t="s">
        <v>29</v>
      </c>
      <c r="D7" s="1" t="n">
        <v>0.9</v>
      </c>
      <c r="E7" s="1" t="n">
        <f aca="false">1 - D7</f>
        <v>0.1</v>
      </c>
      <c r="F7" s="1" t="n">
        <f aca="false">B7*E7</f>
        <v>11.2</v>
      </c>
      <c r="G7" s="1" t="n">
        <v>857</v>
      </c>
      <c r="H7" s="1" t="n">
        <f aca="false">G7/60</f>
        <v>14.2833333333333</v>
      </c>
      <c r="I7" s="1" t="n">
        <f aca="false">F7*H7</f>
        <v>159.973333333333</v>
      </c>
      <c r="J7" s="1" t="n">
        <v>1.8</v>
      </c>
      <c r="K7" s="1" t="n">
        <v>48</v>
      </c>
      <c r="L7" s="1" t="n">
        <f aca="false">K7/(H7)</f>
        <v>3.36056009334889</v>
      </c>
      <c r="M7" s="1" t="n">
        <f aca="false">L7+J7</f>
        <v>5.16056009334889</v>
      </c>
      <c r="N7" s="1" t="n">
        <f aca="false">L7*I7</f>
        <v>537.6</v>
      </c>
      <c r="Y7" s="1"/>
    </row>
    <row r="8" customFormat="false" ht="12.8" hidden="false" customHeight="false" outlineLevel="0" collapsed="false">
      <c r="E8" s="0"/>
      <c r="Y8" s="1"/>
    </row>
    <row r="9" customFormat="false" ht="12.8" hidden="false" customHeight="false" outlineLevel="0" collapsed="false">
      <c r="A9" s="3" t="s">
        <v>32</v>
      </c>
      <c r="E9" s="0"/>
      <c r="Y9" s="1"/>
    </row>
    <row r="10" customFormat="false" ht="12.8" hidden="false" customHeight="false" outlineLevel="0" collapsed="false">
      <c r="A10" s="1" t="s">
        <v>33</v>
      </c>
      <c r="B10" s="1" t="n">
        <v>500</v>
      </c>
      <c r="C10" s="1" t="s">
        <v>34</v>
      </c>
      <c r="D10" s="1" t="n">
        <v>0</v>
      </c>
      <c r="E10" s="1" t="n">
        <f aca="false">1 - D10</f>
        <v>1</v>
      </c>
      <c r="F10" s="1" t="n">
        <f aca="false">B10*E10</f>
        <v>500</v>
      </c>
      <c r="G10" s="1" t="n">
        <v>120</v>
      </c>
      <c r="H10" s="1" t="n">
        <f aca="false">G10/60</f>
        <v>2</v>
      </c>
      <c r="I10" s="1" t="n">
        <f aca="false">F10*H10</f>
        <v>1000</v>
      </c>
      <c r="J10" s="1" t="n">
        <v>3</v>
      </c>
      <c r="K10" s="1" t="n">
        <v>2</v>
      </c>
      <c r="L10" s="1" t="n">
        <f aca="false">K10/(H10)</f>
        <v>1</v>
      </c>
      <c r="M10" s="1" t="n">
        <f aca="false">L10+J10</f>
        <v>4</v>
      </c>
      <c r="N10" s="1" t="n">
        <f aca="false">L10*I10</f>
        <v>1000</v>
      </c>
      <c r="O10" s="1" t="n">
        <f aca="false">K10*2</f>
        <v>4</v>
      </c>
      <c r="P10" s="1" t="n">
        <f aca="false">M10/L4</f>
        <v>2.40952380952381</v>
      </c>
      <c r="Q10" s="1" t="n">
        <f aca="false">F10*O10</f>
        <v>2000</v>
      </c>
      <c r="T10" s="1" t="n">
        <v>3</v>
      </c>
      <c r="U10" s="1" t="n">
        <f aca="false">Q10+Q10</f>
        <v>4000</v>
      </c>
      <c r="V10" s="1" t="n">
        <f aca="false">U10/(T10)</f>
        <v>1333.33333333333</v>
      </c>
      <c r="W10" s="1" t="n">
        <v>125</v>
      </c>
      <c r="X10" s="4" t="n">
        <v>3.67</v>
      </c>
      <c r="Y10" s="1" t="n">
        <f aca="false">W10*X10</f>
        <v>458.75</v>
      </c>
    </row>
    <row r="11" customFormat="false" ht="12.8" hidden="false" customHeight="false" outlineLevel="0" collapsed="false">
      <c r="A11" s="1"/>
      <c r="X11" s="4"/>
      <c r="Y11" s="1"/>
    </row>
    <row r="12" customFormat="false" ht="12.8" hidden="false" customHeight="false" outlineLevel="0" collapsed="false">
      <c r="A12" s="5" t="s">
        <v>35</v>
      </c>
      <c r="X12" s="4"/>
      <c r="Y12" s="1"/>
    </row>
    <row r="13" customFormat="false" ht="12.8" hidden="false" customHeight="false" outlineLevel="0" collapsed="false">
      <c r="A13" s="1" t="s">
        <v>36</v>
      </c>
      <c r="W13" s="1" t="n">
        <v>120</v>
      </c>
      <c r="X13" s="1" t="n">
        <v>3</v>
      </c>
      <c r="Y13" s="1" t="n">
        <f aca="false">W13*X13</f>
        <v>360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2024-02-12T12:57:02Z</dcterms:created>
  <dc:creator/>
  <dc:description/>
  <dc:language>en-US</dc:language>
  <cp:lastModifiedBy/>
  <dcterms:modified xsi:type="dcterms:W3CDTF">2024-02-12T19:22:48Z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