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COP5615-Projects\Project2\"/>
    </mc:Choice>
  </mc:AlternateContent>
  <bookViews>
    <workbookView xWindow="0" yWindow="0" windowWidth="16380" windowHeight="8190" tabRatio="40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I56" i="1" l="1"/>
  <c r="I54" i="1"/>
  <c r="I53" i="1"/>
  <c r="I52" i="1"/>
  <c r="I50" i="1"/>
  <c r="I49" i="1"/>
  <c r="I47" i="1"/>
  <c r="I46" i="1"/>
  <c r="I44" i="1"/>
  <c r="I43" i="1"/>
  <c r="I42" i="1" l="1"/>
  <c r="I40" i="1"/>
  <c r="I38" i="1"/>
  <c r="I37" i="1"/>
  <c r="I36" i="1"/>
  <c r="I33" i="1"/>
  <c r="I32" i="1"/>
  <c r="J103" i="1"/>
  <c r="J102" i="1"/>
  <c r="J101" i="1"/>
  <c r="J100" i="1"/>
  <c r="J99" i="1"/>
  <c r="J98" i="1"/>
  <c r="J96" i="1"/>
  <c r="J92" i="1"/>
  <c r="J69" i="1"/>
  <c r="J64" i="1"/>
  <c r="J60" i="1"/>
  <c r="J57" i="1"/>
  <c r="J48" i="1"/>
  <c r="J39" i="1"/>
  <c r="J33" i="1"/>
  <c r="J31" i="1"/>
  <c r="H34" i="1"/>
  <c r="H32" i="1"/>
  <c r="H58" i="1"/>
  <c r="H59" i="1"/>
  <c r="H61" i="1"/>
  <c r="H63" i="1"/>
  <c r="H30" i="1"/>
  <c r="H29" i="1"/>
  <c r="H27" i="1"/>
  <c r="H25" i="1"/>
  <c r="H22" i="1"/>
  <c r="H19" i="1"/>
  <c r="H17" i="1"/>
  <c r="H16" i="1"/>
  <c r="H15" i="1"/>
  <c r="H14" i="1"/>
  <c r="H13" i="1"/>
  <c r="H11" i="1"/>
</calcChain>
</file>

<file path=xl/sharedStrings.xml><?xml version="1.0" encoding="utf-8"?>
<sst xmlns="http://schemas.openxmlformats.org/spreadsheetml/2006/main" count="14" uniqueCount="11">
  <si>
    <t>Gossip</t>
  </si>
  <si>
    <t>2D</t>
  </si>
  <si>
    <t>3D</t>
  </si>
  <si>
    <t>Push-sum</t>
  </si>
  <si>
    <t>(Time are log values of seconds, and time less than a sec was round to 1)</t>
  </si>
  <si>
    <t>num_of_nodes</t>
  </si>
  <si>
    <t>line</t>
  </si>
  <si>
    <t>full</t>
  </si>
  <si>
    <t>imp3D</t>
  </si>
  <si>
    <t>Imp2D</t>
  </si>
  <si>
    <t>Imp3D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</si>
</sst>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2" fillId="3" borderId="1" xfId="1" applyNumberFormat="1"/>
    <xf numFmtId="49" fontId="1" fillId="2" borderId="0" xfId="2" applyNumberFormat="1"/>
    <xf numFmtId="0" fontId="1" fillId="2" borderId="2" xfId="2" applyBorder="1"/>
    <xf numFmtId="49" fontId="1" fillId="2" borderId="2" xfId="2" applyNumberFormat="1" applyBorder="1"/>
    <xf numFmtId="0" fontId="1" fillId="2" borderId="0" xfId="2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Sheet1!$C$3:$C$107</c:f>
              <c:numCache>
                <c:formatCode>@</c:formatCode>
                <c:ptCount val="105"/>
                <c:pt idx="5" formatCode="General">
                  <c:v>0.52922599999999997</c:v>
                </c:pt>
                <c:pt idx="7" formatCode="General">
                  <c:v>2.0741499999999999</c:v>
                </c:pt>
                <c:pt idx="8" formatCode="General">
                  <c:v>1.13767</c:v>
                </c:pt>
                <c:pt idx="10" formatCode="General">
                  <c:v>3.0308700000000002</c:v>
                </c:pt>
                <c:pt idx="11" formatCode="General">
                  <c:v>3.4695999999999998</c:v>
                </c:pt>
                <c:pt idx="12" formatCode="General">
                  <c:v>3.2155800000000001</c:v>
                </c:pt>
                <c:pt idx="13" formatCode="General">
                  <c:v>3.8629799999999999</c:v>
                </c:pt>
                <c:pt idx="14" formatCode="General">
                  <c:v>3.1739700000000002</c:v>
                </c:pt>
                <c:pt idx="16" formatCode="General">
                  <c:v>3.45825</c:v>
                </c:pt>
                <c:pt idx="17" formatCode="General">
                  <c:v>4.3905599999999998</c:v>
                </c:pt>
                <c:pt idx="19" formatCode="General">
                  <c:v>4.2843900000000001</c:v>
                </c:pt>
                <c:pt idx="22" formatCode="General">
                  <c:v>4.4724500000000003</c:v>
                </c:pt>
                <c:pt idx="24" formatCode="General">
                  <c:v>4.8621600000000003</c:v>
                </c:pt>
                <c:pt idx="26" formatCode="General">
                  <c:v>6.1138199999999996</c:v>
                </c:pt>
                <c:pt idx="27" formatCode="General">
                  <c:v>5.8428300000000002</c:v>
                </c:pt>
                <c:pt idx="29" formatCode="General">
                  <c:v>6.4956100000000001</c:v>
                </c:pt>
                <c:pt idx="31" formatCode="General">
                  <c:v>6.4115399999999996</c:v>
                </c:pt>
                <c:pt idx="32" formatCode="General">
                  <c:v>6.86388</c:v>
                </c:pt>
                <c:pt idx="38" formatCode="General">
                  <c:v>6.1477000000000004</c:v>
                </c:pt>
                <c:pt idx="42" formatCode="General">
                  <c:v>7.1146700000000003</c:v>
                </c:pt>
                <c:pt idx="48" formatCode="General">
                  <c:v>6.5541299999999998</c:v>
                </c:pt>
                <c:pt idx="52" formatCode="General">
                  <c:v>6.68879</c:v>
                </c:pt>
                <c:pt idx="55" formatCode="General">
                  <c:v>7.0179999999999998</c:v>
                </c:pt>
                <c:pt idx="56" formatCode="General">
                  <c:v>7.0697099999999997</c:v>
                </c:pt>
                <c:pt idx="58" formatCode="General">
                  <c:v>7.3265599999999997</c:v>
                </c:pt>
                <c:pt idx="60" formatCode="General">
                  <c:v>7.3402599999999998</c:v>
                </c:pt>
                <c:pt idx="64" formatCode="General">
                  <c:v>7.6825700000000001</c:v>
                </c:pt>
                <c:pt idx="67" formatCode="General">
                  <c:v>8.0677099999999999</c:v>
                </c:pt>
                <c:pt idx="69" formatCode="General">
                  <c:v>7.6545699999999997</c:v>
                </c:pt>
                <c:pt idx="71" formatCode="General">
                  <c:v>8.1456800000000005</c:v>
                </c:pt>
                <c:pt idx="73" formatCode="General">
                  <c:v>8.6444899999999993</c:v>
                </c:pt>
                <c:pt idx="75" formatCode="General">
                  <c:v>8.5376600000000007</c:v>
                </c:pt>
                <c:pt idx="92" formatCode="General">
                  <c:v>9.1123799999999999</c:v>
                </c:pt>
                <c:pt idx="94" formatCode="General">
                  <c:v>9.9929900000000007</c:v>
                </c:pt>
              </c:numCache>
            </c:numRef>
          </c:val>
          <c:smooth val="0"/>
        </c:ser>
        <c:ser>
          <c:idx val="2"/>
          <c:order val="1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Sheet1!$D$3:$D$107</c:f>
              <c:numCache>
                <c:formatCode>@</c:formatCode>
                <c:ptCount val="105"/>
                <c:pt idx="5" formatCode="General">
                  <c:v>0</c:v>
                </c:pt>
                <c:pt idx="12" formatCode="General">
                  <c:v>0.63944800000000002</c:v>
                </c:pt>
                <c:pt idx="19" formatCode="General">
                  <c:v>1.5966800000000001</c:v>
                </c:pt>
                <c:pt idx="22" formatCode="General">
                  <c:v>2.0943399999999999</c:v>
                </c:pt>
                <c:pt idx="24" formatCode="General">
                  <c:v>2.4453200000000002</c:v>
                </c:pt>
                <c:pt idx="26" formatCode="General">
                  <c:v>2.80796</c:v>
                </c:pt>
                <c:pt idx="27" formatCode="General">
                  <c:v>3.1470199999999999</c:v>
                </c:pt>
                <c:pt idx="29" formatCode="General">
                  <c:v>3.4969000000000001</c:v>
                </c:pt>
                <c:pt idx="31" formatCode="General">
                  <c:v>3.8152300000000001</c:v>
                </c:pt>
                <c:pt idx="32" formatCode="General">
                  <c:v>3.8140700000000001</c:v>
                </c:pt>
                <c:pt idx="38" formatCode="General">
                  <c:v>4.0877100000000004</c:v>
                </c:pt>
                <c:pt idx="42" formatCode="General">
                  <c:v>4.1109799999999996</c:v>
                </c:pt>
                <c:pt idx="48" formatCode="General">
                  <c:v>4.3894299999999999</c:v>
                </c:pt>
                <c:pt idx="52" formatCode="General">
                  <c:v>4.4127599999999996</c:v>
                </c:pt>
                <c:pt idx="55" formatCode="General">
                  <c:v>4.6531500000000001</c:v>
                </c:pt>
                <c:pt idx="56" formatCode="General">
                  <c:v>4.6643699999999999</c:v>
                </c:pt>
                <c:pt idx="58" formatCode="General">
                  <c:v>4.9554400000000003</c:v>
                </c:pt>
                <c:pt idx="59" formatCode="General">
                  <c:v>4.9455200000000001</c:v>
                </c:pt>
                <c:pt idx="60" formatCode="General">
                  <c:v>4.9771200000000002</c:v>
                </c:pt>
                <c:pt idx="62" formatCode="General">
                  <c:v>5.2140300000000002</c:v>
                </c:pt>
                <c:pt idx="64" formatCode="General">
                  <c:v>5.1852200000000002</c:v>
                </c:pt>
                <c:pt idx="65" formatCode="General">
                  <c:v>5.1173099999999998</c:v>
                </c:pt>
                <c:pt idx="67" formatCode="General">
                  <c:v>5.4143999999999997</c:v>
                </c:pt>
                <c:pt idx="68" formatCode="General">
                  <c:v>5.4277300000000004</c:v>
                </c:pt>
                <c:pt idx="69" formatCode="General">
                  <c:v>5.3865999999999996</c:v>
                </c:pt>
                <c:pt idx="70" formatCode="General">
                  <c:v>5.6473199999999997</c:v>
                </c:pt>
                <c:pt idx="71" formatCode="General">
                  <c:v>5.6406400000000003</c:v>
                </c:pt>
                <c:pt idx="72" formatCode="General">
                  <c:v>5.6085000000000003</c:v>
                </c:pt>
                <c:pt idx="73" formatCode="General">
                  <c:v>5.8101200000000004</c:v>
                </c:pt>
                <c:pt idx="74" formatCode="General">
                  <c:v>5.8166399999999996</c:v>
                </c:pt>
                <c:pt idx="75" formatCode="General">
                  <c:v>5.8336100000000002</c:v>
                </c:pt>
                <c:pt idx="76" formatCode="General">
                  <c:v>5.8480100000000004</c:v>
                </c:pt>
                <c:pt idx="77" formatCode="General">
                  <c:v>6.0638100000000001</c:v>
                </c:pt>
                <c:pt idx="78" formatCode="General">
                  <c:v>6.0171099999999997</c:v>
                </c:pt>
                <c:pt idx="79" formatCode="General">
                  <c:v>6.0787599999999999</c:v>
                </c:pt>
                <c:pt idx="80" formatCode="General">
                  <c:v>6.2547199999999998</c:v>
                </c:pt>
                <c:pt idx="81" formatCode="General">
                  <c:v>6.2610799999999998</c:v>
                </c:pt>
                <c:pt idx="82" formatCode="General">
                  <c:v>6.2632700000000003</c:v>
                </c:pt>
                <c:pt idx="83" formatCode="General">
                  <c:v>6.5851100000000002</c:v>
                </c:pt>
                <c:pt idx="84" formatCode="General">
                  <c:v>6.2844100000000003</c:v>
                </c:pt>
                <c:pt idx="85" formatCode="General">
                  <c:v>6.4528800000000004</c:v>
                </c:pt>
                <c:pt idx="86" formatCode="General">
                  <c:v>6.4396199999999997</c:v>
                </c:pt>
                <c:pt idx="87" formatCode="General">
                  <c:v>6.4618900000000004</c:v>
                </c:pt>
                <c:pt idx="88" formatCode="General">
                  <c:v>6.5065400000000002</c:v>
                </c:pt>
                <c:pt idx="90" formatCode="General">
                  <c:v>6.6528</c:v>
                </c:pt>
                <c:pt idx="91" formatCode="General">
                  <c:v>6.6222700000000003</c:v>
                </c:pt>
              </c:numCache>
            </c:numRef>
          </c:val>
          <c:smooth val="0"/>
        </c:ser>
        <c:ser>
          <c:idx val="4"/>
          <c:order val="2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Sheet1!$F$3:$F$107</c:f>
              <c:numCache>
                <c:formatCode>@</c:formatCode>
                <c:ptCount val="105"/>
                <c:pt idx="6" formatCode="General">
                  <c:v>0</c:v>
                </c:pt>
                <c:pt idx="20" formatCode="General">
                  <c:v>0.46867300000000001</c:v>
                </c:pt>
                <c:pt idx="25" formatCode="General">
                  <c:v>0.75657200000000002</c:v>
                </c:pt>
                <c:pt idx="28" formatCode="General">
                  <c:v>1.00997</c:v>
                </c:pt>
                <c:pt idx="36" formatCode="General">
                  <c:v>1.5160800000000001</c:v>
                </c:pt>
                <c:pt idx="45" formatCode="General">
                  <c:v>1.7073100000000001</c:v>
                </c:pt>
                <c:pt idx="54" formatCode="General">
                  <c:v>1.7757499999999999</c:v>
                </c:pt>
                <c:pt idx="57" formatCode="General">
                  <c:v>2.0869</c:v>
                </c:pt>
                <c:pt idx="61" formatCode="General">
                  <c:v>2.0419900000000002</c:v>
                </c:pt>
                <c:pt idx="66" formatCode="General">
                  <c:v>2.3207399999999998</c:v>
                </c:pt>
                <c:pt idx="89" formatCode="General">
                  <c:v>3.03931</c:v>
                </c:pt>
                <c:pt idx="93" formatCode="General">
                  <c:v>3.5956800000000002</c:v>
                </c:pt>
                <c:pt idx="95" formatCode="General">
                  <c:v>3.8520599999999998</c:v>
                </c:pt>
                <c:pt idx="96" formatCode="General">
                  <c:v>3.97126</c:v>
                </c:pt>
                <c:pt idx="97" formatCode="General">
                  <c:v>4.2911099999999998</c:v>
                </c:pt>
                <c:pt idx="98" formatCode="General">
                  <c:v>4.4571699999999996</c:v>
                </c:pt>
                <c:pt idx="99" formatCode="General">
                  <c:v>4.5895700000000001</c:v>
                </c:pt>
                <c:pt idx="100" formatCode="General">
                  <c:v>4.6817700000000002</c:v>
                </c:pt>
                <c:pt idx="101" formatCode="General">
                  <c:v>4.7963300000000002</c:v>
                </c:pt>
                <c:pt idx="103" formatCode="General">
                  <c:v>5.67401</c:v>
                </c:pt>
                <c:pt idx="104" formatCode="General">
                  <c:v>6.59</c:v>
                </c:pt>
              </c:numCache>
            </c:numRef>
          </c:val>
          <c:smooth val="0"/>
        </c:ser>
        <c:ser>
          <c:idx val="3"/>
          <c:order val="3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Sheet1!$E$3:$E$107</c:f>
              <c:numCache>
                <c:formatCode>@</c:formatCode>
                <c:ptCount val="105"/>
                <c:pt idx="5" formatCode="General">
                  <c:v>0</c:v>
                </c:pt>
                <c:pt idx="9" formatCode="General">
                  <c:v>0</c:v>
                </c:pt>
                <c:pt idx="12" formatCode="General">
                  <c:v>0</c:v>
                </c:pt>
                <c:pt idx="15" formatCode="General">
                  <c:v>0</c:v>
                </c:pt>
                <c:pt idx="19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1.61602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56208"/>
        <c:axId val="851562192"/>
      </c:lineChart>
      <c:catAx>
        <c:axId val="8515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2192"/>
        <c:crosses val="autoZero"/>
        <c:auto val="1"/>
        <c:lblAlgn val="ctr"/>
        <c:lblOffset val="100"/>
        <c:noMultiLvlLbl val="0"/>
      </c:catAx>
      <c:valAx>
        <c:axId val="8515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Sheet1!$H$3:$H$107</c:f>
              <c:numCache>
                <c:formatCode>General</c:formatCode>
                <c:ptCount val="105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0.1067754578738507</c:v>
                </c:pt>
                <c:pt idx="10">
                  <c:v>0.5783511508600766</c:v>
                </c:pt>
                <c:pt idx="11">
                  <c:v>0.40230747542291845</c:v>
                </c:pt>
                <c:pt idx="12">
                  <c:v>0.4746670841762835</c:v>
                </c:pt>
                <c:pt idx="13">
                  <c:v>0.70092677647936974</c:v>
                </c:pt>
                <c:pt idx="14">
                  <c:v>0.76368587293136914</c:v>
                </c:pt>
                <c:pt idx="16">
                  <c:v>1.1597388920787564</c:v>
                </c:pt>
                <c:pt idx="17">
                  <c:v>0.99419952099999997</c:v>
                </c:pt>
                <c:pt idx="19">
                  <c:v>1.0841543963808951</c:v>
                </c:pt>
                <c:pt idx="22">
                  <c:v>1.1433147972274107</c:v>
                </c:pt>
                <c:pt idx="24">
                  <c:v>1.378988593837476</c:v>
                </c:pt>
                <c:pt idx="26">
                  <c:v>1.6899460937779933</c:v>
                </c:pt>
                <c:pt idx="27">
                  <c:v>1.5616901215847865</c:v>
                </c:pt>
                <c:pt idx="29">
                  <c:v>1.8228818611196314</c:v>
                </c:pt>
                <c:pt idx="31">
                  <c:v>2.1131416066547066</c:v>
                </c:pt>
                <c:pt idx="55">
                  <c:v>2.5854014166247157</c:v>
                </c:pt>
                <c:pt idx="56">
                  <c:v>2.6009339086600116</c:v>
                </c:pt>
                <c:pt idx="58">
                  <c:v>2.3666897244867378</c:v>
                </c:pt>
                <c:pt idx="60">
                  <c:v>2.4458936862395517</c:v>
                </c:pt>
                <c:pt idx="63">
                  <c:v>2.8518540790000002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  <c:extLst xmlns:c15="http://schemas.microsoft.com/office/drawing/2012/chart"/>
            </c:numRef>
          </c:cat>
          <c:val>
            <c:numRef>
              <c:f>Sheet1!$I$3:$I$107</c:f>
              <c:numCache>
                <c:formatCode>General</c:formatCode>
                <c:ptCount val="105"/>
                <c:pt idx="1">
                  <c:v>0</c:v>
                </c:pt>
                <c:pt idx="5">
                  <c:v>0</c:v>
                </c:pt>
                <c:pt idx="18">
                  <c:v>0</c:v>
                </c:pt>
                <c:pt idx="29">
                  <c:v>0.22540543628727924</c:v>
                </c:pt>
                <c:pt idx="30">
                  <c:v>0.50935953913066245</c:v>
                </c:pt>
                <c:pt idx="33">
                  <c:v>0.55264753493016572</c:v>
                </c:pt>
                <c:pt idx="34">
                  <c:v>0.53924551590302372</c:v>
                </c:pt>
                <c:pt idx="35">
                  <c:v>0.31030641621975658</c:v>
                </c:pt>
                <c:pt idx="37">
                  <c:v>0.44091065559309861</c:v>
                </c:pt>
                <c:pt idx="39">
                  <c:v>0.42094211080718119</c:v>
                </c:pt>
                <c:pt idx="40">
                  <c:v>0.43364600635486944</c:v>
                </c:pt>
                <c:pt idx="41">
                  <c:v>0.56679950868945905</c:v>
                </c:pt>
                <c:pt idx="43">
                  <c:v>0.44701375957141287</c:v>
                </c:pt>
                <c:pt idx="44">
                  <c:v>0.47981405612257172</c:v>
                </c:pt>
                <c:pt idx="46">
                  <c:v>0.51996744420482044</c:v>
                </c:pt>
                <c:pt idx="47">
                  <c:v>0.49704000570561252</c:v>
                </c:pt>
                <c:pt idx="49">
                  <c:v>0.78711984843170846</c:v>
                </c:pt>
                <c:pt idx="50">
                  <c:v>0.56409815185810097</c:v>
                </c:pt>
                <c:pt idx="51">
                  <c:v>0.54608777329424152</c:v>
                </c:pt>
                <c:pt idx="53">
                  <c:v>0.52691949998595589</c:v>
                </c:pt>
                <c:pt idx="63">
                  <c:v>0.68652899999999994</c:v>
                </c:pt>
                <c:pt idx="102">
                  <c:v>1.7864169999999999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Sheet1!$J$3:$J$107</c:f>
              <c:numCache>
                <c:formatCode>General</c:formatCode>
                <c:ptCount val="105"/>
                <c:pt idx="3">
                  <c:v>0</c:v>
                </c:pt>
                <c:pt idx="6">
                  <c:v>0</c:v>
                </c:pt>
                <c:pt idx="12">
                  <c:v>0</c:v>
                </c:pt>
                <c:pt idx="17">
                  <c:v>0</c:v>
                </c:pt>
                <c:pt idx="25">
                  <c:v>0</c:v>
                </c:pt>
                <c:pt idx="28">
                  <c:v>0.18842671740649186</c:v>
                </c:pt>
                <c:pt idx="30">
                  <c:v>0.22267564034583059</c:v>
                </c:pt>
                <c:pt idx="36">
                  <c:v>0.37003856681682823</c:v>
                </c:pt>
                <c:pt idx="45">
                  <c:v>0.29930481318341812</c:v>
                </c:pt>
                <c:pt idx="54">
                  <c:v>0.38613657534483004</c:v>
                </c:pt>
                <c:pt idx="57">
                  <c:v>0.5082739148996761</c:v>
                </c:pt>
                <c:pt idx="61">
                  <c:v>0.50095252500095289</c:v>
                </c:pt>
                <c:pt idx="63">
                  <c:v>0.65901600000000005</c:v>
                </c:pt>
                <c:pt idx="66">
                  <c:v>0.64137335836307663</c:v>
                </c:pt>
                <c:pt idx="89">
                  <c:v>0.87681527740716081</c:v>
                </c:pt>
                <c:pt idx="93">
                  <c:v>1.142216089194068</c:v>
                </c:pt>
                <c:pt idx="95">
                  <c:v>1.2287454240932043</c:v>
                </c:pt>
                <c:pt idx="96">
                  <c:v>1.2884979902903051</c:v>
                </c:pt>
                <c:pt idx="97">
                  <c:v>1.4253534713915326</c:v>
                </c:pt>
                <c:pt idx="98">
                  <c:v>1.5133950383885446</c:v>
                </c:pt>
                <c:pt idx="99">
                  <c:v>1.5381709953493281</c:v>
                </c:pt>
                <c:pt idx="100">
                  <c:v>1.5331952633226487</c:v>
                </c:pt>
                <c:pt idx="101">
                  <c:v>2.1273930000000001</c:v>
                </c:pt>
              </c:numCache>
            </c:numRef>
          </c:val>
          <c:smooth val="0"/>
        </c:ser>
        <c:ser>
          <c:idx val="5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Sheet1!$L$3:$L$107</c:f>
              <c:numCache>
                <c:formatCode>General</c:formatCode>
                <c:ptCount val="105"/>
                <c:pt idx="3">
                  <c:v>0</c:v>
                </c:pt>
                <c:pt idx="6">
                  <c:v>0</c:v>
                </c:pt>
                <c:pt idx="17">
                  <c:v>0</c:v>
                </c:pt>
                <c:pt idx="39">
                  <c:v>1.5</c:v>
                </c:pt>
                <c:pt idx="63">
                  <c:v>0.72589199999999998</c:v>
                </c:pt>
                <c:pt idx="101">
                  <c:v>2.499571</c:v>
                </c:pt>
              </c:numCache>
            </c:numRef>
          </c:val>
          <c:smooth val="0"/>
        </c:ser>
        <c:ser>
          <c:idx val="4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Sheet1!$B$3:$B$107</c:f>
              <c:numCache>
                <c:formatCode>General</c:formatCode>
                <c:ptCount val="105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4096</c:v>
                </c:pt>
                <c:pt idx="31">
                  <c:v>4100</c:v>
                </c:pt>
                <c:pt idx="32">
                  <c:v>4600</c:v>
                </c:pt>
                <c:pt idx="33">
                  <c:v>4624</c:v>
                </c:pt>
                <c:pt idx="34">
                  <c:v>4761</c:v>
                </c:pt>
                <c:pt idx="35">
                  <c:v>4900</c:v>
                </c:pt>
                <c:pt idx="36">
                  <c:v>4913</c:v>
                </c:pt>
                <c:pt idx="37">
                  <c:v>5041</c:v>
                </c:pt>
                <c:pt idx="38">
                  <c:v>5100</c:v>
                </c:pt>
                <c:pt idx="39">
                  <c:v>5184</c:v>
                </c:pt>
                <c:pt idx="40">
                  <c:v>5329</c:v>
                </c:pt>
                <c:pt idx="41">
                  <c:v>5476</c:v>
                </c:pt>
                <c:pt idx="42">
                  <c:v>5600</c:v>
                </c:pt>
                <c:pt idx="43">
                  <c:v>5625</c:v>
                </c:pt>
                <c:pt idx="44">
                  <c:v>5776</c:v>
                </c:pt>
                <c:pt idx="45">
                  <c:v>5832</c:v>
                </c:pt>
                <c:pt idx="46">
                  <c:v>5929</c:v>
                </c:pt>
                <c:pt idx="47">
                  <c:v>6084</c:v>
                </c:pt>
                <c:pt idx="48">
                  <c:v>6100</c:v>
                </c:pt>
                <c:pt idx="49">
                  <c:v>6241</c:v>
                </c:pt>
                <c:pt idx="50">
                  <c:v>6400</c:v>
                </c:pt>
                <c:pt idx="51">
                  <c:v>6561</c:v>
                </c:pt>
                <c:pt idx="52">
                  <c:v>6600</c:v>
                </c:pt>
                <c:pt idx="53">
                  <c:v>6724</c:v>
                </c:pt>
                <c:pt idx="54">
                  <c:v>6859</c:v>
                </c:pt>
                <c:pt idx="55">
                  <c:v>7100</c:v>
                </c:pt>
                <c:pt idx="56">
                  <c:v>7600</c:v>
                </c:pt>
                <c:pt idx="57">
                  <c:v>8000</c:v>
                </c:pt>
                <c:pt idx="58">
                  <c:v>8100</c:v>
                </c:pt>
                <c:pt idx="59">
                  <c:v>8600</c:v>
                </c:pt>
                <c:pt idx="60">
                  <c:v>9100</c:v>
                </c:pt>
                <c:pt idx="61">
                  <c:v>9261</c:v>
                </c:pt>
                <c:pt idx="62">
                  <c:v>9600</c:v>
                </c:pt>
                <c:pt idx="63">
                  <c:v>10000</c:v>
                </c:pt>
                <c:pt idx="64">
                  <c:v>10100</c:v>
                </c:pt>
                <c:pt idx="65">
                  <c:v>10600</c:v>
                </c:pt>
                <c:pt idx="66">
                  <c:v>10648</c:v>
                </c:pt>
                <c:pt idx="67">
                  <c:v>11100</c:v>
                </c:pt>
                <c:pt idx="68">
                  <c:v>11600</c:v>
                </c:pt>
                <c:pt idx="69">
                  <c:v>12100</c:v>
                </c:pt>
                <c:pt idx="70">
                  <c:v>12600</c:v>
                </c:pt>
                <c:pt idx="71">
                  <c:v>13100</c:v>
                </c:pt>
                <c:pt idx="72">
                  <c:v>13600</c:v>
                </c:pt>
                <c:pt idx="73">
                  <c:v>14100</c:v>
                </c:pt>
                <c:pt idx="74">
                  <c:v>14600</c:v>
                </c:pt>
                <c:pt idx="75">
                  <c:v>15100</c:v>
                </c:pt>
                <c:pt idx="76">
                  <c:v>15600</c:v>
                </c:pt>
                <c:pt idx="77">
                  <c:v>16100</c:v>
                </c:pt>
                <c:pt idx="78">
                  <c:v>16600</c:v>
                </c:pt>
                <c:pt idx="79">
                  <c:v>17100</c:v>
                </c:pt>
                <c:pt idx="80">
                  <c:v>17600</c:v>
                </c:pt>
                <c:pt idx="81">
                  <c:v>18100</c:v>
                </c:pt>
                <c:pt idx="82">
                  <c:v>18600</c:v>
                </c:pt>
                <c:pt idx="83">
                  <c:v>19100</c:v>
                </c:pt>
                <c:pt idx="84">
                  <c:v>19600</c:v>
                </c:pt>
                <c:pt idx="85">
                  <c:v>20100</c:v>
                </c:pt>
                <c:pt idx="86">
                  <c:v>20600</c:v>
                </c:pt>
                <c:pt idx="87">
                  <c:v>21100</c:v>
                </c:pt>
                <c:pt idx="88">
                  <c:v>21600</c:v>
                </c:pt>
                <c:pt idx="89">
                  <c:v>21952</c:v>
                </c:pt>
                <c:pt idx="90">
                  <c:v>22100</c:v>
                </c:pt>
                <c:pt idx="91">
                  <c:v>24000</c:v>
                </c:pt>
                <c:pt idx="92">
                  <c:v>27100</c:v>
                </c:pt>
                <c:pt idx="93">
                  <c:v>32768</c:v>
                </c:pt>
                <c:pt idx="94">
                  <c:v>37100</c:v>
                </c:pt>
                <c:pt idx="95">
                  <c:v>42875</c:v>
                </c:pt>
                <c:pt idx="96">
                  <c:v>50653</c:v>
                </c:pt>
                <c:pt idx="97">
                  <c:v>64000</c:v>
                </c:pt>
                <c:pt idx="98">
                  <c:v>74088</c:v>
                </c:pt>
                <c:pt idx="99">
                  <c:v>85184</c:v>
                </c:pt>
                <c:pt idx="100">
                  <c:v>91125</c:v>
                </c:pt>
                <c:pt idx="101">
                  <c:v>103823</c:v>
                </c:pt>
                <c:pt idx="102">
                  <c:v>100489</c:v>
                </c:pt>
                <c:pt idx="103">
                  <c:v>205379</c:v>
                </c:pt>
                <c:pt idx="104">
                  <c:v>300763</c:v>
                </c:pt>
              </c:numCache>
            </c:numRef>
          </c:cat>
          <c:val>
            <c:numRef>
              <c:f>Sheet1!$M$3:$M$107</c:f>
              <c:numCache>
                <c:formatCode>General</c:formatCode>
                <c:ptCount val="105"/>
                <c:pt idx="0">
                  <c:v>0</c:v>
                </c:pt>
                <c:pt idx="5">
                  <c:v>0</c:v>
                </c:pt>
                <c:pt idx="17">
                  <c:v>6.7312999999999998E-2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57840"/>
        <c:axId val="8515513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imp2D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10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27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125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350</c:v>
                      </c:pt>
                      <c:pt idx="10">
                        <c:v>400</c:v>
                      </c:pt>
                      <c:pt idx="11">
                        <c:v>500</c:v>
                      </c:pt>
                      <c:pt idx="12">
                        <c:v>600</c:v>
                      </c:pt>
                      <c:pt idx="13">
                        <c:v>700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1000</c:v>
                      </c:pt>
                      <c:pt idx="18">
                        <c:v>1024</c:v>
                      </c:pt>
                      <c:pt idx="19">
                        <c:v>1100</c:v>
                      </c:pt>
                      <c:pt idx="20">
                        <c:v>1331</c:v>
                      </c:pt>
                      <c:pt idx="21">
                        <c:v>1350</c:v>
                      </c:pt>
                      <c:pt idx="22">
                        <c:v>1600</c:v>
                      </c:pt>
                      <c:pt idx="23">
                        <c:v>1850</c:v>
                      </c:pt>
                      <c:pt idx="24">
                        <c:v>2100</c:v>
                      </c:pt>
                      <c:pt idx="25">
                        <c:v>2197</c:v>
                      </c:pt>
                      <c:pt idx="26">
                        <c:v>2600</c:v>
                      </c:pt>
                      <c:pt idx="27">
                        <c:v>3100</c:v>
                      </c:pt>
                      <c:pt idx="28">
                        <c:v>3375</c:v>
                      </c:pt>
                      <c:pt idx="29">
                        <c:v>3600</c:v>
                      </c:pt>
                      <c:pt idx="30">
                        <c:v>4096</c:v>
                      </c:pt>
                      <c:pt idx="31">
                        <c:v>4100</c:v>
                      </c:pt>
                      <c:pt idx="32">
                        <c:v>4600</c:v>
                      </c:pt>
                      <c:pt idx="33">
                        <c:v>4624</c:v>
                      </c:pt>
                      <c:pt idx="34">
                        <c:v>4761</c:v>
                      </c:pt>
                      <c:pt idx="35">
                        <c:v>4900</c:v>
                      </c:pt>
                      <c:pt idx="36">
                        <c:v>4913</c:v>
                      </c:pt>
                      <c:pt idx="37">
                        <c:v>5041</c:v>
                      </c:pt>
                      <c:pt idx="38">
                        <c:v>5100</c:v>
                      </c:pt>
                      <c:pt idx="39">
                        <c:v>5184</c:v>
                      </c:pt>
                      <c:pt idx="40">
                        <c:v>5329</c:v>
                      </c:pt>
                      <c:pt idx="41">
                        <c:v>5476</c:v>
                      </c:pt>
                      <c:pt idx="42">
                        <c:v>5600</c:v>
                      </c:pt>
                      <c:pt idx="43">
                        <c:v>5625</c:v>
                      </c:pt>
                      <c:pt idx="44">
                        <c:v>5776</c:v>
                      </c:pt>
                      <c:pt idx="45">
                        <c:v>5832</c:v>
                      </c:pt>
                      <c:pt idx="46">
                        <c:v>5929</c:v>
                      </c:pt>
                      <c:pt idx="47">
                        <c:v>6084</c:v>
                      </c:pt>
                      <c:pt idx="48">
                        <c:v>6100</c:v>
                      </c:pt>
                      <c:pt idx="49">
                        <c:v>6241</c:v>
                      </c:pt>
                      <c:pt idx="50">
                        <c:v>6400</c:v>
                      </c:pt>
                      <c:pt idx="51">
                        <c:v>6561</c:v>
                      </c:pt>
                      <c:pt idx="52">
                        <c:v>6600</c:v>
                      </c:pt>
                      <c:pt idx="53">
                        <c:v>6724</c:v>
                      </c:pt>
                      <c:pt idx="54">
                        <c:v>6859</c:v>
                      </c:pt>
                      <c:pt idx="55">
                        <c:v>7100</c:v>
                      </c:pt>
                      <c:pt idx="56">
                        <c:v>7600</c:v>
                      </c:pt>
                      <c:pt idx="57">
                        <c:v>8000</c:v>
                      </c:pt>
                      <c:pt idx="58">
                        <c:v>8100</c:v>
                      </c:pt>
                      <c:pt idx="59">
                        <c:v>8600</c:v>
                      </c:pt>
                      <c:pt idx="60">
                        <c:v>9100</c:v>
                      </c:pt>
                      <c:pt idx="61">
                        <c:v>9261</c:v>
                      </c:pt>
                      <c:pt idx="62">
                        <c:v>9600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10600</c:v>
                      </c:pt>
                      <c:pt idx="66">
                        <c:v>10648</c:v>
                      </c:pt>
                      <c:pt idx="67">
                        <c:v>11100</c:v>
                      </c:pt>
                      <c:pt idx="68">
                        <c:v>11600</c:v>
                      </c:pt>
                      <c:pt idx="69">
                        <c:v>12100</c:v>
                      </c:pt>
                      <c:pt idx="70">
                        <c:v>12600</c:v>
                      </c:pt>
                      <c:pt idx="71">
                        <c:v>13100</c:v>
                      </c:pt>
                      <c:pt idx="72">
                        <c:v>13600</c:v>
                      </c:pt>
                      <c:pt idx="73">
                        <c:v>14100</c:v>
                      </c:pt>
                      <c:pt idx="74">
                        <c:v>14600</c:v>
                      </c:pt>
                      <c:pt idx="75">
                        <c:v>15100</c:v>
                      </c:pt>
                      <c:pt idx="76">
                        <c:v>15600</c:v>
                      </c:pt>
                      <c:pt idx="77">
                        <c:v>16100</c:v>
                      </c:pt>
                      <c:pt idx="78">
                        <c:v>16600</c:v>
                      </c:pt>
                      <c:pt idx="79">
                        <c:v>17100</c:v>
                      </c:pt>
                      <c:pt idx="80">
                        <c:v>17600</c:v>
                      </c:pt>
                      <c:pt idx="81">
                        <c:v>18100</c:v>
                      </c:pt>
                      <c:pt idx="82">
                        <c:v>18600</c:v>
                      </c:pt>
                      <c:pt idx="83">
                        <c:v>19100</c:v>
                      </c:pt>
                      <c:pt idx="84">
                        <c:v>19600</c:v>
                      </c:pt>
                      <c:pt idx="85">
                        <c:v>20100</c:v>
                      </c:pt>
                      <c:pt idx="86">
                        <c:v>20600</c:v>
                      </c:pt>
                      <c:pt idx="87">
                        <c:v>21100</c:v>
                      </c:pt>
                      <c:pt idx="88">
                        <c:v>21600</c:v>
                      </c:pt>
                      <c:pt idx="89">
                        <c:v>21952</c:v>
                      </c:pt>
                      <c:pt idx="90">
                        <c:v>22100</c:v>
                      </c:pt>
                      <c:pt idx="91">
                        <c:v>24000</c:v>
                      </c:pt>
                      <c:pt idx="92">
                        <c:v>27100</c:v>
                      </c:pt>
                      <c:pt idx="93">
                        <c:v>32768</c:v>
                      </c:pt>
                      <c:pt idx="94">
                        <c:v>37100</c:v>
                      </c:pt>
                      <c:pt idx="95">
                        <c:v>42875</c:v>
                      </c:pt>
                      <c:pt idx="96">
                        <c:v>50653</c:v>
                      </c:pt>
                      <c:pt idx="97">
                        <c:v>64000</c:v>
                      </c:pt>
                      <c:pt idx="98">
                        <c:v>74088</c:v>
                      </c:pt>
                      <c:pt idx="99">
                        <c:v>85184</c:v>
                      </c:pt>
                      <c:pt idx="100">
                        <c:v>91125</c:v>
                      </c:pt>
                      <c:pt idx="101">
                        <c:v>103823</c:v>
                      </c:pt>
                      <c:pt idx="102">
                        <c:v>100489</c:v>
                      </c:pt>
                      <c:pt idx="103">
                        <c:v>205379</c:v>
                      </c:pt>
                      <c:pt idx="104">
                        <c:v>300763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Sheet1!$K$3:$K$107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1">
                        <c:v>0</c:v>
                      </c:pt>
                      <c:pt idx="5">
                        <c:v>0</c:v>
                      </c:pt>
                      <c:pt idx="18">
                        <c:v>0</c:v>
                      </c:pt>
                      <c:pt idx="63">
                        <c:v>0.73226599999999997</c:v>
                      </c:pt>
                      <c:pt idx="102">
                        <c:v>1.875286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5155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51312"/>
        <c:crosses val="autoZero"/>
        <c:auto val="1"/>
        <c:lblAlgn val="ctr"/>
        <c:lblOffset val="100"/>
        <c:noMultiLvlLbl val="0"/>
      </c:catAx>
      <c:valAx>
        <c:axId val="8515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5</xdr:row>
      <xdr:rowOff>166687</xdr:rowOff>
    </xdr:from>
    <xdr:to>
      <xdr:col>22</xdr:col>
      <xdr:colOff>371475</xdr:colOff>
      <xdr:row>26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27</xdr:row>
      <xdr:rowOff>161925</xdr:rowOff>
    </xdr:from>
    <xdr:to>
      <xdr:col>22</xdr:col>
      <xdr:colOff>333374</xdr:colOff>
      <xdr:row>62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B1" zoomScaleNormal="100" workbookViewId="0">
      <pane ySplit="2" topLeftCell="A27" activePane="bottomLeft" state="frozen"/>
      <selection pane="bottomLeft" activeCell="I57" sqref="I57"/>
    </sheetView>
  </sheetViews>
  <sheetFormatPr defaultRowHeight="15" x14ac:dyDescent="0.25"/>
  <cols>
    <col min="1" max="1" width="21.140625" style="1"/>
    <col min="2" max="2" width="14.42578125" style="1" bestFit="1" customWidth="1"/>
    <col min="3" max="3" width="10.5703125" style="1"/>
    <col min="4" max="4" width="17.7109375" style="1"/>
    <col min="5" max="5" width="18.7109375" style="1"/>
    <col min="6" max="6" width="17.7109375" style="1"/>
    <col min="7" max="7" width="18.7109375" style="1"/>
    <col min="8" max="8" width="14.5703125"/>
    <col min="9" max="9" width="14.5703125" bestFit="1" customWidth="1"/>
    <col min="10" max="10" width="10.5703125" bestFit="1" customWidth="1"/>
    <col min="11" max="12" width="12.42578125" bestFit="1" customWidth="1"/>
    <col min="13" max="13" width="8.7109375"/>
    <col min="14" max="14" width="19.85546875" customWidth="1"/>
    <col min="15" max="1025" width="8.7109375"/>
  </cols>
  <sheetData>
    <row r="1" spans="1:13" ht="16.5" thickTop="1" thickBot="1" x14ac:dyDescent="0.3">
      <c r="A1" s="3" t="s">
        <v>3</v>
      </c>
      <c r="B1" s="1" t="s">
        <v>4</v>
      </c>
      <c r="G1" s="3" t="s">
        <v>0</v>
      </c>
    </row>
    <row r="2" spans="1:13" s="7" customFormat="1" ht="15.75" thickTop="1" x14ac:dyDescent="0.25">
      <c r="A2" s="4"/>
      <c r="B2" s="5" t="s">
        <v>5</v>
      </c>
      <c r="C2" s="5" t="s">
        <v>6</v>
      </c>
      <c r="D2" s="5" t="s">
        <v>2</v>
      </c>
      <c r="E2" s="5" t="s">
        <v>7</v>
      </c>
      <c r="F2" s="5" t="s">
        <v>8</v>
      </c>
      <c r="G2" s="6"/>
      <c r="H2" s="7" t="s">
        <v>6</v>
      </c>
      <c r="I2" s="7" t="s">
        <v>1</v>
      </c>
      <c r="J2" s="7" t="s">
        <v>2</v>
      </c>
      <c r="K2" s="7" t="s">
        <v>9</v>
      </c>
      <c r="L2" s="7" t="s">
        <v>10</v>
      </c>
      <c r="M2" s="6" t="s">
        <v>7</v>
      </c>
    </row>
    <row r="3" spans="1:13" x14ac:dyDescent="0.25">
      <c r="B3" s="9">
        <v>10</v>
      </c>
      <c r="H3" s="8">
        <v>0</v>
      </c>
      <c r="M3" s="8">
        <v>0</v>
      </c>
    </row>
    <row r="4" spans="1:13" x14ac:dyDescent="0.25">
      <c r="B4" s="9">
        <v>16</v>
      </c>
      <c r="I4" s="8">
        <v>0</v>
      </c>
      <c r="K4" s="8">
        <v>0</v>
      </c>
    </row>
    <row r="5" spans="1:13" x14ac:dyDescent="0.25">
      <c r="B5" s="9">
        <v>25</v>
      </c>
    </row>
    <row r="6" spans="1:13" x14ac:dyDescent="0.25">
      <c r="B6" s="9">
        <v>27</v>
      </c>
      <c r="J6" s="8">
        <v>0</v>
      </c>
      <c r="L6" s="8">
        <v>0</v>
      </c>
    </row>
    <row r="7" spans="1:13" x14ac:dyDescent="0.25">
      <c r="B7" s="9">
        <v>50</v>
      </c>
    </row>
    <row r="8" spans="1:13" x14ac:dyDescent="0.25">
      <c r="B8" s="2">
        <v>100</v>
      </c>
      <c r="C8">
        <v>0.52922599999999997</v>
      </c>
      <c r="D8">
        <v>0</v>
      </c>
      <c r="E8">
        <v>0</v>
      </c>
      <c r="F8"/>
      <c r="H8" s="8">
        <v>0</v>
      </c>
      <c r="I8" s="8">
        <v>0</v>
      </c>
      <c r="K8" s="8">
        <v>0</v>
      </c>
      <c r="M8" s="8">
        <v>0</v>
      </c>
    </row>
    <row r="9" spans="1:13" x14ac:dyDescent="0.25">
      <c r="B9">
        <v>125</v>
      </c>
      <c r="C9"/>
      <c r="D9"/>
      <c r="E9"/>
      <c r="F9">
        <v>0</v>
      </c>
      <c r="J9" s="8">
        <v>0</v>
      </c>
      <c r="L9" s="8">
        <v>0</v>
      </c>
    </row>
    <row r="10" spans="1:13" x14ac:dyDescent="0.25">
      <c r="B10">
        <v>200</v>
      </c>
      <c r="C10">
        <v>2.0741499999999999</v>
      </c>
      <c r="D10"/>
      <c r="E10"/>
      <c r="F10"/>
      <c r="H10">
        <v>0</v>
      </c>
    </row>
    <row r="11" spans="1:13" x14ac:dyDescent="0.25">
      <c r="B11">
        <v>300</v>
      </c>
      <c r="C11">
        <v>1.13767</v>
      </c>
      <c r="D11"/>
      <c r="E11"/>
      <c r="F11"/>
      <c r="H11">
        <f>LOG10(1.27872)</f>
        <v>0.1067754578738507</v>
      </c>
    </row>
    <row r="12" spans="1:13" x14ac:dyDescent="0.25">
      <c r="B12">
        <v>350</v>
      </c>
      <c r="C12"/>
      <c r="D12"/>
      <c r="E12">
        <v>0</v>
      </c>
      <c r="F12"/>
    </row>
    <row r="13" spans="1:13" x14ac:dyDescent="0.25">
      <c r="B13">
        <v>400</v>
      </c>
      <c r="C13">
        <v>3.0308700000000002</v>
      </c>
      <c r="D13"/>
      <c r="E13"/>
      <c r="F13"/>
      <c r="H13">
        <f>LOG10(3.787487)</f>
        <v>0.5783511508600766</v>
      </c>
    </row>
    <row r="14" spans="1:13" x14ac:dyDescent="0.25">
      <c r="B14">
        <v>500</v>
      </c>
      <c r="C14">
        <v>3.4695999999999998</v>
      </c>
      <c r="D14"/>
      <c r="E14"/>
      <c r="F14"/>
      <c r="H14">
        <f>LOG10(2.525268)</f>
        <v>0.40230747542291845</v>
      </c>
    </row>
    <row r="15" spans="1:13" x14ac:dyDescent="0.25">
      <c r="B15">
        <v>600</v>
      </c>
      <c r="C15">
        <v>3.2155800000000001</v>
      </c>
      <c r="D15">
        <v>0.63944800000000002</v>
      </c>
      <c r="E15">
        <v>0</v>
      </c>
      <c r="F15"/>
      <c r="H15">
        <f>LOG10(2.983095)</f>
        <v>0.4746670841762835</v>
      </c>
      <c r="J15">
        <v>0</v>
      </c>
    </row>
    <row r="16" spans="1:13" x14ac:dyDescent="0.25">
      <c r="B16">
        <v>700</v>
      </c>
      <c r="C16">
        <v>3.8629799999999999</v>
      </c>
      <c r="D16"/>
      <c r="E16"/>
      <c r="F16"/>
      <c r="H16">
        <f>LOG10(5.022579)</f>
        <v>0.70092677647936974</v>
      </c>
    </row>
    <row r="17" spans="2:13" x14ac:dyDescent="0.25">
      <c r="B17">
        <v>800</v>
      </c>
      <c r="C17">
        <v>3.1739700000000002</v>
      </c>
      <c r="D17"/>
      <c r="E17"/>
      <c r="F17"/>
      <c r="H17">
        <f>LOG10(5.803445)</f>
        <v>0.76368587293136914</v>
      </c>
    </row>
    <row r="18" spans="2:13" x14ac:dyDescent="0.25">
      <c r="B18">
        <v>850</v>
      </c>
      <c r="C18"/>
      <c r="D18"/>
      <c r="E18">
        <v>0</v>
      </c>
      <c r="F18"/>
    </row>
    <row r="19" spans="2:13" x14ac:dyDescent="0.25">
      <c r="B19">
        <v>900</v>
      </c>
      <c r="C19">
        <v>3.45825</v>
      </c>
      <c r="D19"/>
      <c r="E19"/>
      <c r="F19"/>
      <c r="H19">
        <f>LOG10(14.44571)</f>
        <v>1.1597388920787564</v>
      </c>
    </row>
    <row r="20" spans="2:13" x14ac:dyDescent="0.25">
      <c r="B20">
        <v>1000</v>
      </c>
      <c r="C20">
        <v>4.3905599999999998</v>
      </c>
      <c r="D20"/>
      <c r="E20"/>
      <c r="F20"/>
      <c r="H20" s="8">
        <v>0.99419952099999997</v>
      </c>
      <c r="J20">
        <v>0</v>
      </c>
      <c r="L20" s="8">
        <v>0</v>
      </c>
      <c r="M20" s="8">
        <v>6.7312999999999998E-2</v>
      </c>
    </row>
    <row r="21" spans="2:13" x14ac:dyDescent="0.25">
      <c r="B21">
        <v>1024</v>
      </c>
      <c r="C21"/>
      <c r="D21"/>
      <c r="E21"/>
      <c r="F21"/>
      <c r="I21" s="8">
        <v>0</v>
      </c>
      <c r="K21" s="8">
        <v>0</v>
      </c>
    </row>
    <row r="22" spans="2:13" x14ac:dyDescent="0.25">
      <c r="B22">
        <v>1100</v>
      </c>
      <c r="C22">
        <v>4.2843900000000001</v>
      </c>
      <c r="D22">
        <v>1.5966800000000001</v>
      </c>
      <c r="E22">
        <v>0</v>
      </c>
      <c r="F22"/>
      <c r="H22">
        <f>LOG10(12.138203)</f>
        <v>1.0841543963808951</v>
      </c>
    </row>
    <row r="23" spans="2:13" x14ac:dyDescent="0.25">
      <c r="B23">
        <v>1331</v>
      </c>
      <c r="C23"/>
      <c r="D23"/>
      <c r="E23"/>
      <c r="F23">
        <v>0.46867300000000001</v>
      </c>
    </row>
    <row r="24" spans="2:13" x14ac:dyDescent="0.25">
      <c r="B24">
        <v>1350</v>
      </c>
      <c r="C24"/>
      <c r="D24"/>
      <c r="E24">
        <v>0</v>
      </c>
      <c r="F24"/>
    </row>
    <row r="25" spans="2:13" x14ac:dyDescent="0.25">
      <c r="B25">
        <v>1600</v>
      </c>
      <c r="C25">
        <v>4.4724500000000003</v>
      </c>
      <c r="D25">
        <v>2.0943399999999999</v>
      </c>
      <c r="E25">
        <v>0</v>
      </c>
      <c r="F25"/>
      <c r="H25">
        <f>LOG10(13.909605)</f>
        <v>1.1433147972274107</v>
      </c>
    </row>
    <row r="26" spans="2:13" x14ac:dyDescent="0.25">
      <c r="B26">
        <v>1850</v>
      </c>
      <c r="C26"/>
      <c r="D26"/>
      <c r="E26">
        <v>1.61602</v>
      </c>
      <c r="F26"/>
    </row>
    <row r="27" spans="2:13" x14ac:dyDescent="0.25">
      <c r="B27">
        <v>2100</v>
      </c>
      <c r="C27">
        <v>4.8621600000000003</v>
      </c>
      <c r="D27">
        <v>2.4453200000000002</v>
      </c>
      <c r="E27"/>
      <c r="F27"/>
      <c r="H27">
        <f>LOG10(23.932529)</f>
        <v>1.378988593837476</v>
      </c>
    </row>
    <row r="28" spans="2:13" x14ac:dyDescent="0.25">
      <c r="B28">
        <v>2197</v>
      </c>
      <c r="C28"/>
      <c r="D28"/>
      <c r="E28"/>
      <c r="F28">
        <v>0.75657200000000002</v>
      </c>
      <c r="J28">
        <v>0</v>
      </c>
    </row>
    <row r="29" spans="2:13" x14ac:dyDescent="0.25">
      <c r="B29">
        <v>2600</v>
      </c>
      <c r="C29">
        <v>6.1138199999999996</v>
      </c>
      <c r="D29">
        <v>2.80796</v>
      </c>
      <c r="E29"/>
      <c r="F29"/>
      <c r="H29">
        <f>LOG10(48.971803)</f>
        <v>1.6899460937779933</v>
      </c>
    </row>
    <row r="30" spans="2:13" x14ac:dyDescent="0.25">
      <c r="B30">
        <v>3100</v>
      </c>
      <c r="C30">
        <v>5.8428300000000002</v>
      </c>
      <c r="D30">
        <v>3.1470199999999999</v>
      </c>
      <c r="E30"/>
      <c r="F30"/>
      <c r="H30">
        <f>LOG10(36.449378)</f>
        <v>1.5616901215847865</v>
      </c>
    </row>
    <row r="31" spans="2:13" x14ac:dyDescent="0.25">
      <c r="B31">
        <v>3375</v>
      </c>
      <c r="C31"/>
      <c r="D31"/>
      <c r="E31"/>
      <c r="F31">
        <v>1.00997</v>
      </c>
      <c r="J31">
        <f>LOG10(1.543216)</f>
        <v>0.18842671740649186</v>
      </c>
    </row>
    <row r="32" spans="2:13" x14ac:dyDescent="0.25">
      <c r="B32">
        <v>3600</v>
      </c>
      <c r="C32">
        <v>6.4956100000000001</v>
      </c>
      <c r="D32">
        <v>3.4969000000000001</v>
      </c>
      <c r="E32"/>
      <c r="F32"/>
      <c r="H32">
        <f>LOG10(66.509221)</f>
        <v>1.8228818611196314</v>
      </c>
      <c r="I32">
        <f>LOG10(1.680372)</f>
        <v>0.22540543628727924</v>
      </c>
    </row>
    <row r="33" spans="2:12" x14ac:dyDescent="0.25">
      <c r="B33">
        <v>4096</v>
      </c>
      <c r="C33"/>
      <c r="D33"/>
      <c r="E33"/>
      <c r="F33"/>
      <c r="I33">
        <f>LOG10(3.231168)</f>
        <v>0.50935953913066245</v>
      </c>
      <c r="J33">
        <f>LOG10(1.669843)</f>
        <v>0.22267564034583059</v>
      </c>
    </row>
    <row r="34" spans="2:12" x14ac:dyDescent="0.25">
      <c r="B34">
        <v>4100</v>
      </c>
      <c r="C34">
        <v>6.4115399999999996</v>
      </c>
      <c r="D34">
        <v>3.8152300000000001</v>
      </c>
      <c r="E34"/>
      <c r="F34"/>
      <c r="H34">
        <f>LOG10(129.76023)</f>
        <v>2.1131416066547066</v>
      </c>
    </row>
    <row r="35" spans="2:12" x14ac:dyDescent="0.25">
      <c r="B35">
        <v>4600</v>
      </c>
      <c r="C35">
        <v>6.86388</v>
      </c>
      <c r="D35">
        <v>3.8140700000000001</v>
      </c>
      <c r="E35"/>
      <c r="F35"/>
    </row>
    <row r="36" spans="2:12" x14ac:dyDescent="0.25">
      <c r="B36">
        <v>4624</v>
      </c>
      <c r="C36"/>
      <c r="D36"/>
      <c r="E36"/>
      <c r="F36"/>
      <c r="I36">
        <f>LOG10(3.56983)</f>
        <v>0.55264753493016572</v>
      </c>
    </row>
    <row r="37" spans="2:12" x14ac:dyDescent="0.25">
      <c r="B37">
        <v>4761</v>
      </c>
      <c r="C37"/>
      <c r="D37"/>
      <c r="E37"/>
      <c r="F37"/>
      <c r="I37">
        <f>LOG10(3.46135)</f>
        <v>0.53924551590302372</v>
      </c>
    </row>
    <row r="38" spans="2:12" x14ac:dyDescent="0.25">
      <c r="B38">
        <v>4900</v>
      </c>
      <c r="C38"/>
      <c r="D38"/>
      <c r="E38"/>
      <c r="F38"/>
      <c r="I38">
        <f>LOG10(2.043179)</f>
        <v>0.31030641621975658</v>
      </c>
    </row>
    <row r="39" spans="2:12" x14ac:dyDescent="0.25">
      <c r="B39">
        <v>4913</v>
      </c>
      <c r="C39"/>
      <c r="D39"/>
      <c r="E39"/>
      <c r="F39">
        <v>1.5160800000000001</v>
      </c>
      <c r="J39">
        <f>LOG10(2.344437)</f>
        <v>0.37003856681682823</v>
      </c>
    </row>
    <row r="40" spans="2:12" x14ac:dyDescent="0.25">
      <c r="B40">
        <v>5041</v>
      </c>
      <c r="C40"/>
      <c r="D40"/>
      <c r="E40"/>
      <c r="F40"/>
      <c r="I40">
        <f>LOG10(2.76001)</f>
        <v>0.44091065559309861</v>
      </c>
    </row>
    <row r="41" spans="2:12" x14ac:dyDescent="0.25">
      <c r="B41">
        <v>5100</v>
      </c>
      <c r="C41">
        <v>6.1477000000000004</v>
      </c>
      <c r="D41">
        <v>4.0877100000000004</v>
      </c>
      <c r="E41"/>
      <c r="F41"/>
    </row>
    <row r="42" spans="2:12" x14ac:dyDescent="0.25">
      <c r="B42">
        <v>5184</v>
      </c>
      <c r="C42"/>
      <c r="D42"/>
      <c r="E42"/>
      <c r="F42"/>
      <c r="I42">
        <f>LOG10(2.63598)</f>
        <v>0.42094211080718119</v>
      </c>
      <c r="L42">
        <v>1.5</v>
      </c>
    </row>
    <row r="43" spans="2:12" x14ac:dyDescent="0.25">
      <c r="B43">
        <v>5329</v>
      </c>
      <c r="C43"/>
      <c r="D43"/>
      <c r="E43"/>
      <c r="F43"/>
      <c r="I43">
        <f>LOG10(2.714226)</f>
        <v>0.43364600635486944</v>
      </c>
    </row>
    <row r="44" spans="2:12" x14ac:dyDescent="0.25">
      <c r="B44">
        <v>5476</v>
      </c>
      <c r="C44"/>
      <c r="D44"/>
      <c r="E44"/>
      <c r="F44"/>
      <c r="I44">
        <f>LOG10(3.688073)</f>
        <v>0.56679950868945905</v>
      </c>
    </row>
    <row r="45" spans="2:12" x14ac:dyDescent="0.25">
      <c r="B45">
        <v>5600</v>
      </c>
      <c r="C45">
        <v>7.1146700000000003</v>
      </c>
      <c r="D45">
        <v>4.1109799999999996</v>
      </c>
      <c r="E45"/>
      <c r="F45"/>
    </row>
    <row r="46" spans="2:12" x14ac:dyDescent="0.25">
      <c r="B46">
        <v>5625</v>
      </c>
      <c r="C46"/>
      <c r="D46"/>
      <c r="E46"/>
      <c r="F46"/>
      <c r="I46">
        <f>LOG10(2.79907)</f>
        <v>0.44701375957141287</v>
      </c>
    </row>
    <row r="47" spans="2:12" x14ac:dyDescent="0.25">
      <c r="B47">
        <v>5776</v>
      </c>
      <c r="C47"/>
      <c r="D47"/>
      <c r="E47"/>
      <c r="F47"/>
      <c r="I47">
        <f>LOG10(3.018659)</f>
        <v>0.47981405612257172</v>
      </c>
    </row>
    <row r="48" spans="2:12" x14ac:dyDescent="0.25">
      <c r="B48">
        <v>5832</v>
      </c>
      <c r="C48"/>
      <c r="D48"/>
      <c r="E48"/>
      <c r="F48">
        <v>1.7073100000000001</v>
      </c>
      <c r="J48">
        <f>LOG10(1.992071)</f>
        <v>0.29930481318341812</v>
      </c>
    </row>
    <row r="49" spans="2:10" x14ac:dyDescent="0.25">
      <c r="B49">
        <v>5929</v>
      </c>
      <c r="C49"/>
      <c r="D49"/>
      <c r="E49"/>
      <c r="F49"/>
      <c r="I49">
        <f>LOG10(3.311063)</f>
        <v>0.51996744420482044</v>
      </c>
    </row>
    <row r="50" spans="2:10" x14ac:dyDescent="0.25">
      <c r="B50">
        <v>6084</v>
      </c>
      <c r="C50"/>
      <c r="D50"/>
      <c r="E50"/>
      <c r="F50"/>
      <c r="I50">
        <f>LOG10(3.140798)</f>
        <v>0.49704000570561252</v>
      </c>
    </row>
    <row r="51" spans="2:10" x14ac:dyDescent="0.25">
      <c r="B51">
        <v>6100</v>
      </c>
      <c r="C51">
        <v>6.5541299999999998</v>
      </c>
      <c r="D51">
        <v>4.3894299999999999</v>
      </c>
      <c r="E51"/>
      <c r="F51"/>
    </row>
    <row r="52" spans="2:10" x14ac:dyDescent="0.25">
      <c r="B52">
        <v>6241</v>
      </c>
      <c r="C52"/>
      <c r="D52"/>
      <c r="E52"/>
      <c r="F52"/>
      <c r="I52">
        <f>LOG10(6.125194)</f>
        <v>0.78711984843170846</v>
      </c>
    </row>
    <row r="53" spans="2:10" x14ac:dyDescent="0.25">
      <c r="B53">
        <v>6400</v>
      </c>
      <c r="C53"/>
      <c r="D53"/>
      <c r="E53"/>
      <c r="F53"/>
      <c r="I53">
        <f>LOG10(3.665204)</f>
        <v>0.56409815185810097</v>
      </c>
    </row>
    <row r="54" spans="2:10" x14ac:dyDescent="0.25">
      <c r="B54">
        <v>6561</v>
      </c>
      <c r="C54"/>
      <c r="D54"/>
      <c r="E54"/>
      <c r="F54"/>
      <c r="I54">
        <f>LOG10(3.516315)</f>
        <v>0.54608777329424152</v>
      </c>
    </row>
    <row r="55" spans="2:10" x14ac:dyDescent="0.25">
      <c r="B55">
        <v>6600</v>
      </c>
      <c r="C55">
        <v>6.68879</v>
      </c>
      <c r="D55">
        <v>4.4127599999999996</v>
      </c>
      <c r="E55"/>
      <c r="F55"/>
    </row>
    <row r="56" spans="2:10" x14ac:dyDescent="0.25">
      <c r="B56">
        <v>6724</v>
      </c>
      <c r="C56"/>
      <c r="D56"/>
      <c r="E56"/>
      <c r="F56"/>
      <c r="I56">
        <f>LOG10(3.364492)</f>
        <v>0.52691949998595589</v>
      </c>
    </row>
    <row r="57" spans="2:10" x14ac:dyDescent="0.25">
      <c r="B57">
        <v>6859</v>
      </c>
      <c r="C57"/>
      <c r="D57"/>
      <c r="E57"/>
      <c r="F57">
        <v>1.7757499999999999</v>
      </c>
      <c r="J57">
        <f>LOG10(2.432969)</f>
        <v>0.38613657534483004</v>
      </c>
    </row>
    <row r="58" spans="2:10" x14ac:dyDescent="0.25">
      <c r="B58">
        <v>7100</v>
      </c>
      <c r="C58">
        <v>7.0179999999999998</v>
      </c>
      <c r="D58">
        <v>4.6531500000000001</v>
      </c>
      <c r="E58"/>
      <c r="F58"/>
      <c r="H58">
        <f>LOG10(384.947423)</f>
        <v>2.5854014166247157</v>
      </c>
    </row>
    <row r="59" spans="2:10" x14ac:dyDescent="0.25">
      <c r="B59">
        <v>7600</v>
      </c>
      <c r="C59">
        <v>7.0697099999999997</v>
      </c>
      <c r="D59">
        <v>4.6643699999999999</v>
      </c>
      <c r="E59"/>
      <c r="F59"/>
      <c r="H59">
        <f>LOG10(398.964183)</f>
        <v>2.6009339086600116</v>
      </c>
    </row>
    <row r="60" spans="2:10" x14ac:dyDescent="0.25">
      <c r="B60">
        <v>8000</v>
      </c>
      <c r="C60"/>
      <c r="D60"/>
      <c r="E60"/>
      <c r="F60">
        <v>2.0869</v>
      </c>
      <c r="J60">
        <f>LOG10(3.223101)</f>
        <v>0.5082739148996761</v>
      </c>
    </row>
    <row r="61" spans="2:10" x14ac:dyDescent="0.25">
      <c r="B61">
        <v>8100</v>
      </c>
      <c r="C61">
        <v>7.3265599999999997</v>
      </c>
      <c r="D61">
        <v>4.9554400000000003</v>
      </c>
      <c r="E61"/>
      <c r="F61"/>
      <c r="H61">
        <f>LOG10(232.642858)</f>
        <v>2.3666897244867378</v>
      </c>
    </row>
    <row r="62" spans="2:10" x14ac:dyDescent="0.25">
      <c r="B62">
        <v>8600</v>
      </c>
      <c r="C62"/>
      <c r="D62">
        <v>4.9455200000000001</v>
      </c>
      <c r="E62"/>
      <c r="F62"/>
    </row>
    <row r="63" spans="2:10" x14ac:dyDescent="0.25">
      <c r="B63">
        <v>9100</v>
      </c>
      <c r="C63">
        <v>7.3402599999999998</v>
      </c>
      <c r="D63">
        <v>4.9771200000000002</v>
      </c>
      <c r="E63"/>
      <c r="F63"/>
      <c r="H63">
        <f>LOG10(279.186032)</f>
        <v>2.4458936862395517</v>
      </c>
    </row>
    <row r="64" spans="2:10" x14ac:dyDescent="0.25">
      <c r="B64">
        <v>9261</v>
      </c>
      <c r="C64"/>
      <c r="D64"/>
      <c r="E64"/>
      <c r="F64">
        <v>2.0419900000000002</v>
      </c>
      <c r="J64">
        <f>LOG10(3.169221)</f>
        <v>0.50095252500095289</v>
      </c>
    </row>
    <row r="65" spans="2:12" x14ac:dyDescent="0.25">
      <c r="B65">
        <v>9600</v>
      </c>
      <c r="C65"/>
      <c r="D65">
        <v>5.2140300000000002</v>
      </c>
      <c r="E65"/>
      <c r="F65"/>
    </row>
    <row r="66" spans="2:12" x14ac:dyDescent="0.25">
      <c r="B66">
        <v>10000</v>
      </c>
      <c r="C66"/>
      <c r="D66"/>
      <c r="E66"/>
      <c r="F66"/>
      <c r="H66" s="8">
        <v>2.8518540790000002</v>
      </c>
      <c r="I66" s="8">
        <v>0.68652899999999994</v>
      </c>
      <c r="J66" s="8">
        <v>0.65901600000000005</v>
      </c>
      <c r="K66" s="8">
        <v>0.73226599999999997</v>
      </c>
      <c r="L66" s="8">
        <v>0.72589199999999998</v>
      </c>
    </row>
    <row r="67" spans="2:12" x14ac:dyDescent="0.25">
      <c r="B67">
        <v>10100</v>
      </c>
      <c r="C67">
        <v>7.6825700000000001</v>
      </c>
      <c r="D67">
        <v>5.1852200000000002</v>
      </c>
      <c r="E67"/>
      <c r="F67"/>
    </row>
    <row r="68" spans="2:12" x14ac:dyDescent="0.25">
      <c r="B68">
        <v>10600</v>
      </c>
      <c r="C68"/>
      <c r="D68">
        <v>5.1173099999999998</v>
      </c>
      <c r="E68"/>
      <c r="F68"/>
    </row>
    <row r="69" spans="2:12" x14ac:dyDescent="0.25">
      <c r="B69">
        <v>10648</v>
      </c>
      <c r="C69"/>
      <c r="D69"/>
      <c r="E69"/>
      <c r="F69">
        <v>2.3207399999999998</v>
      </c>
      <c r="J69">
        <f>LOG10(4.378984)</f>
        <v>0.64137335836307663</v>
      </c>
    </row>
    <row r="70" spans="2:12" x14ac:dyDescent="0.25">
      <c r="B70">
        <v>11100</v>
      </c>
      <c r="C70">
        <v>8.0677099999999999</v>
      </c>
      <c r="D70">
        <v>5.4143999999999997</v>
      </c>
      <c r="E70"/>
      <c r="F70"/>
    </row>
    <row r="71" spans="2:12" x14ac:dyDescent="0.25">
      <c r="B71">
        <v>11600</v>
      </c>
      <c r="C71"/>
      <c r="D71">
        <v>5.4277300000000004</v>
      </c>
      <c r="E71"/>
      <c r="F71"/>
    </row>
    <row r="72" spans="2:12" x14ac:dyDescent="0.25">
      <c r="B72">
        <v>12100</v>
      </c>
      <c r="C72">
        <v>7.6545699999999997</v>
      </c>
      <c r="D72">
        <v>5.3865999999999996</v>
      </c>
      <c r="E72"/>
      <c r="F72"/>
    </row>
    <row r="73" spans="2:12" x14ac:dyDescent="0.25">
      <c r="B73">
        <v>12600</v>
      </c>
      <c r="C73"/>
      <c r="D73">
        <v>5.6473199999999997</v>
      </c>
      <c r="E73"/>
      <c r="F73"/>
    </row>
    <row r="74" spans="2:12" x14ac:dyDescent="0.25">
      <c r="B74">
        <v>13100</v>
      </c>
      <c r="C74">
        <v>8.1456800000000005</v>
      </c>
      <c r="D74">
        <v>5.6406400000000003</v>
      </c>
      <c r="E74"/>
      <c r="F74"/>
    </row>
    <row r="75" spans="2:12" x14ac:dyDescent="0.25">
      <c r="B75">
        <v>13600</v>
      </c>
      <c r="C75"/>
      <c r="D75">
        <v>5.6085000000000003</v>
      </c>
      <c r="E75"/>
      <c r="F75"/>
    </row>
    <row r="76" spans="2:12" x14ac:dyDescent="0.25">
      <c r="B76">
        <v>14100</v>
      </c>
      <c r="C76">
        <v>8.6444899999999993</v>
      </c>
      <c r="D76">
        <v>5.8101200000000004</v>
      </c>
      <c r="E76"/>
      <c r="F76"/>
    </row>
    <row r="77" spans="2:12" x14ac:dyDescent="0.25">
      <c r="B77">
        <v>14600</v>
      </c>
      <c r="C77"/>
      <c r="D77">
        <v>5.8166399999999996</v>
      </c>
      <c r="E77"/>
      <c r="F77"/>
    </row>
    <row r="78" spans="2:12" x14ac:dyDescent="0.25">
      <c r="B78">
        <v>15100</v>
      </c>
      <c r="C78">
        <v>8.5376600000000007</v>
      </c>
      <c r="D78">
        <v>5.8336100000000002</v>
      </c>
      <c r="E78"/>
      <c r="F78"/>
    </row>
    <row r="79" spans="2:12" x14ac:dyDescent="0.25">
      <c r="B79">
        <v>15600</v>
      </c>
      <c r="C79"/>
      <c r="D79">
        <v>5.8480100000000004</v>
      </c>
      <c r="E79"/>
      <c r="F79"/>
    </row>
    <row r="80" spans="2:12" x14ac:dyDescent="0.25">
      <c r="B80">
        <v>16100</v>
      </c>
      <c r="C80"/>
      <c r="D80">
        <v>6.0638100000000001</v>
      </c>
      <c r="E80"/>
      <c r="F80"/>
    </row>
    <row r="81" spans="2:10" x14ac:dyDescent="0.25">
      <c r="B81">
        <v>16600</v>
      </c>
      <c r="C81"/>
      <c r="D81">
        <v>6.0171099999999997</v>
      </c>
      <c r="E81"/>
      <c r="F81"/>
    </row>
    <row r="82" spans="2:10" x14ac:dyDescent="0.25">
      <c r="B82">
        <v>17100</v>
      </c>
      <c r="C82"/>
      <c r="D82">
        <v>6.0787599999999999</v>
      </c>
      <c r="E82"/>
      <c r="F82"/>
    </row>
    <row r="83" spans="2:10" x14ac:dyDescent="0.25">
      <c r="B83">
        <v>17600</v>
      </c>
      <c r="C83"/>
      <c r="D83">
        <v>6.2547199999999998</v>
      </c>
      <c r="E83"/>
      <c r="F83"/>
    </row>
    <row r="84" spans="2:10" x14ac:dyDescent="0.25">
      <c r="B84">
        <v>18100</v>
      </c>
      <c r="C84"/>
      <c r="D84">
        <v>6.2610799999999998</v>
      </c>
      <c r="E84"/>
      <c r="F84"/>
    </row>
    <row r="85" spans="2:10" x14ac:dyDescent="0.25">
      <c r="B85">
        <v>18600</v>
      </c>
      <c r="C85"/>
      <c r="D85">
        <v>6.2632700000000003</v>
      </c>
      <c r="E85"/>
      <c r="F85"/>
    </row>
    <row r="86" spans="2:10" x14ac:dyDescent="0.25">
      <c r="B86">
        <v>19100</v>
      </c>
      <c r="C86"/>
      <c r="D86">
        <v>6.5851100000000002</v>
      </c>
      <c r="E86"/>
      <c r="F86"/>
    </row>
    <row r="87" spans="2:10" x14ac:dyDescent="0.25">
      <c r="B87">
        <v>19600</v>
      </c>
      <c r="C87"/>
      <c r="D87">
        <v>6.2844100000000003</v>
      </c>
      <c r="E87"/>
      <c r="F87"/>
    </row>
    <row r="88" spans="2:10" x14ac:dyDescent="0.25">
      <c r="B88">
        <v>20100</v>
      </c>
      <c r="C88"/>
      <c r="D88">
        <v>6.4528800000000004</v>
      </c>
      <c r="E88"/>
      <c r="F88"/>
    </row>
    <row r="89" spans="2:10" x14ac:dyDescent="0.25">
      <c r="B89">
        <v>20600</v>
      </c>
      <c r="C89"/>
      <c r="D89">
        <v>6.4396199999999997</v>
      </c>
      <c r="E89"/>
      <c r="F89"/>
    </row>
    <row r="90" spans="2:10" x14ac:dyDescent="0.25">
      <c r="B90">
        <v>21100</v>
      </c>
      <c r="C90"/>
      <c r="D90">
        <v>6.4618900000000004</v>
      </c>
      <c r="E90"/>
      <c r="F90"/>
    </row>
    <row r="91" spans="2:10" x14ac:dyDescent="0.25">
      <c r="B91">
        <v>21600</v>
      </c>
      <c r="C91"/>
      <c r="D91">
        <v>6.5065400000000002</v>
      </c>
      <c r="E91"/>
      <c r="F91"/>
    </row>
    <row r="92" spans="2:10" x14ac:dyDescent="0.25">
      <c r="B92">
        <v>21952</v>
      </c>
      <c r="C92"/>
      <c r="D92"/>
      <c r="E92"/>
      <c r="F92">
        <v>3.03931</v>
      </c>
      <c r="J92">
        <f>LOG10(7.530352)</f>
        <v>0.87681527740716081</v>
      </c>
    </row>
    <row r="93" spans="2:10" x14ac:dyDescent="0.25">
      <c r="B93">
        <v>22100</v>
      </c>
      <c r="C93"/>
      <c r="D93">
        <v>6.6528</v>
      </c>
      <c r="E93"/>
      <c r="F93"/>
    </row>
    <row r="94" spans="2:10" x14ac:dyDescent="0.25">
      <c r="B94">
        <v>24000</v>
      </c>
      <c r="C94"/>
      <c r="D94">
        <v>6.6222700000000003</v>
      </c>
      <c r="E94"/>
      <c r="F94"/>
    </row>
    <row r="95" spans="2:10" x14ac:dyDescent="0.25">
      <c r="B95">
        <v>27100</v>
      </c>
      <c r="C95">
        <v>9.1123799999999999</v>
      </c>
      <c r="D95"/>
      <c r="E95"/>
      <c r="F95"/>
    </row>
    <row r="96" spans="2:10" x14ac:dyDescent="0.25">
      <c r="B96">
        <v>32768</v>
      </c>
      <c r="C96"/>
      <c r="D96"/>
      <c r="E96"/>
      <c r="F96">
        <v>3.5956800000000002</v>
      </c>
      <c r="J96">
        <f>LOG10(13.87446)</f>
        <v>1.142216089194068</v>
      </c>
    </row>
    <row r="97" spans="2:12" x14ac:dyDescent="0.25">
      <c r="B97">
        <v>37100</v>
      </c>
      <c r="C97">
        <v>9.9929900000000007</v>
      </c>
      <c r="D97"/>
      <c r="E97"/>
      <c r="F97"/>
    </row>
    <row r="98" spans="2:12" x14ac:dyDescent="0.25">
      <c r="B98">
        <v>42875</v>
      </c>
      <c r="C98"/>
      <c r="D98"/>
      <c r="E98"/>
      <c r="F98">
        <v>3.8520599999999998</v>
      </c>
      <c r="J98">
        <f>LOG10(16.933449)</f>
        <v>1.2287454240932043</v>
      </c>
    </row>
    <row r="99" spans="2:12" x14ac:dyDescent="0.25">
      <c r="B99">
        <v>50653</v>
      </c>
      <c r="C99"/>
      <c r="D99"/>
      <c r="E99"/>
      <c r="F99">
        <v>3.97126</v>
      </c>
      <c r="J99">
        <f>LOG10(19.431127)</f>
        <v>1.2884979902903051</v>
      </c>
    </row>
    <row r="100" spans="2:12" x14ac:dyDescent="0.25">
      <c r="B100">
        <v>64000</v>
      </c>
      <c r="C100"/>
      <c r="D100"/>
      <c r="E100"/>
      <c r="F100">
        <v>4.2911099999999998</v>
      </c>
      <c r="J100">
        <f>LOG10(26.628915)</f>
        <v>1.4253534713915326</v>
      </c>
    </row>
    <row r="101" spans="2:12" x14ac:dyDescent="0.25">
      <c r="B101">
        <v>74088</v>
      </c>
      <c r="C101"/>
      <c r="D101"/>
      <c r="E101"/>
      <c r="F101">
        <v>4.4571699999999996</v>
      </c>
      <c r="J101">
        <f>LOG10(32.613322)</f>
        <v>1.5133950383885446</v>
      </c>
    </row>
    <row r="102" spans="2:12" x14ac:dyDescent="0.25">
      <c r="B102">
        <v>85184</v>
      </c>
      <c r="C102"/>
      <c r="D102"/>
      <c r="E102"/>
      <c r="F102">
        <v>4.5895700000000001</v>
      </c>
      <c r="J102">
        <f>LOG10(34.527966)</f>
        <v>1.5381709953493281</v>
      </c>
    </row>
    <row r="103" spans="2:12" x14ac:dyDescent="0.25">
      <c r="B103">
        <v>91125</v>
      </c>
      <c r="C103"/>
      <c r="D103"/>
      <c r="E103"/>
      <c r="F103">
        <v>4.6817700000000002</v>
      </c>
      <c r="J103">
        <f>LOG10(34.134635)</f>
        <v>1.5331952633226487</v>
      </c>
    </row>
    <row r="104" spans="2:12" x14ac:dyDescent="0.25">
      <c r="B104">
        <v>103823</v>
      </c>
      <c r="C104"/>
      <c r="D104"/>
      <c r="E104"/>
      <c r="F104">
        <v>4.7963300000000002</v>
      </c>
      <c r="J104" s="8">
        <v>2.1273930000000001</v>
      </c>
      <c r="L104" s="8">
        <v>2.499571</v>
      </c>
    </row>
    <row r="105" spans="2:12" x14ac:dyDescent="0.25">
      <c r="B105">
        <v>100489</v>
      </c>
      <c r="C105"/>
      <c r="D105"/>
      <c r="E105"/>
      <c r="F105"/>
      <c r="I105" s="8">
        <v>1.7864169999999999</v>
      </c>
      <c r="K105" s="8">
        <v>1.875286</v>
      </c>
    </row>
    <row r="106" spans="2:12" x14ac:dyDescent="0.25">
      <c r="B106">
        <v>205379</v>
      </c>
      <c r="C106"/>
      <c r="D106"/>
      <c r="E106"/>
      <c r="F106">
        <v>5.67401</v>
      </c>
    </row>
    <row r="107" spans="2:12" x14ac:dyDescent="0.25">
      <c r="B107">
        <v>300763</v>
      </c>
      <c r="C107"/>
      <c r="D107"/>
      <c r="E107"/>
      <c r="F107">
        <v>6.59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</cp:lastModifiedBy>
  <cp:revision>2</cp:revision>
  <dcterms:created xsi:type="dcterms:W3CDTF">2015-09-24T00:14:03Z</dcterms:created>
  <dcterms:modified xsi:type="dcterms:W3CDTF">2015-09-28T18:47:06Z</dcterms:modified>
  <dc:language>en-US</dc:language>
</cp:coreProperties>
</file>