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 G\2. Second Semester\ME 670 - Advanced CFD\A02\Code\"/>
    </mc:Choice>
  </mc:AlternateContent>
  <xr:revisionPtr revIDLastSave="0" documentId="13_ncr:1_{DCF7D0CE-54E0-463D-84BD-3998E7BFB4F5}" xr6:coauthVersionLast="47" xr6:coauthVersionMax="47" xr10:uidLastSave="{00000000-0000-0000-0000-000000000000}"/>
  <bookViews>
    <workbookView xWindow="-108" yWindow="-108" windowWidth="23256" windowHeight="12576" activeTab="1" xr2:uid="{74D3C705-9319-4A2C-A613-4F40421990A8}"/>
  </bookViews>
  <sheets>
    <sheet name="Calculation" sheetId="2" r:id="rId1"/>
    <sheet name="Graph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9" i="2" l="1"/>
  <c r="AL39" i="2"/>
  <c r="D39" i="2"/>
  <c r="E39" i="2" s="1"/>
  <c r="F39" i="2" s="1"/>
  <c r="G39" i="2" s="1"/>
  <c r="B39" i="2"/>
  <c r="AL38" i="2"/>
  <c r="B38" i="2"/>
  <c r="AL37" i="2"/>
  <c r="B37" i="2"/>
  <c r="AF37" i="2" s="1"/>
  <c r="AL36" i="2"/>
  <c r="B36" i="2"/>
  <c r="AF36" i="2" s="1"/>
  <c r="AL35" i="2"/>
  <c r="AF35" i="2"/>
  <c r="B35" i="2"/>
  <c r="AL34" i="2"/>
  <c r="B34" i="2"/>
  <c r="AL33" i="2"/>
  <c r="B33" i="2"/>
  <c r="AL32" i="2"/>
  <c r="B32" i="2"/>
  <c r="AF32" i="2" s="1"/>
  <c r="AL31" i="2"/>
  <c r="AF31" i="2"/>
  <c r="B31" i="2"/>
  <c r="AL30" i="2"/>
  <c r="B30" i="2"/>
  <c r="AF30" i="2" s="1"/>
  <c r="AL29" i="2"/>
  <c r="B29" i="2"/>
  <c r="AF29" i="2" s="1"/>
  <c r="AL28" i="2"/>
  <c r="B28" i="2"/>
  <c r="AL27" i="2"/>
  <c r="B27" i="2"/>
  <c r="AF27" i="2" s="1"/>
  <c r="AL26" i="2"/>
  <c r="B26" i="2"/>
  <c r="AF26" i="2" s="1"/>
  <c r="AL25" i="2"/>
  <c r="B25" i="2"/>
  <c r="AF25" i="2" s="1"/>
  <c r="AL24" i="2"/>
  <c r="B24" i="2"/>
  <c r="AF24" i="2" s="1"/>
  <c r="AL23" i="2"/>
  <c r="AM23" i="2" s="1"/>
  <c r="V23" i="2"/>
  <c r="F23" i="2"/>
  <c r="D23" i="2"/>
  <c r="E23" i="2" s="1"/>
  <c r="B23" i="2"/>
  <c r="AO5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3" i="2"/>
  <c r="AO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4" i="2"/>
  <c r="AA19" i="2"/>
  <c r="AA17" i="2"/>
  <c r="AA15" i="2"/>
  <c r="AA13" i="2"/>
  <c r="AA11" i="2"/>
  <c r="AA9" i="2"/>
  <c r="AA7" i="2"/>
  <c r="AA5" i="2"/>
  <c r="V3" i="2"/>
  <c r="D19" i="2"/>
  <c r="E19" i="2" s="1"/>
  <c r="F19" i="2" s="1"/>
  <c r="G19" i="2" s="1"/>
  <c r="H19" i="2" s="1"/>
  <c r="I19" i="2" s="1"/>
  <c r="J19" i="2" s="1"/>
  <c r="K19" i="2" s="1"/>
  <c r="L19" i="2" s="1"/>
  <c r="D3" i="2"/>
  <c r="E3" i="2" s="1"/>
  <c r="H1" i="2"/>
  <c r="B1" i="2"/>
  <c r="B19" i="2" s="1"/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G23" i="2"/>
  <c r="AA39" i="2"/>
  <c r="H39" i="2"/>
  <c r="I39" i="2" s="1"/>
  <c r="J39" i="2" s="1"/>
  <c r="K39" i="2" s="1"/>
  <c r="L39" i="2" s="1"/>
  <c r="AF33" i="2"/>
  <c r="AF38" i="2"/>
  <c r="AF34" i="2"/>
  <c r="AF28" i="2"/>
  <c r="AL3" i="2"/>
  <c r="G3" i="2" s="1"/>
  <c r="F3" i="2"/>
  <c r="AL18" i="2"/>
  <c r="AL14" i="2"/>
  <c r="AL10" i="2"/>
  <c r="AL6" i="2"/>
  <c r="AL17" i="2"/>
  <c r="AL13" i="2"/>
  <c r="AL9" i="2"/>
  <c r="AL5" i="2"/>
  <c r="AL4" i="2"/>
  <c r="AL16" i="2"/>
  <c r="AL12" i="2"/>
  <c r="AL8" i="2"/>
  <c r="AL19" i="2"/>
  <c r="AL15" i="2"/>
  <c r="AL11" i="2"/>
  <c r="AL7" i="2"/>
  <c r="B6" i="2"/>
  <c r="B5" i="2"/>
  <c r="B18" i="2"/>
  <c r="B14" i="2"/>
  <c r="B10" i="2"/>
  <c r="B17" i="2"/>
  <c r="B9" i="2"/>
  <c r="B16" i="2"/>
  <c r="B12" i="2"/>
  <c r="B8" i="2"/>
  <c r="B4" i="2"/>
  <c r="B13" i="2"/>
  <c r="B3" i="2"/>
  <c r="B15" i="2"/>
  <c r="B11" i="2"/>
  <c r="B7" i="2"/>
  <c r="E24" i="2" l="1"/>
  <c r="E25" i="2"/>
  <c r="H23" i="2"/>
  <c r="I23" i="2" s="1"/>
  <c r="J23" i="2" s="1"/>
  <c r="K23" i="2" s="1"/>
  <c r="L23" i="2" s="1"/>
  <c r="AA23" i="2"/>
  <c r="H3" i="2"/>
  <c r="I3" i="2" s="1"/>
  <c r="J3" i="2" s="1"/>
  <c r="K3" i="2" s="1"/>
  <c r="L3" i="2" s="1"/>
  <c r="AA3" i="2"/>
  <c r="D4" i="2"/>
  <c r="D5" i="2" s="1"/>
  <c r="D6" i="2" s="1"/>
  <c r="D7" i="2" s="1"/>
  <c r="D8" i="2" s="1"/>
  <c r="E26" i="2" l="1"/>
  <c r="F24" i="2"/>
  <c r="E4" i="2"/>
  <c r="D9" i="2"/>
  <c r="E27" i="2" l="1"/>
  <c r="F25" i="2"/>
  <c r="E5" i="2"/>
  <c r="D10" i="2"/>
  <c r="E28" i="2" l="1"/>
  <c r="F26" i="2"/>
  <c r="E6" i="2"/>
  <c r="F4" i="2"/>
  <c r="D11" i="2"/>
  <c r="G25" i="2" l="1"/>
  <c r="E29" i="2"/>
  <c r="F27" i="2"/>
  <c r="E7" i="2"/>
  <c r="F5" i="2"/>
  <c r="D12" i="2"/>
  <c r="I25" i="2" l="1"/>
  <c r="AA25" i="2"/>
  <c r="E30" i="2"/>
  <c r="F28" i="2"/>
  <c r="E8" i="2"/>
  <c r="F6" i="2"/>
  <c r="D13" i="2"/>
  <c r="E31" i="2" l="1"/>
  <c r="F29" i="2"/>
  <c r="G27" i="2"/>
  <c r="G5" i="2"/>
  <c r="E9" i="2"/>
  <c r="F7" i="2"/>
  <c r="D14" i="2"/>
  <c r="E32" i="2" l="1"/>
  <c r="F30" i="2"/>
  <c r="AA27" i="2"/>
  <c r="I27" i="2"/>
  <c r="J25" i="2" s="1"/>
  <c r="I5" i="2"/>
  <c r="E10" i="2"/>
  <c r="F8" i="2"/>
  <c r="D15" i="2"/>
  <c r="G29" i="2" l="1"/>
  <c r="E33" i="2"/>
  <c r="F31" i="2"/>
  <c r="G7" i="2"/>
  <c r="E11" i="2"/>
  <c r="F9" i="2"/>
  <c r="D16" i="2"/>
  <c r="E34" i="2" l="1"/>
  <c r="F32" i="2"/>
  <c r="I29" i="2"/>
  <c r="J27" i="2" s="1"/>
  <c r="K25" i="2" s="1"/>
  <c r="AA29" i="2"/>
  <c r="I7" i="2"/>
  <c r="J5" i="2" s="1"/>
  <c r="E12" i="2"/>
  <c r="F10" i="2"/>
  <c r="D17" i="2"/>
  <c r="G31" i="2" l="1"/>
  <c r="E35" i="2"/>
  <c r="F33" i="2"/>
  <c r="G9" i="2"/>
  <c r="E13" i="2"/>
  <c r="F11" i="2"/>
  <c r="D18" i="2"/>
  <c r="E36" i="2" l="1"/>
  <c r="F34" i="2"/>
  <c r="AA31" i="2"/>
  <c r="I31" i="2"/>
  <c r="J29" i="2" s="1"/>
  <c r="I9" i="2"/>
  <c r="J7" i="2" s="1"/>
  <c r="E14" i="2"/>
  <c r="F12" i="2"/>
  <c r="G33" i="2" l="1"/>
  <c r="E37" i="2"/>
  <c r="F35" i="2"/>
  <c r="K27" i="2"/>
  <c r="G11" i="2"/>
  <c r="K5" i="2"/>
  <c r="E15" i="2"/>
  <c r="F13" i="2"/>
  <c r="E38" i="2" l="1"/>
  <c r="F38" i="2" s="1"/>
  <c r="F36" i="2"/>
  <c r="I33" i="2"/>
  <c r="J31" i="2" s="1"/>
  <c r="K29" i="2" s="1"/>
  <c r="AA33" i="2"/>
  <c r="I11" i="2"/>
  <c r="J9" i="2" s="1"/>
  <c r="E16" i="2"/>
  <c r="F14" i="2"/>
  <c r="G35" i="2" l="1"/>
  <c r="L27" i="2"/>
  <c r="F37" i="2"/>
  <c r="G37" i="2" s="1"/>
  <c r="G13" i="2"/>
  <c r="K7" i="2"/>
  <c r="E17" i="2"/>
  <c r="F15" i="2"/>
  <c r="AA37" i="2" l="1"/>
  <c r="N27" i="2"/>
  <c r="V27" i="2"/>
  <c r="AA35" i="2"/>
  <c r="I35" i="2"/>
  <c r="J33" i="2" s="1"/>
  <c r="I13" i="2"/>
  <c r="J11" i="2" s="1"/>
  <c r="E18" i="2"/>
  <c r="F17" i="2" s="1"/>
  <c r="F16" i="2"/>
  <c r="K31" i="2" l="1"/>
  <c r="I37" i="2"/>
  <c r="J35" i="2" s="1"/>
  <c r="F18" i="2"/>
  <c r="G17" i="2" s="1"/>
  <c r="G15" i="2"/>
  <c r="K9" i="2"/>
  <c r="K33" i="2" l="1"/>
  <c r="J37" i="2"/>
  <c r="K37" i="2"/>
  <c r="I15" i="2"/>
  <c r="J13" i="2" s="1"/>
  <c r="L7" i="2"/>
  <c r="K35" i="2" l="1"/>
  <c r="L35" i="2" s="1"/>
  <c r="L31" i="2"/>
  <c r="V7" i="2"/>
  <c r="K11" i="2"/>
  <c r="N7" i="2"/>
  <c r="I17" i="2"/>
  <c r="J15" i="2" s="1"/>
  <c r="V35" i="2" l="1"/>
  <c r="N31" i="2"/>
  <c r="O27" i="2" s="1"/>
  <c r="V31" i="2"/>
  <c r="J17" i="2"/>
  <c r="K13" i="2"/>
  <c r="N35" i="2" l="1"/>
  <c r="O31" i="2" s="1"/>
  <c r="K15" i="2"/>
  <c r="K17" i="2"/>
  <c r="L15" i="2" s="1"/>
  <c r="L11" i="2"/>
  <c r="P27" i="2" l="1"/>
  <c r="O35" i="2"/>
  <c r="P35" i="2" s="1"/>
  <c r="V15" i="2"/>
  <c r="V11" i="2"/>
  <c r="N11" i="2"/>
  <c r="O7" i="2" s="1"/>
  <c r="N15" i="2"/>
  <c r="P31" i="2" l="1"/>
  <c r="Q31" i="2" s="1"/>
  <c r="O11" i="2"/>
  <c r="O15" i="2" s="1"/>
  <c r="S31" i="2" l="1"/>
  <c r="T31" i="2"/>
  <c r="P11" i="2"/>
  <c r="P7" i="2"/>
  <c r="Q11" i="2" s="1"/>
  <c r="P15" i="2"/>
  <c r="W27" i="2" l="1"/>
  <c r="W31" i="2"/>
  <c r="X27" i="2" s="1"/>
  <c r="W35" i="2"/>
  <c r="U31" i="2"/>
  <c r="T11" i="2"/>
  <c r="U11" i="2"/>
  <c r="S11" i="2"/>
  <c r="X31" i="2" l="1"/>
  <c r="Y27" i="2"/>
  <c r="X35" i="2"/>
  <c r="W7" i="2"/>
  <c r="W15" i="2"/>
  <c r="W11" i="2"/>
  <c r="X7" i="2" s="1"/>
  <c r="X11" i="2" s="1"/>
  <c r="AB27" i="2" l="1"/>
  <c r="AC25" i="2" s="1"/>
  <c r="AB25" i="2"/>
  <c r="Y31" i="2"/>
  <c r="AB29" i="2" s="1"/>
  <c r="X15" i="2"/>
  <c r="Y7" i="2"/>
  <c r="AB31" i="2" l="1"/>
  <c r="Z27" i="2"/>
  <c r="Y35" i="2"/>
  <c r="AB33" i="2" s="1"/>
  <c r="AC27" i="2"/>
  <c r="AB7" i="2"/>
  <c r="AC5" i="2" s="1"/>
  <c r="AB5" i="2"/>
  <c r="Y11" i="2"/>
  <c r="AB9" i="2" s="1"/>
  <c r="Z35" i="2" l="1"/>
  <c r="AD25" i="2"/>
  <c r="AC29" i="2"/>
  <c r="AC31" i="2" s="1"/>
  <c r="AB35" i="2"/>
  <c r="AB37" i="2"/>
  <c r="Z31" i="2"/>
  <c r="AB11" i="2"/>
  <c r="AB13" i="2"/>
  <c r="Z7" i="2"/>
  <c r="Z15" i="2"/>
  <c r="Y15" i="2"/>
  <c r="AC7" i="2"/>
  <c r="AC33" i="2" l="1"/>
  <c r="AC35" i="2" s="1"/>
  <c r="AC37" i="2" s="1"/>
  <c r="AG24" i="2"/>
  <c r="AG25" i="2"/>
  <c r="AH24" i="2" s="1"/>
  <c r="AD27" i="2"/>
  <c r="AG26" i="2" s="1"/>
  <c r="AC9" i="2"/>
  <c r="AC11" i="2" s="1"/>
  <c r="AD5" i="2"/>
  <c r="AB15" i="2"/>
  <c r="AB17" i="2"/>
  <c r="Z11" i="2"/>
  <c r="AH25" i="2" l="1"/>
  <c r="AG27" i="2"/>
  <c r="AD29" i="2"/>
  <c r="AD7" i="2"/>
  <c r="AG6" i="2"/>
  <c r="AG5" i="2"/>
  <c r="AH4" i="2" s="1"/>
  <c r="AH5" i="2" s="1"/>
  <c r="AG4" i="2"/>
  <c r="AC13" i="2"/>
  <c r="AC15" i="2" s="1"/>
  <c r="AC17" i="2" s="1"/>
  <c r="AG29" i="2" l="1"/>
  <c r="AD31" i="2"/>
  <c r="AG30" i="2" s="1"/>
  <c r="AG28" i="2"/>
  <c r="AH26" i="2"/>
  <c r="AI24" i="2"/>
  <c r="AI4" i="2"/>
  <c r="AD9" i="2"/>
  <c r="AG7" i="2"/>
  <c r="AH6" i="2" s="1"/>
  <c r="AM24" i="2" l="1"/>
  <c r="AI25" i="2"/>
  <c r="AG31" i="2"/>
  <c r="AG32" i="2"/>
  <c r="AD33" i="2"/>
  <c r="AH27" i="2"/>
  <c r="AH28" i="2" s="1"/>
  <c r="AH29" i="2" s="1"/>
  <c r="AH30" i="2" s="1"/>
  <c r="AH31" i="2" s="1"/>
  <c r="AD11" i="2"/>
  <c r="AG10" i="2" s="1"/>
  <c r="AG9" i="2"/>
  <c r="AI5" i="2"/>
  <c r="AG8" i="2"/>
  <c r="AH7" i="2" s="1"/>
  <c r="AH8" i="2" s="1"/>
  <c r="AH9" i="2" s="1"/>
  <c r="AM25" i="2" l="1"/>
  <c r="AI26" i="2"/>
  <c r="AJ24" i="2"/>
  <c r="AG33" i="2"/>
  <c r="AH32" i="2" s="1"/>
  <c r="AH33" i="2" s="1"/>
  <c r="AD35" i="2"/>
  <c r="AG34" i="2" s="1"/>
  <c r="AD13" i="2"/>
  <c r="AG12" i="2" s="1"/>
  <c r="AG11" i="2"/>
  <c r="AH10" i="2" s="1"/>
  <c r="AH11" i="2" s="1"/>
  <c r="AI6" i="2"/>
  <c r="AI7" i="2" s="1"/>
  <c r="AI8" i="2" s="1"/>
  <c r="AM26" i="2" l="1"/>
  <c r="AI27" i="2"/>
  <c r="AJ25" i="2"/>
  <c r="AG35" i="2"/>
  <c r="AH34" i="2" s="1"/>
  <c r="AD37" i="2"/>
  <c r="AD15" i="2"/>
  <c r="AG14" i="2" s="1"/>
  <c r="AG13" i="2"/>
  <c r="AH12" i="2" s="1"/>
  <c r="AH13" i="2" s="1"/>
  <c r="AI9" i="2"/>
  <c r="AI10" i="2" s="1"/>
  <c r="AG37" i="2" l="1"/>
  <c r="AG38" i="2"/>
  <c r="AG36" i="2"/>
  <c r="AH35" i="2" s="1"/>
  <c r="AH36" i="2" s="1"/>
  <c r="AH37" i="2" s="1"/>
  <c r="AH38" i="2" s="1"/>
  <c r="AM27" i="2"/>
  <c r="AI28" i="2"/>
  <c r="AJ26" i="2"/>
  <c r="AD17" i="2"/>
  <c r="AG16" i="2" s="1"/>
  <c r="AG15" i="2"/>
  <c r="AH14" i="2" s="1"/>
  <c r="AH15" i="2" s="1"/>
  <c r="AI11" i="2"/>
  <c r="AI12" i="2" s="1"/>
  <c r="AM28" i="2" l="1"/>
  <c r="AI29" i="2"/>
  <c r="AJ27" i="2"/>
  <c r="AG18" i="2"/>
  <c r="AG17" i="2"/>
  <c r="AH16" i="2" s="1"/>
  <c r="AH17" i="2" s="1"/>
  <c r="AH18" i="2" s="1"/>
  <c r="AI13" i="2"/>
  <c r="AI14" i="2" s="1"/>
  <c r="AM29" i="2" l="1"/>
  <c r="AI30" i="2"/>
  <c r="AJ28" i="2"/>
  <c r="AI15" i="2"/>
  <c r="AI16" i="2" s="1"/>
  <c r="AI17" i="2" s="1"/>
  <c r="AI18" i="2" s="1"/>
  <c r="AM30" i="2" l="1"/>
  <c r="AI31" i="2"/>
  <c r="AJ29" i="2"/>
  <c r="AM31" i="2" l="1"/>
  <c r="AI32" i="2"/>
  <c r="AJ30" i="2"/>
  <c r="AM32" i="2" l="1"/>
  <c r="AI33" i="2"/>
  <c r="AJ31" i="2"/>
  <c r="AM33" i="2" l="1"/>
  <c r="AI34" i="2"/>
  <c r="AJ32" i="2"/>
  <c r="AI35" i="2" l="1"/>
  <c r="AM34" i="2"/>
  <c r="AJ33" i="2"/>
  <c r="AM35" i="2" l="1"/>
  <c r="AI36" i="2"/>
  <c r="AJ34" i="2"/>
  <c r="AI37" i="2" l="1"/>
  <c r="AM36" i="2"/>
  <c r="AJ35" i="2"/>
  <c r="AM37" i="2" l="1"/>
  <c r="AI38" i="2"/>
  <c r="AJ36" i="2"/>
  <c r="AM38" i="2" l="1"/>
  <c r="AO25" i="2" s="1"/>
  <c r="AJ37" i="2"/>
  <c r="AJ38" i="2"/>
  <c r="AO24" i="2" l="1"/>
</calcChain>
</file>

<file path=xl/sharedStrings.xml><?xml version="1.0" encoding="utf-8"?>
<sst xmlns="http://schemas.openxmlformats.org/spreadsheetml/2006/main" count="92" uniqueCount="28">
  <si>
    <t>h</t>
  </si>
  <si>
    <t>i</t>
  </si>
  <si>
    <t>C</t>
  </si>
  <si>
    <t>k</t>
  </si>
  <si>
    <t>sigma</t>
  </si>
  <si>
    <t>v1h1</t>
  </si>
  <si>
    <t>v0h1</t>
  </si>
  <si>
    <t>v2h1</t>
  </si>
  <si>
    <t>u</t>
  </si>
  <si>
    <t>fh1</t>
  </si>
  <si>
    <t>r1h</t>
  </si>
  <si>
    <t>v0h2</t>
  </si>
  <si>
    <t>v1h2</t>
  </si>
  <si>
    <t>v2h2</t>
  </si>
  <si>
    <t>fh2</t>
  </si>
  <si>
    <t>fh3</t>
  </si>
  <si>
    <t>fh4</t>
  </si>
  <si>
    <t>v0h4</t>
  </si>
  <si>
    <t>v1h4</t>
  </si>
  <si>
    <t>v2h4</t>
  </si>
  <si>
    <t>rh4</t>
  </si>
  <si>
    <t>rh3</t>
  </si>
  <si>
    <t>rh2</t>
  </si>
  <si>
    <t>residual</t>
  </si>
  <si>
    <t>error</t>
  </si>
  <si>
    <t>Iteration</t>
  </si>
  <si>
    <t>Gauss Seidel</t>
  </si>
  <si>
    <t>Weighted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</si>
</sst>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9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7270341207352"/>
          <c:y val="5.0925925925925923E-2"/>
          <c:w val="0.76740507436570438"/>
          <c:h val="0.72815543890347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Graph!$C$4</c:f>
              <c:strCache>
                <c:ptCount val="1"/>
                <c:pt idx="0">
                  <c:v>Gauss Seidel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Graph!$C$5:$C$13</c:f>
              <c:numCache>
                <c:formatCode>General</c:formatCode>
                <c:ptCount val="9"/>
                <c:pt idx="0">
                  <c:v>18.859735189999999</c:v>
                </c:pt>
                <c:pt idx="1">
                  <c:v>0.85385288000000004</c:v>
                </c:pt>
                <c:pt idx="2">
                  <c:v>3.457358E-2</c:v>
                </c:pt>
                <c:pt idx="3">
                  <c:v>1.40244E-3</c:v>
                </c:pt>
                <c:pt idx="4">
                  <c:v>5.6029999999999997E-5</c:v>
                </c:pt>
                <c:pt idx="5">
                  <c:v>2.2199999999999999E-6</c:v>
                </c:pt>
                <c:pt idx="6">
                  <c:v>8.9999999999999999E-8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6-4AB4-9B84-9BE8137F87BB}"/>
            </c:ext>
          </c:extLst>
        </c:ser>
        <c:ser>
          <c:idx val="1"/>
          <c:order val="1"/>
          <c:tx>
            <c:strRef>
              <c:f>Graph!$D$4</c:f>
              <c:strCache>
                <c:ptCount val="1"/>
                <c:pt idx="0">
                  <c:v>Weighted Jacobi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Graph!$D$5:$D$13</c:f>
              <c:numCache>
                <c:formatCode>General</c:formatCode>
                <c:ptCount val="9"/>
                <c:pt idx="0">
                  <c:v>25.31937602</c:v>
                </c:pt>
                <c:pt idx="1">
                  <c:v>3.0166915300000001</c:v>
                </c:pt>
                <c:pt idx="2">
                  <c:v>0.34780879999999997</c:v>
                </c:pt>
                <c:pt idx="3">
                  <c:v>3.9913570000000002E-2</c:v>
                </c:pt>
                <c:pt idx="4">
                  <c:v>4.5663099999999996E-3</c:v>
                </c:pt>
                <c:pt idx="5">
                  <c:v>5.2081000000000002E-4</c:v>
                </c:pt>
                <c:pt idx="6">
                  <c:v>5.923E-5</c:v>
                </c:pt>
                <c:pt idx="7">
                  <c:v>6.72E-6</c:v>
                </c:pt>
                <c:pt idx="8">
                  <c:v>7.6000000000000003E-7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6-4AB4-9B84-9BE8137F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40943"/>
        <c:axId val="1449039023"/>
      </c:scatterChart>
      <c:valAx>
        <c:axId val="14490409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39356824146981628"/>
              <c:y val="0.88185112277631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39023"/>
        <c:crossesAt val="1.0000000000000005E-8"/>
        <c:crossBetween val="midCat"/>
      </c:valAx>
      <c:valAx>
        <c:axId val="144903902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2 of Residual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03477690288714E-2"/>
              <c:y val="0.17504994167395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40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213801399825024"/>
          <c:y val="8.3911490230387867E-2"/>
          <c:w val="0.45300218722659669"/>
          <c:h val="6.332166812481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7270341207352"/>
          <c:y val="5.0925925925925923E-2"/>
          <c:w val="0.76740507436570438"/>
          <c:h val="0.72815543890347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Graph!$G$4</c:f>
              <c:strCache>
                <c:ptCount val="1"/>
                <c:pt idx="0">
                  <c:v>Gauss Seidel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Graph!$G$5:$G$14</c:f>
              <c:numCache>
                <c:formatCode>General</c:formatCode>
                <c:ptCount val="10"/>
                <c:pt idx="0">
                  <c:v>1843.9372347599999</c:v>
                </c:pt>
                <c:pt idx="1">
                  <c:v>81.972956929999995</c:v>
                </c:pt>
                <c:pt idx="2">
                  <c:v>2.8826502000000001</c:v>
                </c:pt>
                <c:pt idx="3">
                  <c:v>9.6829100000000001E-2</c:v>
                </c:pt>
                <c:pt idx="4">
                  <c:v>3.1666099999999998E-3</c:v>
                </c:pt>
                <c:pt idx="5">
                  <c:v>1.0339E-4</c:v>
                </c:pt>
                <c:pt idx="6">
                  <c:v>3.4400000000000001E-6</c:v>
                </c:pt>
                <c:pt idx="7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4-40D9-B2E2-023E4D3A321F}"/>
            </c:ext>
          </c:extLst>
        </c:ser>
        <c:ser>
          <c:idx val="1"/>
          <c:order val="1"/>
          <c:tx>
            <c:strRef>
              <c:f>Graph!$H$4</c:f>
              <c:strCache>
                <c:ptCount val="1"/>
                <c:pt idx="0">
                  <c:v>Weighted Jacobi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Graph!$H$5:$H$14</c:f>
              <c:numCache>
                <c:formatCode>General</c:formatCode>
                <c:ptCount val="10"/>
                <c:pt idx="0">
                  <c:v>2133.6976648499999</c:v>
                </c:pt>
                <c:pt idx="1">
                  <c:v>204.87873489</c:v>
                </c:pt>
                <c:pt idx="2">
                  <c:v>18.514486219999998</c:v>
                </c:pt>
                <c:pt idx="3">
                  <c:v>1.66291433</c:v>
                </c:pt>
                <c:pt idx="4">
                  <c:v>0.14939467000000001</c:v>
                </c:pt>
                <c:pt idx="5">
                  <c:v>1.34295E-2</c:v>
                </c:pt>
                <c:pt idx="6">
                  <c:v>1.20761E-3</c:v>
                </c:pt>
                <c:pt idx="7">
                  <c:v>1.086E-4</c:v>
                </c:pt>
                <c:pt idx="8">
                  <c:v>9.7699999999999996E-6</c:v>
                </c:pt>
                <c:pt idx="9">
                  <c:v>8.8000000000000004E-7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4-40D9-B2E2-023E4D3A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40943"/>
        <c:axId val="1449039023"/>
      </c:scatterChart>
      <c:valAx>
        <c:axId val="14490409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39356824146981628"/>
              <c:y val="0.88185112277631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39023"/>
        <c:crossesAt val="1.0000000000000005E-8"/>
        <c:crossBetween val="midCat"/>
      </c:valAx>
      <c:valAx>
        <c:axId val="1449039023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2 of Residual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03477690288714E-2"/>
              <c:y val="0.17504994167395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40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213801399825024"/>
          <c:y val="8.3911490230387867E-2"/>
          <c:w val="0.45300218722659669"/>
          <c:h val="6.332166812481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14</xdr:row>
      <xdr:rowOff>7620</xdr:rowOff>
    </xdr:from>
    <xdr:to>
      <xdr:col>6</xdr:col>
      <xdr:colOff>678180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F2D32-D9EB-7AAB-1EC7-9C6CED57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3B001F-FA1F-4BDD-8DDB-5C9A79CBE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3F05-6F2C-4FB0-A977-9485E08EC50D}">
  <dimension ref="A1:AO39"/>
  <sheetViews>
    <sheetView topLeftCell="C1" zoomScale="85" workbookViewId="0">
      <selection activeCell="B3" sqref="B3:B19"/>
    </sheetView>
  </sheetViews>
  <sheetFormatPr defaultRowHeight="14.4" x14ac:dyDescent="0.3"/>
  <cols>
    <col min="1" max="1" width="9.5546875" style="16" bestFit="1" customWidth="1"/>
    <col min="2" max="2" width="12.77734375" style="2" customWidth="1"/>
    <col min="3" max="16384" width="8.88671875" style="2"/>
  </cols>
  <sheetData>
    <row r="1" spans="1:41" s="3" customFormat="1" x14ac:dyDescent="0.3">
      <c r="A1" s="14" t="s">
        <v>2</v>
      </c>
      <c r="B1" s="3">
        <f>D1*D1*PI()*PI()+F1</f>
        <v>10.869604401089358</v>
      </c>
      <c r="C1" s="3" t="s">
        <v>3</v>
      </c>
      <c r="D1" s="3">
        <v>1</v>
      </c>
      <c r="E1" s="3" t="s">
        <v>4</v>
      </c>
      <c r="F1" s="3">
        <v>1</v>
      </c>
      <c r="G1" s="3" t="s">
        <v>0</v>
      </c>
      <c r="H1" s="3">
        <f>1/16</f>
        <v>6.25E-2</v>
      </c>
    </row>
    <row r="2" spans="1:41" s="4" customFormat="1" x14ac:dyDescent="0.3">
      <c r="A2" s="15" t="s">
        <v>1</v>
      </c>
      <c r="B2" s="5" t="s">
        <v>9</v>
      </c>
      <c r="C2" s="6" t="s">
        <v>6</v>
      </c>
      <c r="D2" s="6" t="s">
        <v>5</v>
      </c>
      <c r="E2" s="6" t="s">
        <v>7</v>
      </c>
      <c r="F2" s="7" t="s">
        <v>10</v>
      </c>
      <c r="G2" s="5" t="s">
        <v>14</v>
      </c>
      <c r="H2" s="6" t="s">
        <v>11</v>
      </c>
      <c r="I2" s="6" t="s">
        <v>12</v>
      </c>
      <c r="J2" s="6" t="s">
        <v>13</v>
      </c>
      <c r="K2" s="7" t="s">
        <v>22</v>
      </c>
      <c r="L2" s="5" t="s">
        <v>15</v>
      </c>
      <c r="M2" s="6" t="s">
        <v>11</v>
      </c>
      <c r="N2" s="6" t="s">
        <v>12</v>
      </c>
      <c r="O2" s="6" t="s">
        <v>13</v>
      </c>
      <c r="P2" s="7" t="s">
        <v>21</v>
      </c>
      <c r="Q2" s="5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5" t="s">
        <v>15</v>
      </c>
      <c r="W2" s="6" t="s">
        <v>11</v>
      </c>
      <c r="X2" s="6" t="s">
        <v>12</v>
      </c>
      <c r="Y2" s="6" t="s">
        <v>13</v>
      </c>
      <c r="Z2" s="7" t="s">
        <v>21</v>
      </c>
      <c r="AA2" s="5" t="s">
        <v>14</v>
      </c>
      <c r="AB2" s="6" t="s">
        <v>11</v>
      </c>
      <c r="AC2" s="6" t="s">
        <v>12</v>
      </c>
      <c r="AD2" s="6" t="s">
        <v>13</v>
      </c>
      <c r="AE2" s="7" t="s">
        <v>22</v>
      </c>
      <c r="AF2" s="5" t="s">
        <v>9</v>
      </c>
      <c r="AG2" s="6" t="s">
        <v>6</v>
      </c>
      <c r="AH2" s="6" t="s">
        <v>5</v>
      </c>
      <c r="AI2" s="6" t="s">
        <v>7</v>
      </c>
      <c r="AJ2" s="7" t="s">
        <v>10</v>
      </c>
      <c r="AL2" s="17" t="s">
        <v>8</v>
      </c>
      <c r="AM2" s="4" t="s">
        <v>24</v>
      </c>
    </row>
    <row r="3" spans="1:41" x14ac:dyDescent="0.3">
      <c r="A3" s="16">
        <v>0</v>
      </c>
      <c r="B3" s="8">
        <f>$B$1*SIN($D$1*PI()*$H$1*$A3)</f>
        <v>0</v>
      </c>
      <c r="C3" s="2">
        <v>0</v>
      </c>
      <c r="D3" s="2">
        <f>C3</f>
        <v>0</v>
      </c>
      <c r="E3" s="3">
        <f t="shared" ref="E3:I3" si="0">D3</f>
        <v>0</v>
      </c>
      <c r="F3" s="9">
        <f>E3</f>
        <v>0</v>
      </c>
      <c r="G3" s="8">
        <f>AL3</f>
        <v>0</v>
      </c>
      <c r="H3" s="2">
        <f t="shared" si="0"/>
        <v>0</v>
      </c>
      <c r="I3" s="2">
        <f t="shared" si="0"/>
        <v>0</v>
      </c>
      <c r="J3" s="3">
        <f t="shared" ref="J3" si="1">I3</f>
        <v>0</v>
      </c>
      <c r="K3" s="9">
        <f>J3</f>
        <v>0</v>
      </c>
      <c r="L3" s="8">
        <f>K3</f>
        <v>0</v>
      </c>
      <c r="M3" s="2">
        <v>0</v>
      </c>
      <c r="N3" s="2">
        <v>0</v>
      </c>
      <c r="O3" s="3">
        <v>0</v>
      </c>
      <c r="P3" s="9">
        <v>0</v>
      </c>
      <c r="Q3" s="8">
        <v>0</v>
      </c>
      <c r="R3" s="2">
        <v>0</v>
      </c>
      <c r="S3" s="2">
        <v>0</v>
      </c>
      <c r="T3" s="3">
        <v>0</v>
      </c>
      <c r="U3" s="9">
        <v>0</v>
      </c>
      <c r="V3" s="8">
        <f>U3</f>
        <v>0</v>
      </c>
      <c r="W3" s="2">
        <v>0</v>
      </c>
      <c r="X3" s="2">
        <v>0</v>
      </c>
      <c r="Y3" s="3">
        <v>0</v>
      </c>
      <c r="Z3" s="9">
        <v>0</v>
      </c>
      <c r="AA3" s="8">
        <f>G3</f>
        <v>0</v>
      </c>
      <c r="AB3" s="2">
        <v>0</v>
      </c>
      <c r="AC3" s="2">
        <v>0</v>
      </c>
      <c r="AD3" s="3">
        <v>0</v>
      </c>
      <c r="AE3" s="9">
        <v>0</v>
      </c>
      <c r="AF3" s="8">
        <v>0</v>
      </c>
      <c r="AG3" s="2">
        <v>0</v>
      </c>
      <c r="AH3" s="2">
        <v>0</v>
      </c>
      <c r="AI3" s="3">
        <v>0</v>
      </c>
      <c r="AJ3" s="9">
        <v>0</v>
      </c>
      <c r="AL3" s="18">
        <f>E3</f>
        <v>0</v>
      </c>
      <c r="AM3" s="2">
        <f>AL3-AI3</f>
        <v>0</v>
      </c>
    </row>
    <row r="4" spans="1:41" x14ac:dyDescent="0.3">
      <c r="A4" s="16">
        <v>1</v>
      </c>
      <c r="B4" s="8">
        <f t="shared" ref="B4:B19" si="2">$B$1*SIN($D$1*PI()*$H$1*$A4)</f>
        <v>2.1205546227964476</v>
      </c>
      <c r="C4" s="2">
        <v>0</v>
      </c>
      <c r="D4" s="2">
        <f>($H$1*$H$1*$B4+D3+C5)/(2+$H$1*$H$1*$F$1)</f>
        <v>4.13363474229327E-3</v>
      </c>
      <c r="E4" s="3">
        <f>($H$1*$H$1*$B4+E3+D5)/(2+$H$1*$H$1*$F$1)</f>
        <v>9.2093236409089094E-3</v>
      </c>
      <c r="F4" s="9">
        <f t="shared" ref="F4:F18" si="3">$B4-1/$H$1/$H$1*(-E3-E5+(2+$F$1*$H$1*$H$1)*E4)</f>
        <v>2.8006705618882286</v>
      </c>
      <c r="G4" s="8"/>
      <c r="J4" s="3"/>
      <c r="K4" s="9"/>
      <c r="L4" s="8"/>
      <c r="O4" s="3"/>
      <c r="P4" s="9"/>
      <c r="Q4" s="8"/>
      <c r="T4" s="3"/>
      <c r="U4" s="9"/>
      <c r="V4" s="8"/>
      <c r="Y4" s="3"/>
      <c r="Z4" s="9"/>
      <c r="AA4" s="8"/>
      <c r="AD4" s="3"/>
      <c r="AE4" s="9"/>
      <c r="AF4" s="8">
        <f>B4</f>
        <v>2.1205546227964476</v>
      </c>
      <c r="AG4" s="2">
        <f>E4+0.5*(AD3+AD5)</f>
        <v>0.1834463708270174</v>
      </c>
      <c r="AH4" s="2">
        <f>($H$1*$H$1*$AF4+AH3+AG5)/(2+$H$1*$H$1*$F$1)</f>
        <v>0.18856612426698255</v>
      </c>
      <c r="AI4" s="3">
        <f>($H$1*$H$1*$AF4+AI3+AH5)/(2+$H$1*$H$1*$F$1)</f>
        <v>0.18763026413069922</v>
      </c>
      <c r="AJ4" s="9">
        <f>$AF4-1/$H$1/$H$1*(-AI3-AI5+(2+$F$1*$H$1*$H$1)*AI4)</f>
        <v>1.1136535937072694</v>
      </c>
      <c r="AL4" s="18">
        <f t="shared" ref="AL4:AL19" si="4">$B$1/(PI()*PI()*$D$1*$D$1+$F$1)*SIN($D$1*PI()*$A4*$H$1)</f>
        <v>0.19509032201612825</v>
      </c>
      <c r="AM4" s="2">
        <f t="shared" ref="AM4:AM19" si="5">AL4-AI4</f>
        <v>7.4600578854290278E-3</v>
      </c>
      <c r="AN4" s="2" t="s">
        <v>23</v>
      </c>
      <c r="AO4" s="2">
        <f>SQRT(SUMPRODUCT(AJ4:AJ18,AJ4:AJ18))</f>
        <v>2.9667347457312157</v>
      </c>
    </row>
    <row r="5" spans="1:41" x14ac:dyDescent="0.3">
      <c r="A5" s="16">
        <v>2</v>
      </c>
      <c r="B5" s="8">
        <f t="shared" si="2"/>
        <v>4.1596175206595616</v>
      </c>
      <c r="C5" s="2">
        <v>0</v>
      </c>
      <c r="D5" s="2">
        <f t="shared" ref="D5:D18" si="6">($H$1*$H$1*$B5+D4+C6)/(2+$H$1*$H$1*$F$1)</f>
        <v>1.0171204706991498E-2</v>
      </c>
      <c r="E5" s="3">
        <f t="shared" ref="E5:E18" si="7">($H$1*$H$1*$B5+E4+D6)/(2+$H$1*$H$1*$F$1)</f>
        <v>2.1111324089367389E-2</v>
      </c>
      <c r="F5" s="9">
        <f t="shared" si="3"/>
        <v>4.3856411366909205</v>
      </c>
      <c r="G5" s="8">
        <f>0.25*(F4+F6)+0.5*F5</f>
        <v>4.3755601667630781</v>
      </c>
      <c r="H5" s="2">
        <v>0</v>
      </c>
      <c r="I5" s="2">
        <f>($H$1*$H$1*2*2*$G5+I3+H7)/(2+$H$1*$H$1*2*2*$F$1)</f>
        <v>3.3919071060178899E-2</v>
      </c>
      <c r="J5" s="3">
        <f>($H$1*$H$1*2*2*$G5+J3+I7)/(2+$H$1*$H$1*2*2*$F$1)</f>
        <v>7.0223983938971599E-2</v>
      </c>
      <c r="K5" s="9">
        <f>$G5-1/$H$1/$H$1/4*(-J3-J7+(2+$F$1*$H$1*$H$1*4)*J5)</f>
        <v>4.5874018344790102</v>
      </c>
      <c r="L5" s="8"/>
      <c r="O5" s="3"/>
      <c r="P5" s="9"/>
      <c r="Q5" s="8"/>
      <c r="T5" s="3"/>
      <c r="U5" s="9"/>
      <c r="V5" s="8"/>
      <c r="Y5" s="3"/>
      <c r="Z5" s="9"/>
      <c r="AA5" s="8">
        <f>G5</f>
        <v>4.3755601667630781</v>
      </c>
      <c r="AB5" s="2">
        <f>J5+0.5*(Y3+Y7)</f>
        <v>0.32789935875520371</v>
      </c>
      <c r="AC5" s="2">
        <f>($H$1*$H$1*2*2*$AA5+AC3+AB7)/(2+$H$1*$H$1*2*2*$F$1)</f>
        <v>0.36146312976034156</v>
      </c>
      <c r="AD5" s="3">
        <f>($H$1*$H$1*2*2*$AA5+AD3+AC7)/(2+$H$1*$H$1*2*2*$F$1)</f>
        <v>0.34847409437221699</v>
      </c>
      <c r="AE5" s="9"/>
      <c r="AF5" s="8">
        <f t="shared" ref="AF5:AF18" si="8">B5</f>
        <v>4.1596175206595616</v>
      </c>
      <c r="AG5" s="2">
        <f>E5+AD5</f>
        <v>0.36958541846158438</v>
      </c>
      <c r="AH5" s="2">
        <f t="shared" ref="AH5:AI18" si="9">($H$1*$H$1*$AF5+AH4+AG6)/(2+$H$1*$H$1*$F$1)</f>
        <v>0.36771004248536038</v>
      </c>
      <c r="AI5" s="3">
        <f t="shared" si="9"/>
        <v>0.3720602518357794</v>
      </c>
      <c r="AJ5" s="9">
        <f t="shared" ref="AJ5:AJ18" si="10">$AF5-1/$H$1/$H$1*(-AI4-AI6+(2+$F$1*$H$1*$H$1)*AI5)</f>
        <v>-0.69404991198382948</v>
      </c>
      <c r="AL5" s="18">
        <f t="shared" si="4"/>
        <v>0.38268343236508978</v>
      </c>
      <c r="AM5" s="2">
        <f t="shared" si="5"/>
        <v>1.0623180529310383E-2</v>
      </c>
      <c r="AN5" s="2" t="s">
        <v>24</v>
      </c>
      <c r="AO5" s="2">
        <f>SQRT(SUMPRODUCT(AM4:AM18,AM4:AM18))</f>
        <v>6.5307264268942289E-2</v>
      </c>
    </row>
    <row r="6" spans="1:41" x14ac:dyDescent="0.3">
      <c r="A6" s="16">
        <v>3</v>
      </c>
      <c r="B6" s="8">
        <f t="shared" si="2"/>
        <v>6.038828649944108</v>
      </c>
      <c r="C6" s="2">
        <v>0</v>
      </c>
      <c r="D6" s="2">
        <f t="shared" si="6"/>
        <v>1.6847284707473549E-2</v>
      </c>
      <c r="E6" s="3">
        <f t="shared" si="7"/>
        <v>3.3978695397672461E-2</v>
      </c>
      <c r="F6" s="9">
        <f t="shared" si="3"/>
        <v>5.9302878317822412</v>
      </c>
      <c r="G6" s="8"/>
      <c r="J6" s="3"/>
      <c r="K6" s="9"/>
      <c r="L6" s="8"/>
      <c r="O6" s="3"/>
      <c r="P6" s="9"/>
      <c r="Q6" s="8"/>
      <c r="T6" s="3"/>
      <c r="U6" s="9"/>
      <c r="V6" s="8"/>
      <c r="Y6" s="3"/>
      <c r="Z6" s="9"/>
      <c r="AA6" s="8"/>
      <c r="AD6" s="3"/>
      <c r="AE6" s="9"/>
      <c r="AF6" s="8">
        <f t="shared" si="8"/>
        <v>6.038828649944108</v>
      </c>
      <c r="AG6" s="2">
        <f>E6+0.5*(AD5+AD7)</f>
        <v>0.53204182211712026</v>
      </c>
      <c r="AH6" s="2">
        <f t="shared" si="9"/>
        <v>0.54169509395951676</v>
      </c>
      <c r="AI6" s="3">
        <f t="shared" si="9"/>
        <v>0.53898396149082994</v>
      </c>
      <c r="AJ6" s="9">
        <f t="shared" si="10"/>
        <v>0.95972742139146305</v>
      </c>
      <c r="AL6" s="18">
        <f t="shared" si="4"/>
        <v>0.55557023301960218</v>
      </c>
      <c r="AM6" s="2">
        <f t="shared" si="5"/>
        <v>1.6586271528772234E-2</v>
      </c>
    </row>
    <row r="7" spans="1:41" x14ac:dyDescent="0.3">
      <c r="A7" s="16">
        <v>4</v>
      </c>
      <c r="B7" s="8">
        <f t="shared" si="2"/>
        <v>7.6859709808254255</v>
      </c>
      <c r="C7" s="2">
        <v>0</v>
      </c>
      <c r="D7" s="2">
        <f t="shared" si="6"/>
        <v>2.3389621571030514E-2</v>
      </c>
      <c r="E7" s="3">
        <f t="shared" si="7"/>
        <v>4.6554808413929887E-2</v>
      </c>
      <c r="F7" s="9">
        <f t="shared" si="3"/>
        <v>7.3273609438455711</v>
      </c>
      <c r="G7" s="8">
        <f>0.25*(F6+F8)+0.5*F7</f>
        <v>7.2690240648983853</v>
      </c>
      <c r="H7" s="2">
        <v>0</v>
      </c>
      <c r="I7" s="2">
        <f>($H$1*$H$1*2*2*$G7+I5+H9)/(2+$H$1*$H$1*2*2*$F$1)</f>
        <v>7.3177090021316546E-2</v>
      </c>
      <c r="J7" s="3">
        <f>($H$1*$H$1*2*2*$G7+J5+I9)/(2+$H$1*$H$1*2*2*$F$1)</f>
        <v>0.14485524368505107</v>
      </c>
      <c r="K7" s="9">
        <f>$G7-1/$H$1/$H$1/4*(-J5-J9+(2+$F$1*$H$1*$H$1*4)*J7)</f>
        <v>6.4253405860492876</v>
      </c>
      <c r="L7" s="8">
        <f>0.25*(K5+K9)+0.5*K7</f>
        <v>6.2317210373165528</v>
      </c>
      <c r="M7" s="2">
        <v>0</v>
      </c>
      <c r="N7" s="2">
        <f>($H$1*$H$1*16*$L7+N3+M11)/(2+$H$1*$H$1*$F$1*16)</f>
        <v>0.18884003143383493</v>
      </c>
      <c r="O7" s="3">
        <f>($H$1*$H$1*16*$L7+O3+N11)/(2+$H$1*$H$1*$F$1*16)</f>
        <v>0.33939240659903591</v>
      </c>
      <c r="P7" s="9">
        <f>$L7-1/$H$1/$H$1/16*(-O3-O11+(2+$F$1*$H$1*$H$1*16)*O7)</f>
        <v>3.0752635876005892</v>
      </c>
      <c r="Q7" s="8"/>
      <c r="T7" s="3"/>
      <c r="U7" s="9"/>
      <c r="V7" s="8">
        <f>L7</f>
        <v>6.2317210373165528</v>
      </c>
      <c r="W7" s="2">
        <f>O7+0.5*(T11+T3)</f>
        <v>0.42352209228676252</v>
      </c>
      <c r="X7" s="2">
        <f>($H$1*$H$1*16*$V7+X3+W11)/(2+$H$1*$H$1*$F$1*16)</f>
        <v>0.51416251355684928</v>
      </c>
      <c r="Y7" s="3">
        <f>($H$1*$H$1*16*$V7+Y3+X11)/(2+$H$1*$H$1*$F$1*16)</f>
        <v>0.51535074963246419</v>
      </c>
      <c r="Z7" s="9">
        <f>$V7-1/$H$1/$H$1/16*(-Y3-Y11+(2+$F$1*$H$1*$H$1*16)*Y7)</f>
        <v>-1.3413799838994933E-3</v>
      </c>
      <c r="AA7" s="8">
        <f>G7</f>
        <v>7.2690240648983853</v>
      </c>
      <c r="AB7" s="2">
        <f>Y7+J7</f>
        <v>0.66020599331751528</v>
      </c>
      <c r="AC7" s="2">
        <f>($H$1*$H$1*2*2*$AA7+AC5+AB9)/(2+$H$1*$H$1*2*2*$F$1)</f>
        <v>0.63402496886332671</v>
      </c>
      <c r="AD7" s="3">
        <f>($H$1*$H$1*2*2*$AA7+AD5+AC9)/(2+$H$1*$H$1*2*2*$F$1)</f>
        <v>0.6476521590666785</v>
      </c>
      <c r="AE7" s="9"/>
      <c r="AF7" s="8">
        <f t="shared" si="8"/>
        <v>7.6859709808254255</v>
      </c>
      <c r="AG7" s="2">
        <f>E7+AD7</f>
        <v>0.69420696748060839</v>
      </c>
      <c r="AH7" s="2">
        <f t="shared" si="9"/>
        <v>0.68442390283160981</v>
      </c>
      <c r="AI7" s="3">
        <f t="shared" si="9"/>
        <v>0.68817283807142038</v>
      </c>
      <c r="AJ7" s="9">
        <f t="shared" si="10"/>
        <v>-0.57725076387422369</v>
      </c>
      <c r="AL7" s="18">
        <f t="shared" si="4"/>
        <v>0.70710678118654746</v>
      </c>
      <c r="AM7" s="2">
        <f t="shared" si="5"/>
        <v>1.8933943115127083E-2</v>
      </c>
    </row>
    <row r="8" spans="1:41" x14ac:dyDescent="0.3">
      <c r="A8" s="16">
        <v>5</v>
      </c>
      <c r="B8" s="8">
        <f t="shared" si="2"/>
        <v>9.0377457572558075</v>
      </c>
      <c r="C8" s="2">
        <v>0</v>
      </c>
      <c r="D8" s="2">
        <f t="shared" si="6"/>
        <v>2.9289452006704911E-2</v>
      </c>
      <c r="E8" s="3">
        <f t="shared" si="7"/>
        <v>5.791195569360167E-2</v>
      </c>
      <c r="F8" s="9">
        <f t="shared" si="3"/>
        <v>8.4910865401201594</v>
      </c>
      <c r="G8" s="8"/>
      <c r="J8" s="3"/>
      <c r="K8" s="9"/>
      <c r="L8" s="8"/>
      <c r="O8" s="3"/>
      <c r="P8" s="9"/>
      <c r="Q8" s="8"/>
      <c r="T8" s="3"/>
      <c r="U8" s="9"/>
      <c r="V8" s="8"/>
      <c r="Y8" s="3"/>
      <c r="Z8" s="9"/>
      <c r="AA8" s="8"/>
      <c r="AD8" s="3"/>
      <c r="AE8" s="9"/>
      <c r="AF8" s="8">
        <f t="shared" si="8"/>
        <v>9.0377457572558075</v>
      </c>
      <c r="AG8" s="2">
        <f>E8+0.5*(AD7+AD9)</f>
        <v>0.7998029184302895</v>
      </c>
      <c r="AH8" s="2">
        <f t="shared" si="9"/>
        <v>0.81002656565687792</v>
      </c>
      <c r="AI8" s="3">
        <f t="shared" si="9"/>
        <v>0.80777167986049425</v>
      </c>
      <c r="AJ8" s="9">
        <f t="shared" si="10"/>
        <v>1.4282094975160664</v>
      </c>
      <c r="AL8" s="18">
        <f t="shared" si="4"/>
        <v>0.83146961230254524</v>
      </c>
      <c r="AM8" s="2">
        <f t="shared" si="5"/>
        <v>2.3697932442050984E-2</v>
      </c>
    </row>
    <row r="9" spans="1:41" x14ac:dyDescent="0.3">
      <c r="A9" s="16">
        <v>6</v>
      </c>
      <c r="B9" s="8">
        <f t="shared" si="2"/>
        <v>10.042205032661061</v>
      </c>
      <c r="C9" s="2">
        <v>0</v>
      </c>
      <c r="D9" s="2">
        <f t="shared" si="6"/>
        <v>3.4191627185921086E-2</v>
      </c>
      <c r="E9" s="3">
        <f t="shared" si="7"/>
        <v>6.7359933983265466E-2</v>
      </c>
      <c r="F9" s="9">
        <f t="shared" si="3"/>
        <v>9.3566464648029655</v>
      </c>
      <c r="G9" s="8">
        <f>0.25*(F8+F10)+0.5*F9</f>
        <v>9.2707724009934473</v>
      </c>
      <c r="H9" s="2">
        <v>0</v>
      </c>
      <c r="I9" s="2">
        <f>($H$1*$H$1*2*2*$G9+I7+H11)/(2+$H$1*$H$1*2*2*$F$1)</f>
        <v>0.10817136559967215</v>
      </c>
      <c r="J9" s="3">
        <f>($H$1*$H$1*2*2*$G9+J7+I11)/(2+$H$1*$H$1*2*2*$F$1)</f>
        <v>0.20856731225669231</v>
      </c>
      <c r="K9" s="9">
        <f>$G9-1/$H$1/$H$1/4*(-J7-J11+(2+$F$1*$H$1*$H$1*4)*J9)</f>
        <v>7.4888011426886258</v>
      </c>
      <c r="L9" s="8"/>
      <c r="O9" s="3"/>
      <c r="P9" s="9"/>
      <c r="Q9" s="8"/>
      <c r="T9" s="3"/>
      <c r="U9" s="9"/>
      <c r="V9" s="8"/>
      <c r="Y9" s="3"/>
      <c r="Z9" s="9"/>
      <c r="AA9" s="8">
        <f>G9</f>
        <v>9.2707724009934473</v>
      </c>
      <c r="AB9" s="2">
        <f>J9+0.5*(Y7+Y11)</f>
        <v>0.80291494709076405</v>
      </c>
      <c r="AC9" s="2">
        <f>($H$1*$H$1*2*2*$AA9+AC7+AB11)/(2+$H$1*$H$1*2*2*$F$1)</f>
        <v>0.84337128773251957</v>
      </c>
      <c r="AD9" s="3">
        <f>($H$1*$H$1*2*2*$AA9+AD7+AC11)/(2+$H$1*$H$1*2*2*$F$1)</f>
        <v>0.83612976640669723</v>
      </c>
      <c r="AE9" s="9"/>
      <c r="AF9" s="8">
        <f t="shared" si="8"/>
        <v>10.042205032661061</v>
      </c>
      <c r="AG9" s="2">
        <f>E9+AD9</f>
        <v>0.90348970038996268</v>
      </c>
      <c r="AH9" s="2">
        <f t="shared" si="9"/>
        <v>0.89522218540974263</v>
      </c>
      <c r="AI9" s="3">
        <f t="shared" si="9"/>
        <v>0.90080112875941465</v>
      </c>
      <c r="AJ9" s="9">
        <f t="shared" si="10"/>
        <v>-0.56633224427235795</v>
      </c>
      <c r="AL9" s="18">
        <f t="shared" si="4"/>
        <v>0.92387953251128674</v>
      </c>
      <c r="AM9" s="2">
        <f t="shared" si="5"/>
        <v>2.307840375187209E-2</v>
      </c>
    </row>
    <row r="10" spans="1:41" x14ac:dyDescent="0.3">
      <c r="A10" s="16">
        <v>7</v>
      </c>
      <c r="B10" s="8">
        <f t="shared" si="2"/>
        <v>10.660748000394614</v>
      </c>
      <c r="C10" s="2">
        <v>0</v>
      </c>
      <c r="D10" s="2">
        <f t="shared" si="6"/>
        <v>3.7843673606219125E-2</v>
      </c>
      <c r="E10" s="3">
        <f t="shared" si="7"/>
        <v>7.4393073859355688E-2</v>
      </c>
      <c r="F10" s="9">
        <f t="shared" si="3"/>
        <v>9.8787101342476991</v>
      </c>
      <c r="G10" s="8"/>
      <c r="J10" s="3"/>
      <c r="K10" s="9"/>
      <c r="L10" s="8"/>
      <c r="O10" s="3"/>
      <c r="P10" s="9"/>
      <c r="Q10" s="8"/>
      <c r="T10" s="3"/>
      <c r="U10" s="9"/>
      <c r="V10" s="8"/>
      <c r="Y10" s="3"/>
      <c r="Z10" s="9"/>
      <c r="AA10" s="8"/>
      <c r="AD10" s="3"/>
      <c r="AE10" s="9"/>
      <c r="AF10" s="8">
        <f t="shared" si="8"/>
        <v>10.660748000394614</v>
      </c>
      <c r="AG10" s="2">
        <f>E10+0.5*(AD9+AD11)</f>
        <v>0.94468740341553192</v>
      </c>
      <c r="AH10" s="2">
        <f t="shared" si="9"/>
        <v>0.95812196865871946</v>
      </c>
      <c r="AI10" s="3">
        <f t="shared" si="9"/>
        <v>0.95590973332953044</v>
      </c>
      <c r="AJ10" s="9">
        <f t="shared" si="10"/>
        <v>1.3033438346264976</v>
      </c>
      <c r="AL10" s="18">
        <f t="shared" si="4"/>
        <v>0.98078528040323043</v>
      </c>
      <c r="AM10" s="2">
        <f t="shared" si="5"/>
        <v>2.4875547073699988E-2</v>
      </c>
    </row>
    <row r="11" spans="1:41" x14ac:dyDescent="0.3">
      <c r="A11" s="16">
        <v>8</v>
      </c>
      <c r="B11" s="8">
        <f t="shared" si="2"/>
        <v>10.869604401089358</v>
      </c>
      <c r="C11" s="2">
        <v>0</v>
      </c>
      <c r="D11" s="2">
        <f t="shared" si="6"/>
        <v>4.0073264803667553E-2</v>
      </c>
      <c r="E11" s="3">
        <f t="shared" si="7"/>
        <v>7.8661976265572628E-2</v>
      </c>
      <c r="F11" s="9">
        <f t="shared" si="3"/>
        <v>10.03017549682566</v>
      </c>
      <c r="G11" s="8">
        <f>0.25*(F10+F12)+0.5*F11</f>
        <v>9.9350655964909969</v>
      </c>
      <c r="H11" s="2">
        <v>0</v>
      </c>
      <c r="I11" s="2">
        <f>($H$1*$H$1*2*2*$G11+I9+H13)/(2+$H$1*$H$1*2*2*$F$1)</f>
        <v>0.13068242631682184</v>
      </c>
      <c r="J11" s="3">
        <f>($H$1*$H$1*2*2*$G11+J9+I13)/(2+$H$1*$H$1*2*2*$F$1)</f>
        <v>0.24769494417133156</v>
      </c>
      <c r="K11" s="9">
        <f>$G11-1/$H$1/$H$1/4*(-J9-J13+(2+$F$1*$H$1*$H$1*4)*J11)</f>
        <v>7.5489952447609205</v>
      </c>
      <c r="L11" s="8">
        <f>0.25*(K9+K13)+0.5*K11</f>
        <v>7.225530531740131</v>
      </c>
      <c r="M11" s="2">
        <v>0</v>
      </c>
      <c r="N11" s="2">
        <f>($H$1*$H$1*16*$L11+N7+M15)/(2+$H$1*$H$1*$F$1*16)</f>
        <v>0.31051427377822699</v>
      </c>
      <c r="O11" s="3">
        <f>($H$1*$H$1*16*$L11+O7+N15)/(2+$H$1*$H$1*$F$1*16)</f>
        <v>0.50271824800326381</v>
      </c>
      <c r="P11" s="9">
        <f>$L11-1/$H$1/$H$1/16*(-O7-O15+(2+$F$1*$H$1*$H$1*16)*O11)</f>
        <v>1.4910368909578624</v>
      </c>
      <c r="Q11" s="8">
        <f>0.25*(P7+P15)+0.5*P11</f>
        <v>1.5143343423790785</v>
      </c>
      <c r="R11" s="2">
        <v>0</v>
      </c>
      <c r="S11" s="2">
        <f>($H$1*$H$1*64*$Q11+S3+R19)/(2+$H$1*$H$1*64*$F$1)</f>
        <v>0.16825937137545316</v>
      </c>
      <c r="T11" s="3">
        <f>($H$1*$H$1*64*$Q11+T3+S19)/(2+$H$1*$H$1*64*$F$1)</f>
        <v>0.16825937137545316</v>
      </c>
      <c r="U11" s="9">
        <f>$Q11-1/$H$1/$H$1/64*(-T3-T19+(2+$F$1*$H$1*$H$1*64)*T11)</f>
        <v>0</v>
      </c>
      <c r="V11" s="8">
        <f>L11</f>
        <v>7.225530531740131</v>
      </c>
      <c r="W11" s="2">
        <f>O11+T11</f>
        <v>0.67097761937871692</v>
      </c>
      <c r="X11" s="2">
        <f>($H$1*$H$1*16*$V11+X7+W15)/(2+$H$1*$H$1*$F$1*16)</f>
        <v>0.67342835628467279</v>
      </c>
      <c r="Y11" s="3">
        <f>($H$1*$H$1*16*$V11+Y7+X15)/(2+$H$1*$H$1*$F$1*16)</f>
        <v>0.67334452003567913</v>
      </c>
      <c r="Z11" s="9">
        <f>$V11-1/$H$1/$H$1/16*(-Y7-Y15+(2+$F$1*$H$1*$H$1*16)*Y11)</f>
        <v>-6.5036605280166526E-4</v>
      </c>
      <c r="AA11" s="8">
        <f>G11</f>
        <v>9.9350655964909969</v>
      </c>
      <c r="AB11" s="2">
        <f>Y11+J11</f>
        <v>0.92103946420701066</v>
      </c>
      <c r="AC11" s="2">
        <f>($H$1*$H$1*2*2*$AA11+AC9+AB13)/(2+$H$1*$H$1*2*2*$F$1)</f>
        <v>0.89281608258129819</v>
      </c>
      <c r="AD11" s="3">
        <f>($H$1*$H$1*2*2*$AA11+AD9+AC13)/(2+$H$1*$H$1*2*2*$F$1)</f>
        <v>0.90445889270565516</v>
      </c>
      <c r="AE11" s="9"/>
      <c r="AF11" s="8">
        <f t="shared" si="8"/>
        <v>10.869604401089358</v>
      </c>
      <c r="AG11" s="2">
        <f>E11+AD11</f>
        <v>0.98312086897122775</v>
      </c>
      <c r="AH11" s="2">
        <f t="shared" si="9"/>
        <v>0.97310881341892319</v>
      </c>
      <c r="AI11" s="3">
        <f t="shared" si="9"/>
        <v>0.97820000027293286</v>
      </c>
      <c r="AJ11" s="9">
        <f t="shared" si="10"/>
        <v>-0.62538170812598892</v>
      </c>
      <c r="AL11" s="18">
        <f t="shared" si="4"/>
        <v>1</v>
      </c>
      <c r="AM11" s="2">
        <f t="shared" si="5"/>
        <v>2.1799999727067143E-2</v>
      </c>
    </row>
    <row r="12" spans="1:41" x14ac:dyDescent="0.3">
      <c r="A12" s="16">
        <v>9</v>
      </c>
      <c r="B12" s="8">
        <f t="shared" si="2"/>
        <v>10.660748000394614</v>
      </c>
      <c r="C12" s="2">
        <v>0</v>
      </c>
      <c r="D12" s="2">
        <f t="shared" si="6"/>
        <v>4.0778759824821653E-2</v>
      </c>
      <c r="E12" s="3">
        <f t="shared" si="7"/>
        <v>7.9959132859296886E-2</v>
      </c>
      <c r="F12" s="9">
        <f t="shared" si="3"/>
        <v>9.8012012580649728</v>
      </c>
      <c r="G12" s="8"/>
      <c r="J12" s="3"/>
      <c r="K12" s="9"/>
      <c r="L12" s="8"/>
      <c r="O12" s="3"/>
      <c r="P12" s="9"/>
      <c r="Q12" s="8"/>
      <c r="T12" s="3"/>
      <c r="U12" s="9"/>
      <c r="V12" s="8"/>
      <c r="Y12" s="3"/>
      <c r="Z12" s="9"/>
      <c r="AA12" s="8"/>
      <c r="AD12" s="3"/>
      <c r="AE12" s="9"/>
      <c r="AF12" s="8">
        <f t="shared" si="8"/>
        <v>10.660748000394614</v>
      </c>
      <c r="AG12" s="2">
        <f>E12+0.5*(AD11+AD13)</f>
        <v>0.94943747228978936</v>
      </c>
      <c r="AH12" s="2">
        <f t="shared" si="9"/>
        <v>0.96185196877564605</v>
      </c>
      <c r="AI12" s="3">
        <f t="shared" si="9"/>
        <v>0.95940907147827892</v>
      </c>
      <c r="AJ12" s="9">
        <f t="shared" si="10"/>
        <v>0.92122070640123788</v>
      </c>
      <c r="AL12" s="18">
        <f t="shared" si="4"/>
        <v>0.98078528040323043</v>
      </c>
      <c r="AM12" s="2">
        <f t="shared" si="5"/>
        <v>2.1376208924951512E-2</v>
      </c>
    </row>
    <row r="13" spans="1:41" x14ac:dyDescent="0.3">
      <c r="A13" s="16">
        <v>10</v>
      </c>
      <c r="B13" s="8">
        <f t="shared" si="2"/>
        <v>10.042205032661061</v>
      </c>
      <c r="C13" s="2">
        <v>0</v>
      </c>
      <c r="D13" s="2">
        <f t="shared" si="6"/>
        <v>3.9925082939211307E-2</v>
      </c>
      <c r="E13" s="3">
        <f t="shared" si="7"/>
        <v>7.8211025353527613E-2</v>
      </c>
      <c r="F13" s="9">
        <f t="shared" si="3"/>
        <v>9.198327046413981</v>
      </c>
      <c r="G13" s="8">
        <f>0.25*(F12+F14)+0.5*F13</f>
        <v>9.1103305597318105</v>
      </c>
      <c r="H13" s="2">
        <v>0</v>
      </c>
      <c r="I13" s="2">
        <f>($H$1*$H$1*2*2*$G13+I11+H15)/(2+$H$1*$H$1*2*2*$F$1)</f>
        <v>0.13545740964347605</v>
      </c>
      <c r="J13" s="3">
        <f>($H$1*$H$1*2*2*$G13+J11+I15)/(2+$H$1*$H$1*2*2*$F$1)</f>
        <v>0.25341046034286546</v>
      </c>
      <c r="K13" s="9">
        <f>$G13-1/$H$1/$H$1/4*(-J11-J15+(2+$F$1*$H$1*$H$1*4)*J13)</f>
        <v>6.3153304947500573</v>
      </c>
      <c r="L13" s="8"/>
      <c r="O13" s="3"/>
      <c r="P13" s="9"/>
      <c r="Q13" s="8"/>
      <c r="T13" s="3"/>
      <c r="U13" s="9"/>
      <c r="V13" s="8"/>
      <c r="Y13" s="3"/>
      <c r="Z13" s="9"/>
      <c r="AA13" s="8">
        <f>G13</f>
        <v>9.1103305597318105</v>
      </c>
      <c r="AB13" s="2">
        <f>J13+0.5*(Y11+Y15)</f>
        <v>0.80097572877523793</v>
      </c>
      <c r="AC13" s="2">
        <f>($H$1*$H$1*2*2*$AA13+AC11+AB15)/(2+$H$1*$H$1*2*2*$F$1)</f>
        <v>0.83168478925796729</v>
      </c>
      <c r="AD13" s="3">
        <f>($H$1*$H$1*2*2*$AA13+AD11+AC15)/(2+$H$1*$H$1*2*2*$F$1)</f>
        <v>0.83449778615532977</v>
      </c>
      <c r="AE13" s="9"/>
      <c r="AF13" s="8">
        <f t="shared" si="8"/>
        <v>10.042205032661061</v>
      </c>
      <c r="AG13" s="2">
        <f>E13+AD13</f>
        <v>0.91270881150885741</v>
      </c>
      <c r="AH13" s="2">
        <f t="shared" si="9"/>
        <v>0.90272228749254557</v>
      </c>
      <c r="AI13" s="3">
        <f t="shared" si="9"/>
        <v>0.90632080587692532</v>
      </c>
      <c r="AJ13" s="9">
        <f t="shared" si="10"/>
        <v>-0.48393439880766032</v>
      </c>
      <c r="AL13" s="18">
        <f t="shared" si="4"/>
        <v>0.92387953251128674</v>
      </c>
      <c r="AM13" s="2">
        <f t="shared" si="5"/>
        <v>1.7558726634361421E-2</v>
      </c>
    </row>
    <row r="14" spans="1:41" x14ac:dyDescent="0.3">
      <c r="A14" s="16">
        <v>11</v>
      </c>
      <c r="B14" s="8">
        <f t="shared" si="2"/>
        <v>9.0377457572558111</v>
      </c>
      <c r="C14" s="2">
        <v>0</v>
      </c>
      <c r="D14" s="2">
        <f t="shared" si="6"/>
        <v>3.754106625671326E-2</v>
      </c>
      <c r="E14" s="3">
        <f t="shared" si="7"/>
        <v>7.3472031281767908E-2</v>
      </c>
      <c r="F14" s="9">
        <f t="shared" si="3"/>
        <v>8.2434668880343107</v>
      </c>
      <c r="G14" s="8"/>
      <c r="J14" s="3"/>
      <c r="K14" s="9"/>
      <c r="L14" s="8"/>
      <c r="O14" s="3"/>
      <c r="P14" s="9"/>
      <c r="Q14" s="8"/>
      <c r="T14" s="3"/>
      <c r="U14" s="9"/>
      <c r="V14" s="8"/>
      <c r="Y14" s="3"/>
      <c r="Z14" s="9"/>
      <c r="AA14" s="8"/>
      <c r="AD14" s="3"/>
      <c r="AE14" s="9"/>
      <c r="AF14" s="8">
        <f t="shared" si="8"/>
        <v>9.0377457572558111</v>
      </c>
      <c r="AG14" s="2">
        <f>E14+0.5*(AD13+AD15)</f>
        <v>0.80789150173613067</v>
      </c>
      <c r="AH14" s="2">
        <f t="shared" si="9"/>
        <v>0.81754549251469621</v>
      </c>
      <c r="AI14" s="3">
        <f t="shared" si="9"/>
        <v>0.81565512376935367</v>
      </c>
      <c r="AJ14" s="9">
        <f t="shared" si="10"/>
        <v>0.5200868727725716</v>
      </c>
      <c r="AL14" s="18">
        <f t="shared" si="4"/>
        <v>0.83146961230254546</v>
      </c>
      <c r="AM14" s="2">
        <f t="shared" si="5"/>
        <v>1.5814488533191784E-2</v>
      </c>
    </row>
    <row r="15" spans="1:41" x14ac:dyDescent="0.3">
      <c r="A15" s="16">
        <v>12</v>
      </c>
      <c r="B15" s="8">
        <f t="shared" si="2"/>
        <v>7.6859709808254273</v>
      </c>
      <c r="C15" s="2">
        <v>0</v>
      </c>
      <c r="D15" s="2">
        <f t="shared" si="6"/>
        <v>3.3716342967922072E-2</v>
      </c>
      <c r="E15" s="3">
        <f t="shared" si="7"/>
        <v>6.5917385499306119E-2</v>
      </c>
      <c r="F15" s="9">
        <f t="shared" si="3"/>
        <v>6.9726266067192562</v>
      </c>
      <c r="G15" s="8">
        <f>0.25*(F14+F16)+0.5*F15</f>
        <v>6.9057471778442032</v>
      </c>
      <c r="H15" s="2">
        <v>0</v>
      </c>
      <c r="I15" s="2">
        <f>($H$1*$H$1*2*2*$G15+I13+H17)/(2+$H$1*$H$1*2*2*$F$1)</f>
        <v>0.12073659996144706</v>
      </c>
      <c r="J15" s="3">
        <f>($H$1*$H$1*2*2*$G15+J13+I17)/(2+$H$1*$H$1*2*2*$F$1)</f>
        <v>0.21941363894191671</v>
      </c>
      <c r="K15" s="9">
        <f>$G15-1/$H$1/$H$1/4*(-J13-J17+(2+$F$1*$H$1*$H$1*4)*J15)</f>
        <v>3.1331872222015829</v>
      </c>
      <c r="L15" s="8">
        <f>0.25*(K13+K17)+0.5*K15</f>
        <v>3.1454262347883057</v>
      </c>
      <c r="M15" s="2">
        <v>0</v>
      </c>
      <c r="N15" s="2">
        <f>($H$1*$H$1*16*$L15+N11+M19)/(2+$H$1*$H$1*$F$1*16)</f>
        <v>0.24586832167393749</v>
      </c>
      <c r="O15" s="3">
        <f>($H$1*$H$1*16*$L15+O11+N19)/(2+$H$1*$H$1*$F$1*16)</f>
        <v>0.33905812735880381</v>
      </c>
      <c r="P15" s="9">
        <f>$L15-1/$H$1/$H$1/16*(-O11-O19+(2+$F$1*$H$1*$H$1*16)*O15)</f>
        <v>0</v>
      </c>
      <c r="Q15" s="8"/>
      <c r="T15" s="3"/>
      <c r="U15" s="9"/>
      <c r="V15" s="8">
        <f>L15</f>
        <v>3.1454262347883057</v>
      </c>
      <c r="W15" s="2">
        <f>O15+0.5*(T19+T11)</f>
        <v>0.42318781304653041</v>
      </c>
      <c r="X15" s="2">
        <f>($H$1*$H$1*16*$V15+X11+W19)/(2+$H$1*$H$1*$F$1*16)</f>
        <v>0.42182666470736579</v>
      </c>
      <c r="Y15" s="3">
        <f>($H$1*$H$1*16*$V15+Y11+X19)/(2+$H$1*$H$1*$F$1*16)</f>
        <v>0.42178601682906586</v>
      </c>
      <c r="Z15" s="9">
        <f>$V15-1/$H$1/$H$1/16*(-Y11-Y19+(2+$F$1*$H$1*$H$1*16)*Y15)</f>
        <v>0</v>
      </c>
      <c r="AA15" s="8">
        <f>G15</f>
        <v>6.9057471778442032</v>
      </c>
      <c r="AB15" s="2">
        <f>Y15+J15</f>
        <v>0.64119965577098259</v>
      </c>
      <c r="AC15" s="2">
        <f>($H$1*$H$1*2*2*$AA15+AC13+AB17)/(2+$H$1*$H$1*2*2*$F$1)</f>
        <v>0.63522679251787184</v>
      </c>
      <c r="AD15" s="3">
        <f>($H$1*$H$1*2*2*$AA15+AD13+AC17)/(2+$H$1*$H$1*2*2*$F$1)</f>
        <v>0.6343411547533957</v>
      </c>
      <c r="AE15" s="9"/>
      <c r="AF15" s="8">
        <f t="shared" si="8"/>
        <v>7.6859709808254273</v>
      </c>
      <c r="AG15" s="2">
        <f>E15+AD15</f>
        <v>0.70025854025270184</v>
      </c>
      <c r="AH15" s="2">
        <f t="shared" si="9"/>
        <v>0.69287190012472577</v>
      </c>
      <c r="AI15" s="3">
        <f t="shared" si="9"/>
        <v>0.69490348947149361</v>
      </c>
      <c r="AJ15" s="9">
        <f t="shared" si="10"/>
        <v>4.6559245762434642E-2</v>
      </c>
      <c r="AL15" s="18">
        <f t="shared" si="4"/>
        <v>0.70710678118654757</v>
      </c>
      <c r="AM15" s="2">
        <f t="shared" si="5"/>
        <v>1.2203291715053965E-2</v>
      </c>
    </row>
    <row r="16" spans="1:41" x14ac:dyDescent="0.3">
      <c r="A16" s="16">
        <v>13</v>
      </c>
      <c r="B16" s="8">
        <f t="shared" si="2"/>
        <v>6.038828649944108</v>
      </c>
      <c r="C16" s="2">
        <v>0</v>
      </c>
      <c r="D16" s="2">
        <f t="shared" si="6"/>
        <v>2.8596905360101673E-2</v>
      </c>
      <c r="E16" s="3">
        <f t="shared" si="7"/>
        <v>5.5833728042598757E-2</v>
      </c>
      <c r="F16" s="9">
        <f t="shared" si="3"/>
        <v>5.4342686099039881</v>
      </c>
      <c r="G16" s="8"/>
      <c r="J16" s="3"/>
      <c r="K16" s="9"/>
      <c r="L16" s="8"/>
      <c r="O16" s="3"/>
      <c r="P16" s="9"/>
      <c r="Q16" s="8"/>
      <c r="T16" s="3"/>
      <c r="U16" s="9"/>
      <c r="V16" s="8"/>
      <c r="Y16" s="3"/>
      <c r="Z16" s="9"/>
      <c r="AA16" s="8"/>
      <c r="AD16" s="3"/>
      <c r="AE16" s="9"/>
      <c r="AF16" s="8">
        <f t="shared" si="8"/>
        <v>6.038828649944108</v>
      </c>
      <c r="AG16" s="2">
        <f>E16+0.5*(AD15+AD17)</f>
        <v>0.54088151445076815</v>
      </c>
      <c r="AH16" s="2">
        <f t="shared" si="9"/>
        <v>0.54684299778553225</v>
      </c>
      <c r="AI16" s="3">
        <f t="shared" si="9"/>
        <v>0.54702486983929166</v>
      </c>
      <c r="AJ16" s="9">
        <f t="shared" si="10"/>
        <v>-0.12485265669640455</v>
      </c>
      <c r="AL16" s="18">
        <f t="shared" si="4"/>
        <v>0.55557023301960218</v>
      </c>
      <c r="AM16" s="2">
        <f t="shared" si="5"/>
        <v>8.5453631803105168E-3</v>
      </c>
    </row>
    <row r="17" spans="1:41" x14ac:dyDescent="0.3">
      <c r="A17" s="16">
        <v>14</v>
      </c>
      <c r="B17" s="8">
        <f t="shared" si="2"/>
        <v>4.1596175206595625</v>
      </c>
      <c r="C17" s="2">
        <v>0</v>
      </c>
      <c r="D17" s="2">
        <f t="shared" si="6"/>
        <v>2.237899667221363E-2</v>
      </c>
      <c r="E17" s="3">
        <f t="shared" si="7"/>
        <v>4.3606608429651091E-2</v>
      </c>
      <c r="F17" s="9">
        <f t="shared" si="3"/>
        <v>2.7118377468526766</v>
      </c>
      <c r="G17" s="8">
        <f>0.25*(F16+F18)+0.5*F17</f>
        <v>2.7144860259023353</v>
      </c>
      <c r="H17" s="2">
        <v>0</v>
      </c>
      <c r="I17" s="2">
        <f>($H$1*$H$1*2*2*$G17+I15+H19)/(2+$H$1*$H$1*2*2*$F$1)</f>
        <v>8.0942855995619747E-2</v>
      </c>
      <c r="J17" s="3">
        <f>($H$1*$H$1*2*2*$G17+J15+I19)/(2+$H$1*$H$1*2*2*$F$1)</f>
        <v>0.12989890634251944</v>
      </c>
      <c r="K17" s="9">
        <f>$G17-1/$H$1/$H$1/4*(-J15-J19+(2+$F$1*$H$1*$H$1*4)*J17)</f>
        <v>0</v>
      </c>
      <c r="L17" s="8"/>
      <c r="O17" s="3"/>
      <c r="P17" s="9"/>
      <c r="Q17" s="8"/>
      <c r="T17" s="3"/>
      <c r="U17" s="9"/>
      <c r="V17" s="8"/>
      <c r="Y17" s="3"/>
      <c r="Z17" s="9"/>
      <c r="AA17" s="8">
        <f>G17</f>
        <v>2.7144860259023353</v>
      </c>
      <c r="AB17" s="2">
        <f>J17+0.5*(Y15+Y19)</f>
        <v>0.34079191475705239</v>
      </c>
      <c r="AC17" s="2">
        <f>($H$1*$H$1*2*2*$AA17+AC15+AB19)/(2+$H$1*$H$1*2*2*$F$1)</f>
        <v>0.33619380424066769</v>
      </c>
      <c r="AD17" s="3">
        <f>($H$1*$H$1*2*2*$AA17+AD15+AC19)/(2+$H$1*$H$1*2*2*$F$1)</f>
        <v>0.33575441806294309</v>
      </c>
      <c r="AE17" s="9"/>
      <c r="AF17" s="8">
        <f t="shared" si="8"/>
        <v>4.1596175206595625</v>
      </c>
      <c r="AG17" s="2">
        <f>E17+AD17</f>
        <v>0.37936102649259418</v>
      </c>
      <c r="AH17" s="2">
        <f t="shared" si="9"/>
        <v>0.37769389169105533</v>
      </c>
      <c r="AI17" s="3">
        <f t="shared" si="9"/>
        <v>0.37720618600083494</v>
      </c>
      <c r="AJ17" s="9">
        <f t="shared" si="10"/>
        <v>-6.2304639598981026E-2</v>
      </c>
      <c r="AL17" s="18">
        <f t="shared" si="4"/>
        <v>0.38268343236508989</v>
      </c>
      <c r="AM17" s="2">
        <f t="shared" si="5"/>
        <v>5.4772463642549507E-3</v>
      </c>
    </row>
    <row r="18" spans="1:41" x14ac:dyDescent="0.3">
      <c r="A18" s="16">
        <v>15</v>
      </c>
      <c r="B18" s="8">
        <f t="shared" si="2"/>
        <v>2.1205546227964516</v>
      </c>
      <c r="C18" s="2">
        <v>0</v>
      </c>
      <c r="D18" s="2">
        <f t="shared" si="6"/>
        <v>1.5301321190805342E-2</v>
      </c>
      <c r="E18" s="3">
        <f t="shared" si="7"/>
        <v>2.5894437389448598E-2</v>
      </c>
      <c r="F18" s="9">
        <f t="shared" si="3"/>
        <v>0</v>
      </c>
      <c r="G18" s="8"/>
      <c r="J18" s="3"/>
      <c r="K18" s="9"/>
      <c r="L18" s="8"/>
      <c r="O18" s="3"/>
      <c r="P18" s="9"/>
      <c r="Q18" s="8"/>
      <c r="T18" s="3"/>
      <c r="U18" s="9"/>
      <c r="V18" s="8"/>
      <c r="Y18" s="3"/>
      <c r="Z18" s="9"/>
      <c r="AA18" s="8"/>
      <c r="AD18" s="3"/>
      <c r="AE18" s="9"/>
      <c r="AF18" s="8">
        <f t="shared" si="8"/>
        <v>2.1205546227964516</v>
      </c>
      <c r="AG18" s="2">
        <f>E18+0.5*(AD17+AD19)</f>
        <v>0.19377164642092015</v>
      </c>
      <c r="AH18" s="2">
        <f t="shared" si="9"/>
        <v>0.19261245788636766</v>
      </c>
      <c r="AI18" s="3">
        <f t="shared" si="9"/>
        <v>0.1923690803879341</v>
      </c>
      <c r="AJ18" s="9">
        <f t="shared" si="10"/>
        <v>3.9968028886505635E-15</v>
      </c>
      <c r="AL18" s="18">
        <f t="shared" si="4"/>
        <v>0.19509032201612861</v>
      </c>
      <c r="AM18" s="2">
        <f t="shared" si="5"/>
        <v>2.7212416281945095E-3</v>
      </c>
    </row>
    <row r="19" spans="1:41" x14ac:dyDescent="0.3">
      <c r="A19" s="16">
        <v>16</v>
      </c>
      <c r="B19" s="10">
        <f t="shared" si="2"/>
        <v>1.3316879037462562E-15</v>
      </c>
      <c r="C19" s="11">
        <v>0</v>
      </c>
      <c r="D19" s="11">
        <f t="shared" ref="D19:L19" si="11">C19</f>
        <v>0</v>
      </c>
      <c r="E19" s="12">
        <f t="shared" si="11"/>
        <v>0</v>
      </c>
      <c r="F19" s="13">
        <f t="shared" si="11"/>
        <v>0</v>
      </c>
      <c r="G19" s="10">
        <f t="shared" si="11"/>
        <v>0</v>
      </c>
      <c r="H19" s="11">
        <f t="shared" si="11"/>
        <v>0</v>
      </c>
      <c r="I19" s="11">
        <f t="shared" si="11"/>
        <v>0</v>
      </c>
      <c r="J19" s="12">
        <f t="shared" si="11"/>
        <v>0</v>
      </c>
      <c r="K19" s="13">
        <f t="shared" si="11"/>
        <v>0</v>
      </c>
      <c r="L19" s="10">
        <f t="shared" si="11"/>
        <v>0</v>
      </c>
      <c r="M19" s="11">
        <v>0</v>
      </c>
      <c r="N19" s="11">
        <v>0</v>
      </c>
      <c r="O19" s="12">
        <v>0</v>
      </c>
      <c r="P19" s="13">
        <v>0</v>
      </c>
      <c r="Q19" s="10">
        <v>0</v>
      </c>
      <c r="R19" s="11">
        <v>0</v>
      </c>
      <c r="S19" s="11">
        <v>0</v>
      </c>
      <c r="T19" s="12">
        <v>0</v>
      </c>
      <c r="U19" s="13">
        <v>0</v>
      </c>
      <c r="V19" s="10">
        <v>0</v>
      </c>
      <c r="W19" s="11">
        <v>0</v>
      </c>
      <c r="X19" s="11">
        <v>0</v>
      </c>
      <c r="Y19" s="12">
        <v>0</v>
      </c>
      <c r="Z19" s="13">
        <v>0</v>
      </c>
      <c r="AA19" s="10">
        <f>G19</f>
        <v>0</v>
      </c>
      <c r="AB19" s="11">
        <v>0</v>
      </c>
      <c r="AC19" s="11">
        <v>0</v>
      </c>
      <c r="AD19" s="12">
        <v>0</v>
      </c>
      <c r="AE19" s="13">
        <v>0</v>
      </c>
      <c r="AF19" s="10">
        <v>0</v>
      </c>
      <c r="AG19" s="11">
        <v>0</v>
      </c>
      <c r="AH19" s="11">
        <v>0</v>
      </c>
      <c r="AI19" s="12">
        <v>0</v>
      </c>
      <c r="AJ19" s="13">
        <v>0</v>
      </c>
      <c r="AL19" s="19">
        <f t="shared" si="4"/>
        <v>1.22514845490862E-16</v>
      </c>
      <c r="AM19" s="2">
        <f t="shared" si="5"/>
        <v>1.22514845490862E-16</v>
      </c>
    </row>
    <row r="22" spans="1:41" x14ac:dyDescent="0.3">
      <c r="A22" s="15" t="s">
        <v>1</v>
      </c>
      <c r="B22" s="5" t="s">
        <v>9</v>
      </c>
      <c r="C22" s="6" t="s">
        <v>6</v>
      </c>
      <c r="D22" s="6" t="s">
        <v>5</v>
      </c>
      <c r="E22" s="6" t="s">
        <v>7</v>
      </c>
      <c r="F22" s="7" t="s">
        <v>10</v>
      </c>
      <c r="G22" s="5" t="s">
        <v>14</v>
      </c>
      <c r="H22" s="6" t="s">
        <v>11</v>
      </c>
      <c r="I22" s="6" t="s">
        <v>12</v>
      </c>
      <c r="J22" s="6" t="s">
        <v>13</v>
      </c>
      <c r="K22" s="7" t="s">
        <v>22</v>
      </c>
      <c r="L22" s="5" t="s">
        <v>15</v>
      </c>
      <c r="M22" s="6" t="s">
        <v>11</v>
      </c>
      <c r="N22" s="6" t="s">
        <v>12</v>
      </c>
      <c r="O22" s="6" t="s">
        <v>13</v>
      </c>
      <c r="P22" s="7" t="s">
        <v>21</v>
      </c>
      <c r="Q22" s="5" t="s">
        <v>16</v>
      </c>
      <c r="R22" s="6" t="s">
        <v>17</v>
      </c>
      <c r="S22" s="6" t="s">
        <v>18</v>
      </c>
      <c r="T22" s="6" t="s">
        <v>19</v>
      </c>
      <c r="U22" s="7" t="s">
        <v>20</v>
      </c>
      <c r="V22" s="5" t="s">
        <v>15</v>
      </c>
      <c r="W22" s="6" t="s">
        <v>11</v>
      </c>
      <c r="X22" s="6" t="s">
        <v>12</v>
      </c>
      <c r="Y22" s="6" t="s">
        <v>13</v>
      </c>
      <c r="Z22" s="7" t="s">
        <v>21</v>
      </c>
      <c r="AA22" s="5" t="s">
        <v>14</v>
      </c>
      <c r="AB22" s="6" t="s">
        <v>11</v>
      </c>
      <c r="AC22" s="6" t="s">
        <v>12</v>
      </c>
      <c r="AD22" s="6" t="s">
        <v>13</v>
      </c>
      <c r="AE22" s="7" t="s">
        <v>22</v>
      </c>
      <c r="AF22" s="5" t="s">
        <v>9</v>
      </c>
      <c r="AG22" s="6" t="s">
        <v>6</v>
      </c>
      <c r="AH22" s="6" t="s">
        <v>5</v>
      </c>
      <c r="AI22" s="6" t="s">
        <v>7</v>
      </c>
      <c r="AJ22" s="7" t="s">
        <v>10</v>
      </c>
      <c r="AK22" s="4"/>
      <c r="AL22" s="17" t="s">
        <v>8</v>
      </c>
      <c r="AM22" s="4" t="s">
        <v>24</v>
      </c>
      <c r="AN22" s="4"/>
      <c r="AO22" s="4"/>
    </row>
    <row r="23" spans="1:41" x14ac:dyDescent="0.3">
      <c r="A23" s="16">
        <v>0</v>
      </c>
      <c r="B23" s="8">
        <f>$B$1*SIN($D$1*PI()*$H$1*$A23)</f>
        <v>0</v>
      </c>
      <c r="C23" s="2">
        <v>0</v>
      </c>
      <c r="D23" s="2">
        <f>C23</f>
        <v>0</v>
      </c>
      <c r="E23" s="3">
        <f t="shared" ref="E23" si="12">D23</f>
        <v>0</v>
      </c>
      <c r="F23" s="9">
        <f>E23</f>
        <v>0</v>
      </c>
      <c r="G23" s="8">
        <f>AL23</f>
        <v>0</v>
      </c>
      <c r="H23" s="2">
        <f t="shared" ref="H23:J23" si="13">G23</f>
        <v>0</v>
      </c>
      <c r="I23" s="2">
        <f t="shared" si="13"/>
        <v>0</v>
      </c>
      <c r="J23" s="3">
        <f t="shared" si="13"/>
        <v>0</v>
      </c>
      <c r="K23" s="9">
        <f>J23</f>
        <v>0</v>
      </c>
      <c r="L23" s="8">
        <f>K23</f>
        <v>0</v>
      </c>
      <c r="M23" s="2">
        <v>0</v>
      </c>
      <c r="N23" s="2">
        <v>0</v>
      </c>
      <c r="O23" s="3">
        <v>0</v>
      </c>
      <c r="P23" s="9">
        <v>0</v>
      </c>
      <c r="Q23" s="8">
        <v>0</v>
      </c>
      <c r="R23" s="2">
        <v>0</v>
      </c>
      <c r="S23" s="2">
        <v>0</v>
      </c>
      <c r="T23" s="3">
        <v>0</v>
      </c>
      <c r="U23" s="9">
        <v>0</v>
      </c>
      <c r="V23" s="8">
        <f>U23</f>
        <v>0</v>
      </c>
      <c r="W23" s="2">
        <v>0</v>
      </c>
      <c r="X23" s="2">
        <v>0</v>
      </c>
      <c r="Y23" s="3">
        <v>0</v>
      </c>
      <c r="Z23" s="9">
        <v>0</v>
      </c>
      <c r="AA23" s="8">
        <f>G23</f>
        <v>0</v>
      </c>
      <c r="AB23" s="2">
        <v>0</v>
      </c>
      <c r="AC23" s="2">
        <v>0</v>
      </c>
      <c r="AD23" s="3">
        <v>0</v>
      </c>
      <c r="AE23" s="9">
        <v>0</v>
      </c>
      <c r="AF23" s="8">
        <v>0</v>
      </c>
      <c r="AG23" s="2">
        <v>0</v>
      </c>
      <c r="AH23" s="2">
        <v>0</v>
      </c>
      <c r="AI23" s="3">
        <v>0</v>
      </c>
      <c r="AJ23" s="9">
        <v>0</v>
      </c>
      <c r="AL23" s="18">
        <f>E23</f>
        <v>0</v>
      </c>
      <c r="AM23" s="2">
        <f>AL23-AI23</f>
        <v>0</v>
      </c>
    </row>
    <row r="24" spans="1:41" x14ac:dyDescent="0.3">
      <c r="A24" s="16">
        <v>1</v>
      </c>
      <c r="B24" s="8">
        <f t="shared" ref="B24:B39" si="14">$B$1*SIN($D$1*PI()*$H$1*$A24)</f>
        <v>2.1205546227964476</v>
      </c>
      <c r="C24" s="2">
        <v>0.18763026413069922</v>
      </c>
      <c r="D24" s="2">
        <f>($H$1*$H$1*$B24+D23+C25)/(2+$H$1*$H$1*$F$1)</f>
        <v>0.18980112883578162</v>
      </c>
      <c r="E24" s="3">
        <f>($H$1*$H$1*$B24+E23+D25)/(2+$H$1*$H$1*$F$1)</f>
        <v>0.18966658795841548</v>
      </c>
      <c r="F24" s="9">
        <f t="shared" ref="F24:F38" si="15">$B24-1/$H$1/$H$1*(-E23-E25+(2+$F$1*$H$1*$H$1)*E24)</f>
        <v>0.20462203490846775</v>
      </c>
      <c r="G24" s="8"/>
      <c r="J24" s="3"/>
      <c r="K24" s="9"/>
      <c r="L24" s="8"/>
      <c r="O24" s="3"/>
      <c r="P24" s="9"/>
      <c r="Q24" s="8"/>
      <c r="T24" s="3"/>
      <c r="U24" s="9"/>
      <c r="V24" s="8"/>
      <c r="Y24" s="3"/>
      <c r="Z24" s="9"/>
      <c r="AA24" s="8"/>
      <c r="AD24" s="3"/>
      <c r="AE24" s="9"/>
      <c r="AF24" s="8">
        <f>B24</f>
        <v>2.1205546227964476</v>
      </c>
      <c r="AG24" s="2">
        <f>E24+0.5*(AD23+AD25)</f>
        <v>0.19507972674313021</v>
      </c>
      <c r="AH24" s="2">
        <f>($H$1*$H$1*$AF24+AH23+AG25)/(2+$H$1*$H$1*$F$1)</f>
        <v>0.19546804817806929</v>
      </c>
      <c r="AI24" s="3">
        <f>($H$1*$H$1*$AF24+AI23+AH25)/(2+$H$1*$H$1*$F$1)</f>
        <v>0.19534056620513193</v>
      </c>
      <c r="AJ24" s="9">
        <f>$AF24-1/$H$1/$H$1*(-AI23-AI25+(2+$F$1*$H$1*$H$1)*AI24)</f>
        <v>5.6706331954316624E-2</v>
      </c>
      <c r="AL24" s="18">
        <f t="shared" ref="AL24:AL39" si="16">$B$1/(PI()*PI()*$D$1*$D$1+$F$1)*SIN($D$1*PI()*$A24*$H$1)</f>
        <v>0.19509032201612825</v>
      </c>
      <c r="AM24" s="2">
        <f t="shared" ref="AM24:AM39" si="17">AL24-AI24</f>
        <v>-2.5024418900368439E-4</v>
      </c>
      <c r="AN24" s="2" t="s">
        <v>23</v>
      </c>
      <c r="AO24" s="2">
        <f>SQRT(SUMPRODUCT(AJ24:AJ38,AJ24:AJ38))</f>
        <v>0.1055777844530328</v>
      </c>
    </row>
    <row r="25" spans="1:41" x14ac:dyDescent="0.3">
      <c r="A25" s="16">
        <v>2</v>
      </c>
      <c r="B25" s="8">
        <f t="shared" si="14"/>
        <v>4.1596175206595616</v>
      </c>
      <c r="C25" s="2">
        <v>0.3720602518357794</v>
      </c>
      <c r="D25" s="2">
        <f t="shared" ref="D25:D38" si="18">($H$1*$H$1*$B25+D24+C26)/(2+$H$1*$H$1*$F$1)</f>
        <v>0.3717906445307449</v>
      </c>
      <c r="E25" s="3">
        <f t="shared" ref="E25:E38" si="19">($H$1*$H$1*$B25+E24+D26)/(2+$H$1*$H$1*$F$1)</f>
        <v>0.3725899493546061</v>
      </c>
      <c r="F25" s="9">
        <f t="shared" si="15"/>
        <v>6.9049624006107813E-2</v>
      </c>
      <c r="G25" s="8">
        <f>0.25*(F24+F26)+0.5*F25</f>
        <v>0.17908543872695537</v>
      </c>
      <c r="H25" s="2">
        <v>0</v>
      </c>
      <c r="I25" s="2">
        <f>($H$1*$H$1*2*2*$G25+I23+H27)/(2+$H$1*$H$1*2*2*$F$1)</f>
        <v>1.3882592149376386E-3</v>
      </c>
      <c r="J25" s="3">
        <f>($H$1*$H$1*2*2*$G25+J23+I27)/(2+$H$1*$H$1*2*2*$F$1)</f>
        <v>2.9305877494175243E-3</v>
      </c>
      <c r="K25" s="9">
        <f>$G25-1/$H$1/$H$1/4*(-J23-J27+(2+$F$1*$H$1*$H$1*4)*J25)</f>
        <v>0.17614475845181599</v>
      </c>
      <c r="L25" s="8"/>
      <c r="O25" s="3"/>
      <c r="P25" s="9"/>
      <c r="Q25" s="8"/>
      <c r="T25" s="3"/>
      <c r="U25" s="9"/>
      <c r="V25" s="8"/>
      <c r="Y25" s="3"/>
      <c r="Z25" s="9"/>
      <c r="AA25" s="8">
        <f>G25</f>
        <v>0.17908543872695537</v>
      </c>
      <c r="AB25" s="2">
        <f>J25+0.5*(Y23+Y27)</f>
        <v>9.8688948423397531E-3</v>
      </c>
      <c r="AC25" s="2">
        <f>($H$1*$H$1*2*2*$AA25+AC23+AB27)/(2+$H$1*$H$1*2*2*$F$1)</f>
        <v>1.1180572759850557E-2</v>
      </c>
      <c r="AD25" s="3">
        <f>($H$1*$H$1*2*2*$AA25+AD23+AC27)/(2+$H$1*$H$1*2*2*$F$1)</f>
        <v>1.0826277569429435E-2</v>
      </c>
      <c r="AE25" s="9"/>
      <c r="AF25" s="8">
        <f t="shared" ref="AF25:AF38" si="20">B25</f>
        <v>4.1596175206595616</v>
      </c>
      <c r="AG25" s="2">
        <f>E25+AD25</f>
        <v>0.38341622692403554</v>
      </c>
      <c r="AH25" s="2">
        <f t="shared" ref="AH25:AH38" si="21">($H$1*$H$1*$AF25+AH24+AG26)/(2+$H$1*$H$1*$F$1)</f>
        <v>0.38316076500170404</v>
      </c>
      <c r="AI25" s="3">
        <f t="shared" ref="AI25:AI38" si="22">($H$1*$H$1*$AF25+AI24+AH26)/(2+$H$1*$H$1*$F$1)</f>
        <v>0.38338227411090059</v>
      </c>
      <c r="AJ25" s="9">
        <f t="shared" ref="AJ25:AJ38" si="23">$AF25-1/$H$1/$H$1*(-AI24-AI26+(2+$F$1*$H$1*$H$1)*AI25)</f>
        <v>-3.5266070330810528E-2</v>
      </c>
      <c r="AL25" s="18">
        <f t="shared" si="16"/>
        <v>0.38268343236508978</v>
      </c>
      <c r="AM25" s="2">
        <f t="shared" si="17"/>
        <v>-6.988417458108076E-4</v>
      </c>
      <c r="AN25" s="2" t="s">
        <v>24</v>
      </c>
      <c r="AO25" s="2">
        <f>SQRT(SUMPRODUCT(AM24:AM38,AM24:AM38))</f>
        <v>6.4826783048237456E-3</v>
      </c>
    </row>
    <row r="26" spans="1:41" x14ac:dyDescent="0.3">
      <c r="A26" s="16">
        <v>3</v>
      </c>
      <c r="B26" s="8">
        <f t="shared" si="14"/>
        <v>6.038828649944108</v>
      </c>
      <c r="C26" s="2">
        <v>0.53898396149082994</v>
      </c>
      <c r="D26" s="2">
        <f t="shared" si="18"/>
        <v>0.54072023430038674</v>
      </c>
      <c r="E26" s="3">
        <f t="shared" si="19"/>
        <v>0.54098995939416061</v>
      </c>
      <c r="F26" s="9">
        <f t="shared" si="15"/>
        <v>0.3736204719871381</v>
      </c>
      <c r="G26" s="8"/>
      <c r="J26" s="3"/>
      <c r="K26" s="9"/>
      <c r="L26" s="8"/>
      <c r="O26" s="3"/>
      <c r="P26" s="9"/>
      <c r="Q26" s="8"/>
      <c r="T26" s="3"/>
      <c r="U26" s="9"/>
      <c r="V26" s="8"/>
      <c r="Y26" s="3"/>
      <c r="Z26" s="9"/>
      <c r="AA26" s="8"/>
      <c r="AD26" s="3"/>
      <c r="AE26" s="9"/>
      <c r="AF26" s="8">
        <f t="shared" si="20"/>
        <v>6.038828649944108</v>
      </c>
      <c r="AG26" s="2">
        <f>E26+0.5*(AD25+AD27)</f>
        <v>0.55610169762355022</v>
      </c>
      <c r="AH26" s="2">
        <f t="shared" si="21"/>
        <v>0.55667306308483866</v>
      </c>
      <c r="AI26" s="3">
        <f t="shared" si="22"/>
        <v>0.55653530499760884</v>
      </c>
      <c r="AJ26" s="9">
        <f t="shared" si="23"/>
        <v>5.6373301690896938E-2</v>
      </c>
      <c r="AL26" s="18">
        <f t="shared" si="16"/>
        <v>0.55557023301960218</v>
      </c>
      <c r="AM26" s="2">
        <f t="shared" si="17"/>
        <v>-9.6507197800665967E-4</v>
      </c>
    </row>
    <row r="27" spans="1:41" x14ac:dyDescent="0.3">
      <c r="A27" s="16">
        <v>4</v>
      </c>
      <c r="B27" s="8">
        <f t="shared" si="14"/>
        <v>7.6859709808254255</v>
      </c>
      <c r="C27" s="2">
        <v>0.68817283807142038</v>
      </c>
      <c r="D27" s="2">
        <f t="shared" si="18"/>
        <v>0.68791403704875431</v>
      </c>
      <c r="E27" s="3">
        <f t="shared" si="19"/>
        <v>0.68937349201745424</v>
      </c>
      <c r="F27" s="9">
        <f t="shared" si="15"/>
        <v>0.21466537689004817</v>
      </c>
      <c r="G27" s="8">
        <f>0.25*(F26+F28)+0.5*F27</f>
        <v>0.31218092809211262</v>
      </c>
      <c r="H27" s="2">
        <v>0</v>
      </c>
      <c r="I27" s="2">
        <f>($H$1*$H$1*2*2*$G27+I25+H29)/(2+$H$1*$H$1*2*2*$F$1)</f>
        <v>3.108755952311019E-3</v>
      </c>
      <c r="J27" s="3">
        <f>($H$1*$H$1*2*2*$G27+J25+I29)/(2+$H$1*$H$1*2*2*$F$1)</f>
        <v>5.8610178031206443E-3</v>
      </c>
      <c r="K27" s="9">
        <f>$G27-1/$H$1/$H$1/4*(-J25-J29+(2+$F$1*$H$1*$H$1*4)*J27)</f>
        <v>0.20684942364256054</v>
      </c>
      <c r="L27" s="8">
        <f>0.25*(K25+K29)+0.5*K27</f>
        <v>0.19836661341390543</v>
      </c>
      <c r="M27" s="2">
        <v>0</v>
      </c>
      <c r="N27" s="2">
        <f>($H$1*$H$1*16*$L27+N23+M31)/(2+$H$1*$H$1*$F$1*16)</f>
        <v>6.0111094973910734E-3</v>
      </c>
      <c r="O27" s="3">
        <f>($H$1*$H$1*16*$L27+O23+N31)/(2+$H$1*$H$1*$F$1*16)</f>
        <v>9.778438550938455E-3</v>
      </c>
      <c r="P27" s="9">
        <f>$L27-1/$H$1/$H$1/16*(-O23-O31+(2+$F$1*$H$1*$H$1*16)*O27)</f>
        <v>7.1624738494065365E-2</v>
      </c>
      <c r="Q27" s="8"/>
      <c r="T27" s="3"/>
      <c r="U27" s="9"/>
      <c r="V27" s="8">
        <f>L27</f>
        <v>0.19836661341390543</v>
      </c>
      <c r="W27" s="2">
        <f>O27+0.5*(T31+T23)</f>
        <v>1.1737869528259269E-2</v>
      </c>
      <c r="X27" s="2">
        <f>($H$1*$H$1*16*$V27+X23+W31)/(2+$H$1*$H$1*$F$1*16)</f>
        <v>1.3848939453009105E-2</v>
      </c>
      <c r="Y27" s="3">
        <f>($H$1*$H$1*16*$V27+Y23+X31)/(2+$H$1*$H$1*$F$1*16)</f>
        <v>1.3876614185844459E-2</v>
      </c>
      <c r="Z27" s="9">
        <f>$V27-1/$H$1/$H$1/16*(-Y23-Y31+(2+$F$1*$H$1*$H$1*16)*Y27)</f>
        <v>-3.1241546563809397E-5</v>
      </c>
      <c r="AA27" s="8">
        <f>G27</f>
        <v>0.31218092809211262</v>
      </c>
      <c r="AB27" s="2">
        <f>Y27+J27</f>
        <v>1.9737631988965103E-2</v>
      </c>
      <c r="AC27" s="2">
        <f>($H$1*$H$1*2*2*$AA27+AC25+AB29)/(2+$H$1*$H$1*2*2*$F$1)</f>
        <v>1.9023505745772527E-2</v>
      </c>
      <c r="AD27" s="3">
        <f>($H$1*$H$1*2*2*$AA27+AD25+AC29)/(2+$H$1*$H$1*2*2*$F$1)</f>
        <v>1.9397198889349862E-2</v>
      </c>
      <c r="AE27" s="9"/>
      <c r="AF27" s="8">
        <f t="shared" si="20"/>
        <v>7.6859709808254255</v>
      </c>
      <c r="AG27" s="2">
        <f>E27+AD27</f>
        <v>0.70877069090680411</v>
      </c>
      <c r="AH27" s="2">
        <f t="shared" si="21"/>
        <v>0.70827312750561988</v>
      </c>
      <c r="AI27" s="3">
        <f t="shared" si="22"/>
        <v>0.70849333571534989</v>
      </c>
      <c r="AJ27" s="9">
        <f t="shared" si="23"/>
        <v>-2.2180332802042457E-2</v>
      </c>
      <c r="AL27" s="18">
        <f t="shared" si="16"/>
        <v>0.70710678118654746</v>
      </c>
      <c r="AM27" s="2">
        <f t="shared" si="17"/>
        <v>-1.3865545288024306E-3</v>
      </c>
    </row>
    <row r="28" spans="1:41" x14ac:dyDescent="0.3">
      <c r="A28" s="16">
        <v>5</v>
      </c>
      <c r="B28" s="8">
        <f t="shared" si="14"/>
        <v>9.0377457572558075</v>
      </c>
      <c r="C28" s="2">
        <v>0.80777167986049425</v>
      </c>
      <c r="D28" s="2">
        <f t="shared" si="18"/>
        <v>0.81042656570009175</v>
      </c>
      <c r="E28" s="3">
        <f t="shared" si="19"/>
        <v>0.81126510232856841</v>
      </c>
      <c r="F28" s="9">
        <f t="shared" si="15"/>
        <v>0.44577248660121604</v>
      </c>
      <c r="G28" s="8"/>
      <c r="J28" s="3"/>
      <c r="K28" s="9"/>
      <c r="L28" s="8"/>
      <c r="O28" s="3"/>
      <c r="P28" s="9"/>
      <c r="Q28" s="8"/>
      <c r="T28" s="3"/>
      <c r="U28" s="9"/>
      <c r="V28" s="8"/>
      <c r="Y28" s="3"/>
      <c r="Z28" s="9"/>
      <c r="AA28" s="8"/>
      <c r="AD28" s="3"/>
      <c r="AE28" s="9"/>
      <c r="AF28" s="8">
        <f t="shared" si="20"/>
        <v>9.0377457572558075</v>
      </c>
      <c r="AG28" s="2">
        <f>E28+0.5*(AD27+AD29)</f>
        <v>0.83261655968687043</v>
      </c>
      <c r="AH28" s="2">
        <f t="shared" si="21"/>
        <v>0.83319559438187962</v>
      </c>
      <c r="AI28" s="3">
        <f t="shared" si="22"/>
        <v>0.83310895245687155</v>
      </c>
      <c r="AJ28" s="9">
        <f t="shared" si="23"/>
        <v>4.6149403923978483E-2</v>
      </c>
      <c r="AL28" s="18">
        <f t="shared" si="16"/>
        <v>0.83146961230254524</v>
      </c>
      <c r="AM28" s="2">
        <f t="shared" si="17"/>
        <v>-1.6393401543263186E-3</v>
      </c>
    </row>
    <row r="29" spans="1:41" x14ac:dyDescent="0.3">
      <c r="A29" s="16">
        <v>6</v>
      </c>
      <c r="B29" s="8">
        <f t="shared" si="14"/>
        <v>10.042205032661061</v>
      </c>
      <c r="C29" s="2">
        <v>0.90080112875941465</v>
      </c>
      <c r="D29" s="2">
        <f t="shared" si="18"/>
        <v>0.90102202258137298</v>
      </c>
      <c r="E29" s="3">
        <f t="shared" si="19"/>
        <v>0.90276332135715898</v>
      </c>
      <c r="F29" s="9">
        <f t="shared" si="15"/>
        <v>0.23570972446265337</v>
      </c>
      <c r="G29" s="8">
        <f>0.25*(F28+F30)+0.5*F29</f>
        <v>0.31771032340611072</v>
      </c>
      <c r="H29" s="2">
        <v>0</v>
      </c>
      <c r="I29" s="2">
        <f>($H$1*$H$1*2*2*$G29+I27+H31)/(2+$H$1*$H$1*2*2*$F$1)</f>
        <v>4.0051992585582634E-3</v>
      </c>
      <c r="J29" s="3">
        <f>($H$1*$H$1*2*2*$G29+J27+I31)/(2+$H$1*$H$1*2*2*$F$1)</f>
        <v>7.2372215029732727E-3</v>
      </c>
      <c r="K29" s="9">
        <f>$G29-1/$H$1/$H$1/4*(-J27-J31+(2+$F$1*$H$1*$H$1*4)*J29)</f>
        <v>0.20362284791868468</v>
      </c>
      <c r="L29" s="8"/>
      <c r="O29" s="3"/>
      <c r="P29" s="9"/>
      <c r="Q29" s="8"/>
      <c r="T29" s="3"/>
      <c r="U29" s="9"/>
      <c r="V29" s="8"/>
      <c r="Y29" s="3"/>
      <c r="Z29" s="9"/>
      <c r="AA29" s="8">
        <f>G29</f>
        <v>0.31771032340611072</v>
      </c>
      <c r="AB29" s="2">
        <f>J29+0.5*(Y27+Y31)</f>
        <v>2.2285854007532937E-2</v>
      </c>
      <c r="AC29" s="2">
        <f>($H$1*$H$1*2*2*$AA29+AC27+AB31)/(2+$H$1*$H$1*2*2*$F$1)</f>
        <v>2.3393374440477122E-2</v>
      </c>
      <c r="AD29" s="3">
        <f>($H$1*$H$1*2*2*$AA29+AD27+AC31)/(2+$H$1*$H$1*2*2*$F$1)</f>
        <v>2.33057158272542E-2</v>
      </c>
      <c r="AE29" s="9"/>
      <c r="AF29" s="8">
        <f t="shared" si="20"/>
        <v>10.042205032661061</v>
      </c>
      <c r="AG29" s="2">
        <f>E29+AD29</f>
        <v>0.92606903718441314</v>
      </c>
      <c r="AH29" s="2">
        <f t="shared" si="21"/>
        <v>0.92567520667964742</v>
      </c>
      <c r="AI29" s="3">
        <f t="shared" si="22"/>
        <v>0.92585547778872546</v>
      </c>
      <c r="AJ29" s="9">
        <f t="shared" si="23"/>
        <v>-1.2099744981240335E-2</v>
      </c>
      <c r="AL29" s="18">
        <f t="shared" si="16"/>
        <v>0.92387953251128674</v>
      </c>
      <c r="AM29" s="2">
        <f t="shared" si="17"/>
        <v>-1.9759452774387176E-3</v>
      </c>
    </row>
    <row r="30" spans="1:41" x14ac:dyDescent="0.3">
      <c r="A30" s="16">
        <v>7</v>
      </c>
      <c r="B30" s="8">
        <f t="shared" si="14"/>
        <v>10.660748000394614</v>
      </c>
      <c r="C30" s="2">
        <v>0.95590973332953044</v>
      </c>
      <c r="D30" s="2">
        <f t="shared" si="18"/>
        <v>0.95856059620096867</v>
      </c>
      <c r="E30" s="3">
        <f t="shared" si="19"/>
        <v>0.95948133731215102</v>
      </c>
      <c r="F30" s="9">
        <f t="shared" si="15"/>
        <v>0.35364935809792009</v>
      </c>
      <c r="G30" s="8"/>
      <c r="J30" s="3"/>
      <c r="K30" s="9"/>
      <c r="L30" s="8"/>
      <c r="O30" s="3"/>
      <c r="P30" s="9"/>
      <c r="Q30" s="8"/>
      <c r="T30" s="3"/>
      <c r="U30" s="9"/>
      <c r="V30" s="8"/>
      <c r="Y30" s="3"/>
      <c r="Z30" s="9"/>
      <c r="AA30" s="8"/>
      <c r="AD30" s="3"/>
      <c r="AE30" s="9"/>
      <c r="AF30" s="8">
        <f t="shared" si="20"/>
        <v>10.660748000394614</v>
      </c>
      <c r="AG30" s="2">
        <f>E30+0.5*(AD29+AD31)</f>
        <v>0.98254337434467554</v>
      </c>
      <c r="AH30" s="2">
        <f t="shared" si="21"/>
        <v>0.98299126267185943</v>
      </c>
      <c r="AI30" s="3">
        <f t="shared" si="22"/>
        <v>0.98294399804302623</v>
      </c>
      <c r="AJ30" s="9">
        <f t="shared" si="23"/>
        <v>2.4710683440611447E-2</v>
      </c>
      <c r="AL30" s="18">
        <f t="shared" si="16"/>
        <v>0.98078528040323043</v>
      </c>
      <c r="AM30" s="2">
        <f t="shared" si="17"/>
        <v>-2.1587176397958041E-3</v>
      </c>
    </row>
    <row r="31" spans="1:41" x14ac:dyDescent="0.3">
      <c r="A31" s="16">
        <v>8</v>
      </c>
      <c r="B31" s="8">
        <f t="shared" si="14"/>
        <v>10.869604401089358</v>
      </c>
      <c r="C31" s="2">
        <v>0.97820000027293286</v>
      </c>
      <c r="D31" s="2">
        <f t="shared" si="18"/>
        <v>0.97830378036447707</v>
      </c>
      <c r="E31" s="3">
        <f t="shared" si="19"/>
        <v>0.9796852231695472</v>
      </c>
      <c r="F31" s="9">
        <f t="shared" si="15"/>
        <v>0.1737496762078159</v>
      </c>
      <c r="G31" s="8">
        <f>0.25*(F30+F32)+0.5*F31</f>
        <v>0.2290017525933008</v>
      </c>
      <c r="H31" s="2">
        <v>0</v>
      </c>
      <c r="I31" s="2">
        <f>($H$1*$H$1*2*2*$G31+I29+H33)/(2+$H$1*$H$1*2*2*$F$1)</f>
        <v>3.7622829855893771E-3</v>
      </c>
      <c r="J31" s="3">
        <f>($H$1*$H$1*2*2*$G31+J29+I33)/(2+$H$1*$H$1*2*2*$F$1)</f>
        <v>6.9438899843188261E-3</v>
      </c>
      <c r="K31" s="9">
        <f>$G31-1/$H$1/$H$1/4*(-J29-J33+(2+$F$1*$H$1*$H$1*4)*J31)</f>
        <v>0.16240147517368353</v>
      </c>
      <c r="L31" s="8">
        <f>0.25*(K29+K33)+0.5*K31</f>
        <v>0.16023608174881146</v>
      </c>
      <c r="M31" s="2">
        <v>0</v>
      </c>
      <c r="N31" s="2">
        <f>($H$1*$H$1*16*$L31+N27+M35)/(2+$H$1*$H$1*$F$1*16)</f>
        <v>7.7701161729414733E-3</v>
      </c>
      <c r="O31" s="3">
        <f>($H$1*$H$1*16*$L31+O27+N35)/(2+$H$1*$H$1*$F$1*16)</f>
        <v>1.2246662328820559E-2</v>
      </c>
      <c r="P31" s="9">
        <f>$L31-1/$H$1/$H$1/16*(-O27-O35+(2+$F$1*$H$1*$H$1*16)*O31)</f>
        <v>3.4727145936516629E-2</v>
      </c>
      <c r="Q31" s="8">
        <f>0.25*(P27+P35)+0.5*P31</f>
        <v>3.5269757591774656E-2</v>
      </c>
      <c r="R31" s="2">
        <v>0</v>
      </c>
      <c r="S31" s="2">
        <f>($H$1*$H$1*64*$Q31+S23+R39)/(2+$H$1*$H$1*64*$F$1)</f>
        <v>3.9188619546416288E-3</v>
      </c>
      <c r="T31" s="3">
        <f>($H$1*$H$1*64*$Q31+T23+S39)/(2+$H$1*$H$1*64*$F$1)</f>
        <v>3.9188619546416288E-3</v>
      </c>
      <c r="U31" s="9">
        <f>$Q31-1/$H$1/$H$1/64*(-T23-T39+(2+$F$1*$H$1*$H$1*64)*T31)</f>
        <v>0</v>
      </c>
      <c r="V31" s="8">
        <f>L31</f>
        <v>0.16023608174881146</v>
      </c>
      <c r="W31" s="2">
        <f>O31+T31</f>
        <v>1.6165524283462188E-2</v>
      </c>
      <c r="X31" s="2">
        <f>($H$1*$H$1*16*$V31+X27+W35)/(2+$H$1*$H$1*$F$1*16)</f>
        <v>1.6222603419935106E-2</v>
      </c>
      <c r="Y31" s="3">
        <f>($H$1*$H$1*16*$V31+Y27+X35)/(2+$H$1*$H$1*$F$1*16)</f>
        <v>1.6220650823274868E-2</v>
      </c>
      <c r="Z31" s="9">
        <f>$V31-1/$H$1/$H$1/16*(-Y27-Y35+(2+$F$1*$H$1*$H$1*16)*Y31)</f>
        <v>-1.5147416515787215E-5</v>
      </c>
      <c r="AA31" s="8">
        <f>G31</f>
        <v>0.2290017525933008</v>
      </c>
      <c r="AB31" s="2">
        <f>Y31+J31</f>
        <v>2.3164540807593694E-2</v>
      </c>
      <c r="AC31" s="2">
        <f>($H$1*$H$1*2*2*$AA31+AC29+AB33)/(2+$H$1*$H$1*2*2*$F$1)</f>
        <v>2.2614160771738903E-2</v>
      </c>
      <c r="AD31" s="3">
        <f>($H$1*$H$1*2*2*$AA31+AD29+AC33)/(2+$H$1*$H$1*2*2*$F$1)</f>
        <v>2.2818358237794756E-2</v>
      </c>
      <c r="AE31" s="9"/>
      <c r="AF31" s="8">
        <f t="shared" si="20"/>
        <v>10.869604401089358</v>
      </c>
      <c r="AG31" s="2">
        <f>E31+AD31</f>
        <v>1.002503581407342</v>
      </c>
      <c r="AH31" s="2">
        <f t="shared" si="21"/>
        <v>1.002228596413141</v>
      </c>
      <c r="AI31" s="3">
        <f t="shared" si="22"/>
        <v>1.0023251225203309</v>
      </c>
      <c r="AJ31" s="9">
        <f t="shared" si="23"/>
        <v>-7.2637358228497817E-3</v>
      </c>
      <c r="AL31" s="18">
        <f t="shared" si="16"/>
        <v>1</v>
      </c>
      <c r="AM31" s="2">
        <f t="shared" si="17"/>
        <v>-2.3251225203309023E-3</v>
      </c>
    </row>
    <row r="32" spans="1:41" x14ac:dyDescent="0.3">
      <c r="A32" s="16">
        <v>9</v>
      </c>
      <c r="B32" s="8">
        <f t="shared" si="14"/>
        <v>10.660748000394614</v>
      </c>
      <c r="C32" s="2">
        <v>0.95940907147827892</v>
      </c>
      <c r="D32" s="2">
        <f t="shared" si="18"/>
        <v>0.96125661223819414</v>
      </c>
      <c r="E32" s="3">
        <f t="shared" si="19"/>
        <v>0.96193532191088094</v>
      </c>
      <c r="F32" s="9">
        <f t="shared" si="15"/>
        <v>0.21485829985965132</v>
      </c>
      <c r="G32" s="8"/>
      <c r="J32" s="3"/>
      <c r="K32" s="9"/>
      <c r="L32" s="8"/>
      <c r="O32" s="3"/>
      <c r="P32" s="9"/>
      <c r="Q32" s="8"/>
      <c r="T32" s="3"/>
      <c r="U32" s="9"/>
      <c r="V32" s="8"/>
      <c r="Y32" s="3"/>
      <c r="Z32" s="9"/>
      <c r="AA32" s="8"/>
      <c r="AD32" s="3"/>
      <c r="AE32" s="9"/>
      <c r="AF32" s="8">
        <f t="shared" si="20"/>
        <v>10.660748000394614</v>
      </c>
      <c r="AG32" s="2">
        <f>E32+0.5*(AD31+AD33)</f>
        <v>0.98292149341740642</v>
      </c>
      <c r="AH32" s="2">
        <f t="shared" si="21"/>
        <v>0.98316218731572547</v>
      </c>
      <c r="AI32" s="3">
        <f t="shared" si="22"/>
        <v>0.98313381334766747</v>
      </c>
      <c r="AJ32" s="9">
        <f t="shared" si="23"/>
        <v>6.936747374647112E-3</v>
      </c>
      <c r="AL32" s="18">
        <f t="shared" si="16"/>
        <v>0.98078528040323043</v>
      </c>
      <c r="AM32" s="2">
        <f t="shared" si="17"/>
        <v>-2.3485329444370429E-3</v>
      </c>
    </row>
    <row r="33" spans="1:39" x14ac:dyDescent="0.3">
      <c r="A33" s="16">
        <v>10</v>
      </c>
      <c r="B33" s="8">
        <f t="shared" si="14"/>
        <v>10.042205032661061</v>
      </c>
      <c r="C33" s="2">
        <v>0.90632080587692532</v>
      </c>
      <c r="D33" s="2">
        <f t="shared" si="18"/>
        <v>0.90629943362688759</v>
      </c>
      <c r="E33" s="3">
        <f t="shared" si="19"/>
        <v>0.90713872386071426</v>
      </c>
      <c r="F33" s="9">
        <f t="shared" si="15"/>
        <v>0.18276571160834187</v>
      </c>
      <c r="G33" s="8">
        <f>0.25*(F32+F34)+0.5*F33</f>
        <v>0.16955055167175548</v>
      </c>
      <c r="H33" s="2">
        <v>0</v>
      </c>
      <c r="I33" s="2">
        <f>($H$1*$H$1*2*2*$G33+I31+H35)/(2+$H$1*$H$1*2*2*$F$1)</f>
        <v>3.1809043623990357E-3</v>
      </c>
      <c r="J33" s="3">
        <f>($H$1*$H$1*2*2*$G33+J31+I35)/(2+$H$1*$H$1*2*2*$F$1)</f>
        <v>5.7184274119878404E-3</v>
      </c>
      <c r="K33" s="9">
        <f>$G33-1/$H$1/$H$1/4*(-J31-J35+(2+$F$1*$H$1*$H$1*4)*J33)</f>
        <v>0.1125185287291941</v>
      </c>
      <c r="L33" s="8"/>
      <c r="O33" s="3"/>
      <c r="P33" s="9"/>
      <c r="Q33" s="8"/>
      <c r="T33" s="3"/>
      <c r="U33" s="9"/>
      <c r="V33" s="8"/>
      <c r="Y33" s="3"/>
      <c r="Z33" s="9"/>
      <c r="AA33" s="8">
        <f>G33</f>
        <v>0.16955055167175548</v>
      </c>
      <c r="AB33" s="2">
        <f>J33+0.5*(Y31+Y35)</f>
        <v>1.8610140980788777E-2</v>
      </c>
      <c r="AC33" s="2">
        <f>($H$1*$H$1*2*2*$AA33+AC31+AB35)/(2+$H$1*$H$1*2*2*$F$1)</f>
        <v>1.9109385111530531E-2</v>
      </c>
      <c r="AD33" s="3">
        <f>($H$1*$H$1*2*2*$AA33+AD31+AC35)/(2+$H$1*$H$1*2*2*$F$1)</f>
        <v>1.9153984775256153E-2</v>
      </c>
      <c r="AE33" s="9"/>
      <c r="AF33" s="8">
        <f t="shared" si="20"/>
        <v>10.042205032661061</v>
      </c>
      <c r="AG33" s="2">
        <f>E33+AD33</f>
        <v>0.92629270863597046</v>
      </c>
      <c r="AH33" s="2">
        <f t="shared" si="21"/>
        <v>0.92613932375685171</v>
      </c>
      <c r="AI33" s="3">
        <f t="shared" si="22"/>
        <v>0.92616642042628394</v>
      </c>
      <c r="AJ33" s="9">
        <f t="shared" si="23"/>
        <v>-2.0811400639200173E-3</v>
      </c>
      <c r="AL33" s="18">
        <f t="shared" si="16"/>
        <v>0.92387953251128674</v>
      </c>
      <c r="AM33" s="2">
        <f t="shared" si="17"/>
        <v>-2.2868879149972043E-3</v>
      </c>
    </row>
    <row r="34" spans="1:39" x14ac:dyDescent="0.3">
      <c r="A34" s="16">
        <v>11</v>
      </c>
      <c r="B34" s="8">
        <f t="shared" si="14"/>
        <v>9.0377457572558111</v>
      </c>
      <c r="C34" s="2">
        <v>0.81565512376935367</v>
      </c>
      <c r="D34" s="2">
        <f t="shared" si="18"/>
        <v>0.81665827304179606</v>
      </c>
      <c r="E34" s="3">
        <f t="shared" si="19"/>
        <v>0.81737220160276625</v>
      </c>
      <c r="F34" s="9">
        <f t="shared" si="15"/>
        <v>9.781248361068684E-2</v>
      </c>
      <c r="G34" s="8"/>
      <c r="J34" s="3"/>
      <c r="K34" s="9"/>
      <c r="L34" s="8"/>
      <c r="O34" s="3"/>
      <c r="P34" s="9"/>
      <c r="Q34" s="8"/>
      <c r="T34" s="3"/>
      <c r="U34" s="9"/>
      <c r="V34" s="8"/>
      <c r="Y34" s="3"/>
      <c r="Z34" s="9"/>
      <c r="AA34" s="8"/>
      <c r="AD34" s="3"/>
      <c r="AE34" s="9"/>
      <c r="AF34" s="8">
        <f t="shared" si="20"/>
        <v>9.0377457572558111</v>
      </c>
      <c r="AG34" s="2">
        <f>E34+0.5*(AD33+AD35)</f>
        <v>0.83350682852257085</v>
      </c>
      <c r="AH34" s="2">
        <f t="shared" si="21"/>
        <v>0.83358950167585832</v>
      </c>
      <c r="AI34" s="3">
        <f t="shared" si="22"/>
        <v>0.83358137222248363</v>
      </c>
      <c r="AJ34" s="9">
        <f t="shared" si="23"/>
        <v>-3.2245186383992319E-3</v>
      </c>
      <c r="AL34" s="18">
        <f t="shared" si="16"/>
        <v>0.83146961230254546</v>
      </c>
      <c r="AM34" s="2">
        <f t="shared" si="17"/>
        <v>-2.111759919938172E-3</v>
      </c>
    </row>
    <row r="35" spans="1:39" x14ac:dyDescent="0.3">
      <c r="A35" s="16">
        <v>12</v>
      </c>
      <c r="B35" s="8">
        <f t="shared" si="14"/>
        <v>7.6859709808254273</v>
      </c>
      <c r="C35" s="2">
        <v>0.69490348947149361</v>
      </c>
      <c r="D35" s="2">
        <f t="shared" si="18"/>
        <v>0.69549484514304849</v>
      </c>
      <c r="E35" s="3">
        <f t="shared" si="19"/>
        <v>0.69587692515715283</v>
      </c>
      <c r="F35" s="9">
        <f t="shared" si="15"/>
        <v>3.6592855383926093E-2</v>
      </c>
      <c r="G35" s="8">
        <f>0.25*(F34+F36)+0.5*F35</f>
        <v>4.5790459661101846E-2</v>
      </c>
      <c r="H35" s="2">
        <v>0</v>
      </c>
      <c r="I35" s="2">
        <f>($H$1*$H$1*2*2*$G35+I33+H37)/(2+$H$1*$H$1*2*2*$F$1)</f>
        <v>1.9330878980979855E-3</v>
      </c>
      <c r="J35" s="3">
        <f>($H$1*$H$1*2*2*$G35+J33+I37)/(2+$H$1*$H$1*2*2*$F$1)</f>
        <v>3.6911899094916431E-3</v>
      </c>
      <c r="K35" s="9">
        <f>$G35-1/$H$1/$H$1/4*(-J33-J37+(2+$F$1*$H$1*$H$1*4)*J35)</f>
        <v>5.5823146036189319E-2</v>
      </c>
      <c r="L35" s="8">
        <f>0.25*(K33+K37)+0.5*K35</f>
        <v>5.6041205200393185E-2</v>
      </c>
      <c r="M35" s="2">
        <v>0</v>
      </c>
      <c r="N35" s="2">
        <f>($H$1*$H$1*16*$L35+N31+M39)/(2+$H$1*$H$1*$F$1*16)</f>
        <v>5.4655473929532353E-3</v>
      </c>
      <c r="O35" s="3">
        <f>($H$1*$H$1*16*$L35+O31+N39)/(2+$H$1*$H$1*$F$1*16)</f>
        <v>7.6359940139855195E-3</v>
      </c>
      <c r="P35" s="9">
        <f>$L35-1/$H$1/$H$1/16*(-O31-O39+(2+$F$1*$H$1*$H$1*16)*O35)</f>
        <v>0</v>
      </c>
      <c r="Q35" s="8"/>
      <c r="T35" s="3"/>
      <c r="U35" s="9"/>
      <c r="V35" s="8">
        <f>L35</f>
        <v>5.6041205200393185E-2</v>
      </c>
      <c r="W35" s="2">
        <f>O35+0.5*(T39+T31)</f>
        <v>9.5954249913063339E-3</v>
      </c>
      <c r="X35" s="2">
        <f>($H$1*$H$1*16*$V35+X31+W39)/(2+$H$1*$H$1*$F$1*16)</f>
        <v>9.5637230278592389E-3</v>
      </c>
      <c r="Y35" s="3">
        <f>($H$1*$H$1*16*$V35+Y31+X39)/(2+$H$1*$H$1*$F$1*16)</f>
        <v>9.5627763143270022E-3</v>
      </c>
      <c r="Z35" s="9">
        <f>$V35-1/$H$1/$H$1/16*(-Y31-Y39+(2+$F$1*$H$1*$H$1*16)*Y35)</f>
        <v>0</v>
      </c>
      <c r="AA35" s="8">
        <f>G35</f>
        <v>4.5790459661101846E-2</v>
      </c>
      <c r="AB35" s="2">
        <f>Y35+J35</f>
        <v>1.3253966223818645E-2</v>
      </c>
      <c r="AC35" s="2">
        <f>($H$1*$H$1*2*2*$AA35+AC33+AB37)/(2+$H$1*$H$1*2*2*$F$1)</f>
        <v>1.3139664954959749E-2</v>
      </c>
      <c r="AD35" s="3">
        <f>($H$1*$H$1*2*2*$AA35+AD33+AC37)/(2+$H$1*$H$1*2*2*$F$1)</f>
        <v>1.3115269064353069E-2</v>
      </c>
      <c r="AE35" s="9"/>
      <c r="AF35" s="8">
        <f t="shared" si="20"/>
        <v>7.6859709808254273</v>
      </c>
      <c r="AG35" s="2">
        <f>E35+AD35</f>
        <v>0.70899219422150594</v>
      </c>
      <c r="AH35" s="2">
        <f t="shared" si="21"/>
        <v>0.70894880688964712</v>
      </c>
      <c r="AI35" s="3">
        <f t="shared" si="22"/>
        <v>0.70893621111371563</v>
      </c>
      <c r="AJ35" s="9">
        <f t="shared" si="23"/>
        <v>-2.5824146072501719E-3</v>
      </c>
      <c r="AL35" s="18">
        <f t="shared" si="16"/>
        <v>0.70710678118654757</v>
      </c>
      <c r="AM35" s="2">
        <f t="shared" si="17"/>
        <v>-1.8294299271680581E-3</v>
      </c>
    </row>
    <row r="36" spans="1:39" x14ac:dyDescent="0.3">
      <c r="A36" s="16">
        <v>13</v>
      </c>
      <c r="B36" s="8">
        <f t="shared" si="14"/>
        <v>6.038828649944108</v>
      </c>
      <c r="C36" s="2">
        <v>0.54702486983929166</v>
      </c>
      <c r="D36" s="2">
        <f t="shared" si="18"/>
        <v>0.54707659380658524</v>
      </c>
      <c r="E36" s="3">
        <f t="shared" si="19"/>
        <v>0.54721953464792872</v>
      </c>
      <c r="F36" s="9">
        <f t="shared" si="15"/>
        <v>1.2163644265868356E-2</v>
      </c>
      <c r="G36" s="8"/>
      <c r="J36" s="3"/>
      <c r="K36" s="9"/>
      <c r="L36" s="8"/>
      <c r="O36" s="3"/>
      <c r="P36" s="9"/>
      <c r="Q36" s="8"/>
      <c r="T36" s="3"/>
      <c r="U36" s="9"/>
      <c r="V36" s="8"/>
      <c r="Y36" s="3"/>
      <c r="Z36" s="9"/>
      <c r="AA36" s="8"/>
      <c r="AD36" s="3"/>
      <c r="AE36" s="9"/>
      <c r="AF36" s="8">
        <f t="shared" si="20"/>
        <v>6.038828649944108</v>
      </c>
      <c r="AG36" s="2">
        <f>E36+0.5*(AD35+AD37)</f>
        <v>0.55705411923649928</v>
      </c>
      <c r="AH36" s="2">
        <f t="shared" si="21"/>
        <v>0.55703700793576139</v>
      </c>
      <c r="AI36" s="3">
        <f t="shared" si="22"/>
        <v>0.55702692037870172</v>
      </c>
      <c r="AJ36" s="9">
        <f t="shared" si="23"/>
        <v>-2.5904374622172099E-3</v>
      </c>
      <c r="AL36" s="18">
        <f t="shared" si="16"/>
        <v>0.55557023301960218</v>
      </c>
      <c r="AM36" s="2">
        <f t="shared" si="17"/>
        <v>-1.4566873590995399E-3</v>
      </c>
    </row>
    <row r="37" spans="1:39" x14ac:dyDescent="0.3">
      <c r="A37" s="16">
        <v>14</v>
      </c>
      <c r="B37" s="8">
        <f t="shared" si="14"/>
        <v>4.1596175206595625</v>
      </c>
      <c r="C37" s="2">
        <v>0.37720618600083494</v>
      </c>
      <c r="D37" s="2">
        <f t="shared" si="18"/>
        <v>0.377110546032079</v>
      </c>
      <c r="E37" s="3">
        <f t="shared" si="19"/>
        <v>0.37715806026749255</v>
      </c>
      <c r="F37" s="9">
        <f t="shared" si="15"/>
        <v>6.0699667291679305E-3</v>
      </c>
      <c r="G37" s="8">
        <f>0.25*(F36+F38)+0.5*F37</f>
        <v>6.0758944310520535E-3</v>
      </c>
      <c r="H37" s="2">
        <v>0</v>
      </c>
      <c r="I37" s="2">
        <f>($H$1*$H$1*2*2*$G37+I35+H39)/(2+$H$1*$H$1*2*2*$F$1)</f>
        <v>1.006151317126536E-3</v>
      </c>
      <c r="J37" s="3">
        <f>($H$1*$H$1*2*2*$G37+J35+I39)/(2+$H$1*$H$1*2*2*$F$1)</f>
        <v>1.8783879739419939E-3</v>
      </c>
      <c r="K37" s="9">
        <f>$G37-1/$H$1/$H$1/4*(-J35-J39+(2+$F$1*$H$1*$H$1*4)*J37)</f>
        <v>0</v>
      </c>
      <c r="L37" s="8"/>
      <c r="O37" s="3"/>
      <c r="P37" s="9"/>
      <c r="Q37" s="8"/>
      <c r="T37" s="3"/>
      <c r="U37" s="9"/>
      <c r="V37" s="8"/>
      <c r="Y37" s="3"/>
      <c r="Z37" s="9"/>
      <c r="AA37" s="8">
        <f>G37</f>
        <v>6.0758944310520535E-3</v>
      </c>
      <c r="AB37" s="2">
        <f>J37+0.5*(Y35+Y39)</f>
        <v>6.6597761311054954E-3</v>
      </c>
      <c r="AC37" s="2">
        <f>($H$1*$H$1*2*2*$AA37+AC35+AB39)/(2+$H$1*$H$1*2*2*$F$1)</f>
        <v>6.5660035003757833E-3</v>
      </c>
      <c r="AD37" s="3">
        <f>($H$1*$H$1*2*2*$AA37+AD35+AC39)/(2+$H$1*$H$1*2*2*$F$1)</f>
        <v>6.5539001127879722E-3</v>
      </c>
      <c r="AE37" s="9"/>
      <c r="AF37" s="8">
        <f t="shared" si="20"/>
        <v>4.1596175206595625</v>
      </c>
      <c r="AG37" s="2">
        <f>E37+AD37</f>
        <v>0.38371196038028049</v>
      </c>
      <c r="AH37" s="2">
        <f t="shared" si="21"/>
        <v>0.38370434163757289</v>
      </c>
      <c r="AI37" s="3">
        <f t="shared" si="22"/>
        <v>0.3836942227412361</v>
      </c>
      <c r="AJ37" s="9">
        <f t="shared" si="23"/>
        <v>-1.292693938271583E-3</v>
      </c>
      <c r="AL37" s="18">
        <f t="shared" si="16"/>
        <v>0.38268343236508989</v>
      </c>
      <c r="AM37" s="2">
        <f t="shared" si="17"/>
        <v>-1.0107903761462089E-3</v>
      </c>
    </row>
    <row r="38" spans="1:39" x14ac:dyDescent="0.3">
      <c r="A38" s="16">
        <v>15</v>
      </c>
      <c r="B38" s="8">
        <f t="shared" si="14"/>
        <v>2.1205546227964516</v>
      </c>
      <c r="C38" s="2">
        <v>0.1923690803879341</v>
      </c>
      <c r="D38" s="2">
        <f t="shared" si="18"/>
        <v>0.19232135361989994</v>
      </c>
      <c r="E38" s="3">
        <f t="shared" si="19"/>
        <v>0.19234506442743574</v>
      </c>
      <c r="F38" s="9">
        <f t="shared" si="15"/>
        <v>3.9968028886505635E-15</v>
      </c>
      <c r="G38" s="8"/>
      <c r="J38" s="3"/>
      <c r="K38" s="9"/>
      <c r="L38" s="8"/>
      <c r="O38" s="3"/>
      <c r="P38" s="9"/>
      <c r="Q38" s="8"/>
      <c r="T38" s="3"/>
      <c r="U38" s="9"/>
      <c r="V38" s="8"/>
      <c r="Y38" s="3"/>
      <c r="Z38" s="9"/>
      <c r="AA38" s="8"/>
      <c r="AD38" s="3"/>
      <c r="AE38" s="9"/>
      <c r="AF38" s="8">
        <f t="shared" si="20"/>
        <v>2.1205546227964516</v>
      </c>
      <c r="AG38" s="2">
        <f>E38+0.5*(AD37+AD39)</f>
        <v>0.19562201448382971</v>
      </c>
      <c r="AH38" s="2">
        <f t="shared" si="21"/>
        <v>0.195611824721277</v>
      </c>
      <c r="AI38" s="3">
        <f t="shared" si="22"/>
        <v>0.19560677513558067</v>
      </c>
      <c r="AJ38" s="9">
        <f t="shared" si="23"/>
        <v>3.9968028886505635E-15</v>
      </c>
      <c r="AL38" s="18">
        <f t="shared" si="16"/>
        <v>0.19509032201612861</v>
      </c>
      <c r="AM38" s="2">
        <f t="shared" si="17"/>
        <v>-5.1645311945205941E-4</v>
      </c>
    </row>
    <row r="39" spans="1:39" x14ac:dyDescent="0.3">
      <c r="A39" s="16">
        <v>16</v>
      </c>
      <c r="B39" s="10">
        <f t="shared" si="14"/>
        <v>1.3316879037462562E-15</v>
      </c>
      <c r="C39" s="11">
        <v>0</v>
      </c>
      <c r="D39" s="11">
        <f t="shared" ref="D39:L39" si="24">C39</f>
        <v>0</v>
      </c>
      <c r="E39" s="12">
        <f t="shared" si="24"/>
        <v>0</v>
      </c>
      <c r="F39" s="13">
        <f t="shared" si="24"/>
        <v>0</v>
      </c>
      <c r="G39" s="10">
        <f t="shared" si="24"/>
        <v>0</v>
      </c>
      <c r="H39" s="11">
        <f t="shared" si="24"/>
        <v>0</v>
      </c>
      <c r="I39" s="11">
        <f t="shared" si="24"/>
        <v>0</v>
      </c>
      <c r="J39" s="12">
        <f t="shared" si="24"/>
        <v>0</v>
      </c>
      <c r="K39" s="13">
        <f t="shared" si="24"/>
        <v>0</v>
      </c>
      <c r="L39" s="10">
        <f t="shared" si="24"/>
        <v>0</v>
      </c>
      <c r="M39" s="11">
        <v>0</v>
      </c>
      <c r="N39" s="11">
        <v>0</v>
      </c>
      <c r="O39" s="12">
        <v>0</v>
      </c>
      <c r="P39" s="13">
        <v>0</v>
      </c>
      <c r="Q39" s="10">
        <v>0</v>
      </c>
      <c r="R39" s="11">
        <v>0</v>
      </c>
      <c r="S39" s="11">
        <v>0</v>
      </c>
      <c r="T39" s="12">
        <v>0</v>
      </c>
      <c r="U39" s="13">
        <v>0</v>
      </c>
      <c r="V39" s="10">
        <v>0</v>
      </c>
      <c r="W39" s="11">
        <v>0</v>
      </c>
      <c r="X39" s="11">
        <v>0</v>
      </c>
      <c r="Y39" s="12">
        <v>0</v>
      </c>
      <c r="Z39" s="13">
        <v>0</v>
      </c>
      <c r="AA39" s="10">
        <f>G39</f>
        <v>0</v>
      </c>
      <c r="AB39" s="11">
        <v>0</v>
      </c>
      <c r="AC39" s="11">
        <v>0</v>
      </c>
      <c r="AD39" s="12">
        <v>0</v>
      </c>
      <c r="AE39" s="13">
        <v>0</v>
      </c>
      <c r="AF39" s="10">
        <v>0</v>
      </c>
      <c r="AG39" s="11">
        <v>0</v>
      </c>
      <c r="AH39" s="11">
        <v>0</v>
      </c>
      <c r="AI39" s="12">
        <v>0</v>
      </c>
      <c r="AJ39" s="13">
        <v>0</v>
      </c>
      <c r="AL39" s="19">
        <f t="shared" si="16"/>
        <v>1.22514845490862E-16</v>
      </c>
      <c r="AM39" s="2">
        <f t="shared" si="17"/>
        <v>1.22514845490862E-16</v>
      </c>
    </row>
  </sheetData>
  <pageMargins left="0.7" right="0.7" top="0.75" bottom="0.75" header="0.3" footer="0.3"/>
  <ignoredErrors>
    <ignoredError sqref="AG5:AG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4BAB-761A-4110-B6F0-72A6F8AF73DB}">
  <dimension ref="B2:H14"/>
  <sheetViews>
    <sheetView tabSelected="1" workbookViewId="0">
      <selection activeCell="H23" sqref="H23"/>
    </sheetView>
  </sheetViews>
  <sheetFormatPr defaultRowHeight="14.4" x14ac:dyDescent="0.3"/>
  <cols>
    <col min="3" max="3" width="13" customWidth="1"/>
    <col min="4" max="4" width="14" customWidth="1"/>
    <col min="7" max="7" width="15.6640625" customWidth="1"/>
    <col min="8" max="8" width="15.88671875" customWidth="1"/>
  </cols>
  <sheetData>
    <row r="2" spans="2:8" x14ac:dyDescent="0.3">
      <c r="B2" t="s">
        <v>3</v>
      </c>
      <c r="C2">
        <v>1</v>
      </c>
      <c r="F2" t="s">
        <v>3</v>
      </c>
      <c r="G2">
        <v>10</v>
      </c>
    </row>
    <row r="4" spans="2:8" x14ac:dyDescent="0.3">
      <c r="B4" s="1" t="s">
        <v>25</v>
      </c>
      <c r="C4" s="1" t="s">
        <v>26</v>
      </c>
      <c r="D4" s="1" t="s">
        <v>27</v>
      </c>
      <c r="F4" s="1" t="s">
        <v>25</v>
      </c>
      <c r="G4" s="1" t="s">
        <v>26</v>
      </c>
      <c r="H4" s="1" t="s">
        <v>27</v>
      </c>
    </row>
    <row r="5" spans="2:8" x14ac:dyDescent="0.3">
      <c r="B5">
        <v>1</v>
      </c>
      <c r="C5">
        <v>18.859735189999999</v>
      </c>
      <c r="D5">
        <v>25.31937602</v>
      </c>
      <c r="F5">
        <v>1</v>
      </c>
      <c r="G5">
        <v>1843.9372347599999</v>
      </c>
      <c r="H5">
        <v>2133.6976648499999</v>
      </c>
    </row>
    <row r="6" spans="2:8" x14ac:dyDescent="0.3">
      <c r="B6">
        <v>2</v>
      </c>
      <c r="C6">
        <v>0.85385288000000004</v>
      </c>
      <c r="D6">
        <v>3.0166915300000001</v>
      </c>
      <c r="F6">
        <v>2</v>
      </c>
      <c r="G6">
        <v>81.972956929999995</v>
      </c>
      <c r="H6">
        <v>204.87873489</v>
      </c>
    </row>
    <row r="7" spans="2:8" x14ac:dyDescent="0.3">
      <c r="B7">
        <v>3</v>
      </c>
      <c r="C7">
        <v>3.457358E-2</v>
      </c>
      <c r="D7">
        <v>0.34780879999999997</v>
      </c>
      <c r="F7">
        <v>3</v>
      </c>
      <c r="G7">
        <v>2.8826502000000001</v>
      </c>
      <c r="H7">
        <v>18.514486219999998</v>
      </c>
    </row>
    <row r="8" spans="2:8" x14ac:dyDescent="0.3">
      <c r="B8">
        <v>4</v>
      </c>
      <c r="C8">
        <v>1.40244E-3</v>
      </c>
      <c r="D8">
        <v>3.9913570000000002E-2</v>
      </c>
      <c r="F8">
        <v>4</v>
      </c>
      <c r="G8">
        <v>9.6829100000000001E-2</v>
      </c>
      <c r="H8">
        <v>1.66291433</v>
      </c>
    </row>
    <row r="9" spans="2:8" x14ac:dyDescent="0.3">
      <c r="B9">
        <v>5</v>
      </c>
      <c r="C9">
        <v>5.6029999999999997E-5</v>
      </c>
      <c r="D9">
        <v>4.5663099999999996E-3</v>
      </c>
      <c r="F9">
        <v>5</v>
      </c>
      <c r="G9">
        <v>3.1666099999999998E-3</v>
      </c>
      <c r="H9">
        <v>0.14939467000000001</v>
      </c>
    </row>
    <row r="10" spans="2:8" x14ac:dyDescent="0.3">
      <c r="B10">
        <v>6</v>
      </c>
      <c r="C10">
        <v>2.2199999999999999E-6</v>
      </c>
      <c r="D10">
        <v>5.2081000000000002E-4</v>
      </c>
      <c r="F10">
        <v>6</v>
      </c>
      <c r="G10">
        <v>1.0339E-4</v>
      </c>
      <c r="H10">
        <v>1.34295E-2</v>
      </c>
    </row>
    <row r="11" spans="2:8" x14ac:dyDescent="0.3">
      <c r="B11">
        <v>7</v>
      </c>
      <c r="C11">
        <v>8.9999999999999999E-8</v>
      </c>
      <c r="D11">
        <v>5.923E-5</v>
      </c>
      <c r="F11">
        <v>7</v>
      </c>
      <c r="G11">
        <v>3.4400000000000001E-6</v>
      </c>
      <c r="H11">
        <v>1.20761E-3</v>
      </c>
    </row>
    <row r="12" spans="2:8" x14ac:dyDescent="0.3">
      <c r="B12">
        <v>8</v>
      </c>
      <c r="D12">
        <v>6.72E-6</v>
      </c>
      <c r="F12">
        <v>8</v>
      </c>
      <c r="G12">
        <v>1.1999999999999999E-7</v>
      </c>
      <c r="H12">
        <v>1.086E-4</v>
      </c>
    </row>
    <row r="13" spans="2:8" x14ac:dyDescent="0.3">
      <c r="B13">
        <v>9</v>
      </c>
      <c r="D13">
        <v>7.6000000000000003E-7</v>
      </c>
      <c r="F13">
        <v>9</v>
      </c>
      <c r="H13">
        <v>9.7699999999999996E-6</v>
      </c>
    </row>
    <row r="14" spans="2:8" x14ac:dyDescent="0.3">
      <c r="F14">
        <v>10</v>
      </c>
      <c r="H14">
        <v>8.8000000000000004E-7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S.</dc:creator>
  <cp:lastModifiedBy>Nirmal S.</cp:lastModifiedBy>
  <dcterms:created xsi:type="dcterms:W3CDTF">2024-03-30T08:04:02Z</dcterms:created>
  <dcterms:modified xsi:type="dcterms:W3CDTF">2024-03-31T18:27:17Z</dcterms:modified>
</cp:coreProperties>
</file>