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a54d37baeab78/שולחן העבודה/Chess_Project/"/>
    </mc:Choice>
  </mc:AlternateContent>
  <xr:revisionPtr revIDLastSave="0" documentId="8_{234C1939-5168-4510-B99C-129E5FEEB6C2}" xr6:coauthVersionLast="47" xr6:coauthVersionMax="47" xr10:uidLastSave="{00000000-0000-0000-0000-000000000000}"/>
  <bookViews>
    <workbookView xWindow="-28920" yWindow="-120" windowWidth="29040" windowHeight="15840"/>
  </bookViews>
  <sheets>
    <sheet name="Chess DB" sheetId="2" r:id="rId1"/>
    <sheet name="10 best game opning moves with " sheetId="1" r:id="rId2"/>
    <sheet name="Avg_moves_towin" sheetId="3" r:id="rId3"/>
    <sheet name="dis_of_moves" sheetId="4" r:id="rId4"/>
    <sheet name="Most_common_opening_move" sheetId="6" r:id="rId5"/>
    <sheet name="Sheet7" sheetId="8" r:id="rId6"/>
    <sheet name="Kutools_Chart" sheetId="7" state="hidden" r:id="rId7"/>
  </sheets>
  <definedNames>
    <definedName name="_xlchart.v2.0" hidden="1">dis_of_moves!$A$2:$A$5</definedName>
    <definedName name="_xlchart.v2.1" hidden="1">dis_of_moves!$B$1</definedName>
    <definedName name="_xlchart.v2.2" hidden="1">dis_of_moves!$B$2:$B$5</definedName>
    <definedName name="_xlchart.v2.3" hidden="1">dis_of_moves!$J$15</definedName>
    <definedName name="_xlchart.v2.4" hidden="1">dis_of_moves!$A$2:$A$5</definedName>
    <definedName name="_xlchart.v2.5" hidden="1">dis_of_moves!$B$1</definedName>
    <definedName name="_xlchart.v2.6" hidden="1">dis_of_moves!$B$2:$B$5</definedName>
  </definedNames>
  <calcPr calcId="0"/>
</workbook>
</file>

<file path=xl/calcChain.xml><?xml version="1.0" encoding="utf-8"?>
<calcChain xmlns="http://schemas.openxmlformats.org/spreadsheetml/2006/main">
  <c r="G7" i="6" l="1"/>
  <c r="G5" i="6"/>
  <c r="G4" i="6"/>
  <c r="G3" i="6"/>
  <c r="G2" i="6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C10" i="7"/>
  <c r="C11" i="7"/>
  <c r="C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</calcChain>
</file>

<file path=xl/sharedStrings.xml><?xml version="1.0" encoding="utf-8"?>
<sst xmlns="http://schemas.openxmlformats.org/spreadsheetml/2006/main" count="90" uniqueCount="41">
  <si>
    <t>opening_name</t>
  </si>
  <si>
    <t>game_count</t>
  </si>
  <si>
    <t>Center Game #2</t>
  </si>
  <si>
    <t>English Defense #2</t>
  </si>
  <si>
    <t>Saragossa Opening</t>
  </si>
  <si>
    <t>Center Game: Normal Variation</t>
  </si>
  <si>
    <t>English Opening: Anglo-Scandinavian Defense</t>
  </si>
  <si>
    <t>French Defense: Advance Variation #3</t>
  </si>
  <si>
    <t>Philidor Defense: Exchange Variation #2</t>
  </si>
  <si>
    <t>Russian Game: Damiano Variation</t>
  </si>
  <si>
    <t>French Defense: La Bourdonnais Variation</t>
  </si>
  <si>
    <t>Nimzowitsch Defense</t>
  </si>
  <si>
    <t>avg_moves_to_win</t>
  </si>
  <si>
    <t>0-20</t>
  </si>
  <si>
    <t>61+</t>
  </si>
  <si>
    <t>21-40</t>
  </si>
  <si>
    <t>41-60</t>
  </si>
  <si>
    <t>Number of Moves</t>
  </si>
  <si>
    <t>winner</t>
  </si>
  <si>
    <t>black</t>
  </si>
  <si>
    <t>Van't Kruijs Opening</t>
  </si>
  <si>
    <t>Sicilian Defense: Bowdler Attack</t>
  </si>
  <si>
    <t>white</t>
  </si>
  <si>
    <t>Scandinavian Defense: Mieses-Kotroc Variation</t>
  </si>
  <si>
    <t>French Defense: Knight Variation</t>
  </si>
  <si>
    <t>Philidor Defense #3</t>
  </si>
  <si>
    <t>Scandinavian Defense</t>
  </si>
  <si>
    <t>Queen's Pawn Game: Mason Attack</t>
  </si>
  <si>
    <t>Others</t>
  </si>
  <si>
    <t>Van't</t>
  </si>
  <si>
    <t>Sicilian</t>
  </si>
  <si>
    <t>Scandinavian</t>
  </si>
  <si>
    <t>Queens</t>
  </si>
  <si>
    <t>Philidor</t>
  </si>
  <si>
    <t>French</t>
  </si>
  <si>
    <t xml:space="preserve">Note: This data table is added when creating the chart. Errors may occur to the Color Grouping Chart if you modify or remove the data table. </t>
  </si>
  <si>
    <t>Black</t>
  </si>
  <si>
    <t xml:space="preserve">White </t>
  </si>
  <si>
    <t>X</t>
  </si>
  <si>
    <t>Y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</si>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</sst>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8080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6" xfId="0" applyBorder="1"/>
    <xf numFmtId="49" fontId="0" fillId="0" borderId="16" xfId="0" applyNumberFormat="1" applyBorder="1"/>
    <xf numFmtId="0" fontId="0" fillId="35" borderId="15" xfId="0" applyFont="1" applyFill="1" applyBorder="1"/>
    <xf numFmtId="0" fontId="0" fillId="36" borderId="15" xfId="0" applyFont="1" applyFill="1" applyBorder="1"/>
    <xf numFmtId="0" fontId="0" fillId="36" borderId="17" xfId="0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0" fillId="35" borderId="18" xfId="0" applyFont="1" applyFill="1" applyBorder="1"/>
    <xf numFmtId="0" fontId="0" fillId="36" borderId="19" xfId="0" applyFill="1" applyBorder="1"/>
    <xf numFmtId="0" fontId="0" fillId="37" borderId="0" xfId="0" applyFill="1" applyBorder="1"/>
    <xf numFmtId="0" fontId="0" fillId="37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80808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600" b="0">
                <a:latin typeface="Palatino Linotype" panose="02040502050505030304" pitchFamily="18" charset="0"/>
              </a:rPr>
              <a:t>Best Opening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41780123229277194"/>
          <c:y val="0.12480360628689476"/>
          <c:w val="0.57517236281042727"/>
          <c:h val="0.794044663677467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'10 best game opning moves with '!$B$1</c:f>
              <c:strCache>
                <c:ptCount val="1"/>
                <c:pt idx="0">
                  <c:v>game_count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'10 best game opning moves with '!$A$2:$A$11</c:f>
              <c:strCache>
                <c:ptCount val="10"/>
                <c:pt idx="0">
                  <c:v>Center Game #2</c:v>
                </c:pt>
                <c:pt idx="1">
                  <c:v>English Defense #2</c:v>
                </c:pt>
                <c:pt idx="2">
                  <c:v>Saragossa Opening</c:v>
                </c:pt>
                <c:pt idx="3">
                  <c:v>Center Game: Normal Variation</c:v>
                </c:pt>
                <c:pt idx="4">
                  <c:v>English Opening: Anglo-Scandinavian Defense</c:v>
                </c:pt>
                <c:pt idx="5">
                  <c:v>French Defense: Advance Variation #3</c:v>
                </c:pt>
                <c:pt idx="6">
                  <c:v>Philidor Defense: Exchange Variation #2</c:v>
                </c:pt>
                <c:pt idx="7">
                  <c:v>Russian Game: Damiano Variation</c:v>
                </c:pt>
                <c:pt idx="8">
                  <c:v>French Defense: La Bourdonnais Variation</c:v>
                </c:pt>
                <c:pt idx="9">
                  <c:v>Nimzowitsch Defense</c:v>
                </c:pt>
              </c:strCache>
            </c:strRef>
          </c:cat>
          <c:val>
            <c:numRef>
              <c:f>'10 best game opning moves with '!$B$2:$B$11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47</c:v>
                </c:pt>
                <c:pt idx="4">
                  <c:v>45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40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CF6-BC9B-A997FA64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106419439"/>
        <c:axId val="2106425679"/>
      </c:barChart>
      <c:catAx>
        <c:axId val="210641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6425679"/>
        <c:crosses val="autoZero"/>
        <c:auto val="1"/>
        <c:lblAlgn val="ctr"/>
        <c:lblOffset val="100"/>
        <c:noMultiLvlLbl val="0"/>
      </c:catAx>
      <c:valAx>
        <c:axId val="21064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64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600" b="0">
                <a:solidFill>
                  <a:schemeClr val="bg1">
                    <a:lumMod val="85000"/>
                  </a:schemeClr>
                </a:solidFill>
                <a:latin typeface="Palatino Linotype" panose="02040502050505030304" pitchFamily="18" charset="0"/>
              </a:rPr>
              <a:t>Most</a:t>
            </a:r>
            <a:r>
              <a:rPr lang="en-US" sz="1600" b="0" baseline="0">
                <a:solidFill>
                  <a:schemeClr val="bg1">
                    <a:lumMod val="85000"/>
                  </a:schemeClr>
                </a:solidFill>
                <a:latin typeface="Palatino Linotype" panose="02040502050505030304" pitchFamily="18" charset="0"/>
              </a:rPr>
              <a:t> Common Opening Moves</a:t>
            </a:r>
            <a:endParaRPr lang="en-US" sz="1600" b="0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4103259292660905E-2"/>
          <c:y val="0.15607457488219631"/>
          <c:w val="0.90448439323844942"/>
          <c:h val="0.61793326848280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Most_common_opening_move!$G$1</c:f>
              <c:strCache>
                <c:ptCount val="1"/>
                <c:pt idx="0">
                  <c:v>game_count</c:v>
                </c:pt>
              </c:strCache>
            </c:strRef>
          </c:tx>
          <c:spPr>
            <a:noFill/>
            <a:ln w="9525" cap="flat" cmpd="sng" algn="ctr">
              <a:solidFill>
                <a:srgbClr val="7030A0"/>
              </a:solidFill>
              <a:miter lim="800000"/>
            </a:ln>
            <a:effectLst>
              <a:glow rad="63500">
                <a:srgbClr val="7030A0">
                  <a:alpha val="25000"/>
                </a:srgbClr>
              </a:glow>
            </a:effectLst>
          </c:spPr>
          <c:invertIfNegative val="0"/>
          <c:cat>
            <c:strRef>
              <c:f>Most_common_opening_move!$F$2:$F$7</c:f>
              <c:strCache>
                <c:ptCount val="6"/>
                <c:pt idx="0">
                  <c:v>Van't Kruijs Opening</c:v>
                </c:pt>
                <c:pt idx="1">
                  <c:v>Sicilian Defense: Bowdler Attack</c:v>
                </c:pt>
                <c:pt idx="2">
                  <c:v>Scandinavian Defense: Mieses-Kotroc Variation</c:v>
                </c:pt>
                <c:pt idx="3">
                  <c:v>Queen's Pawn Game: Mason Attack</c:v>
                </c:pt>
                <c:pt idx="4">
                  <c:v>Philidor Defense #3</c:v>
                </c:pt>
                <c:pt idx="5">
                  <c:v>French Defense: Knight Variation</c:v>
                </c:pt>
              </c:strCache>
            </c:strRef>
          </c:cat>
          <c:val>
            <c:numRef>
              <c:f>Most_common_opening_move!$G$2:$G$7</c:f>
              <c:numCache>
                <c:formatCode>General</c:formatCode>
                <c:ptCount val="6"/>
                <c:pt idx="0">
                  <c:v>352</c:v>
                </c:pt>
                <c:pt idx="1">
                  <c:v>283</c:v>
                </c:pt>
                <c:pt idx="2">
                  <c:v>287</c:v>
                </c:pt>
                <c:pt idx="3">
                  <c:v>116</c:v>
                </c:pt>
                <c:pt idx="4">
                  <c:v>127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9-4C2F-952E-49BD6D8C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0241647"/>
        <c:axId val="800240687"/>
      </c:barChart>
      <c:catAx>
        <c:axId val="8002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0240687"/>
        <c:crosses val="autoZero"/>
        <c:auto val="1"/>
        <c:lblAlgn val="ctr"/>
        <c:lblOffset val="100"/>
        <c:noMultiLvlLbl val="0"/>
      </c:catAx>
      <c:valAx>
        <c:axId val="80024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02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4356955380574"/>
          <c:y val="4.5133382717404231E-3"/>
          <c:w val="0.63688473315835525"/>
          <c:h val="0.99548666172825961"/>
        </c:manualLayout>
      </c:layout>
      <c:pie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  <a:effectLst>
              <a:glow rad="50800">
                <a:schemeClr val="accent1">
                  <a:satMod val="175000"/>
                  <a:alpha val="40000"/>
                </a:schemeClr>
              </a:glow>
              <a:softEdge rad="0"/>
            </a:effectLst>
          </c:spPr>
          <c:explosion val="30"/>
          <c:dPt>
            <c:idx val="0"/>
            <c:bubble3D val="0"/>
            <c:explosion val="0"/>
            <c:spPr>
              <a:noFill/>
              <a:ln w="19050">
                <a:solidFill>
                  <a:schemeClr val="accent1"/>
                </a:solidFill>
              </a:ln>
              <a:effectLst>
                <a:glow rad="50800">
                  <a:schemeClr val="accent1">
                    <a:satMod val="175000"/>
                    <a:alpha val="40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7341-4FE5-9F8F-02DEF31ACF6A}"/>
              </c:ext>
            </c:extLst>
          </c:dPt>
          <c:dPt>
            <c:idx val="1"/>
            <c:bubble3D val="0"/>
            <c:explosion val="15"/>
            <c:spPr>
              <a:noFill/>
              <a:ln w="19050">
                <a:solidFill>
                  <a:srgbClr val="7030A0"/>
                </a:solidFill>
              </a:ln>
              <a:effectLst>
                <a:glow rad="50800">
                  <a:schemeClr val="accent1">
                    <a:satMod val="175000"/>
                    <a:alpha val="40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7341-4FE5-9F8F-02DEF31ACF6A}"/>
              </c:ext>
            </c:extLst>
          </c:dPt>
          <c:dLbls>
            <c:dLbl>
              <c:idx val="0"/>
              <c:layout>
                <c:manualLayout>
                  <c:x val="-0.19840113735783027"/>
                  <c:y val="-6.02802702697752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41-4FE5-9F8F-02DEF31ACF6A}"/>
                </c:ext>
              </c:extLst>
            </c:dLbl>
            <c:dLbl>
              <c:idx val="1"/>
              <c:layout>
                <c:manualLayout>
                  <c:x val="0.18426049868766403"/>
                  <c:y val="2.7187425019185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41-4FE5-9F8F-02DEF31AC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Sheet7!$A$1:$B$1</c:f>
              <c:strCache>
                <c:ptCount val="2"/>
                <c:pt idx="0">
                  <c:v>White </c:v>
                </c:pt>
                <c:pt idx="1">
                  <c:v>Black</c:v>
                </c:pt>
              </c:strCache>
            </c:strRef>
          </c:cat>
          <c:val>
            <c:numRef>
              <c:f>Sheet7!$A$2:$B$2</c:f>
              <c:numCache>
                <c:formatCode>General</c:formatCode>
                <c:ptCount val="2"/>
                <c:pt idx="0">
                  <c:v>52.87</c:v>
                </c:pt>
                <c:pt idx="1">
                  <c:v>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41-4FE5-9F8F-02DEF31ACF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Opening Moves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38701539994292866"/>
          <c:y val="0.12670596972730039"/>
          <c:w val="0.57517236281042727"/>
          <c:h val="0.794044663677467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'10 best game opning moves with '!$B$1</c:f>
              <c:strCache>
                <c:ptCount val="1"/>
                <c:pt idx="0">
                  <c:v>game_count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'10 best game opning moves with '!$A$2:$A$11</c:f>
              <c:strCache>
                <c:ptCount val="10"/>
                <c:pt idx="0">
                  <c:v>Center Game #2</c:v>
                </c:pt>
                <c:pt idx="1">
                  <c:v>English Defense #2</c:v>
                </c:pt>
                <c:pt idx="2">
                  <c:v>Saragossa Opening</c:v>
                </c:pt>
                <c:pt idx="3">
                  <c:v>Center Game: Normal Variation</c:v>
                </c:pt>
                <c:pt idx="4">
                  <c:v>English Opening: Anglo-Scandinavian Defense</c:v>
                </c:pt>
                <c:pt idx="5">
                  <c:v>French Defense: Advance Variation #3</c:v>
                </c:pt>
                <c:pt idx="6">
                  <c:v>Philidor Defense: Exchange Variation #2</c:v>
                </c:pt>
                <c:pt idx="7">
                  <c:v>Russian Game: Damiano Variation</c:v>
                </c:pt>
                <c:pt idx="8">
                  <c:v>French Defense: La Bourdonnais Variation</c:v>
                </c:pt>
                <c:pt idx="9">
                  <c:v>Nimzowitsch Defense</c:v>
                </c:pt>
              </c:strCache>
            </c:strRef>
          </c:cat>
          <c:val>
            <c:numRef>
              <c:f>'10 best game opning moves with '!$B$2:$B$11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47</c:v>
                </c:pt>
                <c:pt idx="4">
                  <c:v>45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40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D-4570-B54B-52D6E03D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106419439"/>
        <c:axId val="2106425679"/>
      </c:barChart>
      <c:catAx>
        <c:axId val="210641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6425679"/>
        <c:crosses val="autoZero"/>
        <c:auto val="1"/>
        <c:lblAlgn val="ctr"/>
        <c:lblOffset val="100"/>
        <c:noMultiLvlLbl val="0"/>
      </c:catAx>
      <c:valAx>
        <c:axId val="21064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64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Most_common_opening_move!$G$1</c:f>
              <c:strCache>
                <c:ptCount val="1"/>
                <c:pt idx="0">
                  <c:v>game_count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Most_common_opening_move!$F$2:$F$7</c:f>
              <c:strCache>
                <c:ptCount val="6"/>
                <c:pt idx="0">
                  <c:v>Van't Kruijs Opening</c:v>
                </c:pt>
                <c:pt idx="1">
                  <c:v>Sicilian Defense: Bowdler Attack</c:v>
                </c:pt>
                <c:pt idx="2">
                  <c:v>Scandinavian Defense: Mieses-Kotroc Variation</c:v>
                </c:pt>
                <c:pt idx="3">
                  <c:v>Queen's Pawn Game: Mason Attack</c:v>
                </c:pt>
                <c:pt idx="4">
                  <c:v>Philidor Defense #3</c:v>
                </c:pt>
                <c:pt idx="5">
                  <c:v>French Defense: Knight Variation</c:v>
                </c:pt>
              </c:strCache>
            </c:strRef>
          </c:cat>
          <c:val>
            <c:numRef>
              <c:f>Most_common_opening_move!$G$2:$G$7</c:f>
              <c:numCache>
                <c:formatCode>General</c:formatCode>
                <c:ptCount val="6"/>
                <c:pt idx="0">
                  <c:v>352</c:v>
                </c:pt>
                <c:pt idx="1">
                  <c:v>283</c:v>
                </c:pt>
                <c:pt idx="2">
                  <c:v>287</c:v>
                </c:pt>
                <c:pt idx="3">
                  <c:v>116</c:v>
                </c:pt>
                <c:pt idx="4">
                  <c:v>127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4325-BFCF-860159C1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0241647"/>
        <c:axId val="800240687"/>
      </c:barChart>
      <c:catAx>
        <c:axId val="800241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0240687"/>
        <c:crosses val="autoZero"/>
        <c:auto val="1"/>
        <c:lblAlgn val="ctr"/>
        <c:lblOffset val="100"/>
        <c:noMultiLvlLbl val="0"/>
      </c:catAx>
      <c:valAx>
        <c:axId val="80024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02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  <a:effectLst>
              <a:glow rad="50800">
                <a:schemeClr val="accent1">
                  <a:satMod val="175000"/>
                  <a:alpha val="40000"/>
                </a:schemeClr>
              </a:glow>
              <a:softEdge rad="0"/>
            </a:effectLst>
          </c:spPr>
          <c:explosion val="30"/>
          <c:dPt>
            <c:idx val="0"/>
            <c:bubble3D val="0"/>
            <c:explosion val="0"/>
            <c:spPr>
              <a:noFill/>
              <a:ln w="19050">
                <a:solidFill>
                  <a:schemeClr val="accent1"/>
                </a:solidFill>
              </a:ln>
              <a:effectLst>
                <a:glow rad="50800">
                  <a:schemeClr val="accent1">
                    <a:satMod val="175000"/>
                    <a:alpha val="40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BC2E-459B-A618-B91854C338BC}"/>
              </c:ext>
            </c:extLst>
          </c:dPt>
          <c:dPt>
            <c:idx val="1"/>
            <c:bubble3D val="0"/>
            <c:explosion val="15"/>
            <c:spPr>
              <a:noFill/>
              <a:ln w="19050">
                <a:solidFill>
                  <a:schemeClr val="accent1"/>
                </a:solidFill>
              </a:ln>
              <a:effectLst>
                <a:glow rad="50800">
                  <a:schemeClr val="accent1">
                    <a:satMod val="175000"/>
                    <a:alpha val="40000"/>
                  </a:scheme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BC2E-459B-A618-B91854C338BC}"/>
              </c:ext>
            </c:extLst>
          </c:dPt>
          <c:dLbls>
            <c:dLbl>
              <c:idx val="0"/>
              <c:layout>
                <c:manualLayout>
                  <c:x val="-0.16229002624671915"/>
                  <c:y val="-5.09758675998833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E-459B-A618-B91854C338BC}"/>
                </c:ext>
              </c:extLst>
            </c:dLbl>
            <c:dLbl>
              <c:idx val="1"/>
              <c:layout>
                <c:manualLayout>
                  <c:x val="0.15092716535433071"/>
                  <c:y val="2.71875911344415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E-459B-A618-B91854C33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Sheet7!$A$1:$B$1</c:f>
              <c:strCache>
                <c:ptCount val="2"/>
                <c:pt idx="0">
                  <c:v>White </c:v>
                </c:pt>
                <c:pt idx="1">
                  <c:v>Black</c:v>
                </c:pt>
              </c:strCache>
            </c:strRef>
          </c:cat>
          <c:val>
            <c:numRef>
              <c:f>Sheet7!$A$2:$B$2</c:f>
              <c:numCache>
                <c:formatCode>General</c:formatCode>
                <c:ptCount val="2"/>
                <c:pt idx="0">
                  <c:v>52.87</c:v>
                </c:pt>
                <c:pt idx="1">
                  <c:v>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E-459B-A618-B91854C338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Distribution Of Game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latin typeface="Palatino Linotype" panose="02040502050505030304" pitchFamily="18" charset="0"/>
            </a:defRPr>
          </a:pPr>
          <a:r>
            <a:rPr lang="en-US" sz="1600" b="0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Palatino Linotype" panose="02040502050505030304" pitchFamily="18" charset="0"/>
              <a:cs typeface="Calibri" panose="020F0502020204030204" pitchFamily="34" charset="0"/>
            </a:rPr>
            <a:t>Distribution Of Game Lengths</a:t>
          </a:r>
        </a:p>
      </cx:txPr>
    </cx:title>
    <cx:plotArea>
      <cx:plotAreaRegion>
        <cx:series layoutId="funnel" uniqueId="{0D16A569-516B-4F39-9C1B-F55F38E314F3}">
          <cx:tx>
            <cx:txData>
              <cx:f>_xlchart.v2.1</cx:f>
              <cx:v>Number of Games</cx:v>
            </cx:txData>
          </cx:tx>
          <cx:spPr>
            <a:noFill/>
            <a:ln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outerShdw blurRad="63500" sx="102000" sy="102000" algn="ctr" rotWithShape="0">
                <a:schemeClr val="accent1"/>
              </a:outerShdw>
            </a:effectLst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1.88"/>
        <cx:tickLabels/>
        <cx:spPr>
          <a:ln>
            <a:noFill/>
          </a:ln>
        </cx:sp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/>
    <cx:plotArea>
      <cx:plotAreaRegion>
        <cx:series layoutId="funnel" uniqueId="{0D16A569-516B-4F39-9C1B-F55F38E314F3}">
          <cx:tx>
            <cx:txData>
              <cx:f>_xlchart.v2.5</cx:f>
              <cx:v>Number of Games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180028</xdr:rowOff>
    </xdr:from>
    <xdr:to>
      <xdr:col>9</xdr:col>
      <xdr:colOff>245921</xdr:colOff>
      <xdr:row>20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78755-809C-495B-8046-7127FBB76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</xdr:row>
      <xdr:rowOff>26670</xdr:rowOff>
    </xdr:from>
    <xdr:to>
      <xdr:col>27</xdr:col>
      <xdr:colOff>342900</xdr:colOff>
      <xdr:row>20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762397B-B38B-4014-B0D4-D9D5C4DBA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207645"/>
              <a:ext cx="5095875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461009</xdr:colOff>
      <xdr:row>21</xdr:row>
      <xdr:rowOff>47625</xdr:rowOff>
    </xdr:from>
    <xdr:to>
      <xdr:col>9</xdr:col>
      <xdr:colOff>476250</xdr:colOff>
      <xdr:row>38</xdr:row>
      <xdr:rowOff>74295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33DD9-6409-44DB-B070-984CA2E0B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550545</xdr:colOff>
      <xdr:row>3</xdr:row>
      <xdr:rowOff>171952</xdr:rowOff>
    </xdr:from>
    <xdr:to>
      <xdr:col>19</xdr:col>
      <xdr:colOff>135255</xdr:colOff>
      <xdr:row>35</xdr:row>
      <xdr:rowOff>19358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F7C81C-FBF0-B724-167C-4977CD632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79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945" y="714877"/>
          <a:ext cx="5680710" cy="5638606"/>
        </a:xfrm>
        <a:prstGeom prst="rect">
          <a:avLst/>
        </a:prstGeom>
        <a:solidFill>
          <a:schemeClr val="tx1"/>
        </a:solidFill>
        <a:effectLst>
          <a:softEdge rad="50800"/>
        </a:effectLst>
      </xdr:spPr>
    </xdr:pic>
    <xdr:clientData/>
  </xdr:twoCellAnchor>
  <xdr:twoCellAnchor>
    <xdr:from>
      <xdr:col>19</xdr:col>
      <xdr:colOff>478155</xdr:colOff>
      <xdr:row>23</xdr:row>
      <xdr:rowOff>15240</xdr:rowOff>
    </xdr:from>
    <xdr:to>
      <xdr:col>27</xdr:col>
      <xdr:colOff>173355</xdr:colOff>
      <xdr:row>38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3779F2-D8E2-40BA-B197-E00AF949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158115</xdr:colOff>
      <xdr:row>21</xdr:row>
      <xdr:rowOff>102870</xdr:rowOff>
    </xdr:from>
    <xdr:to>
      <xdr:col>25</xdr:col>
      <xdr:colOff>34290</xdr:colOff>
      <xdr:row>23</xdr:row>
      <xdr:rowOff>1905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29C6F7A-CC51-B0EA-5D53-2A1A55AE45F7}"/>
            </a:ext>
          </a:extLst>
        </xdr:cNvPr>
        <xdr:cNvSpPr txBox="1"/>
      </xdr:nvSpPr>
      <xdr:spPr>
        <a:xfrm>
          <a:off x="13569315" y="3903345"/>
          <a:ext cx="1704975" cy="260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baseline="0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Best Pieces color</a:t>
          </a:r>
          <a:endParaRPr lang="en-IL" sz="1600" b="0" baseline="0">
            <a:solidFill>
              <a:schemeClr val="bg1">
                <a:lumMod val="85000"/>
              </a:schemeClr>
            </a:solidFill>
            <a:latin typeface="Palatino Linotype" panose="02040502050505030304" pitchFamily="18" charset="0"/>
          </a:endParaRPr>
        </a:p>
      </xdr:txBody>
    </xdr:sp>
    <xdr:clientData/>
  </xdr:twoCellAnchor>
  <xdr:twoCellAnchor>
    <xdr:from>
      <xdr:col>2</xdr:col>
      <xdr:colOff>474345</xdr:colOff>
      <xdr:row>19</xdr:row>
      <xdr:rowOff>81915</xdr:rowOff>
    </xdr:from>
    <xdr:to>
      <xdr:col>4</xdr:col>
      <xdr:colOff>474345</xdr:colOff>
      <xdr:row>20</xdr:row>
      <xdr:rowOff>179070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E680A99-2C73-6CA0-613C-8BF70DA6BBD4}"/>
            </a:ext>
          </a:extLst>
        </xdr:cNvPr>
        <xdr:cNvSpPr txBox="1"/>
      </xdr:nvSpPr>
      <xdr:spPr>
        <a:xfrm>
          <a:off x="1693545" y="3520440"/>
          <a:ext cx="12192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>
                  <a:lumMod val="75000"/>
                </a:schemeClr>
              </a:solidFill>
              <a:latin typeface="Palatino Linotype" panose="02040502050505030304" pitchFamily="18" charset="0"/>
            </a:rPr>
            <a:t>Num</a:t>
          </a:r>
          <a:r>
            <a:rPr lang="en-US" sz="1050" b="1" baseline="0">
              <a:solidFill>
                <a:schemeClr val="bg1">
                  <a:lumMod val="75000"/>
                </a:schemeClr>
              </a:solidFill>
              <a:latin typeface="Palatino Linotype" panose="02040502050505030304" pitchFamily="18" charset="0"/>
            </a:rPr>
            <a:t> Of Wins</a:t>
          </a:r>
          <a:endParaRPr lang="en-IL" sz="1050" b="1">
            <a:solidFill>
              <a:schemeClr val="bg1">
                <a:lumMod val="75000"/>
              </a:schemeClr>
            </a:solidFill>
            <a:latin typeface="Palatino Linotype" panose="02040502050505030304" pitchFamily="18" charset="0"/>
          </a:endParaRPr>
        </a:p>
      </xdr:txBody>
    </xdr:sp>
    <xdr:clientData/>
  </xdr:twoCellAnchor>
  <xdr:twoCellAnchor>
    <xdr:from>
      <xdr:col>19</xdr:col>
      <xdr:colOff>53340</xdr:colOff>
      <xdr:row>4</xdr:row>
      <xdr:rowOff>139065</xdr:rowOff>
    </xdr:from>
    <xdr:to>
      <xdr:col>20</xdr:col>
      <xdr:colOff>510540</xdr:colOff>
      <xdr:row>6</xdr:row>
      <xdr:rowOff>43815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57557CF-1451-4088-B6EB-76AC49D3616A}"/>
            </a:ext>
          </a:extLst>
        </xdr:cNvPr>
        <xdr:cNvSpPr txBox="1"/>
      </xdr:nvSpPr>
      <xdr:spPr>
        <a:xfrm>
          <a:off x="11635740" y="862965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Moves</a:t>
          </a:r>
          <a:endParaRPr lang="en-IL" sz="1050" b="1">
            <a:solidFill>
              <a:schemeClr val="bg1">
                <a:lumMod val="85000"/>
              </a:schemeClr>
            </a:solidFill>
            <a:latin typeface="Palatino Linotype" panose="02040502050505030304" pitchFamily="18" charset="0"/>
          </a:endParaRPr>
        </a:p>
      </xdr:txBody>
    </xdr:sp>
    <xdr:clientData/>
  </xdr:twoCellAnchor>
  <xdr:twoCellAnchor>
    <xdr:from>
      <xdr:col>25</xdr:col>
      <xdr:colOff>114299</xdr:colOff>
      <xdr:row>24</xdr:row>
      <xdr:rowOff>135254</xdr:rowOff>
    </xdr:from>
    <xdr:to>
      <xdr:col>27</xdr:col>
      <xdr:colOff>533399</xdr:colOff>
      <xdr:row>27</xdr:row>
      <xdr:rowOff>114299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5E3F19-809C-4901-AAE9-B006D50ADE07}"/>
            </a:ext>
          </a:extLst>
        </xdr:cNvPr>
        <xdr:cNvSpPr txBox="1"/>
      </xdr:nvSpPr>
      <xdr:spPr>
        <a:xfrm>
          <a:off x="15354299" y="4478654"/>
          <a:ext cx="1638300" cy="521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 Percentage </a:t>
          </a:r>
          <a:endParaRPr lang="he-IL" sz="1050" b="1">
            <a:solidFill>
              <a:schemeClr val="bg1">
                <a:lumMod val="85000"/>
              </a:schemeClr>
            </a:solidFill>
            <a:latin typeface="Palatino Linotype" panose="02040502050505030304" pitchFamily="18" charset="0"/>
          </a:endParaRPr>
        </a:p>
        <a:p>
          <a:r>
            <a:rPr lang="en-US" sz="1050" b="1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 of </a:t>
          </a:r>
          <a:r>
            <a:rPr lang="en-US" sz="1050" b="1" baseline="0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wins</a:t>
          </a:r>
          <a:endParaRPr lang="en-IL" sz="1050" b="1" baseline="0">
            <a:solidFill>
              <a:schemeClr val="bg1">
                <a:lumMod val="85000"/>
              </a:schemeClr>
            </a:solidFill>
            <a:latin typeface="Palatino Linotype" panose="02040502050505030304" pitchFamily="18" charset="0"/>
          </a:endParaRPr>
        </a:p>
      </xdr:txBody>
    </xdr:sp>
    <xdr:clientData/>
  </xdr:twoCellAnchor>
  <xdr:twoCellAnchor>
    <xdr:from>
      <xdr:col>13</xdr:col>
      <xdr:colOff>17145</xdr:colOff>
      <xdr:row>0</xdr:row>
      <xdr:rowOff>41909</xdr:rowOff>
    </xdr:from>
    <xdr:to>
      <xdr:col>16</xdr:col>
      <xdr:colOff>363855</xdr:colOff>
      <xdr:row>4</xdr:row>
      <xdr:rowOff>20954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B3E2C79-B50C-4A87-A5E7-F3FA76C48F4B}"/>
            </a:ext>
          </a:extLst>
        </xdr:cNvPr>
        <xdr:cNvSpPr txBox="1"/>
      </xdr:nvSpPr>
      <xdr:spPr>
        <a:xfrm>
          <a:off x="7941945" y="41909"/>
          <a:ext cx="2175510" cy="702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 spc="100" baseline="0">
              <a:solidFill>
                <a:schemeClr val="bg1">
                  <a:lumMod val="85000"/>
                </a:schemeClr>
              </a:solidFill>
              <a:latin typeface="Palatino Linotype" panose="02040502050505030304" pitchFamily="18" charset="0"/>
            </a:rPr>
            <a:t>Chess</a:t>
          </a:r>
          <a:endParaRPr lang="en-IL" sz="4000" b="1" spc="100" baseline="0">
            <a:solidFill>
              <a:schemeClr val="bg1">
                <a:lumMod val="85000"/>
              </a:schemeClr>
            </a:solidFill>
            <a:latin typeface="Palatino Linotype" panose="020405020505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104776</xdr:rowOff>
    </xdr:from>
    <xdr:to>
      <xdr:col>15</xdr:col>
      <xdr:colOff>403859</xdr:colOff>
      <xdr:row>27</xdr:row>
      <xdr:rowOff>16193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C8E4F-92C4-8B31-756B-4AAFD121B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11</xdr:row>
      <xdr:rowOff>176212</xdr:rowOff>
    </xdr:from>
    <xdr:to>
      <xdr:col>14</xdr:col>
      <xdr:colOff>23812</xdr:colOff>
      <xdr:row>27</xdr:row>
      <xdr:rowOff>23812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A349611-D4D2-2FD2-6AA7-BE3CF5793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087" y="216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11</xdr:row>
      <xdr:rowOff>176212</xdr:rowOff>
    </xdr:from>
    <xdr:to>
      <xdr:col>9</xdr:col>
      <xdr:colOff>328612</xdr:colOff>
      <xdr:row>27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DBDF9-D3D6-67BB-BF5D-E2D0A202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176212</xdr:rowOff>
    </xdr:from>
    <xdr:to>
      <xdr:col>16</xdr:col>
      <xdr:colOff>90487</xdr:colOff>
      <xdr:row>27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EF3B3-07E3-86B9-9DD1-B7D63D41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>
  <autoFilter ref="A1:B11"/>
  <sortState xmlns:xlrd2="http://schemas.microsoft.com/office/spreadsheetml/2017/richdata2" ref="A2:B11">
    <sortCondition descending="1" ref="B1:B11"/>
  </sortState>
  <tableColumns count="2">
    <tableColumn id="1" name="opening_name"/>
    <tableColumn id="2" name="game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" totalsRowShown="0">
  <autoFilter ref="A1:B5"/>
  <sortState xmlns:xlrd2="http://schemas.microsoft.com/office/spreadsheetml/2017/richdata2" ref="A2:B5">
    <sortCondition descending="1" ref="A1:A5"/>
  </sortState>
  <tableColumns count="2">
    <tableColumn id="1" name="Number of Moves"/>
    <tableColumn id="2" name="Number of Gam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1" totalsRowShown="0">
  <autoFilter ref="A1:C11"/>
  <sortState xmlns:xlrd2="http://schemas.microsoft.com/office/spreadsheetml/2017/richdata2" ref="A2:C11">
    <sortCondition descending="1" ref="B1:B11"/>
  </sortState>
  <tableColumns count="3">
    <tableColumn id="1" name="winner"/>
    <tableColumn id="2" name="opening_name"/>
    <tableColumn id="4" name="game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G7" totalsRowShown="0" headerRowDxfId="0" headerRowBorderDxfId="4" tableBorderDxfId="5" totalsRowBorderDxfId="3">
  <autoFilter ref="F1:G7"/>
  <tableColumns count="2">
    <tableColumn id="1" name="opening_name" dataDxfId="2"/>
    <tableColumn id="2" name="game_c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4"/>
  <sheetViews>
    <sheetView tabSelected="1" workbookViewId="0">
      <selection activeCell="A4" sqref="A4"/>
    </sheetView>
  </sheetViews>
  <sheetFormatPr defaultRowHeight="14.4" x14ac:dyDescent="0.3"/>
  <cols>
    <col min="1" max="16384" width="8.88671875" style="16"/>
  </cols>
  <sheetData>
    <row r="34" spans="14:14" x14ac:dyDescent="0.3">
      <c r="N34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31" sqref="I31"/>
    </sheetView>
  </sheetViews>
  <sheetFormatPr defaultRowHeight="14.4" x14ac:dyDescent="0.3"/>
  <cols>
    <col min="1" max="1" width="23.21875" customWidth="1"/>
    <col min="2" max="2" width="18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3</v>
      </c>
      <c r="B3">
        <v>50</v>
      </c>
    </row>
    <row r="4" spans="1:2" x14ac:dyDescent="0.3">
      <c r="A4" t="s">
        <v>4</v>
      </c>
      <c r="B4">
        <v>50</v>
      </c>
    </row>
    <row r="5" spans="1:2" x14ac:dyDescent="0.3">
      <c r="A5" t="s">
        <v>5</v>
      </c>
      <c r="B5">
        <v>47</v>
      </c>
    </row>
    <row r="6" spans="1:2" x14ac:dyDescent="0.3">
      <c r="A6" t="s">
        <v>6</v>
      </c>
      <c r="B6">
        <v>45</v>
      </c>
    </row>
    <row r="7" spans="1:2" x14ac:dyDescent="0.3">
      <c r="A7" t="s">
        <v>7</v>
      </c>
      <c r="B7">
        <v>42</v>
      </c>
    </row>
    <row r="8" spans="1:2" x14ac:dyDescent="0.3">
      <c r="A8" t="s">
        <v>8</v>
      </c>
      <c r="B8">
        <v>42</v>
      </c>
    </row>
    <row r="9" spans="1:2" x14ac:dyDescent="0.3">
      <c r="A9" t="s">
        <v>9</v>
      </c>
      <c r="B9">
        <v>40</v>
      </c>
    </row>
    <row r="10" spans="1:2" x14ac:dyDescent="0.3">
      <c r="A10" t="s">
        <v>10</v>
      </c>
      <c r="B10">
        <v>40</v>
      </c>
    </row>
    <row r="11" spans="1:2" x14ac:dyDescent="0.3">
      <c r="A11" t="s">
        <v>11</v>
      </c>
      <c r="B11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>
        <v>53.258000000000003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defaultRowHeight="14.4" x14ac:dyDescent="0.3"/>
  <cols>
    <col min="1" max="1" width="19" customWidth="1"/>
    <col min="2" max="2" width="17.5546875" customWidth="1"/>
  </cols>
  <sheetData>
    <row r="1" spans="1:2" x14ac:dyDescent="0.3">
      <c r="A1" t="s">
        <v>17</v>
      </c>
      <c r="B1" t="s">
        <v>40</v>
      </c>
    </row>
    <row r="2" spans="1:2" x14ac:dyDescent="0.3">
      <c r="A2" t="s">
        <v>14</v>
      </c>
      <c r="B2">
        <v>8653</v>
      </c>
    </row>
    <row r="3" spans="1:2" x14ac:dyDescent="0.3">
      <c r="A3" t="s">
        <v>16</v>
      </c>
      <c r="B3">
        <v>5462</v>
      </c>
    </row>
    <row r="4" spans="1:2" x14ac:dyDescent="0.3">
      <c r="A4" t="s">
        <v>15</v>
      </c>
      <c r="B4">
        <v>4148</v>
      </c>
    </row>
    <row r="5" spans="1:2" x14ac:dyDescent="0.3">
      <c r="A5" t="s">
        <v>13</v>
      </c>
      <c r="B5">
        <v>1795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39" sqref="F39"/>
    </sheetView>
  </sheetViews>
  <sheetFormatPr defaultRowHeight="14.4" x14ac:dyDescent="0.3"/>
  <cols>
    <col min="1" max="1" width="9" customWidth="1"/>
    <col min="2" max="2" width="33.6640625" customWidth="1"/>
    <col min="3" max="3" width="13.44140625" customWidth="1"/>
    <col min="5" max="5" width="14" customWidth="1"/>
    <col min="6" max="6" width="23.88671875" customWidth="1"/>
    <col min="7" max="8" width="13.44140625" customWidth="1"/>
  </cols>
  <sheetData>
    <row r="1" spans="1:7" x14ac:dyDescent="0.3">
      <c r="A1" t="s">
        <v>18</v>
      </c>
      <c r="B1" t="s">
        <v>0</v>
      </c>
      <c r="C1" t="s">
        <v>1</v>
      </c>
      <c r="F1" s="12" t="s">
        <v>0</v>
      </c>
      <c r="G1" s="13" t="s">
        <v>1</v>
      </c>
    </row>
    <row r="2" spans="1:7" x14ac:dyDescent="0.3">
      <c r="A2" t="s">
        <v>22</v>
      </c>
      <c r="B2" t="s">
        <v>20</v>
      </c>
      <c r="C2">
        <v>126</v>
      </c>
      <c r="F2" s="9" t="s">
        <v>20</v>
      </c>
      <c r="G2" s="11">
        <f>SUM(C2:C3)</f>
        <v>352</v>
      </c>
    </row>
    <row r="3" spans="1:7" x14ac:dyDescent="0.3">
      <c r="A3" t="s">
        <v>19</v>
      </c>
      <c r="B3" t="s">
        <v>20</v>
      </c>
      <c r="C3">
        <v>226</v>
      </c>
      <c r="F3" s="9" t="s">
        <v>21</v>
      </c>
      <c r="G3" s="11">
        <f>C4+C5</f>
        <v>283</v>
      </c>
    </row>
    <row r="4" spans="1:7" x14ac:dyDescent="0.3">
      <c r="A4" t="s">
        <v>22</v>
      </c>
      <c r="B4" t="s">
        <v>21</v>
      </c>
      <c r="C4">
        <v>119</v>
      </c>
      <c r="F4" s="9" t="s">
        <v>23</v>
      </c>
      <c r="G4" s="11">
        <f>C6+C7</f>
        <v>287</v>
      </c>
    </row>
    <row r="5" spans="1:7" x14ac:dyDescent="0.3">
      <c r="A5" t="s">
        <v>19</v>
      </c>
      <c r="B5" t="s">
        <v>21</v>
      </c>
      <c r="C5">
        <v>164</v>
      </c>
      <c r="F5" s="9" t="s">
        <v>27</v>
      </c>
      <c r="G5" s="11">
        <f>C8</f>
        <v>116</v>
      </c>
    </row>
    <row r="6" spans="1:7" x14ac:dyDescent="0.3">
      <c r="A6" t="s">
        <v>22</v>
      </c>
      <c r="B6" t="s">
        <v>23</v>
      </c>
      <c r="C6">
        <v>164</v>
      </c>
      <c r="F6" s="10" t="s">
        <v>25</v>
      </c>
      <c r="G6" s="11">
        <v>127</v>
      </c>
    </row>
    <row r="7" spans="1:7" x14ac:dyDescent="0.3">
      <c r="A7" t="s">
        <v>19</v>
      </c>
      <c r="B7" t="s">
        <v>26</v>
      </c>
      <c r="C7">
        <v>123</v>
      </c>
      <c r="F7" s="14" t="s">
        <v>24</v>
      </c>
      <c r="G7" s="15">
        <f>C10+C11</f>
        <v>256</v>
      </c>
    </row>
    <row r="8" spans="1:7" x14ac:dyDescent="0.3">
      <c r="A8" t="s">
        <v>22</v>
      </c>
      <c r="B8" t="s">
        <v>27</v>
      </c>
      <c r="C8">
        <v>116</v>
      </c>
    </row>
    <row r="9" spans="1:7" x14ac:dyDescent="0.3">
      <c r="A9" t="s">
        <v>22</v>
      </c>
      <c r="B9" t="s">
        <v>25</v>
      </c>
      <c r="C9">
        <v>127</v>
      </c>
    </row>
    <row r="10" spans="1:7" x14ac:dyDescent="0.3">
      <c r="A10" t="s">
        <v>22</v>
      </c>
      <c r="B10" t="s">
        <v>24</v>
      </c>
      <c r="C10">
        <v>135</v>
      </c>
    </row>
    <row r="11" spans="1:7" x14ac:dyDescent="0.3">
      <c r="A11" t="s">
        <v>19</v>
      </c>
      <c r="B11" t="s">
        <v>24</v>
      </c>
      <c r="C11">
        <v>121</v>
      </c>
    </row>
    <row r="14" spans="1:7" x14ac:dyDescent="0.3">
      <c r="A14" s="1" t="s">
        <v>18</v>
      </c>
      <c r="B14" s="2" t="s">
        <v>0</v>
      </c>
      <c r="C14" s="3" t="s">
        <v>1</v>
      </c>
      <c r="E14" s="1" t="s">
        <v>18</v>
      </c>
      <c r="F14" s="2" t="s">
        <v>0</v>
      </c>
      <c r="G14" s="3" t="s">
        <v>1</v>
      </c>
    </row>
    <row r="15" spans="1:7" x14ac:dyDescent="0.3">
      <c r="A15" t="s">
        <v>22</v>
      </c>
      <c r="B15" t="s">
        <v>20</v>
      </c>
      <c r="C15">
        <v>126</v>
      </c>
      <c r="E15" s="4" t="s">
        <v>19</v>
      </c>
      <c r="F15" s="5" t="s">
        <v>20</v>
      </c>
      <c r="G15" s="6">
        <v>226</v>
      </c>
    </row>
    <row r="16" spans="1:7" x14ac:dyDescent="0.3">
      <c r="A16" t="s">
        <v>22</v>
      </c>
      <c r="B16" t="s">
        <v>21</v>
      </c>
      <c r="C16">
        <v>119</v>
      </c>
      <c r="E16" s="4" t="s">
        <v>19</v>
      </c>
      <c r="F16" s="5" t="s">
        <v>21</v>
      </c>
      <c r="G16" s="6">
        <v>164</v>
      </c>
    </row>
    <row r="17" spans="1:7" x14ac:dyDescent="0.3">
      <c r="A17" t="s">
        <v>22</v>
      </c>
      <c r="B17" t="s">
        <v>23</v>
      </c>
      <c r="C17">
        <v>164</v>
      </c>
      <c r="E17" s="4" t="s">
        <v>19</v>
      </c>
      <c r="F17" s="5" t="s">
        <v>26</v>
      </c>
      <c r="G17" s="6">
        <v>123</v>
      </c>
    </row>
    <row r="18" spans="1:7" x14ac:dyDescent="0.3">
      <c r="A18" t="s">
        <v>22</v>
      </c>
      <c r="B18" t="s">
        <v>27</v>
      </c>
      <c r="C18">
        <v>116</v>
      </c>
      <c r="E18" s="4" t="s">
        <v>19</v>
      </c>
      <c r="F18" s="5" t="s">
        <v>24</v>
      </c>
      <c r="G18" s="6">
        <v>121</v>
      </c>
    </row>
    <row r="19" spans="1:7" x14ac:dyDescent="0.3">
      <c r="A19" t="s">
        <v>22</v>
      </c>
      <c r="B19" t="s">
        <v>25</v>
      </c>
      <c r="C19">
        <v>127</v>
      </c>
    </row>
    <row r="20" spans="1:7" x14ac:dyDescent="0.3">
      <c r="A20" t="s">
        <v>22</v>
      </c>
      <c r="B20" t="s">
        <v>24</v>
      </c>
      <c r="C20">
        <v>135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N35" sqref="N35"/>
    </sheetView>
  </sheetViews>
  <sheetFormatPr defaultRowHeight="14.4" x14ac:dyDescent="0.3"/>
  <sheetData>
    <row r="1" spans="1:7" x14ac:dyDescent="0.3">
      <c r="A1" t="s">
        <v>37</v>
      </c>
      <c r="B1" t="s">
        <v>36</v>
      </c>
    </row>
    <row r="2" spans="1:7" x14ac:dyDescent="0.3">
      <c r="A2">
        <v>52.87</v>
      </c>
      <c r="B2">
        <v>47.13</v>
      </c>
    </row>
    <row r="6" spans="1:7" x14ac:dyDescent="0.3">
      <c r="F6" t="s">
        <v>38</v>
      </c>
      <c r="G6" t="s">
        <v>39</v>
      </c>
    </row>
    <row r="7" spans="1:7" x14ac:dyDescent="0.3">
      <c r="F7" t="s">
        <v>37</v>
      </c>
      <c r="G7">
        <v>52.87</v>
      </c>
    </row>
    <row r="8" spans="1:7" x14ac:dyDescent="0.3">
      <c r="F8" t="s">
        <v>36</v>
      </c>
      <c r="G8">
        <v>47.13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4.4" x14ac:dyDescent="0.3"/>
  <sheetData>
    <row r="1" spans="1:8" x14ac:dyDescent="0.3">
      <c r="A1" s="7"/>
      <c r="B1" s="7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</row>
    <row r="2" spans="1:8" x14ac:dyDescent="0.3">
      <c r="A2" s="7" t="str">
        <f>IF(Most_common_opening_move!B2&lt;&gt;"",Most_common_opening_move!B2,"")</f>
        <v>Van't Kruijs Opening</v>
      </c>
      <c r="B2" s="7">
        <f>IF(Most_common_opening_move!C2="",NA(),Most_common_opening_move!C2)</f>
        <v>126</v>
      </c>
      <c r="C2" s="7">
        <f>IF(AND(126&lt;=Most_common_opening_move!C2,Most_common_opening_move!C2&lt;=226),Most_common_opening_move!C2,NA())</f>
        <v>126</v>
      </c>
      <c r="D2" s="7">
        <f>IF(AND(119&lt;=Most_common_opening_move!C2,Most_common_opening_move!C2&lt;=164),Most_common_opening_move!C2,NA())</f>
        <v>126</v>
      </c>
      <c r="E2" s="7">
        <f>IF(AND(123&lt;=Most_common_opening_move!C2,Most_common_opening_move!C2&lt;=164),Most_common_opening_move!C2,NA())</f>
        <v>126</v>
      </c>
      <c r="F2" s="7" t="e">
        <f>IF(AND(116&lt;=Most_common_opening_move!C2,Most_common_opening_move!C2&lt;=116),Most_common_opening_move!C2,NA())</f>
        <v>#N/A</v>
      </c>
      <c r="G2" s="7" t="e">
        <f>IF(AND(127&lt;=Most_common_opening_move!C2,Most_common_opening_move!C2&lt;=127),Most_common_opening_move!C2,NA())</f>
        <v>#N/A</v>
      </c>
      <c r="H2" s="7">
        <f>IF(AND(121&lt;=Most_common_opening_move!C2,Most_common_opening_move!C2&lt;=135),Most_common_opening_move!C2,NA())</f>
        <v>126</v>
      </c>
    </row>
    <row r="3" spans="1:8" x14ac:dyDescent="0.3">
      <c r="A3" s="7" t="str">
        <f>IF(Most_common_opening_move!B3&lt;&gt;"",Most_common_opening_move!B3,"")</f>
        <v>Van't Kruijs Opening</v>
      </c>
      <c r="B3" s="7">
        <f>IF(Most_common_opening_move!C3="",NA(),Most_common_opening_move!C3)</f>
        <v>226</v>
      </c>
      <c r="C3" s="7">
        <f>IF(AND(126&lt;=Most_common_opening_move!C3,Most_common_opening_move!C3&lt;=226),Most_common_opening_move!C3,NA())</f>
        <v>226</v>
      </c>
      <c r="D3" s="7" t="e">
        <f>IF(AND(119&lt;=Most_common_opening_move!C3,Most_common_opening_move!C3&lt;=164),Most_common_opening_move!C3,NA())</f>
        <v>#N/A</v>
      </c>
      <c r="E3" s="7" t="e">
        <f>IF(AND(123&lt;=Most_common_opening_move!C3,Most_common_opening_move!C3&lt;=164),Most_common_opening_move!C3,NA())</f>
        <v>#N/A</v>
      </c>
      <c r="F3" s="7" t="e">
        <f>IF(AND(116&lt;=Most_common_opening_move!C3,Most_common_opening_move!C3&lt;=116),Most_common_opening_move!C3,NA())</f>
        <v>#N/A</v>
      </c>
      <c r="G3" s="7" t="e">
        <f>IF(AND(127&lt;=Most_common_opening_move!C3,Most_common_opening_move!C3&lt;=127),Most_common_opening_move!C3,NA())</f>
        <v>#N/A</v>
      </c>
      <c r="H3" s="7" t="e">
        <f>IF(AND(121&lt;=Most_common_opening_move!C3,Most_common_opening_move!C3&lt;=135),Most_common_opening_move!C3,NA())</f>
        <v>#N/A</v>
      </c>
    </row>
    <row r="4" spans="1:8" x14ac:dyDescent="0.3">
      <c r="A4" s="7" t="str">
        <f>IF(Most_common_opening_move!B4&lt;&gt;"",Most_common_opening_move!B4,"")</f>
        <v>Sicilian Defense: Bowdler Attack</v>
      </c>
      <c r="B4" s="7">
        <f>IF(Most_common_opening_move!C4="",NA(),Most_common_opening_move!C4)</f>
        <v>119</v>
      </c>
      <c r="C4" s="7" t="e">
        <f>IF(AND(126&lt;=Most_common_opening_move!C4,Most_common_opening_move!C4&lt;=226),Most_common_opening_move!C4,NA())</f>
        <v>#N/A</v>
      </c>
      <c r="D4" s="7">
        <f>IF(AND(119&lt;=Most_common_opening_move!C4,Most_common_opening_move!C4&lt;=164),Most_common_opening_move!C4,NA())</f>
        <v>119</v>
      </c>
      <c r="E4" s="7" t="e">
        <f>IF(AND(123&lt;=Most_common_opening_move!C4,Most_common_opening_move!C4&lt;=164),Most_common_opening_move!C4,NA())</f>
        <v>#N/A</v>
      </c>
      <c r="F4" s="7" t="e">
        <f>IF(AND(116&lt;=Most_common_opening_move!C4,Most_common_opening_move!C4&lt;=116),Most_common_opening_move!C4,NA())</f>
        <v>#N/A</v>
      </c>
      <c r="G4" s="7" t="e">
        <f>IF(AND(127&lt;=Most_common_opening_move!C4,Most_common_opening_move!C4&lt;=127),Most_common_opening_move!C4,NA())</f>
        <v>#N/A</v>
      </c>
      <c r="H4" s="7" t="e">
        <f>IF(AND(121&lt;=Most_common_opening_move!C4,Most_common_opening_move!C4&lt;=135),Most_common_opening_move!C4,NA())</f>
        <v>#N/A</v>
      </c>
    </row>
    <row r="5" spans="1:8" x14ac:dyDescent="0.3">
      <c r="A5" s="7" t="str">
        <f>IF(Most_common_opening_move!B5&lt;&gt;"",Most_common_opening_move!B5,"")</f>
        <v>Sicilian Defense: Bowdler Attack</v>
      </c>
      <c r="B5" s="7">
        <f>IF(Most_common_opening_move!C5="",NA(),Most_common_opening_move!C5)</f>
        <v>164</v>
      </c>
      <c r="C5" s="7">
        <f>IF(AND(126&lt;=Most_common_opening_move!C5,Most_common_opening_move!C5&lt;=226),Most_common_opening_move!C5,NA())</f>
        <v>164</v>
      </c>
      <c r="D5" s="7">
        <f>IF(AND(119&lt;=Most_common_opening_move!C5,Most_common_opening_move!C5&lt;=164),Most_common_opening_move!C5,NA())</f>
        <v>164</v>
      </c>
      <c r="E5" s="7">
        <f>IF(AND(123&lt;=Most_common_opening_move!C5,Most_common_opening_move!C5&lt;=164),Most_common_opening_move!C5,NA())</f>
        <v>164</v>
      </c>
      <c r="F5" s="7" t="e">
        <f>IF(AND(116&lt;=Most_common_opening_move!C5,Most_common_opening_move!C5&lt;=116),Most_common_opening_move!C5,NA())</f>
        <v>#N/A</v>
      </c>
      <c r="G5" s="7" t="e">
        <f>IF(AND(127&lt;=Most_common_opening_move!C5,Most_common_opening_move!C5&lt;=127),Most_common_opening_move!C5,NA())</f>
        <v>#N/A</v>
      </c>
      <c r="H5" s="7" t="e">
        <f>IF(AND(121&lt;=Most_common_opening_move!C5,Most_common_opening_move!C5&lt;=135),Most_common_opening_move!C5,NA())</f>
        <v>#N/A</v>
      </c>
    </row>
    <row r="6" spans="1:8" x14ac:dyDescent="0.3">
      <c r="A6" s="7" t="str">
        <f>IF(Most_common_opening_move!B6&lt;&gt;"",Most_common_opening_move!B6,"")</f>
        <v>Scandinavian Defense: Mieses-Kotroc Variation</v>
      </c>
      <c r="B6" s="7">
        <f>IF(Most_common_opening_move!C6="",NA(),Most_common_opening_move!C6)</f>
        <v>164</v>
      </c>
      <c r="C6" s="7">
        <f>IF(AND(126&lt;=Most_common_opening_move!C6,Most_common_opening_move!C6&lt;=226),Most_common_opening_move!C6,NA())</f>
        <v>164</v>
      </c>
      <c r="D6" s="7">
        <f>IF(AND(119&lt;=Most_common_opening_move!C6,Most_common_opening_move!C6&lt;=164),Most_common_opening_move!C6,NA())</f>
        <v>164</v>
      </c>
      <c r="E6" s="7">
        <f>IF(AND(123&lt;=Most_common_opening_move!C6,Most_common_opening_move!C6&lt;=164),Most_common_opening_move!C6,NA())</f>
        <v>164</v>
      </c>
      <c r="F6" s="7" t="e">
        <f>IF(AND(116&lt;=Most_common_opening_move!C6,Most_common_opening_move!C6&lt;=116),Most_common_opening_move!C6,NA())</f>
        <v>#N/A</v>
      </c>
      <c r="G6" s="7" t="e">
        <f>IF(AND(127&lt;=Most_common_opening_move!C6,Most_common_opening_move!C6&lt;=127),Most_common_opening_move!C6,NA())</f>
        <v>#N/A</v>
      </c>
      <c r="H6" s="7" t="e">
        <f>IF(AND(121&lt;=Most_common_opening_move!C6,Most_common_opening_move!C6&lt;=135),Most_common_opening_move!C6,NA())</f>
        <v>#N/A</v>
      </c>
    </row>
    <row r="7" spans="1:8" x14ac:dyDescent="0.3">
      <c r="A7" s="7" t="str">
        <f>IF(Most_common_opening_move!B7&lt;&gt;"",Most_common_opening_move!B7,"")</f>
        <v>Scandinavian Defense</v>
      </c>
      <c r="B7" s="7">
        <f>IF(Most_common_opening_move!C7="",NA(),Most_common_opening_move!C7)</f>
        <v>123</v>
      </c>
      <c r="C7" s="7" t="e">
        <f>IF(AND(126&lt;=Most_common_opening_move!C7,Most_common_opening_move!C7&lt;=226),Most_common_opening_move!C7,NA())</f>
        <v>#N/A</v>
      </c>
      <c r="D7" s="7">
        <f>IF(AND(119&lt;=Most_common_opening_move!C7,Most_common_opening_move!C7&lt;=164),Most_common_opening_move!C7,NA())</f>
        <v>123</v>
      </c>
      <c r="E7" s="7">
        <f>IF(AND(123&lt;=Most_common_opening_move!C7,Most_common_opening_move!C7&lt;=164),Most_common_opening_move!C7,NA())</f>
        <v>123</v>
      </c>
      <c r="F7" s="7" t="e">
        <f>IF(AND(116&lt;=Most_common_opening_move!C7,Most_common_opening_move!C7&lt;=116),Most_common_opening_move!C7,NA())</f>
        <v>#N/A</v>
      </c>
      <c r="G7" s="7" t="e">
        <f>IF(AND(127&lt;=Most_common_opening_move!C7,Most_common_opening_move!C7&lt;=127),Most_common_opening_move!C7,NA())</f>
        <v>#N/A</v>
      </c>
      <c r="H7" s="7">
        <f>IF(AND(121&lt;=Most_common_opening_move!C7,Most_common_opening_move!C7&lt;=135),Most_common_opening_move!C7,NA())</f>
        <v>123</v>
      </c>
    </row>
    <row r="8" spans="1:8" x14ac:dyDescent="0.3">
      <c r="A8" s="7" t="str">
        <f>IF(Most_common_opening_move!B8&lt;&gt;"",Most_common_opening_move!B8,"")</f>
        <v>Queen's Pawn Game: Mason Attack</v>
      </c>
      <c r="B8" s="7">
        <f>IF(Most_common_opening_move!C8="",NA(),Most_common_opening_move!C8)</f>
        <v>116</v>
      </c>
      <c r="C8" s="7" t="e">
        <f>IF(AND(126&lt;=Most_common_opening_move!C8,Most_common_opening_move!C8&lt;=226),Most_common_opening_move!C8,NA())</f>
        <v>#N/A</v>
      </c>
      <c r="D8" s="7" t="e">
        <f>IF(AND(119&lt;=Most_common_opening_move!C8,Most_common_opening_move!C8&lt;=164),Most_common_opening_move!C8,NA())</f>
        <v>#N/A</v>
      </c>
      <c r="E8" s="7" t="e">
        <f>IF(AND(123&lt;=Most_common_opening_move!C8,Most_common_opening_move!C8&lt;=164),Most_common_opening_move!C8,NA())</f>
        <v>#N/A</v>
      </c>
      <c r="F8" s="7">
        <f>IF(AND(116&lt;=Most_common_opening_move!C8,Most_common_opening_move!C8&lt;=116),Most_common_opening_move!C8,NA())</f>
        <v>116</v>
      </c>
      <c r="G8" s="7" t="e">
        <f>IF(AND(127&lt;=Most_common_opening_move!C8,Most_common_opening_move!C8&lt;=127),Most_common_opening_move!C8,NA())</f>
        <v>#N/A</v>
      </c>
      <c r="H8" s="7" t="e">
        <f>IF(AND(121&lt;=Most_common_opening_move!C8,Most_common_opening_move!C8&lt;=135),Most_common_opening_move!C8,NA())</f>
        <v>#N/A</v>
      </c>
    </row>
    <row r="9" spans="1:8" x14ac:dyDescent="0.3">
      <c r="A9" s="7" t="str">
        <f>IF(Most_common_opening_move!B9&lt;&gt;"",Most_common_opening_move!B9,"")</f>
        <v>Philidor Defense #3</v>
      </c>
      <c r="B9" s="7">
        <f>IF(Most_common_opening_move!C9="",NA(),Most_common_opening_move!C9)</f>
        <v>127</v>
      </c>
      <c r="C9" s="7">
        <f>IF(AND(126&lt;=Most_common_opening_move!C9,Most_common_opening_move!C9&lt;=226),Most_common_opening_move!C9,NA())</f>
        <v>127</v>
      </c>
      <c r="D9" s="7">
        <f>IF(AND(119&lt;=Most_common_opening_move!C9,Most_common_opening_move!C9&lt;=164),Most_common_opening_move!C9,NA())</f>
        <v>127</v>
      </c>
      <c r="E9" s="7">
        <f>IF(AND(123&lt;=Most_common_opening_move!C9,Most_common_opening_move!C9&lt;=164),Most_common_opening_move!C9,NA())</f>
        <v>127</v>
      </c>
      <c r="F9" s="7" t="e">
        <f>IF(AND(116&lt;=Most_common_opening_move!C9,Most_common_opening_move!C9&lt;=116),Most_common_opening_move!C9,NA())</f>
        <v>#N/A</v>
      </c>
      <c r="G9" s="7">
        <f>IF(AND(127&lt;=Most_common_opening_move!C9,Most_common_opening_move!C9&lt;=127),Most_common_opening_move!C9,NA())</f>
        <v>127</v>
      </c>
      <c r="H9" s="7">
        <f>IF(AND(121&lt;=Most_common_opening_move!C9,Most_common_opening_move!C9&lt;=135),Most_common_opening_move!C9,NA())</f>
        <v>127</v>
      </c>
    </row>
    <row r="10" spans="1:8" x14ac:dyDescent="0.3">
      <c r="A10" s="7" t="str">
        <f>IF(Most_common_opening_move!B10&lt;&gt;"",Most_common_opening_move!B10,"")</f>
        <v>French Defense: Knight Variation</v>
      </c>
      <c r="B10" s="7">
        <f>IF(Most_common_opening_move!C10="",NA(),Most_common_opening_move!C10)</f>
        <v>135</v>
      </c>
      <c r="C10" s="7">
        <f>IF(AND(126&lt;=Most_common_opening_move!C10,Most_common_opening_move!C10&lt;=226),Most_common_opening_move!C10,NA())</f>
        <v>135</v>
      </c>
      <c r="D10" s="7">
        <f>IF(AND(119&lt;=Most_common_opening_move!C10,Most_common_opening_move!C10&lt;=164),Most_common_opening_move!C10,NA())</f>
        <v>135</v>
      </c>
      <c r="E10" s="7">
        <f>IF(AND(123&lt;=Most_common_opening_move!C10,Most_common_opening_move!C10&lt;=164),Most_common_opening_move!C10,NA())</f>
        <v>135</v>
      </c>
      <c r="F10" s="7" t="e">
        <f>IF(AND(116&lt;=Most_common_opening_move!C10,Most_common_opening_move!C10&lt;=116),Most_common_opening_move!C10,NA())</f>
        <v>#N/A</v>
      </c>
      <c r="G10" s="7" t="e">
        <f>IF(AND(127&lt;=Most_common_opening_move!C10,Most_common_opening_move!C10&lt;=127),Most_common_opening_move!C10,NA())</f>
        <v>#N/A</v>
      </c>
      <c r="H10" s="7">
        <f>IF(AND(121&lt;=Most_common_opening_move!C10,Most_common_opening_move!C10&lt;=135),Most_common_opening_move!C10,NA())</f>
        <v>135</v>
      </c>
    </row>
    <row r="11" spans="1:8" x14ac:dyDescent="0.3">
      <c r="A11" s="7" t="str">
        <f>IF(Most_common_opening_move!B11&lt;&gt;"",Most_common_opening_move!B11,"")</f>
        <v>French Defense: Knight Variation</v>
      </c>
      <c r="B11" s="7">
        <f>IF(Most_common_opening_move!C11="",NA(),Most_common_opening_move!C11)</f>
        <v>121</v>
      </c>
      <c r="C11" s="7" t="e">
        <f>IF(AND(126&lt;=Most_common_opening_move!C11,Most_common_opening_move!C11&lt;=226),Most_common_opening_move!C11,NA())</f>
        <v>#N/A</v>
      </c>
      <c r="D11" s="7">
        <f>IF(AND(119&lt;=Most_common_opening_move!C11,Most_common_opening_move!C11&lt;=164),Most_common_opening_move!C11,NA())</f>
        <v>121</v>
      </c>
      <c r="E11" s="7" t="e">
        <f>IF(AND(123&lt;=Most_common_opening_move!C11,Most_common_opening_move!C11&lt;=164),Most_common_opening_move!C11,NA())</f>
        <v>#N/A</v>
      </c>
      <c r="F11" s="7" t="e">
        <f>IF(AND(116&lt;=Most_common_opening_move!C11,Most_common_opening_move!C11&lt;=116),Most_common_opening_move!C11,NA())</f>
        <v>#N/A</v>
      </c>
      <c r="G11" s="7" t="e">
        <f>IF(AND(127&lt;=Most_common_opening_move!C11,Most_common_opening_move!C11&lt;=127),Most_common_opening_move!C11,NA())</f>
        <v>#N/A</v>
      </c>
      <c r="H11" s="7">
        <f>IF(AND(121&lt;=Most_common_opening_move!C11,Most_common_opening_move!C11&lt;=135),Most_common_opening_move!C11,NA())</f>
        <v>121</v>
      </c>
    </row>
    <row r="12" spans="1:8" x14ac:dyDescent="0.3">
      <c r="A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Chess DB</vt:lpstr>
      <vt:lpstr>10 best game opning moves with </vt:lpstr>
      <vt:lpstr>Avg_moves_towin</vt:lpstr>
      <vt:lpstr>dis_of_moves</vt:lpstr>
      <vt:lpstr>Most_common_opening_move</vt:lpstr>
      <vt:lpstr>Sheet7</vt:lpstr>
      <vt:lpstr>Kutools_Chart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senior</dc:creator>
  <cp:lastModifiedBy>nir senior</cp:lastModifiedBy>
  <dcterms:created xsi:type="dcterms:W3CDTF">2023-04-11T11:13:40Z</dcterms:created>
  <dcterms:modified xsi:type="dcterms:W3CDTF">2023-04-11T11:13:49Z</dcterms:modified>
</cp:coreProperties>
</file>