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nirupamkhanal/Downloads/"/>
    </mc:Choice>
  </mc:AlternateContent>
  <xr:revisionPtr revIDLastSave="0" documentId="13_ncr:1_{3587A709-D619-B64F-B66A-BA0D3936B664}" xr6:coauthVersionLast="47" xr6:coauthVersionMax="47" xr10:uidLastSave="{00000000-0000-0000-0000-000000000000}"/>
  <bookViews>
    <workbookView xWindow="0" yWindow="780" windowWidth="21600" windowHeight="9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7" i="1" l="1"/>
  <c r="N87" i="1"/>
  <c r="P87" i="1"/>
  <c r="S87" i="1"/>
  <c r="L88" i="1"/>
  <c r="N88" i="1"/>
  <c r="P88" i="1"/>
  <c r="S88" i="1"/>
  <c r="L89" i="1"/>
  <c r="N89" i="1"/>
  <c r="P89" i="1"/>
  <c r="S89" i="1"/>
  <c r="L90" i="1"/>
  <c r="N90" i="1"/>
  <c r="P90" i="1"/>
  <c r="S90" i="1"/>
  <c r="L91" i="1"/>
  <c r="N91" i="1"/>
  <c r="P91" i="1"/>
  <c r="S91" i="1"/>
  <c r="L92" i="1"/>
  <c r="N92" i="1"/>
  <c r="P92" i="1"/>
  <c r="S92" i="1"/>
  <c r="L93" i="1"/>
  <c r="N93" i="1"/>
  <c r="P93" i="1"/>
  <c r="S93" i="1"/>
  <c r="L94" i="1"/>
  <c r="N94" i="1"/>
  <c r="P94" i="1"/>
  <c r="S94" i="1"/>
  <c r="L95" i="1"/>
  <c r="N95" i="1"/>
  <c r="P95" i="1"/>
  <c r="S95" i="1"/>
  <c r="L96" i="1"/>
  <c r="N96" i="1"/>
  <c r="P96" i="1"/>
  <c r="S96" i="1"/>
  <c r="L97" i="1"/>
  <c r="N97" i="1"/>
  <c r="P97" i="1"/>
  <c r="S97" i="1"/>
  <c r="L98" i="1"/>
  <c r="N98" i="1"/>
  <c r="P98" i="1"/>
  <c r="S98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L62" i="1"/>
  <c r="N62" i="1"/>
  <c r="P62" i="1"/>
  <c r="L63" i="1"/>
  <c r="N63" i="1"/>
  <c r="P63" i="1"/>
  <c r="L64" i="1"/>
  <c r="N64" i="1"/>
  <c r="P64" i="1"/>
  <c r="L65" i="1"/>
  <c r="N65" i="1"/>
  <c r="P65" i="1"/>
  <c r="L66" i="1"/>
  <c r="N66" i="1"/>
  <c r="P66" i="1"/>
  <c r="L67" i="1"/>
  <c r="N67" i="1"/>
  <c r="P67" i="1"/>
  <c r="L68" i="1"/>
  <c r="N68" i="1"/>
  <c r="P68" i="1"/>
  <c r="L69" i="1"/>
  <c r="N69" i="1"/>
  <c r="P69" i="1"/>
  <c r="L70" i="1"/>
  <c r="N70" i="1"/>
  <c r="P70" i="1"/>
  <c r="L71" i="1"/>
  <c r="N71" i="1"/>
  <c r="P71" i="1"/>
  <c r="L72" i="1"/>
  <c r="N72" i="1"/>
  <c r="P72" i="1"/>
  <c r="L73" i="1"/>
  <c r="N73" i="1"/>
  <c r="P73" i="1"/>
  <c r="L74" i="1"/>
  <c r="N74" i="1"/>
  <c r="P74" i="1"/>
  <c r="L75" i="1"/>
  <c r="N75" i="1"/>
  <c r="P75" i="1"/>
  <c r="L76" i="1"/>
  <c r="N76" i="1"/>
  <c r="P76" i="1"/>
  <c r="L77" i="1"/>
  <c r="N77" i="1"/>
  <c r="P77" i="1"/>
  <c r="L78" i="1"/>
  <c r="N78" i="1"/>
  <c r="P78" i="1"/>
  <c r="L79" i="1"/>
  <c r="N79" i="1"/>
  <c r="P79" i="1"/>
  <c r="L80" i="1"/>
  <c r="N80" i="1"/>
  <c r="P80" i="1"/>
  <c r="L81" i="1"/>
  <c r="N81" i="1"/>
  <c r="P81" i="1"/>
  <c r="L82" i="1"/>
  <c r="N82" i="1"/>
  <c r="P82" i="1"/>
  <c r="L83" i="1"/>
  <c r="N83" i="1"/>
  <c r="P83" i="1"/>
  <c r="L84" i="1"/>
  <c r="N84" i="1"/>
  <c r="P84" i="1"/>
  <c r="L85" i="1"/>
  <c r="N85" i="1"/>
  <c r="P85" i="1"/>
  <c r="L86" i="1"/>
  <c r="N86" i="1"/>
  <c r="P86" i="1"/>
  <c r="N24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N13" i="1" l="1"/>
  <c r="N14" i="1"/>
  <c r="N15" i="1"/>
  <c r="N16" i="1"/>
  <c r="N17" i="1"/>
  <c r="N18" i="1"/>
  <c r="N19" i="1"/>
  <c r="N20" i="1"/>
  <c r="N21" i="1"/>
  <c r="N22" i="1"/>
  <c r="N23" i="1"/>
  <c r="N12" i="1"/>
  <c r="L13" i="1"/>
  <c r="L12" i="1"/>
  <c r="P59" i="1"/>
  <c r="S59" i="1"/>
  <c r="P60" i="1"/>
  <c r="S60" i="1"/>
  <c r="P61" i="1"/>
  <c r="S61" i="1"/>
  <c r="P51" i="1"/>
  <c r="S51" i="1"/>
  <c r="P52" i="1"/>
  <c r="S52" i="1"/>
  <c r="P53" i="1"/>
  <c r="S53" i="1"/>
  <c r="P54" i="1"/>
  <c r="S54" i="1"/>
  <c r="P55" i="1"/>
  <c r="S55" i="1"/>
  <c r="P56" i="1"/>
  <c r="S56" i="1"/>
  <c r="P57" i="1"/>
  <c r="S57" i="1"/>
  <c r="P58" i="1"/>
  <c r="S58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12" i="1"/>
  <c r="D9" i="1"/>
  <c r="K87" i="1" l="1"/>
  <c r="K75" i="1"/>
  <c r="K77" i="1"/>
  <c r="K79" i="1"/>
  <c r="K81" i="1"/>
  <c r="K83" i="1"/>
  <c r="K85" i="1"/>
  <c r="O68" i="1"/>
  <c r="K70" i="1"/>
  <c r="K65" i="1"/>
  <c r="K72" i="1"/>
  <c r="K98" i="1"/>
  <c r="O71" i="1"/>
  <c r="K63" i="1"/>
  <c r="K67" i="1"/>
  <c r="K74" i="1"/>
  <c r="K89" i="1"/>
  <c r="O90" i="1"/>
  <c r="K92" i="1"/>
  <c r="O93" i="1"/>
  <c r="K95" i="1"/>
  <c r="K97" i="1"/>
  <c r="Q68" i="1"/>
  <c r="K76" i="1"/>
  <c r="K78" i="1"/>
  <c r="K80" i="1"/>
  <c r="K82" i="1"/>
  <c r="K84" i="1"/>
  <c r="K86" i="1"/>
  <c r="K64" i="1"/>
  <c r="K68" i="1"/>
  <c r="K73" i="1"/>
  <c r="K88" i="1"/>
  <c r="K91" i="1"/>
  <c r="K94" i="1"/>
  <c r="K69" i="1"/>
  <c r="M74" i="1"/>
  <c r="K71" i="1"/>
  <c r="K62" i="1"/>
  <c r="K66" i="1"/>
  <c r="M69" i="1"/>
  <c r="K90" i="1"/>
  <c r="K93" i="1"/>
  <c r="K96" i="1"/>
  <c r="Q97" i="1"/>
  <c r="O86" i="1"/>
  <c r="M84" i="1"/>
  <c r="O65" i="1"/>
  <c r="Q74" i="1"/>
  <c r="M72" i="1"/>
  <c r="O89" i="1"/>
  <c r="Q96" i="1"/>
  <c r="O79" i="1"/>
  <c r="M75" i="1"/>
  <c r="Q82" i="1"/>
  <c r="Q73" i="1"/>
  <c r="M64" i="1"/>
  <c r="O94" i="1"/>
  <c r="O84" i="1"/>
  <c r="M82" i="1"/>
  <c r="O63" i="1"/>
  <c r="O82" i="1"/>
  <c r="O70" i="1"/>
  <c r="M95" i="1"/>
  <c r="O87" i="1"/>
  <c r="O75" i="1"/>
  <c r="O73" i="1"/>
  <c r="Q83" i="1"/>
  <c r="Q64" i="1"/>
  <c r="M62" i="1"/>
  <c r="O91" i="1"/>
  <c r="O80" i="1"/>
  <c r="M80" i="1"/>
  <c r="M97" i="1"/>
  <c r="O78" i="1"/>
  <c r="M67" i="1"/>
  <c r="Q93" i="1"/>
  <c r="Q86" i="1"/>
  <c r="Q71" i="1"/>
  <c r="Q69" i="1"/>
  <c r="Q79" i="1"/>
  <c r="M83" i="1"/>
  <c r="M96" i="1"/>
  <c r="O88" i="1"/>
  <c r="O76" i="1"/>
  <c r="M78" i="1"/>
  <c r="Q95" i="1"/>
  <c r="Q72" i="1"/>
  <c r="M65" i="1"/>
  <c r="M92" i="1"/>
  <c r="Q85" i="1"/>
  <c r="Q66" i="1"/>
  <c r="O66" i="1"/>
  <c r="Q75" i="1"/>
  <c r="M79" i="1"/>
  <c r="Q94" i="1"/>
  <c r="K17" i="1"/>
  <c r="K25" i="1"/>
  <c r="K33" i="1"/>
  <c r="K41" i="1"/>
  <c r="K49" i="1"/>
  <c r="K57" i="1"/>
  <c r="M88" i="1"/>
  <c r="O74" i="1"/>
  <c r="M76" i="1"/>
  <c r="Q92" i="1"/>
  <c r="Q67" i="1"/>
  <c r="M63" i="1"/>
  <c r="Q90" i="1"/>
  <c r="Q81" i="1"/>
  <c r="Q62" i="1"/>
  <c r="O64" i="1"/>
  <c r="O98" i="1"/>
  <c r="M73" i="1"/>
  <c r="M93" i="1"/>
  <c r="K18" i="1"/>
  <c r="K26" i="1"/>
  <c r="K34" i="1"/>
  <c r="K42" i="1"/>
  <c r="K50" i="1"/>
  <c r="K58" i="1"/>
  <c r="K35" i="1"/>
  <c r="K51" i="1"/>
  <c r="K59" i="1"/>
  <c r="Q76" i="1"/>
  <c r="Q84" i="1"/>
  <c r="O95" i="1"/>
  <c r="M81" i="1"/>
  <c r="O81" i="1"/>
  <c r="K28" i="1"/>
  <c r="K44" i="1"/>
  <c r="K60" i="1"/>
  <c r="M91" i="1"/>
  <c r="Q78" i="1"/>
  <c r="O92" i="1"/>
  <c r="O83" i="1"/>
  <c r="M87" i="1"/>
  <c r="M66" i="1"/>
  <c r="Q80" i="1"/>
  <c r="Q65" i="1"/>
  <c r="O72" i="1"/>
  <c r="Q89" i="1"/>
  <c r="Q63" i="1"/>
  <c r="Q98" i="1"/>
  <c r="M89" i="1"/>
  <c r="Q77" i="1"/>
  <c r="M85" i="1"/>
  <c r="O62" i="1"/>
  <c r="O85" i="1"/>
  <c r="O69" i="1"/>
  <c r="Q91" i="1"/>
  <c r="K19" i="1"/>
  <c r="K27" i="1"/>
  <c r="K43" i="1"/>
  <c r="M94" i="1"/>
  <c r="Q70" i="1"/>
  <c r="O97" i="1"/>
  <c r="Q87" i="1"/>
  <c r="M70" i="1"/>
  <c r="O96" i="1"/>
  <c r="M68" i="1"/>
  <c r="M90" i="1"/>
  <c r="K20" i="1"/>
  <c r="K36" i="1"/>
  <c r="K52" i="1"/>
  <c r="M71" i="1"/>
  <c r="O67" i="1"/>
  <c r="M86" i="1"/>
  <c r="M98" i="1"/>
  <c r="M77" i="1"/>
  <c r="O77" i="1"/>
  <c r="Q88" i="1"/>
  <c r="K13" i="1"/>
  <c r="K21" i="1"/>
  <c r="K29" i="1"/>
  <c r="K37" i="1"/>
  <c r="K45" i="1"/>
  <c r="K53" i="1"/>
  <c r="K61" i="1"/>
  <c r="K14" i="1"/>
  <c r="K22" i="1"/>
  <c r="K30" i="1"/>
  <c r="K38" i="1"/>
  <c r="K46" i="1"/>
  <c r="K54" i="1"/>
  <c r="K12" i="1"/>
  <c r="K15" i="1"/>
  <c r="K23" i="1"/>
  <c r="K31" i="1"/>
  <c r="K39" i="1"/>
  <c r="K47" i="1"/>
  <c r="K55" i="1"/>
  <c r="K16" i="1"/>
  <c r="K24" i="1"/>
  <c r="K32" i="1"/>
  <c r="K40" i="1"/>
  <c r="K48" i="1"/>
  <c r="K56" i="1"/>
  <c r="M54" i="1"/>
  <c r="M22" i="1"/>
  <c r="M53" i="1"/>
  <c r="M19" i="1"/>
  <c r="M35" i="1"/>
  <c r="O24" i="1"/>
  <c r="M16" i="1"/>
  <c r="O25" i="1"/>
  <c r="M26" i="1"/>
  <c r="M59" i="1"/>
  <c r="M12" i="1"/>
  <c r="O49" i="1"/>
  <c r="M51" i="1"/>
  <c r="O26" i="1"/>
  <c r="M27" i="1"/>
  <c r="M47" i="1"/>
  <c r="O42" i="1"/>
  <c r="O27" i="1"/>
  <c r="M28" i="1"/>
  <c r="M13" i="1"/>
  <c r="M46" i="1"/>
  <c r="M30" i="1"/>
  <c r="M38" i="1"/>
  <c r="O13" i="1"/>
  <c r="M14" i="1"/>
  <c r="M31" i="1"/>
  <c r="O28" i="1"/>
  <c r="M33" i="1"/>
  <c r="O29" i="1"/>
  <c r="M36" i="1"/>
  <c r="M60" i="1"/>
  <c r="O38" i="1"/>
  <c r="M37" i="1"/>
  <c r="Q45" i="1"/>
  <c r="O41" i="1"/>
  <c r="M43" i="1"/>
  <c r="O53" i="1"/>
  <c r="O37" i="1"/>
  <c r="O21" i="1"/>
  <c r="O44" i="1"/>
  <c r="M49" i="1"/>
  <c r="M57" i="1"/>
  <c r="M41" i="1"/>
  <c r="O52" i="1"/>
  <c r="O36" i="1"/>
  <c r="O20" i="1"/>
  <c r="O54" i="1"/>
  <c r="M8" i="1"/>
  <c r="M40" i="1"/>
  <c r="M24" i="1"/>
  <c r="O51" i="1"/>
  <c r="O35" i="1"/>
  <c r="O19" i="1"/>
  <c r="O56" i="1"/>
  <c r="M58" i="1"/>
  <c r="M55" i="1"/>
  <c r="M39" i="1"/>
  <c r="O50" i="1"/>
  <c r="O34" i="1"/>
  <c r="O18" i="1"/>
  <c r="O57" i="1"/>
  <c r="O33" i="1"/>
  <c r="O17" i="1"/>
  <c r="M21" i="1"/>
  <c r="O48" i="1"/>
  <c r="O32" i="1"/>
  <c r="O16" i="1"/>
  <c r="O59" i="1"/>
  <c r="O47" i="1"/>
  <c r="O31" i="1"/>
  <c r="O15" i="1"/>
  <c r="O60" i="1"/>
  <c r="O30" i="1"/>
  <c r="O14" i="1"/>
  <c r="O58" i="1"/>
  <c r="M18" i="1"/>
  <c r="O46" i="1"/>
  <c r="O22" i="1"/>
  <c r="O61" i="1"/>
  <c r="M17" i="1"/>
  <c r="M50" i="1"/>
  <c r="M34" i="1"/>
  <c r="O40" i="1"/>
  <c r="M20" i="1"/>
  <c r="M42" i="1"/>
  <c r="M15" i="1"/>
  <c r="M48" i="1"/>
  <c r="M32" i="1"/>
  <c r="O43" i="1"/>
  <c r="M23" i="1"/>
  <c r="M52" i="1"/>
  <c r="M61" i="1"/>
  <c r="M45" i="1"/>
  <c r="M29" i="1"/>
  <c r="M44" i="1"/>
  <c r="O55" i="1"/>
  <c r="O39" i="1"/>
  <c r="O23" i="1"/>
  <c r="O12" i="1"/>
  <c r="O8" i="1" s="1"/>
  <c r="O45" i="1"/>
  <c r="M25" i="1"/>
  <c r="Q52" i="1"/>
  <c r="Q28" i="1"/>
  <c r="Q43" i="1"/>
  <c r="Q15" i="1"/>
  <c r="Q22" i="1"/>
  <c r="Q58" i="1"/>
  <c r="Q40" i="1"/>
  <c r="Q25" i="1"/>
  <c r="Q31" i="1"/>
  <c r="Q30" i="1"/>
  <c r="Q21" i="1"/>
  <c r="Q49" i="1"/>
  <c r="Q33" i="1"/>
  <c r="Q53" i="1"/>
  <c r="Q12" i="1"/>
  <c r="Q48" i="1"/>
  <c r="Q32" i="1"/>
  <c r="Q29" i="1"/>
  <c r="Q13" i="1"/>
  <c r="Q44" i="1"/>
  <c r="Q27" i="1"/>
  <c r="Q47" i="1"/>
  <c r="Q17" i="1"/>
  <c r="Q42" i="1"/>
  <c r="Q26" i="1"/>
  <c r="Q51" i="1"/>
  <c r="Q39" i="1"/>
  <c r="Q41" i="1"/>
  <c r="Q16" i="1"/>
  <c r="Q38" i="1"/>
  <c r="Q61" i="1"/>
  <c r="Q60" i="1"/>
  <c r="Q37" i="1"/>
  <c r="Q24" i="1"/>
  <c r="Q36" i="1"/>
  <c r="Q20" i="1"/>
  <c r="Q35" i="1"/>
  <c r="Q19" i="1"/>
  <c r="Q54" i="1"/>
  <c r="Q46" i="1"/>
  <c r="Q50" i="1"/>
  <c r="Q34" i="1"/>
  <c r="Q18" i="1"/>
  <c r="Q57" i="1"/>
  <c r="Q23" i="1"/>
  <c r="Q14" i="1"/>
  <c r="Q56" i="1"/>
  <c r="Q8" i="1" s="1"/>
  <c r="Q55" i="1"/>
  <c r="Q59" i="1"/>
</calcChain>
</file>

<file path=xl/sharedStrings.xml><?xml version="1.0" encoding="utf-8"?>
<sst xmlns="http://schemas.openxmlformats.org/spreadsheetml/2006/main" count="37" uniqueCount="31">
  <si>
    <t>V(Acceleration) (V)</t>
  </si>
  <si>
    <t>I (Coil) (A)</t>
  </si>
  <si>
    <t>V (Heater) (V)</t>
  </si>
  <si>
    <t>V (Coil) (V)</t>
  </si>
  <si>
    <t>a =</t>
  </si>
  <si>
    <t>N =</t>
  </si>
  <si>
    <t>m</t>
  </si>
  <si>
    <t>N/(A^2)</t>
  </si>
  <si>
    <t>r (left) (cm)</t>
  </si>
  <si>
    <t>r (right) (cm)</t>
  </si>
  <si>
    <t>e =</t>
  </si>
  <si>
    <t>C</t>
  </si>
  <si>
    <t>m(e-) =</t>
  </si>
  <si>
    <t>kg</t>
  </si>
  <si>
    <t>e/m (theory) =</t>
  </si>
  <si>
    <t>C/kg</t>
  </si>
  <si>
    <t>e/m (C/kg)</t>
  </si>
  <si>
    <t>%Error</t>
  </si>
  <si>
    <t>Date</t>
  </si>
  <si>
    <t>v(e-)/(c(0))</t>
  </si>
  <si>
    <t>m/s</t>
  </si>
  <si>
    <t>c(0) =</t>
  </si>
  <si>
    <t>run #</t>
  </si>
  <si>
    <t>mu(0) =</t>
  </si>
  <si>
    <t>Left Side</t>
  </si>
  <si>
    <t>Rigt Side</t>
  </si>
  <si>
    <t>Average</t>
  </si>
  <si>
    <t>should</t>
  </si>
  <si>
    <t>r (cm)</t>
  </si>
  <si>
    <t>avg:</t>
  </si>
  <si>
    <t>start: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</si>
</sst>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6" fontId="0" fillId="0" borderId="0" xfId="0" applyNumberFormat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16" fontId="0" fillId="0" borderId="0" xfId="0" applyNumberFormat="1"/>
    <xf numFmtId="0" fontId="0" fillId="0" borderId="3" xfId="0" applyBorder="1"/>
    <xf numFmtId="0" fontId="0" fillId="0" borderId="2" xfId="0" applyBorder="1"/>
    <xf numFmtId="10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8"/>
  <sheetViews>
    <sheetView tabSelected="1" topLeftCell="A2" zoomScaleNormal="130" workbookViewId="0">
      <selection activeCell="T7" sqref="T7"/>
    </sheetView>
  </sheetViews>
  <sheetFormatPr baseColWidth="10" defaultColWidth="8.83203125" defaultRowHeight="15" x14ac:dyDescent="0.2"/>
  <cols>
    <col min="8" max="8" width="1.5" customWidth="1"/>
    <col min="11" max="12" width="9.1640625" customWidth="1"/>
    <col min="13" max="13" width="13.5" customWidth="1"/>
    <col min="14" max="14" width="9.1640625" customWidth="1"/>
    <col min="18" max="18" width="1.5" customWidth="1"/>
  </cols>
  <sheetData>
    <row r="2" spans="2:19" x14ac:dyDescent="0.2">
      <c r="C2" s="5" t="s">
        <v>4</v>
      </c>
      <c r="D2" s="6">
        <v>0.15</v>
      </c>
      <c r="E2" t="s">
        <v>6</v>
      </c>
    </row>
    <row r="3" spans="2:19" x14ac:dyDescent="0.2">
      <c r="C3" s="5" t="s">
        <v>5</v>
      </c>
      <c r="D3" s="6">
        <v>130</v>
      </c>
    </row>
    <row r="4" spans="2:19" x14ac:dyDescent="0.2">
      <c r="C4" s="5" t="s">
        <v>23</v>
      </c>
      <c r="D4" s="7">
        <v>1.2566370612700001E-6</v>
      </c>
      <c r="E4" t="s">
        <v>7</v>
      </c>
    </row>
    <row r="5" spans="2:19" x14ac:dyDescent="0.2">
      <c r="C5" s="5" t="s">
        <v>10</v>
      </c>
      <c r="D5" s="7">
        <v>1.6021766339999999E-19</v>
      </c>
      <c r="E5" t="s">
        <v>11</v>
      </c>
    </row>
    <row r="6" spans="2:19" x14ac:dyDescent="0.2">
      <c r="C6" s="5" t="s">
        <v>12</v>
      </c>
      <c r="D6" s="7">
        <v>9.1093837138999998E-31</v>
      </c>
      <c r="E6" t="s">
        <v>13</v>
      </c>
    </row>
    <row r="7" spans="2:19" x14ac:dyDescent="0.2">
      <c r="C7" s="5" t="s">
        <v>21</v>
      </c>
      <c r="D7" s="7">
        <v>299792458</v>
      </c>
      <c r="E7" t="s">
        <v>20</v>
      </c>
    </row>
    <row r="8" spans="2:19" x14ac:dyDescent="0.2">
      <c r="C8" s="5"/>
      <c r="D8" s="4"/>
      <c r="L8" s="19" t="s">
        <v>29</v>
      </c>
      <c r="M8" s="21">
        <f>AVERAGE(M12:M98)</f>
        <v>1.3305808675429092</v>
      </c>
      <c r="N8" s="19" t="s">
        <v>29</v>
      </c>
      <c r="O8" s="21">
        <f>AVERAGE(O12:O98)</f>
        <v>0.36024499782231756</v>
      </c>
      <c r="P8" s="19" t="s">
        <v>29</v>
      </c>
      <c r="Q8" s="21">
        <f>AVERAGE(Q12:Q98)</f>
        <v>0.44158290896498253</v>
      </c>
    </row>
    <row r="9" spans="2:19" x14ac:dyDescent="0.2">
      <c r="C9" s="3" t="s">
        <v>14</v>
      </c>
      <c r="D9" s="2">
        <f>D5/D6</f>
        <v>175882000837.79984</v>
      </c>
      <c r="E9" t="s">
        <v>15</v>
      </c>
      <c r="L9" s="19"/>
      <c r="M9" s="20"/>
      <c r="N9" s="19"/>
      <c r="O9" s="20"/>
      <c r="P9" s="19"/>
      <c r="Q9" s="20"/>
    </row>
    <row r="10" spans="2:19" x14ac:dyDescent="0.2">
      <c r="K10" s="13" t="s">
        <v>27</v>
      </c>
      <c r="L10" s="22" t="s">
        <v>24</v>
      </c>
      <c r="M10" s="23"/>
      <c r="N10" s="22" t="s">
        <v>25</v>
      </c>
      <c r="O10" s="23"/>
      <c r="P10" s="22" t="s">
        <v>26</v>
      </c>
      <c r="Q10" s="23"/>
    </row>
    <row r="11" spans="2:19" x14ac:dyDescent="0.2">
      <c r="B11" s="3" t="s">
        <v>18</v>
      </c>
      <c r="C11" s="5" t="s">
        <v>22</v>
      </c>
      <c r="D11" s="1" t="s">
        <v>0</v>
      </c>
      <c r="E11" s="1" t="s">
        <v>2</v>
      </c>
      <c r="F11" s="1" t="s">
        <v>1</v>
      </c>
      <c r="G11" s="1" t="s">
        <v>3</v>
      </c>
      <c r="I11" s="1" t="s">
        <v>8</v>
      </c>
      <c r="J11" s="1" t="s">
        <v>9</v>
      </c>
      <c r="K11" s="1" t="s">
        <v>28</v>
      </c>
      <c r="L11" s="14" t="s">
        <v>16</v>
      </c>
      <c r="M11" s="12" t="s">
        <v>17</v>
      </c>
      <c r="N11" s="14" t="s">
        <v>16</v>
      </c>
      <c r="O11" s="12" t="s">
        <v>17</v>
      </c>
      <c r="P11" s="14" t="s">
        <v>16</v>
      </c>
      <c r="Q11" s="12" t="s">
        <v>17</v>
      </c>
      <c r="S11" s="1" t="s">
        <v>19</v>
      </c>
    </row>
    <row r="12" spans="2:19" x14ac:dyDescent="0.2">
      <c r="B12" s="10">
        <v>45603</v>
      </c>
      <c r="C12">
        <v>1</v>
      </c>
      <c r="D12" s="8">
        <v>299.5</v>
      </c>
      <c r="E12" s="8">
        <v>6.02</v>
      </c>
      <c r="F12" s="8">
        <v>1.31</v>
      </c>
      <c r="G12" s="8">
        <v>8.9</v>
      </c>
      <c r="I12" s="8">
        <v>4.4000000000000004</v>
      </c>
      <c r="J12" s="16">
        <v>3.6</v>
      </c>
      <c r="K12" s="15">
        <f>SQRT((2*D12*((5/4)^3)*($D$2^2))/((($D$9))*($D$3^2)*($D$4^2)*(F12^2)))*100</f>
        <v>5.7165562215400287</v>
      </c>
      <c r="L12" s="15">
        <f>(2*D12*((5/4)^3)*($D$2^2))/(((I12/100)^2)*($D$3^2)*($D$4^2)*(F12^2))</f>
        <v>296882776321.97235</v>
      </c>
      <c r="M12" s="11">
        <f>(ABS($D$9-L12))/($D$9)</f>
        <v>0.68796565258409048</v>
      </c>
      <c r="N12" s="15">
        <f t="shared" ref="N12:N23" si="0">(2*D12*((5/4)^3)*($D$2^2))/(((J12/100)^2)*($D$3^2)*($D$4^2)*(F12^2))</f>
        <v>443491554752.57599</v>
      </c>
      <c r="O12" s="11">
        <f>(ABS($D$9-N12))/($D$9)</f>
        <v>1.5215289378108019</v>
      </c>
      <c r="P12" s="15">
        <f t="shared" ref="P12:P23" si="1">(2*D12*((5/4)^3)*($D$2^2))/((((I12+J12)/200)^2)*($D$3^2)*($D$4^2)*(F12^2))</f>
        <v>359228159349.58661</v>
      </c>
      <c r="Q12" s="11">
        <f>(ABS($D$9-P12))/($D$9)</f>
        <v>1.0424384396267499</v>
      </c>
      <c r="S12" s="9">
        <f t="shared" ref="S12:S23" si="2">SQRT((2*$D$5*D12)/($D$6))/$D$7</f>
        <v>3.4237607354561057E-2</v>
      </c>
    </row>
    <row r="13" spans="2:19" x14ac:dyDescent="0.2">
      <c r="C13">
        <v>2</v>
      </c>
      <c r="D13" s="8">
        <v>299.5</v>
      </c>
      <c r="E13" s="8">
        <v>6.05</v>
      </c>
      <c r="F13" s="8">
        <v>1.42</v>
      </c>
      <c r="G13" s="8">
        <v>8.9</v>
      </c>
      <c r="I13" s="8">
        <v>4.2</v>
      </c>
      <c r="J13" s="16">
        <v>3.2</v>
      </c>
      <c r="K13" s="15">
        <f t="shared" ref="K13:K61" si="3">SQRT((2*D13*((5/4)^3)*($D$2^2))/((($D$9))*($D$3^2)*($D$4^2)*(F13^2)))*100</f>
        <v>5.2737244015615756</v>
      </c>
      <c r="L13" s="15">
        <f>(2*D13*((5/4)^3)*($D$2^2))/(((I13/100)^2)*($D$3^2)*($D$4^2)*(F13^2))</f>
        <v>277304985405.31171</v>
      </c>
      <c r="M13" s="11">
        <f t="shared" ref="M13" si="4">(ABS($D$9-L13))/($D$9)</f>
        <v>0.57665357503548742</v>
      </c>
      <c r="N13" s="15">
        <f t="shared" si="0"/>
        <v>477701166264.61902</v>
      </c>
      <c r="O13" s="11">
        <f t="shared" ref="O13:Q61" si="5">(ABS($D$9-N13))/($D$9)</f>
        <v>1.7160321351197267</v>
      </c>
      <c r="P13" s="15">
        <f t="shared" si="1"/>
        <v>357316285065.71936</v>
      </c>
      <c r="Q13" s="11">
        <f t="shared" si="5"/>
        <v>1.0315682296293642</v>
      </c>
      <c r="S13" s="9">
        <f t="shared" si="2"/>
        <v>3.4237607354561057E-2</v>
      </c>
    </row>
    <row r="14" spans="2:19" x14ac:dyDescent="0.2">
      <c r="C14">
        <v>3</v>
      </c>
      <c r="D14" s="8">
        <v>299.5</v>
      </c>
      <c r="E14" s="8">
        <v>6.05</v>
      </c>
      <c r="F14" s="8">
        <v>1.82</v>
      </c>
      <c r="G14" s="8">
        <v>8.89</v>
      </c>
      <c r="I14" s="8">
        <v>3.62</v>
      </c>
      <c r="J14" s="16">
        <v>2.7</v>
      </c>
      <c r="K14" s="15">
        <f t="shared" si="3"/>
        <v>4.1146640935260645</v>
      </c>
      <c r="L14" s="15">
        <f t="shared" ref="L14:L61" si="6">(2*D14*((5/4)^3)*($D$2^2))/(((I14/100)^2)*($D$3^2)*($D$4^2)*(F14^2))</f>
        <v>227233851674.43802</v>
      </c>
      <c r="M14" s="11">
        <f t="shared" ref="M14" si="7">(ABS($D$9-L14))/($D$9)</f>
        <v>0.29196762938804283</v>
      </c>
      <c r="N14" s="15">
        <f t="shared" si="0"/>
        <v>408472330025.03503</v>
      </c>
      <c r="O14" s="11">
        <f t="shared" si="5"/>
        <v>1.3224225792253317</v>
      </c>
      <c r="P14" s="15">
        <f t="shared" si="1"/>
        <v>298205744860.85016</v>
      </c>
      <c r="Q14" s="11">
        <f t="shared" si="5"/>
        <v>0.69548756234504361</v>
      </c>
      <c r="S14" s="9">
        <f t="shared" si="2"/>
        <v>3.4237607354561057E-2</v>
      </c>
    </row>
    <row r="15" spans="2:19" x14ac:dyDescent="0.2">
      <c r="C15">
        <v>4</v>
      </c>
      <c r="D15" s="8">
        <v>299.5</v>
      </c>
      <c r="E15" s="8">
        <v>6.06</v>
      </c>
      <c r="F15" s="8">
        <v>2</v>
      </c>
      <c r="G15" s="8">
        <v>8.9</v>
      </c>
      <c r="I15" s="8">
        <v>3.8</v>
      </c>
      <c r="J15" s="16">
        <v>2.6</v>
      </c>
      <c r="K15" s="15">
        <f t="shared" si="3"/>
        <v>3.7443443251087185</v>
      </c>
      <c r="L15" s="15">
        <f t="shared" si="6"/>
        <v>170767713091.36447</v>
      </c>
      <c r="M15" s="11">
        <f t="shared" ref="M15" si="8">(ABS($D$9-L15))/($D$9)</f>
        <v>2.9077948409012084E-2</v>
      </c>
      <c r="N15" s="15">
        <f t="shared" si="0"/>
        <v>364776002520.60687</v>
      </c>
      <c r="O15" s="11">
        <f t="shared" si="5"/>
        <v>1.0739814238127017</v>
      </c>
      <c r="P15" s="15">
        <f t="shared" si="1"/>
        <v>240809157913.99445</v>
      </c>
      <c r="Q15" s="11">
        <f t="shared" si="5"/>
        <v>0.36915179931385417</v>
      </c>
      <c r="S15" s="9">
        <f t="shared" si="2"/>
        <v>3.4237607354561057E-2</v>
      </c>
    </row>
    <row r="16" spans="2:19" x14ac:dyDescent="0.2">
      <c r="C16">
        <v>5</v>
      </c>
      <c r="D16" s="8">
        <v>325</v>
      </c>
      <c r="E16" s="8">
        <v>6.07</v>
      </c>
      <c r="F16" s="8">
        <v>1.99</v>
      </c>
      <c r="G16" s="8">
        <v>8.9</v>
      </c>
      <c r="I16" s="8">
        <v>3.9</v>
      </c>
      <c r="J16" s="16">
        <v>2.8</v>
      </c>
      <c r="K16" s="15">
        <f t="shared" si="3"/>
        <v>3.9200893455460171</v>
      </c>
      <c r="L16" s="15">
        <f t="shared" si="6"/>
        <v>177698644245.98419</v>
      </c>
      <c r="M16" s="11">
        <f t="shared" ref="M16" si="9">(ABS($D$9-L16))/($D$9)</f>
        <v>1.032876246307707E-2</v>
      </c>
      <c r="N16" s="15">
        <f t="shared" si="0"/>
        <v>344744436094.56885</v>
      </c>
      <c r="O16" s="11">
        <f t="shared" si="5"/>
        <v>0.96008934656420963</v>
      </c>
      <c r="P16" s="15">
        <f t="shared" si="1"/>
        <v>240837280372.59259</v>
      </c>
      <c r="Q16" s="11">
        <f t="shared" si="5"/>
        <v>0.36931169321126367</v>
      </c>
      <c r="S16" s="9">
        <f t="shared" si="2"/>
        <v>3.5665365098250475E-2</v>
      </c>
    </row>
    <row r="17" spans="2:19" x14ac:dyDescent="0.2">
      <c r="C17">
        <v>6</v>
      </c>
      <c r="D17" s="8">
        <v>350</v>
      </c>
      <c r="E17" s="8">
        <v>6.07</v>
      </c>
      <c r="F17" s="8">
        <v>1.98</v>
      </c>
      <c r="G17" s="8">
        <v>8.9</v>
      </c>
      <c r="I17" s="8">
        <v>4</v>
      </c>
      <c r="J17" s="16">
        <v>2.9</v>
      </c>
      <c r="K17" s="15">
        <f t="shared" si="3"/>
        <v>4.0886147709601754</v>
      </c>
      <c r="L17" s="15">
        <f t="shared" si="6"/>
        <v>183761192889.53598</v>
      </c>
      <c r="M17" s="11">
        <f t="shared" ref="M17" si="10">(ABS($D$9-L17))/($D$9)</f>
        <v>4.4798171582107575E-2</v>
      </c>
      <c r="N17" s="15">
        <f t="shared" si="0"/>
        <v>349605123214.33728</v>
      </c>
      <c r="O17" s="11">
        <f t="shared" si="5"/>
        <v>0.98772541561399829</v>
      </c>
      <c r="P17" s="15">
        <f t="shared" si="1"/>
        <v>247021977419.24606</v>
      </c>
      <c r="Q17" s="11">
        <f t="shared" si="5"/>
        <v>0.40447559296901697</v>
      </c>
      <c r="S17" s="9">
        <f t="shared" si="2"/>
        <v>3.7011698510565599E-2</v>
      </c>
    </row>
    <row r="18" spans="2:19" x14ac:dyDescent="0.2">
      <c r="B18" s="18">
        <v>45610</v>
      </c>
      <c r="C18">
        <v>7</v>
      </c>
      <c r="D18" s="8">
        <v>350</v>
      </c>
      <c r="E18" s="8">
        <v>6.09</v>
      </c>
      <c r="F18" s="8">
        <v>1.61</v>
      </c>
      <c r="G18" s="8">
        <v>8.9</v>
      </c>
      <c r="I18" s="8">
        <v>5.9</v>
      </c>
      <c r="J18" s="16">
        <v>4</v>
      </c>
      <c r="K18" s="15">
        <f t="shared" si="3"/>
        <v>5.0282343145969852</v>
      </c>
      <c r="L18" s="15">
        <f t="shared" si="6"/>
        <v>127746317362.32414</v>
      </c>
      <c r="M18" s="11">
        <f t="shared" ref="M18" si="11">(ABS($D$9-L18))/($D$9)</f>
        <v>0.2736816913964204</v>
      </c>
      <c r="N18" s="15">
        <f t="shared" si="0"/>
        <v>277928081711.40643</v>
      </c>
      <c r="O18" s="11">
        <f t="shared" si="5"/>
        <v>0.58019627015566266</v>
      </c>
      <c r="P18" s="15">
        <f t="shared" si="1"/>
        <v>181485534430.46646</v>
      </c>
      <c r="Q18" s="11">
        <f t="shared" si="5"/>
        <v>3.1859619324175539E-2</v>
      </c>
      <c r="S18" s="9">
        <f t="shared" si="2"/>
        <v>3.7011698510565599E-2</v>
      </c>
    </row>
    <row r="19" spans="2:19" x14ac:dyDescent="0.2">
      <c r="C19">
        <v>8</v>
      </c>
      <c r="D19" s="8">
        <v>350</v>
      </c>
      <c r="E19" s="8">
        <v>6.03</v>
      </c>
      <c r="F19" s="8">
        <v>2.02</v>
      </c>
      <c r="G19" s="8">
        <v>8.89</v>
      </c>
      <c r="I19" s="8">
        <v>4</v>
      </c>
      <c r="J19" s="16">
        <v>3</v>
      </c>
      <c r="K19" s="15">
        <f t="shared" si="3"/>
        <v>4.00765210222829</v>
      </c>
      <c r="L19" s="15">
        <f t="shared" si="6"/>
        <v>176555578032.57935</v>
      </c>
      <c r="M19" s="11">
        <f t="shared" ref="M19" si="12">(ABS($D$9-L19))/($D$9)</f>
        <v>3.8297107809268684E-3</v>
      </c>
      <c r="N19" s="15">
        <f t="shared" si="0"/>
        <v>313876583169.03003</v>
      </c>
      <c r="O19" s="11">
        <f t="shared" si="5"/>
        <v>0.78458615249942598</v>
      </c>
      <c r="P19" s="15">
        <f t="shared" si="1"/>
        <v>230603203960.91998</v>
      </c>
      <c r="Q19" s="11">
        <f t="shared" si="5"/>
        <v>0.31112452020365972</v>
      </c>
      <c r="S19" s="9">
        <f t="shared" si="2"/>
        <v>3.7011698510565599E-2</v>
      </c>
    </row>
    <row r="20" spans="2:19" x14ac:dyDescent="0.2">
      <c r="C20">
        <v>9</v>
      </c>
      <c r="D20" s="8">
        <v>359.5</v>
      </c>
      <c r="E20" s="8">
        <v>6.07</v>
      </c>
      <c r="F20" s="8">
        <v>1.62</v>
      </c>
      <c r="G20" s="8">
        <v>8.93</v>
      </c>
      <c r="I20" s="8">
        <v>5</v>
      </c>
      <c r="J20" s="16">
        <v>3</v>
      </c>
      <c r="K20" s="15">
        <f t="shared" si="3"/>
        <v>5.0645608581164492</v>
      </c>
      <c r="L20" s="15">
        <f t="shared" si="6"/>
        <v>180453361779.99844</v>
      </c>
      <c r="M20" s="11">
        <f t="shared" ref="M20" si="13">(ABS($D$9-L20))/($D$9)</f>
        <v>2.5991067422608888E-2</v>
      </c>
      <c r="N20" s="15">
        <f t="shared" si="0"/>
        <v>501259338277.77362</v>
      </c>
      <c r="O20" s="11">
        <f t="shared" si="5"/>
        <v>1.8499751872850254</v>
      </c>
      <c r="P20" s="15">
        <f t="shared" si="1"/>
        <v>281958377781.24756</v>
      </c>
      <c r="Q20" s="11">
        <f t="shared" si="5"/>
        <v>0.60311104284782635</v>
      </c>
      <c r="S20" s="9">
        <f t="shared" si="2"/>
        <v>3.7510637145672342E-2</v>
      </c>
    </row>
    <row r="21" spans="2:19" x14ac:dyDescent="0.2">
      <c r="C21">
        <v>10</v>
      </c>
      <c r="D21" s="8">
        <v>359.6</v>
      </c>
      <c r="E21" s="8">
        <v>6</v>
      </c>
      <c r="F21" s="8">
        <v>1.62</v>
      </c>
      <c r="G21" s="8">
        <v>8.93</v>
      </c>
      <c r="I21" s="8">
        <v>6.5</v>
      </c>
      <c r="J21" s="16">
        <v>6.5</v>
      </c>
      <c r="K21" s="15">
        <f t="shared" si="3"/>
        <v>5.0652651986883992</v>
      </c>
      <c r="L21" s="15">
        <f t="shared" si="6"/>
        <v>106806838715.98036</v>
      </c>
      <c r="M21" s="11">
        <f t="shared" ref="M21" si="14">(ABS($D$9-L21))/($D$9)</f>
        <v>0.39273582170310473</v>
      </c>
      <c r="N21" s="15">
        <f t="shared" si="0"/>
        <v>106806838715.98036</v>
      </c>
      <c r="O21" s="11">
        <f t="shared" si="5"/>
        <v>0.39273582170310473</v>
      </c>
      <c r="P21" s="15">
        <f t="shared" si="1"/>
        <v>106806838715.98036</v>
      </c>
      <c r="Q21" s="11">
        <f t="shared" si="5"/>
        <v>0.39273582170310473</v>
      </c>
      <c r="S21" s="9">
        <f t="shared" si="2"/>
        <v>3.7515853839549973E-2</v>
      </c>
    </row>
    <row r="22" spans="2:19" x14ac:dyDescent="0.2">
      <c r="C22">
        <v>11</v>
      </c>
      <c r="D22" s="8">
        <v>359.9</v>
      </c>
      <c r="E22" s="8">
        <v>5.99</v>
      </c>
      <c r="F22" s="8">
        <v>1.62</v>
      </c>
      <c r="G22" s="8">
        <v>1.98</v>
      </c>
      <c r="I22" s="8">
        <v>4</v>
      </c>
      <c r="J22" s="16">
        <v>2</v>
      </c>
      <c r="K22" s="15">
        <f t="shared" si="3"/>
        <v>5.0673776330050257</v>
      </c>
      <c r="L22" s="15">
        <f t="shared" si="6"/>
        <v>282272100593.79968</v>
      </c>
      <c r="M22" s="11">
        <f t="shared" ref="M22" si="15">(ABS($D$9-L22))/($D$9)</f>
        <v>0.604894754717476</v>
      </c>
      <c r="N22" s="15">
        <f t="shared" si="0"/>
        <v>1129088402375.1987</v>
      </c>
      <c r="O22" s="11">
        <f t="shared" si="5"/>
        <v>5.4195790188699045</v>
      </c>
      <c r="P22" s="15">
        <f t="shared" si="1"/>
        <v>501817067722.31073</v>
      </c>
      <c r="Q22" s="11">
        <f t="shared" si="5"/>
        <v>1.8531462306088471</v>
      </c>
      <c r="S22" s="9">
        <f t="shared" si="2"/>
        <v>3.7531499570614309E-2</v>
      </c>
    </row>
    <row r="23" spans="2:19" x14ac:dyDescent="0.2">
      <c r="C23">
        <v>12</v>
      </c>
      <c r="D23" s="8">
        <v>359.9</v>
      </c>
      <c r="E23" s="8">
        <v>5.99</v>
      </c>
      <c r="F23" s="8">
        <v>1.62</v>
      </c>
      <c r="G23" s="8">
        <v>1.81</v>
      </c>
      <c r="I23" s="8">
        <v>3.5</v>
      </c>
      <c r="J23" s="16">
        <v>3.5</v>
      </c>
      <c r="K23" s="15">
        <f t="shared" si="3"/>
        <v>5.0673776330050257</v>
      </c>
      <c r="L23" s="15">
        <f t="shared" si="6"/>
        <v>368681927306.18738</v>
      </c>
      <c r="M23" s="11">
        <f t="shared" ref="M23" si="16">(ABS($D$9-L23))/($D$9)</f>
        <v>1.0961890673860915</v>
      </c>
      <c r="N23" s="15">
        <f t="shared" si="0"/>
        <v>368681927306.18738</v>
      </c>
      <c r="O23" s="11">
        <f t="shared" si="5"/>
        <v>1.0961890673860915</v>
      </c>
      <c r="P23" s="15">
        <f t="shared" si="1"/>
        <v>368681927306.18738</v>
      </c>
      <c r="Q23" s="11">
        <f t="shared" si="5"/>
        <v>1.0961890673860915</v>
      </c>
      <c r="S23" s="9">
        <f t="shared" si="2"/>
        <v>3.7531499570614309E-2</v>
      </c>
    </row>
    <row r="24" spans="2:19" x14ac:dyDescent="0.2">
      <c r="C24">
        <v>13</v>
      </c>
      <c r="D24" s="17">
        <v>360</v>
      </c>
      <c r="E24" s="8">
        <v>6.97</v>
      </c>
      <c r="F24" s="8">
        <v>1.61</v>
      </c>
      <c r="G24" s="8">
        <v>8.93</v>
      </c>
      <c r="I24" s="8">
        <v>4.7</v>
      </c>
      <c r="J24" s="16">
        <v>4.8</v>
      </c>
      <c r="K24" s="15">
        <f t="shared" si="3"/>
        <v>5.0995603497042818</v>
      </c>
      <c r="L24" s="15">
        <f t="shared" si="6"/>
        <v>207057589168.68677</v>
      </c>
      <c r="M24" s="11">
        <f t="shared" ref="M24" si="17">(ABS($D$9-L24))/($D$9)</f>
        <v>0.17725286375174557</v>
      </c>
      <c r="N24" s="15">
        <f t="shared" ref="N24:N61" si="18">(2*D24*((5/4)^3)*($D$2^2))/(((J24/100)^2)*($D$3^2)*($D$4^2)*(F24^2))</f>
        <v>198520058365.29034</v>
      </c>
      <c r="O24" s="11">
        <f t="shared" si="5"/>
        <v>0.12871162153975924</v>
      </c>
      <c r="P24" s="15">
        <f>(2*E24*((5/4)^3)*($D$2^2))/((((I24+J24)/200)^2)*($D$3^2)*($D$4^2)*(F24^2))</f>
        <v>3924912028.1701374</v>
      </c>
      <c r="Q24" s="11">
        <f t="shared" si="5"/>
        <v>0.97768440198841189</v>
      </c>
      <c r="S24" s="9">
        <f>SQRT((2*$D$5*E24)/($D$6))/$D$7</f>
        <v>5.223016318362932E-3</v>
      </c>
    </row>
    <row r="25" spans="2:19" x14ac:dyDescent="0.2">
      <c r="B25" t="s">
        <v>30</v>
      </c>
      <c r="C25">
        <v>14</v>
      </c>
      <c r="D25" s="8">
        <v>340.5</v>
      </c>
      <c r="E25" s="8">
        <v>5.98</v>
      </c>
      <c r="F25" s="8">
        <v>1.99</v>
      </c>
      <c r="G25" s="8">
        <v>8.93</v>
      </c>
      <c r="I25" s="8">
        <v>4.5</v>
      </c>
      <c r="J25" s="16">
        <v>4.5</v>
      </c>
      <c r="K25" s="15">
        <f t="shared" si="3"/>
        <v>4.0124796524535951</v>
      </c>
      <c r="L25" s="15">
        <f t="shared" si="6"/>
        <v>139836986445.30652</v>
      </c>
      <c r="M25" s="11">
        <f t="shared" ref="M25" si="19">(ABS($D$9-L25))/($D$9)</f>
        <v>0.20493861919238907</v>
      </c>
      <c r="N25" s="15">
        <f t="shared" si="18"/>
        <v>139836986445.30652</v>
      </c>
      <c r="O25" s="11">
        <f t="shared" si="5"/>
        <v>0.20493861919238907</v>
      </c>
      <c r="P25" s="15">
        <f t="shared" ref="P25:P61" si="20">(2*D25*((5/4)^3)*($D$2^2))/((((I25+J25)/200)^2)*($D$3^2)*($D$4^2)*(F25^2))</f>
        <v>139836986445.30652</v>
      </c>
      <c r="Q25" s="11">
        <f t="shared" si="5"/>
        <v>0.20493861919238907</v>
      </c>
      <c r="S25" s="9">
        <f t="shared" ref="S25:S86" si="21">SQRT((2*$D$5*D25)/($D$6))/$D$7</f>
        <v>3.6505941354794749E-2</v>
      </c>
    </row>
    <row r="26" spans="2:19" x14ac:dyDescent="0.2">
      <c r="C26">
        <v>15</v>
      </c>
      <c r="D26" s="8">
        <v>340.5</v>
      </c>
      <c r="E26" s="8">
        <v>5.98</v>
      </c>
      <c r="F26" s="8">
        <v>1.7</v>
      </c>
      <c r="G26" s="8">
        <v>8.93</v>
      </c>
      <c r="I26" s="8">
        <v>5.2</v>
      </c>
      <c r="J26" s="16">
        <v>5</v>
      </c>
      <c r="K26" s="15">
        <f t="shared" si="3"/>
        <v>4.696961475519208</v>
      </c>
      <c r="L26" s="15">
        <f t="shared" si="6"/>
        <v>143498944444.04648</v>
      </c>
      <c r="M26" s="11">
        <f t="shared" ref="M26" si="22">(ABS($D$9-L26))/($D$9)</f>
        <v>0.18411808052841824</v>
      </c>
      <c r="N26" s="15">
        <f t="shared" si="18"/>
        <v>155208458310.68069</v>
      </c>
      <c r="O26" s="11">
        <f t="shared" si="5"/>
        <v>0.11754211589953704</v>
      </c>
      <c r="P26" s="15">
        <f t="shared" si="20"/>
        <v>149181524712.30368</v>
      </c>
      <c r="Q26" s="11">
        <f t="shared" si="5"/>
        <v>0.15180903104530635</v>
      </c>
      <c r="S26" s="9">
        <f t="shared" si="21"/>
        <v>3.6505941354794749E-2</v>
      </c>
    </row>
    <row r="27" spans="2:19" x14ac:dyDescent="0.2">
      <c r="C27">
        <v>16</v>
      </c>
      <c r="D27" s="8">
        <v>340.5</v>
      </c>
      <c r="E27" s="8">
        <v>5.98</v>
      </c>
      <c r="F27" s="8">
        <v>1.5</v>
      </c>
      <c r="G27" s="8">
        <v>8.93</v>
      </c>
      <c r="I27" s="8">
        <v>6</v>
      </c>
      <c r="J27" s="16">
        <v>6.2</v>
      </c>
      <c r="K27" s="15">
        <f t="shared" si="3"/>
        <v>5.3232230055884351</v>
      </c>
      <c r="L27" s="15">
        <f t="shared" si="6"/>
        <v>138442112505.51459</v>
      </c>
      <c r="M27" s="11">
        <f t="shared" ref="M27" si="23">(ABS($D$9-L27))/($D$9)</f>
        <v>0.21286935646594499</v>
      </c>
      <c r="N27" s="15">
        <f t="shared" si="18"/>
        <v>129654423782.47983</v>
      </c>
      <c r="O27" s="11">
        <f t="shared" si="5"/>
        <v>0.26283290407840848</v>
      </c>
      <c r="P27" s="15">
        <f t="shared" si="20"/>
        <v>133940232469.72653</v>
      </c>
      <c r="Q27" s="11">
        <f t="shared" si="5"/>
        <v>0.23846538115490526</v>
      </c>
      <c r="S27" s="9">
        <f t="shared" si="21"/>
        <v>3.6505941354794749E-2</v>
      </c>
    </row>
    <row r="28" spans="2:19" x14ac:dyDescent="0.2">
      <c r="C28">
        <v>17</v>
      </c>
      <c r="D28" s="8">
        <v>329.9</v>
      </c>
      <c r="E28" s="8">
        <v>5.98</v>
      </c>
      <c r="F28" s="8">
        <v>2.0299999999999998</v>
      </c>
      <c r="G28" s="8">
        <v>8.93</v>
      </c>
      <c r="I28" s="8">
        <v>3.75</v>
      </c>
      <c r="J28" s="16">
        <v>3.8</v>
      </c>
      <c r="K28" s="15">
        <f t="shared" si="3"/>
        <v>3.8717069781069204</v>
      </c>
      <c r="L28" s="15">
        <f t="shared" si="6"/>
        <v>187483833292.6781</v>
      </c>
      <c r="M28" s="11">
        <f t="shared" ref="M28" si="24">(ABS($D$9-L28))/($D$9)</f>
        <v>6.5963727951773715E-2</v>
      </c>
      <c r="N28" s="15">
        <f t="shared" si="18"/>
        <v>182582507318.44086</v>
      </c>
      <c r="O28" s="11">
        <f t="shared" si="5"/>
        <v>3.8096601407328179E-2</v>
      </c>
      <c r="P28" s="15">
        <f t="shared" si="20"/>
        <v>185008826327.14609</v>
      </c>
      <c r="Q28" s="11">
        <f t="shared" si="5"/>
        <v>5.1891753822854811E-2</v>
      </c>
      <c r="S28" s="9">
        <f t="shared" si="21"/>
        <v>3.5933221246701799E-2</v>
      </c>
    </row>
    <row r="29" spans="2:19" x14ac:dyDescent="0.2">
      <c r="C29">
        <v>18</v>
      </c>
      <c r="D29" s="8">
        <v>329.9</v>
      </c>
      <c r="E29" s="8">
        <v>5.98</v>
      </c>
      <c r="F29" s="8">
        <v>1.91</v>
      </c>
      <c r="G29" s="8">
        <v>8.93</v>
      </c>
      <c r="I29" s="8">
        <v>3.7</v>
      </c>
      <c r="J29" s="16">
        <v>3.9</v>
      </c>
      <c r="K29" s="15">
        <f t="shared" si="3"/>
        <v>4.1149555840612813</v>
      </c>
      <c r="L29" s="15">
        <f t="shared" si="6"/>
        <v>217544572791.70938</v>
      </c>
      <c r="M29" s="11">
        <f t="shared" ref="M29" si="25">(ABS($D$9-L29))/($D$9)</f>
        <v>0.23687797361556737</v>
      </c>
      <c r="N29" s="15">
        <f t="shared" si="18"/>
        <v>195804418245.79239</v>
      </c>
      <c r="O29" s="11">
        <f t="shared" si="5"/>
        <v>0.11327149630487322</v>
      </c>
      <c r="P29" s="15">
        <f t="shared" si="20"/>
        <v>206245512570.53336</v>
      </c>
      <c r="Q29" s="11">
        <f t="shared" si="5"/>
        <v>0.17263569659259823</v>
      </c>
      <c r="S29" s="9">
        <f t="shared" si="21"/>
        <v>3.5933221246701799E-2</v>
      </c>
    </row>
    <row r="30" spans="2:19" x14ac:dyDescent="0.2">
      <c r="C30">
        <v>19</v>
      </c>
      <c r="D30" s="8">
        <v>329.9</v>
      </c>
      <c r="E30" s="8">
        <v>5.98</v>
      </c>
      <c r="F30" s="8">
        <v>1.81</v>
      </c>
      <c r="G30" s="8">
        <v>8.93</v>
      </c>
      <c r="I30" s="8">
        <v>4.2</v>
      </c>
      <c r="J30" s="16">
        <v>4.0999999999999996</v>
      </c>
      <c r="K30" s="15">
        <f t="shared" si="3"/>
        <v>4.3423011964403573</v>
      </c>
      <c r="L30" s="15">
        <f t="shared" si="6"/>
        <v>188002102107.81094</v>
      </c>
      <c r="M30" s="11">
        <f t="shared" ref="M30" si="26">(ABS($D$9-L30))/($D$9)</f>
        <v>6.8910412732843471E-2</v>
      </c>
      <c r="N30" s="15">
        <f t="shared" si="18"/>
        <v>197284775799.03546</v>
      </c>
      <c r="O30" s="11">
        <f t="shared" si="5"/>
        <v>0.12168826178509012</v>
      </c>
      <c r="P30" s="15">
        <f t="shared" si="20"/>
        <v>192559563430.49988</v>
      </c>
      <c r="Q30" s="11">
        <f t="shared" si="5"/>
        <v>9.4822452060232473E-2</v>
      </c>
      <c r="S30" s="9">
        <f t="shared" si="21"/>
        <v>3.5933221246701799E-2</v>
      </c>
    </row>
    <row r="31" spans="2:19" x14ac:dyDescent="0.2">
      <c r="C31">
        <v>20</v>
      </c>
      <c r="D31" s="8">
        <v>329.9</v>
      </c>
      <c r="E31" s="8">
        <v>5.98</v>
      </c>
      <c r="F31" s="8">
        <v>1.71</v>
      </c>
      <c r="G31" s="8">
        <v>8.93</v>
      </c>
      <c r="I31" s="8">
        <v>4.5</v>
      </c>
      <c r="J31" s="16">
        <v>4.5999999999999996</v>
      </c>
      <c r="K31" s="15">
        <f t="shared" si="3"/>
        <v>4.5962369389222495</v>
      </c>
      <c r="L31" s="15">
        <f t="shared" si="6"/>
        <v>183485262468.17569</v>
      </c>
      <c r="M31" s="11">
        <f t="shared" ref="M31" si="27">(ABS($D$9-L31))/($D$9)</f>
        <v>4.3229333269796374E-2</v>
      </c>
      <c r="N31" s="15">
        <f t="shared" si="18"/>
        <v>175594355622.89969</v>
      </c>
      <c r="O31" s="11">
        <f t="shared" si="5"/>
        <v>1.6354442952091262E-3</v>
      </c>
      <c r="P31" s="15">
        <f t="shared" si="20"/>
        <v>179474776716.84857</v>
      </c>
      <c r="Q31" s="11">
        <f t="shared" si="5"/>
        <v>2.0427194721090482E-2</v>
      </c>
      <c r="S31" s="9">
        <f t="shared" si="21"/>
        <v>3.5933221246701799E-2</v>
      </c>
    </row>
    <row r="32" spans="2:19" x14ac:dyDescent="0.2">
      <c r="C32">
        <v>21</v>
      </c>
      <c r="D32" s="8">
        <v>320</v>
      </c>
      <c r="E32" s="8">
        <v>5.98</v>
      </c>
      <c r="F32" s="8">
        <v>2.0099999999999998</v>
      </c>
      <c r="G32" s="8">
        <v>8.93</v>
      </c>
      <c r="I32" s="8">
        <v>3.75</v>
      </c>
      <c r="J32" s="16">
        <v>3.9</v>
      </c>
      <c r="K32" s="15">
        <f t="shared" si="3"/>
        <v>3.8511132762832267</v>
      </c>
      <c r="L32" s="15">
        <f t="shared" si="6"/>
        <v>185494675620.05469</v>
      </c>
      <c r="M32" s="11">
        <f t="shared" ref="M32" si="28">(ABS($D$9-L32))/($D$9)</f>
        <v>5.4654113192172282E-2</v>
      </c>
      <c r="N32" s="15">
        <f t="shared" si="18"/>
        <v>171500254826.23401</v>
      </c>
      <c r="O32" s="11">
        <f t="shared" si="5"/>
        <v>2.4912987063450097E-2</v>
      </c>
      <c r="P32" s="15">
        <f t="shared" si="20"/>
        <v>178291691291.8634</v>
      </c>
      <c r="Q32" s="11">
        <f t="shared" si="5"/>
        <v>1.3700608604548506E-2</v>
      </c>
      <c r="S32" s="9">
        <f t="shared" si="21"/>
        <v>3.5389952751909731E-2</v>
      </c>
    </row>
    <row r="33" spans="2:19" x14ac:dyDescent="0.2">
      <c r="C33">
        <v>22</v>
      </c>
      <c r="D33" s="8">
        <v>320</v>
      </c>
      <c r="E33" s="8">
        <v>5.98</v>
      </c>
      <c r="F33" s="8">
        <v>1.91</v>
      </c>
      <c r="G33" s="8">
        <v>8.93</v>
      </c>
      <c r="I33" s="8">
        <v>4</v>
      </c>
      <c r="J33" s="16">
        <v>3.9</v>
      </c>
      <c r="K33" s="15">
        <f t="shared" si="3"/>
        <v>4.0527422436278968</v>
      </c>
      <c r="L33" s="15">
        <f t="shared" si="6"/>
        <v>180550785178.44812</v>
      </c>
      <c r="M33" s="11">
        <f t="shared" ref="M33" si="29">(ABS($D$9-L33))/($D$9)</f>
        <v>2.6544980830380052E-2</v>
      </c>
      <c r="N33" s="15">
        <f t="shared" si="18"/>
        <v>189928505118.68311</v>
      </c>
      <c r="O33" s="11">
        <f t="shared" si="5"/>
        <v>7.9863227697967221E-2</v>
      </c>
      <c r="P33" s="15">
        <f t="shared" si="20"/>
        <v>185150620916.85114</v>
      </c>
      <c r="Q33" s="11">
        <f t="shared" si="5"/>
        <v>5.2697945411701995E-2</v>
      </c>
      <c r="S33" s="9">
        <f t="shared" si="21"/>
        <v>3.5389952751909731E-2</v>
      </c>
    </row>
    <row r="34" spans="2:19" x14ac:dyDescent="0.2">
      <c r="C34">
        <v>23</v>
      </c>
      <c r="D34" s="8">
        <v>320</v>
      </c>
      <c r="E34" s="8">
        <v>5.98</v>
      </c>
      <c r="F34" s="8">
        <v>1.8</v>
      </c>
      <c r="G34" s="8">
        <v>8.94</v>
      </c>
      <c r="I34" s="8">
        <v>4.25</v>
      </c>
      <c r="J34" s="16">
        <v>4.25</v>
      </c>
      <c r="K34" s="15">
        <f t="shared" si="3"/>
        <v>4.3004098251829355</v>
      </c>
      <c r="L34" s="15">
        <f t="shared" si="6"/>
        <v>180079065497.06427</v>
      </c>
      <c r="M34" s="11">
        <f t="shared" ref="M34" si="30">(ABS($D$9-L34))/($D$9)</f>
        <v>2.3862957205808742E-2</v>
      </c>
      <c r="N34" s="15">
        <f t="shared" si="18"/>
        <v>180079065497.06427</v>
      </c>
      <c r="O34" s="11">
        <f t="shared" si="5"/>
        <v>2.3862957205808742E-2</v>
      </c>
      <c r="P34" s="15">
        <f t="shared" si="20"/>
        <v>180079065497.06427</v>
      </c>
      <c r="Q34" s="11">
        <f t="shared" si="5"/>
        <v>2.3862957205808742E-2</v>
      </c>
      <c r="S34" s="9">
        <f t="shared" si="21"/>
        <v>3.5389952751909731E-2</v>
      </c>
    </row>
    <row r="35" spans="2:19" x14ac:dyDescent="0.2">
      <c r="C35">
        <v>24</v>
      </c>
      <c r="D35" s="8">
        <v>320</v>
      </c>
      <c r="E35" s="8">
        <v>5.98</v>
      </c>
      <c r="F35" s="8">
        <v>1.71</v>
      </c>
      <c r="G35" s="8">
        <v>8.94</v>
      </c>
      <c r="I35" s="8">
        <v>4.3</v>
      </c>
      <c r="J35" s="16">
        <v>4.5</v>
      </c>
      <c r="K35" s="15">
        <f t="shared" si="3"/>
        <v>4.5267471844030895</v>
      </c>
      <c r="L35" s="15">
        <f t="shared" si="6"/>
        <v>194920253100.24435</v>
      </c>
      <c r="M35" s="11">
        <f t="shared" ref="M35" si="31">(ABS($D$9-L35))/($D$9)</f>
        <v>0.10824446032997878</v>
      </c>
      <c r="N35" s="15">
        <f t="shared" si="18"/>
        <v>177979036040.66754</v>
      </c>
      <c r="O35" s="11">
        <f t="shared" si="5"/>
        <v>1.1922966493891626E-2</v>
      </c>
      <c r="P35" s="15">
        <f t="shared" si="20"/>
        <v>186160923544.60312</v>
      </c>
      <c r="Q35" s="11">
        <f t="shared" si="5"/>
        <v>5.8442152453579435E-2</v>
      </c>
      <c r="S35" s="9">
        <f t="shared" si="21"/>
        <v>3.5389952751909731E-2</v>
      </c>
    </row>
    <row r="36" spans="2:19" x14ac:dyDescent="0.2">
      <c r="C36">
        <v>25</v>
      </c>
      <c r="D36" s="8">
        <v>310</v>
      </c>
      <c r="E36" s="8">
        <v>5.98</v>
      </c>
      <c r="F36" s="8">
        <v>1.99</v>
      </c>
      <c r="G36" s="8">
        <v>8.94</v>
      </c>
      <c r="I36" s="8">
        <v>3.9</v>
      </c>
      <c r="J36" s="16">
        <v>3.7</v>
      </c>
      <c r="K36" s="15">
        <f t="shared" si="3"/>
        <v>3.8285571284511768</v>
      </c>
      <c r="L36" s="15">
        <f t="shared" si="6"/>
        <v>169497168357.70801</v>
      </c>
      <c r="M36" s="11">
        <f t="shared" ref="M36" si="32">(ABS($D$9-L36))/($D$9)</f>
        <v>3.6301795804449512E-2</v>
      </c>
      <c r="N36" s="15">
        <f t="shared" si="18"/>
        <v>188316430293.69891</v>
      </c>
      <c r="O36" s="11">
        <f t="shared" si="5"/>
        <v>7.0697566531360057E-2</v>
      </c>
      <c r="P36" s="15">
        <f t="shared" si="20"/>
        <v>178535452265.97913</v>
      </c>
      <c r="Q36" s="11">
        <f t="shared" si="5"/>
        <v>1.5086543338941945E-2</v>
      </c>
      <c r="S36" s="9">
        <f t="shared" si="21"/>
        <v>3.483259582868041E-2</v>
      </c>
    </row>
    <row r="37" spans="2:19" x14ac:dyDescent="0.2">
      <c r="C37">
        <v>26</v>
      </c>
      <c r="D37" s="8">
        <v>310.2</v>
      </c>
      <c r="E37" s="8">
        <v>5.98</v>
      </c>
      <c r="F37" s="8">
        <v>1.8</v>
      </c>
      <c r="G37" s="8">
        <v>8.94</v>
      </c>
      <c r="I37" s="8">
        <v>4.0999999999999996</v>
      </c>
      <c r="J37" s="16">
        <v>4.2</v>
      </c>
      <c r="K37" s="15">
        <f t="shared" si="3"/>
        <v>4.2340477644540924</v>
      </c>
      <c r="L37" s="15">
        <f t="shared" si="6"/>
        <v>187570782456.82123</v>
      </c>
      <c r="M37" s="11">
        <f t="shared" ref="M37" si="33">(ABS($D$9-L37))/($D$9)</f>
        <v>6.6458088737578705E-2</v>
      </c>
      <c r="N37" s="15">
        <f t="shared" si="18"/>
        <v>178745173078.1839</v>
      </c>
      <c r="O37" s="11">
        <f t="shared" si="5"/>
        <v>1.6278938303780785E-2</v>
      </c>
      <c r="P37" s="15">
        <f t="shared" si="20"/>
        <v>183078232143.9491</v>
      </c>
      <c r="Q37" s="11">
        <f t="shared" si="5"/>
        <v>4.0915109402159346E-2</v>
      </c>
      <c r="S37" s="9">
        <f t="shared" si="21"/>
        <v>3.4843830338189968E-2</v>
      </c>
    </row>
    <row r="38" spans="2:19" x14ac:dyDescent="0.2">
      <c r="C38">
        <v>27</v>
      </c>
      <c r="D38" s="8">
        <v>310.2</v>
      </c>
      <c r="E38" s="8">
        <v>5.98</v>
      </c>
      <c r="F38" s="8">
        <v>1.69</v>
      </c>
      <c r="G38" s="8">
        <v>8.94</v>
      </c>
      <c r="I38" s="8">
        <v>4.4400000000000004</v>
      </c>
      <c r="J38" s="16">
        <v>4.5999999999999996</v>
      </c>
      <c r="K38" s="15">
        <f t="shared" si="3"/>
        <v>4.5096366721996253</v>
      </c>
      <c r="L38" s="15">
        <f t="shared" si="6"/>
        <v>181442309117.45114</v>
      </c>
      <c r="M38" s="11">
        <f t="shared" ref="M38" si="34">(ABS($D$9-L38))/($D$9)</f>
        <v>3.1613856182925046E-2</v>
      </c>
      <c r="N38" s="15">
        <f t="shared" si="18"/>
        <v>169039749764.54559</v>
      </c>
      <c r="O38" s="11">
        <f t="shared" si="5"/>
        <v>3.8902508731204592E-2</v>
      </c>
      <c r="P38" s="15">
        <f t="shared" si="20"/>
        <v>175076410888.56726</v>
      </c>
      <c r="Q38" s="11">
        <f t="shared" si="5"/>
        <v>4.5802864727215471E-3</v>
      </c>
      <c r="S38" s="9">
        <f t="shared" si="21"/>
        <v>3.4843830338189968E-2</v>
      </c>
    </row>
    <row r="39" spans="2:19" x14ac:dyDescent="0.2">
      <c r="C39">
        <v>28</v>
      </c>
      <c r="D39" s="8">
        <v>310.2</v>
      </c>
      <c r="E39" s="8">
        <v>5.98</v>
      </c>
      <c r="F39" s="8">
        <v>1.6</v>
      </c>
      <c r="G39" s="8">
        <v>8.94</v>
      </c>
      <c r="I39" s="8">
        <v>4.9000000000000004</v>
      </c>
      <c r="J39" s="16">
        <v>5</v>
      </c>
      <c r="K39" s="15">
        <f t="shared" si="3"/>
        <v>4.7633037350108527</v>
      </c>
      <c r="L39" s="15">
        <f t="shared" si="6"/>
        <v>166205652007.64798</v>
      </c>
      <c r="M39" s="11">
        <f t="shared" ref="M39" si="35">(ABS($D$9-L39))/($D$9)</f>
        <v>5.5016140276204169E-2</v>
      </c>
      <c r="N39" s="15">
        <f t="shared" si="18"/>
        <v>159623908188.14514</v>
      </c>
      <c r="O39" s="11">
        <f t="shared" si="5"/>
        <v>9.2437501121266363E-2</v>
      </c>
      <c r="P39" s="15">
        <f t="shared" si="20"/>
        <v>162864920098.09729</v>
      </c>
      <c r="Q39" s="11">
        <f t="shared" si="5"/>
        <v>7.4010306214943672E-2</v>
      </c>
      <c r="S39" s="9">
        <f t="shared" si="21"/>
        <v>3.4843830338189968E-2</v>
      </c>
    </row>
    <row r="40" spans="2:19" x14ac:dyDescent="0.2">
      <c r="C40">
        <v>29</v>
      </c>
      <c r="D40" s="8">
        <v>310.2</v>
      </c>
      <c r="E40" s="8">
        <v>5.98</v>
      </c>
      <c r="F40" s="8">
        <v>1.5</v>
      </c>
      <c r="G40" s="8">
        <v>8.93</v>
      </c>
      <c r="I40" s="8">
        <v>5</v>
      </c>
      <c r="J40" s="16">
        <v>4.9000000000000004</v>
      </c>
      <c r="K40" s="15">
        <f t="shared" si="3"/>
        <v>5.0808573173449103</v>
      </c>
      <c r="L40" s="15">
        <f t="shared" si="6"/>
        <v>181616535538.51184</v>
      </c>
      <c r="M40" s="11">
        <f t="shared" ref="M40" si="36">(ABS($D$9-L40))/($D$9)</f>
        <v>3.2604443168692696E-2</v>
      </c>
      <c r="N40" s="15">
        <f t="shared" si="18"/>
        <v>189105097395.36841</v>
      </c>
      <c r="O40" s="11">
        <f t="shared" si="5"/>
        <v>7.5181635952407927E-2</v>
      </c>
      <c r="P40" s="15">
        <f t="shared" si="20"/>
        <v>185304086867.16852</v>
      </c>
      <c r="Q40" s="11">
        <f t="shared" si="5"/>
        <v>5.3570496039886575E-2</v>
      </c>
      <c r="S40" s="9">
        <f t="shared" si="21"/>
        <v>3.4843830338189968E-2</v>
      </c>
    </row>
    <row r="41" spans="2:19" x14ac:dyDescent="0.2">
      <c r="C41">
        <v>30</v>
      </c>
      <c r="D41" s="8">
        <v>290.2</v>
      </c>
      <c r="E41" s="8">
        <v>5.97</v>
      </c>
      <c r="F41" s="8">
        <v>2.02</v>
      </c>
      <c r="G41" s="8">
        <v>8.93</v>
      </c>
      <c r="I41" s="8">
        <v>3.75</v>
      </c>
      <c r="J41" s="16">
        <v>3.7</v>
      </c>
      <c r="K41" s="15">
        <f t="shared" si="3"/>
        <v>3.6492590688670723</v>
      </c>
      <c r="L41" s="15">
        <f t="shared" si="6"/>
        <v>166559057253.76459</v>
      </c>
      <c r="M41" s="11">
        <f t="shared" ref="M41" si="37">(ABS($D$9-L41))/($D$9)</f>
        <v>5.3006808767390362E-2</v>
      </c>
      <c r="N41" s="15">
        <f t="shared" si="18"/>
        <v>171091069585.9068</v>
      </c>
      <c r="O41" s="11">
        <f t="shared" si="5"/>
        <v>2.723946298695613E-2</v>
      </c>
      <c r="P41" s="15">
        <f t="shared" si="20"/>
        <v>168802251619.73349</v>
      </c>
      <c r="Q41" s="11">
        <f t="shared" si="5"/>
        <v>4.0252835334727413E-2</v>
      </c>
      <c r="S41" s="9">
        <f t="shared" si="21"/>
        <v>3.3701846617064879E-2</v>
      </c>
    </row>
    <row r="42" spans="2:19" x14ac:dyDescent="0.2">
      <c r="C42">
        <v>31</v>
      </c>
      <c r="D42" s="8">
        <v>290.2</v>
      </c>
      <c r="E42" s="8">
        <v>5.97</v>
      </c>
      <c r="F42" s="8">
        <v>1.9</v>
      </c>
      <c r="G42" s="8">
        <v>8.93</v>
      </c>
      <c r="I42" s="8">
        <v>3.75</v>
      </c>
      <c r="J42" s="16">
        <v>3.6</v>
      </c>
      <c r="K42" s="15">
        <f t="shared" si="3"/>
        <v>3.8797385890060454</v>
      </c>
      <c r="L42" s="15">
        <f t="shared" si="6"/>
        <v>188262486764.06125</v>
      </c>
      <c r="M42" s="11">
        <f t="shared" ref="M42" si="38">(ABS($D$9-L42))/($D$9)</f>
        <v>7.0390863574942064E-2</v>
      </c>
      <c r="N42" s="15">
        <f t="shared" si="18"/>
        <v>204277871922.80945</v>
      </c>
      <c r="O42" s="11">
        <f t="shared" si="5"/>
        <v>0.16144841967767112</v>
      </c>
      <c r="P42" s="15">
        <f t="shared" si="20"/>
        <v>196025079929.25998</v>
      </c>
      <c r="Q42" s="11">
        <f t="shared" si="5"/>
        <v>0.11452609701680785</v>
      </c>
      <c r="S42" s="9">
        <f t="shared" si="21"/>
        <v>3.3701846617064879E-2</v>
      </c>
    </row>
    <row r="43" spans="2:19" x14ac:dyDescent="0.2">
      <c r="C43">
        <v>32</v>
      </c>
      <c r="D43" s="8">
        <v>290.2</v>
      </c>
      <c r="E43" s="8">
        <v>5.97</v>
      </c>
      <c r="F43" s="8">
        <v>1.8</v>
      </c>
      <c r="G43" s="8">
        <v>8.93</v>
      </c>
      <c r="I43" s="8">
        <v>4.2</v>
      </c>
      <c r="J43" s="16">
        <v>4.25</v>
      </c>
      <c r="K43" s="15">
        <f t="shared" si="3"/>
        <v>4.0952796217286034</v>
      </c>
      <c r="L43" s="15">
        <f t="shared" si="6"/>
        <v>167220661596.67624</v>
      </c>
      <c r="M43" s="11">
        <f t="shared" ref="M43" si="39">(ABS($D$9-L43))/($D$9)</f>
        <v>4.9245171193561595E-2</v>
      </c>
      <c r="N43" s="15">
        <f t="shared" si="18"/>
        <v>163309202522.65015</v>
      </c>
      <c r="O43" s="11">
        <f t="shared" si="5"/>
        <v>7.1484280683982271E-2</v>
      </c>
      <c r="P43" s="15">
        <f t="shared" si="20"/>
        <v>165247573716.06705</v>
      </c>
      <c r="Q43" s="11">
        <f t="shared" si="5"/>
        <v>6.0463419059804561E-2</v>
      </c>
      <c r="S43" s="9">
        <f t="shared" si="21"/>
        <v>3.3701846617064879E-2</v>
      </c>
    </row>
    <row r="44" spans="2:19" x14ac:dyDescent="0.2">
      <c r="C44">
        <v>33</v>
      </c>
      <c r="D44" s="8">
        <v>290.2</v>
      </c>
      <c r="E44" s="8">
        <v>5.97</v>
      </c>
      <c r="F44" s="8">
        <v>1.7</v>
      </c>
      <c r="G44" s="8">
        <v>8.93</v>
      </c>
      <c r="I44" s="8">
        <v>4.0999999999999996</v>
      </c>
      <c r="J44" s="16">
        <v>4</v>
      </c>
      <c r="K44" s="15">
        <f t="shared" si="3"/>
        <v>4.336178423006757</v>
      </c>
      <c r="L44" s="15">
        <f t="shared" si="6"/>
        <v>196728813270.89044</v>
      </c>
      <c r="M44" s="11">
        <f t="shared" ref="M44" si="40">(ABS($D$9-L44))/($D$9)</f>
        <v>0.11852726449431143</v>
      </c>
      <c r="N44" s="15">
        <f t="shared" si="18"/>
        <v>206688209442.72913</v>
      </c>
      <c r="O44" s="11">
        <f t="shared" si="5"/>
        <v>0.17515270725933513</v>
      </c>
      <c r="P44" s="15">
        <f t="shared" si="20"/>
        <v>201616299410.67926</v>
      </c>
      <c r="Q44" s="11">
        <f t="shared" si="5"/>
        <v>0.14631570285928153</v>
      </c>
      <c r="S44" s="9">
        <f t="shared" si="21"/>
        <v>3.3701846617064879E-2</v>
      </c>
    </row>
    <row r="45" spans="2:19" x14ac:dyDescent="0.2">
      <c r="C45">
        <v>34</v>
      </c>
      <c r="D45" s="8">
        <v>290.2</v>
      </c>
      <c r="E45" s="8">
        <v>5.97</v>
      </c>
      <c r="F45" s="8">
        <v>1.61</v>
      </c>
      <c r="G45" s="8">
        <v>8.93</v>
      </c>
      <c r="I45" s="8">
        <v>4.5999999999999996</v>
      </c>
      <c r="J45" s="16">
        <v>4.75</v>
      </c>
      <c r="K45" s="15">
        <f t="shared" si="3"/>
        <v>4.5785734901313582</v>
      </c>
      <c r="L45" s="15">
        <f t="shared" si="6"/>
        <v>174247322306.56262</v>
      </c>
      <c r="M45" s="11">
        <f t="shared" ref="M45" si="41">(ABS($D$9-L45))/($D$9)</f>
        <v>9.2941774795064457E-3</v>
      </c>
      <c r="N45" s="15">
        <f t="shared" si="18"/>
        <v>163415992908.89154</v>
      </c>
      <c r="O45" s="11">
        <f t="shared" si="5"/>
        <v>7.0877110048370287E-2</v>
      </c>
      <c r="P45" s="15">
        <f t="shared" si="20"/>
        <v>168701345306.15646</v>
      </c>
      <c r="Q45" s="11">
        <f t="shared" si="5"/>
        <v>4.0826551309621754E-2</v>
      </c>
      <c r="S45" s="9">
        <f t="shared" si="21"/>
        <v>3.3701846617064879E-2</v>
      </c>
    </row>
    <row r="46" spans="2:19" x14ac:dyDescent="0.2">
      <c r="B46" s="18">
        <v>45617</v>
      </c>
      <c r="C46">
        <v>35</v>
      </c>
      <c r="D46" s="8">
        <v>350.1</v>
      </c>
      <c r="E46" s="8">
        <v>6</v>
      </c>
      <c r="F46" s="8">
        <v>1.99</v>
      </c>
      <c r="G46" s="8">
        <v>8.92</v>
      </c>
      <c r="I46" s="8">
        <v>3.5</v>
      </c>
      <c r="J46" s="16">
        <v>3.7</v>
      </c>
      <c r="K46" s="15">
        <f t="shared" si="3"/>
        <v>4.068650079295776</v>
      </c>
      <c r="L46" s="15">
        <f t="shared" si="6"/>
        <v>237676361012.59525</v>
      </c>
      <c r="M46" s="11">
        <f t="shared" ref="M46" si="42">(ABS($D$9-L46))/($D$9)</f>
        <v>0.35133987491865526</v>
      </c>
      <c r="N46" s="15">
        <f t="shared" si="18"/>
        <v>212676071760.72256</v>
      </c>
      <c r="O46" s="11">
        <f t="shared" si="5"/>
        <v>0.20919747755686835</v>
      </c>
      <c r="P46" s="15">
        <f t="shared" si="20"/>
        <v>224655510987.98547</v>
      </c>
      <c r="Q46" s="11">
        <f t="shared" si="5"/>
        <v>0.27730813794394493</v>
      </c>
      <c r="S46" s="9">
        <f t="shared" si="21"/>
        <v>3.701698551845066E-2</v>
      </c>
    </row>
    <row r="47" spans="2:19" x14ac:dyDescent="0.2">
      <c r="C47">
        <v>36</v>
      </c>
      <c r="D47" s="8">
        <v>350.1</v>
      </c>
      <c r="E47" s="8">
        <v>5.99</v>
      </c>
      <c r="F47" s="8">
        <v>1.9</v>
      </c>
      <c r="G47" s="8">
        <v>8.92</v>
      </c>
      <c r="I47" s="8">
        <v>3.8</v>
      </c>
      <c r="J47" s="16">
        <v>4</v>
      </c>
      <c r="K47" s="15">
        <f t="shared" si="3"/>
        <v>4.2613756093676818</v>
      </c>
      <c r="L47" s="15">
        <f t="shared" si="6"/>
        <v>221184065236.2865</v>
      </c>
      <c r="M47" s="11">
        <f t="shared" ref="M47" si="43">(ABS($D$9-L47))/($D$9)</f>
        <v>0.25757078144832279</v>
      </c>
      <c r="N47" s="15">
        <f t="shared" si="18"/>
        <v>199618618875.74857</v>
      </c>
      <c r="O47" s="11">
        <f t="shared" si="5"/>
        <v>0.1349576302571113</v>
      </c>
      <c r="P47" s="15">
        <f t="shared" si="20"/>
        <v>209986712821.30026</v>
      </c>
      <c r="Q47" s="11">
        <f t="shared" si="5"/>
        <v>0.1939067773907811</v>
      </c>
      <c r="S47" s="9">
        <f t="shared" si="21"/>
        <v>3.701698551845066E-2</v>
      </c>
    </row>
    <row r="48" spans="2:19" x14ac:dyDescent="0.2">
      <c r="C48">
        <v>37</v>
      </c>
      <c r="D48" s="8">
        <v>350.1</v>
      </c>
      <c r="E48" s="8">
        <v>5.98</v>
      </c>
      <c r="F48" s="8">
        <v>1.79</v>
      </c>
      <c r="G48" s="8">
        <v>8.92</v>
      </c>
      <c r="I48" s="8">
        <v>4.5</v>
      </c>
      <c r="J48" s="16">
        <v>4.4000000000000004</v>
      </c>
      <c r="K48" s="15">
        <f t="shared" si="3"/>
        <v>4.5232478535187681</v>
      </c>
      <c r="L48" s="15">
        <f t="shared" si="6"/>
        <v>177703974595.25412</v>
      </c>
      <c r="M48" s="11">
        <f t="shared" ref="M48" si="44">(ABS($D$9-L48))/($D$9)</f>
        <v>1.0359068857389946E-2</v>
      </c>
      <c r="N48" s="15">
        <f t="shared" si="18"/>
        <v>185873217229.0235</v>
      </c>
      <c r="O48" s="11">
        <f t="shared" si="5"/>
        <v>5.6806360762507273E-2</v>
      </c>
      <c r="P48" s="15">
        <f t="shared" si="20"/>
        <v>181719756876.85373</v>
      </c>
      <c r="Q48" s="11">
        <f t="shared" si="5"/>
        <v>3.319132151809856E-2</v>
      </c>
      <c r="S48" s="9">
        <f t="shared" si="21"/>
        <v>3.701698551845066E-2</v>
      </c>
    </row>
    <row r="49" spans="3:19" x14ac:dyDescent="0.2">
      <c r="C49">
        <v>38</v>
      </c>
      <c r="D49" s="8">
        <v>350.1</v>
      </c>
      <c r="E49" s="8">
        <v>5.98</v>
      </c>
      <c r="F49" s="8">
        <v>1.61</v>
      </c>
      <c r="G49" s="8">
        <v>8.92</v>
      </c>
      <c r="I49" s="8">
        <v>4.9000000000000004</v>
      </c>
      <c r="J49" s="16">
        <v>4.7</v>
      </c>
      <c r="K49" s="15">
        <f t="shared" si="3"/>
        <v>5.0289525824836003</v>
      </c>
      <c r="L49" s="15">
        <f t="shared" si="6"/>
        <v>185261134350.52234</v>
      </c>
      <c r="M49" s="11">
        <f t="shared" ref="M49" si="45">(ABS($D$9-L49))/($D$9)</f>
        <v>5.332628391788672E-2</v>
      </c>
      <c r="N49" s="15">
        <f t="shared" si="18"/>
        <v>201363505466.54788</v>
      </c>
      <c r="O49" s="11">
        <f t="shared" si="5"/>
        <v>0.14487840999857257</v>
      </c>
      <c r="P49" s="15">
        <f t="shared" si="20"/>
        <v>193060756760.24481</v>
      </c>
      <c r="Q49" s="11">
        <f t="shared" si="5"/>
        <v>9.7672051947415586E-2</v>
      </c>
      <c r="S49" s="9">
        <f t="shared" si="21"/>
        <v>3.701698551845066E-2</v>
      </c>
    </row>
    <row r="50" spans="3:19" x14ac:dyDescent="0.2">
      <c r="C50">
        <v>39</v>
      </c>
      <c r="D50" s="8">
        <v>300</v>
      </c>
      <c r="E50" s="8">
        <v>5.98</v>
      </c>
      <c r="F50" s="8">
        <v>2.0099999999999998</v>
      </c>
      <c r="G50" s="8">
        <v>8.91</v>
      </c>
      <c r="I50" s="8">
        <v>3.5</v>
      </c>
      <c r="J50" s="16">
        <v>3.6</v>
      </c>
      <c r="K50" s="15">
        <f t="shared" si="3"/>
        <v>3.7288243958508041</v>
      </c>
      <c r="L50" s="15">
        <f t="shared" si="6"/>
        <v>199631546625.53717</v>
      </c>
      <c r="M50" s="11">
        <f t="shared" ref="M50" si="46">(ABS($D$9-L50))/($D$9)</f>
        <v>0.13503113266058081</v>
      </c>
      <c r="N50" s="15">
        <f t="shared" si="18"/>
        <v>188694941833.5517</v>
      </c>
      <c r="O50" s="11">
        <f t="shared" si="5"/>
        <v>7.2849643139823533E-2</v>
      </c>
      <c r="P50" s="15">
        <f t="shared" si="20"/>
        <v>194047724353.32916</v>
      </c>
      <c r="Q50" s="11">
        <f t="shared" si="5"/>
        <v>0.10328358461353838</v>
      </c>
      <c r="S50" s="9">
        <f t="shared" si="21"/>
        <v>3.426617440780344E-2</v>
      </c>
    </row>
    <row r="51" spans="3:19" x14ac:dyDescent="0.2">
      <c r="C51">
        <v>40</v>
      </c>
      <c r="D51" s="8">
        <v>300</v>
      </c>
      <c r="E51" s="8">
        <v>5.98</v>
      </c>
      <c r="F51" s="8">
        <v>1.9</v>
      </c>
      <c r="G51" s="8">
        <v>8.91</v>
      </c>
      <c r="I51" s="8">
        <v>3.8</v>
      </c>
      <c r="J51" s="16">
        <v>3.6</v>
      </c>
      <c r="K51" s="15">
        <f t="shared" si="3"/>
        <v>3.9447037029790084</v>
      </c>
      <c r="L51" s="15">
        <f t="shared" si="6"/>
        <v>189532189576.93787</v>
      </c>
      <c r="M51" s="11">
        <f t="shared" ref="M51" si="47">(ABS($D$9-L51))/($D$9)</f>
        <v>7.7609924120242257E-2</v>
      </c>
      <c r="N51" s="15">
        <f t="shared" si="18"/>
        <v>211176297645.90915</v>
      </c>
      <c r="O51" s="11">
        <f t="shared" si="5"/>
        <v>0.20067031668952909</v>
      </c>
      <c r="P51" s="15">
        <f t="shared" si="20"/>
        <v>199915618516.50711</v>
      </c>
      <c r="Q51" s="11">
        <f t="shared" si="5"/>
        <v>0.1366462603576549</v>
      </c>
      <c r="S51" s="9">
        <f t="shared" si="21"/>
        <v>3.426617440780344E-2</v>
      </c>
    </row>
    <row r="52" spans="3:19" x14ac:dyDescent="0.2">
      <c r="C52">
        <v>41</v>
      </c>
      <c r="D52" s="8">
        <v>300</v>
      </c>
      <c r="E52" s="8">
        <v>5.98</v>
      </c>
      <c r="F52" s="8">
        <v>1.81</v>
      </c>
      <c r="G52" s="8">
        <v>8.91</v>
      </c>
      <c r="I52" s="8">
        <v>3.9</v>
      </c>
      <c r="J52" s="16">
        <v>3.5</v>
      </c>
      <c r="K52" s="15">
        <f t="shared" si="3"/>
        <v>4.140849190972439</v>
      </c>
      <c r="L52" s="15">
        <f t="shared" si="6"/>
        <v>198276393670.29425</v>
      </c>
      <c r="M52" s="11">
        <f t="shared" ref="M52" si="48">(ABS($D$9-L52))/($D$9)</f>
        <v>0.12732623421282746</v>
      </c>
      <c r="N52" s="15">
        <f t="shared" si="18"/>
        <v>246186444712.25925</v>
      </c>
      <c r="O52" s="11">
        <f t="shared" si="5"/>
        <v>0.39972506305119238</v>
      </c>
      <c r="P52" s="15">
        <f t="shared" si="20"/>
        <v>220291011521.1962</v>
      </c>
      <c r="Q52" s="11">
        <f t="shared" si="5"/>
        <v>0.25249320835479239</v>
      </c>
      <c r="S52" s="9">
        <f t="shared" si="21"/>
        <v>3.426617440780344E-2</v>
      </c>
    </row>
    <row r="53" spans="3:19" x14ac:dyDescent="0.2">
      <c r="C53">
        <v>42</v>
      </c>
      <c r="D53" s="8">
        <v>300</v>
      </c>
      <c r="E53" s="8">
        <v>5.98</v>
      </c>
      <c r="F53" s="8">
        <v>1.7</v>
      </c>
      <c r="G53" s="8">
        <v>8.91</v>
      </c>
      <c r="I53" s="8">
        <v>4</v>
      </c>
      <c r="J53" s="16">
        <v>4</v>
      </c>
      <c r="K53" s="15">
        <f t="shared" si="3"/>
        <v>4.4087864915647739</v>
      </c>
      <c r="L53" s="15">
        <f t="shared" si="6"/>
        <v>213668031815.36438</v>
      </c>
      <c r="M53" s="11">
        <f t="shared" ref="M53" si="49">(ABS($D$9-L53))/($D$9)</f>
        <v>0.2148373955127518</v>
      </c>
      <c r="N53" s="15">
        <f t="shared" si="18"/>
        <v>213668031815.36438</v>
      </c>
      <c r="O53" s="11">
        <f t="shared" si="5"/>
        <v>0.2148373955127518</v>
      </c>
      <c r="P53" s="15">
        <f t="shared" si="20"/>
        <v>213668031815.36438</v>
      </c>
      <c r="Q53" s="11">
        <f t="shared" si="5"/>
        <v>0.2148373955127518</v>
      </c>
      <c r="S53" s="9">
        <f t="shared" si="21"/>
        <v>3.426617440780344E-2</v>
      </c>
    </row>
    <row r="54" spans="3:19" x14ac:dyDescent="0.2">
      <c r="C54">
        <v>43</v>
      </c>
      <c r="D54" s="8">
        <v>300</v>
      </c>
      <c r="E54" s="8">
        <v>5.98</v>
      </c>
      <c r="F54" s="8">
        <v>1.61</v>
      </c>
      <c r="G54" s="8">
        <v>8.91</v>
      </c>
      <c r="I54" s="8">
        <v>4.4000000000000004</v>
      </c>
      <c r="J54" s="16">
        <v>4.2</v>
      </c>
      <c r="K54" s="15">
        <f t="shared" si="3"/>
        <v>4.6552403948199474</v>
      </c>
      <c r="L54" s="15">
        <f t="shared" si="6"/>
        <v>196879396725.90775</v>
      </c>
      <c r="M54" s="11">
        <f t="shared" ref="M54" si="50">(ABS($D$9-L54))/($D$9)</f>
        <v>0.11938342632042219</v>
      </c>
      <c r="N54" s="15">
        <f t="shared" si="18"/>
        <v>216076254003.03714</v>
      </c>
      <c r="O54" s="11">
        <f t="shared" si="5"/>
        <v>0.22852965609769729</v>
      </c>
      <c r="P54" s="15">
        <f t="shared" si="20"/>
        <v>206143056820.63675</v>
      </c>
      <c r="Q54" s="11">
        <f t="shared" si="5"/>
        <v>0.17205317109590973</v>
      </c>
      <c r="S54" s="9">
        <f t="shared" si="21"/>
        <v>3.426617440780344E-2</v>
      </c>
    </row>
    <row r="55" spans="3:19" x14ac:dyDescent="0.2">
      <c r="C55">
        <v>44</v>
      </c>
      <c r="D55" s="8">
        <v>300.10000000000002</v>
      </c>
      <c r="E55" s="8">
        <v>5.98</v>
      </c>
      <c r="F55" s="8">
        <v>1.51</v>
      </c>
      <c r="G55" s="8">
        <v>8.91</v>
      </c>
      <c r="I55" s="8">
        <v>4.5999999999999996</v>
      </c>
      <c r="J55" s="16">
        <v>4.3</v>
      </c>
      <c r="K55" s="15">
        <f t="shared" si="3"/>
        <v>4.9643616475190218</v>
      </c>
      <c r="L55" s="15">
        <f t="shared" si="6"/>
        <v>204848391299.03137</v>
      </c>
      <c r="M55" s="11">
        <f t="shared" ref="M55" si="51">(ABS($D$9-L55))/($D$9)</f>
        <v>0.16469218182220155</v>
      </c>
      <c r="N55" s="15">
        <f t="shared" si="18"/>
        <v>234428986473.09378</v>
      </c>
      <c r="O55" s="11">
        <f t="shared" si="5"/>
        <v>0.33287650445417988</v>
      </c>
      <c r="P55" s="15">
        <f t="shared" si="20"/>
        <v>218891148081.68188</v>
      </c>
      <c r="Q55" s="11">
        <f t="shared" si="5"/>
        <v>0.24453410263137454</v>
      </c>
      <c r="S55" s="9">
        <f t="shared" si="21"/>
        <v>3.4271884961031625E-2</v>
      </c>
    </row>
    <row r="56" spans="3:19" x14ac:dyDescent="0.2">
      <c r="C56">
        <v>45</v>
      </c>
      <c r="D56" s="8">
        <v>150.1</v>
      </c>
      <c r="E56" s="8">
        <v>5.98</v>
      </c>
      <c r="F56" s="8">
        <v>1.99</v>
      </c>
      <c r="G56" s="8">
        <v>8.91</v>
      </c>
      <c r="I56" s="8">
        <v>0</v>
      </c>
      <c r="J56" s="16">
        <v>2</v>
      </c>
      <c r="K56" s="15">
        <f t="shared" si="3"/>
        <v>2.6640638601766153</v>
      </c>
      <c r="L56" s="15" t="e">
        <f t="shared" si="6"/>
        <v>#DIV/0!</v>
      </c>
      <c r="M56" s="11"/>
      <c r="N56" s="15">
        <f t="shared" si="18"/>
        <v>312069028065.47003</v>
      </c>
      <c r="O56" s="11">
        <f t="shared" si="5"/>
        <v>0.77430906277478195</v>
      </c>
      <c r="P56" s="15">
        <f t="shared" si="20"/>
        <v>1248276112261.8801</v>
      </c>
      <c r="Q56" s="11">
        <f t="shared" si="5"/>
        <v>6.0972362510991278</v>
      </c>
      <c r="S56" s="9">
        <f t="shared" si="21"/>
        <v>2.4237919558187819E-2</v>
      </c>
    </row>
    <row r="57" spans="3:19" x14ac:dyDescent="0.2">
      <c r="C57">
        <v>46</v>
      </c>
      <c r="D57" s="8">
        <v>150.1</v>
      </c>
      <c r="E57" s="8">
        <v>5.9859999999999998</v>
      </c>
      <c r="F57" s="8">
        <v>1.8</v>
      </c>
      <c r="G57" s="8">
        <v>8.91</v>
      </c>
      <c r="I57" s="8">
        <v>0.5</v>
      </c>
      <c r="J57" s="16">
        <v>2.8</v>
      </c>
      <c r="K57" s="15">
        <f t="shared" si="3"/>
        <v>2.9452706009730356</v>
      </c>
      <c r="L57" s="15">
        <f t="shared" si="6"/>
        <v>6102837323664.5322</v>
      </c>
      <c r="M57" s="11">
        <f t="shared" ref="M57" si="52">(ABS($D$9-L57))/($D$9)</f>
        <v>33.698475651824261</v>
      </c>
      <c r="N57" s="15">
        <f t="shared" si="18"/>
        <v>194605782004.60886</v>
      </c>
      <c r="O57" s="11">
        <f t="shared" si="5"/>
        <v>0.10645649399949846</v>
      </c>
      <c r="P57" s="15">
        <f t="shared" si="20"/>
        <v>560407467737.78992</v>
      </c>
      <c r="Q57" s="11">
        <f t="shared" si="5"/>
        <v>2.1862695731702724</v>
      </c>
      <c r="S57" s="9">
        <f t="shared" si="21"/>
        <v>2.4237919558187819E-2</v>
      </c>
    </row>
    <row r="58" spans="3:19" x14ac:dyDescent="0.2">
      <c r="C58">
        <v>47</v>
      </c>
      <c r="D58" s="8">
        <v>150.1</v>
      </c>
      <c r="E58" s="8">
        <v>5.98</v>
      </c>
      <c r="F58" s="8">
        <v>1.7</v>
      </c>
      <c r="G58" s="8">
        <v>8.91</v>
      </c>
      <c r="I58" s="8">
        <v>0.7</v>
      </c>
      <c r="J58" s="16">
        <v>3</v>
      </c>
      <c r="K58" s="15">
        <f t="shared" si="3"/>
        <v>3.1185218127949792</v>
      </c>
      <c r="L58" s="15">
        <f t="shared" si="6"/>
        <v>3490783300733.1924</v>
      </c>
      <c r="M58" s="11">
        <f t="shared" ref="M58" si="53">(ABS($D$9-L58))/($D$9)</f>
        <v>18.847302646689972</v>
      </c>
      <c r="N58" s="15">
        <f t="shared" si="18"/>
        <v>190053757484.36267</v>
      </c>
      <c r="O58" s="11">
        <f t="shared" si="5"/>
        <v>8.0575366319787164E-2</v>
      </c>
      <c r="P58" s="15">
        <f t="shared" si="20"/>
        <v>499776133633.09381</v>
      </c>
      <c r="Q58" s="11">
        <f t="shared" si="5"/>
        <v>1.8415422342960062</v>
      </c>
      <c r="S58" s="9">
        <f t="shared" si="21"/>
        <v>2.4237919558187819E-2</v>
      </c>
    </row>
    <row r="59" spans="3:19" x14ac:dyDescent="0.2">
      <c r="C59">
        <v>48</v>
      </c>
      <c r="D59" s="8">
        <v>150.1</v>
      </c>
      <c r="E59" s="8">
        <v>5.98</v>
      </c>
      <c r="F59" s="8">
        <v>1.61</v>
      </c>
      <c r="G59" s="8">
        <v>8.91</v>
      </c>
      <c r="I59" s="8">
        <v>1</v>
      </c>
      <c r="J59" s="16">
        <v>3.1</v>
      </c>
      <c r="K59" s="15">
        <f t="shared" si="3"/>
        <v>3.2928491191002882</v>
      </c>
      <c r="L59" s="15">
        <f t="shared" si="6"/>
        <v>1907063088680.325</v>
      </c>
      <c r="M59" s="11">
        <f t="shared" ref="M59" si="54">(ABS($D$9-L59))/($D$9)</f>
        <v>9.8428553211595418</v>
      </c>
      <c r="N59" s="15">
        <f t="shared" si="18"/>
        <v>198445690809.60724</v>
      </c>
      <c r="O59" s="11">
        <f t="shared" si="5"/>
        <v>0.12828879512586319</v>
      </c>
      <c r="P59" s="15">
        <f t="shared" si="20"/>
        <v>453792525563.43274</v>
      </c>
      <c r="Q59" s="11">
        <f t="shared" si="5"/>
        <v>1.5800964476286852</v>
      </c>
      <c r="S59" s="9">
        <f t="shared" si="21"/>
        <v>2.4237919558187819E-2</v>
      </c>
    </row>
    <row r="60" spans="3:19" x14ac:dyDescent="0.2">
      <c r="C60">
        <v>49</v>
      </c>
      <c r="D60" s="8">
        <v>150.1</v>
      </c>
      <c r="E60" s="8">
        <v>5.98</v>
      </c>
      <c r="F60" s="8">
        <v>1.51</v>
      </c>
      <c r="G60" s="8">
        <v>8.91</v>
      </c>
      <c r="I60" s="8">
        <v>1</v>
      </c>
      <c r="J60" s="16">
        <v>3.4</v>
      </c>
      <c r="K60" s="15">
        <f t="shared" si="3"/>
        <v>3.5109185971864001</v>
      </c>
      <c r="L60" s="15">
        <f t="shared" si="6"/>
        <v>2168018171206.645</v>
      </c>
      <c r="M60" s="11">
        <f t="shared" ref="M60" si="55">(ABS($D$9-L60))/($D$9)</f>
        <v>11.32654939606932</v>
      </c>
      <c r="N60" s="15">
        <f t="shared" si="18"/>
        <v>187544824498.84476</v>
      </c>
      <c r="O60" s="11">
        <f t="shared" si="5"/>
        <v>6.6310501390079685E-2</v>
      </c>
      <c r="P60" s="15">
        <f t="shared" si="20"/>
        <v>447937638679.05878</v>
      </c>
      <c r="Q60" s="11">
        <f t="shared" si="5"/>
        <v>1.5468077264606024</v>
      </c>
      <c r="S60" s="9">
        <f t="shared" si="21"/>
        <v>2.4237919558187819E-2</v>
      </c>
    </row>
    <row r="61" spans="3:19" x14ac:dyDescent="0.2">
      <c r="C61">
        <v>50</v>
      </c>
      <c r="D61" s="8">
        <v>150.1</v>
      </c>
      <c r="E61" s="8">
        <v>5.98</v>
      </c>
      <c r="F61" s="8">
        <v>1.41</v>
      </c>
      <c r="G61" s="8">
        <v>8.91</v>
      </c>
      <c r="I61" s="8">
        <v>1.3</v>
      </c>
      <c r="J61" s="16">
        <v>3.6</v>
      </c>
      <c r="K61" s="15">
        <f t="shared" si="3"/>
        <v>3.7599199161357908</v>
      </c>
      <c r="L61" s="15">
        <f t="shared" si="6"/>
        <v>1471268316354.5796</v>
      </c>
      <c r="M61" s="11">
        <f t="shared" ref="M61:M62" si="56">(ABS($D$9-L61))/($D$9)</f>
        <v>7.365087441274893</v>
      </c>
      <c r="N61" s="15">
        <f t="shared" si="18"/>
        <v>191855204833.27466</v>
      </c>
      <c r="O61" s="11">
        <f t="shared" si="5"/>
        <v>9.081772961069208E-2</v>
      </c>
      <c r="P61" s="15">
        <f t="shared" si="20"/>
        <v>414234644671.26019</v>
      </c>
      <c r="Q61" s="11">
        <f t="shared" si="5"/>
        <v>1.3551849688887243</v>
      </c>
      <c r="S61" s="9">
        <f t="shared" si="21"/>
        <v>2.4237919558187819E-2</v>
      </c>
    </row>
    <row r="62" spans="3:19" x14ac:dyDescent="0.2">
      <c r="C62">
        <v>51</v>
      </c>
      <c r="D62" s="8">
        <v>150.1</v>
      </c>
      <c r="E62" s="8">
        <v>5.98</v>
      </c>
      <c r="F62" s="8">
        <v>1.31</v>
      </c>
      <c r="G62" s="8">
        <v>8.91</v>
      </c>
      <c r="I62" s="8">
        <v>1.5</v>
      </c>
      <c r="J62" s="16">
        <v>3.6</v>
      </c>
      <c r="K62" s="15">
        <f t="shared" ref="K62:K86" si="57">SQRT((2*D62*((5/4)^3)*($D$2^2))/((($D$9))*($D$3^2)*($D$4^2)*(F62^2)))*100</f>
        <v>4.0469367036270718</v>
      </c>
      <c r="L62" s="15">
        <f t="shared" ref="L62:L86" si="58">(2*D62*((5/4)^3)*($D$2^2))/(((I62/100)^2)*($D$3^2)*($D$4^2)*(F62^2))</f>
        <v>1280240916333.0996</v>
      </c>
      <c r="M62" s="11">
        <f t="shared" si="56"/>
        <v>6.2789763036284238</v>
      </c>
      <c r="N62" s="15">
        <f t="shared" ref="N62:N86" si="59">(2*D62*((5/4)^3)*($D$2^2))/(((J62/100)^2)*($D$3^2)*($D$4^2)*(F62^2))</f>
        <v>222264047974.49637</v>
      </c>
      <c r="O62" s="11">
        <f t="shared" ref="O62:O86" si="60">(ABS($D$9-N62))/($D$9)</f>
        <v>0.26371116382437865</v>
      </c>
      <c r="P62" s="15">
        <f t="shared" ref="P62:P86" si="61">(2*D62*((5/4)^3)*($D$2^2))/((((I62+J62)/200)^2)*($D$3^2)*($D$4^2)*(F62^2))</f>
        <v>442989936447.43939</v>
      </c>
      <c r="Q62" s="11">
        <f t="shared" ref="Q62:Q86" si="62">(ABS($D$9-P62))/($D$9)</f>
        <v>1.5186769216707354</v>
      </c>
      <c r="S62" s="9">
        <f t="shared" si="21"/>
        <v>2.4237919558187819E-2</v>
      </c>
    </row>
    <row r="63" spans="3:19" x14ac:dyDescent="0.2">
      <c r="C63">
        <v>52</v>
      </c>
      <c r="D63" s="8">
        <v>150.1</v>
      </c>
      <c r="E63" s="8">
        <v>5.98</v>
      </c>
      <c r="F63" s="8">
        <v>1.2</v>
      </c>
      <c r="G63" s="8">
        <v>8.91</v>
      </c>
      <c r="I63" s="8">
        <v>1.6</v>
      </c>
      <c r="J63" s="16">
        <v>3.8</v>
      </c>
      <c r="K63" s="15">
        <f t="shared" si="57"/>
        <v>4.4179059014595543</v>
      </c>
      <c r="L63" s="15">
        <f t="shared" si="58"/>
        <v>1340955466625.5081</v>
      </c>
      <c r="M63" s="11">
        <f t="shared" ref="M63:M86" si="63">(ABS($D$9-L63))/($D$9)</f>
        <v>6.6241767789652952</v>
      </c>
      <c r="N63" s="15">
        <f t="shared" si="59"/>
        <v>237731717074.88226</v>
      </c>
      <c r="O63" s="11">
        <f t="shared" si="60"/>
        <v>0.35165460901323758</v>
      </c>
      <c r="P63" s="15">
        <f t="shared" si="61"/>
        <v>470897941640.78186</v>
      </c>
      <c r="Q63" s="11">
        <f t="shared" si="62"/>
        <v>1.6773515163444652</v>
      </c>
      <c r="S63" s="9">
        <f t="shared" si="21"/>
        <v>2.4237919558187819E-2</v>
      </c>
    </row>
    <row r="64" spans="3:19" x14ac:dyDescent="0.2">
      <c r="C64">
        <v>53</v>
      </c>
      <c r="D64" s="8">
        <v>150.1</v>
      </c>
      <c r="E64" s="8">
        <v>5.98</v>
      </c>
      <c r="F64" s="8">
        <v>1.1000000000000001</v>
      </c>
      <c r="G64" s="8">
        <v>8.91</v>
      </c>
      <c r="I64" s="8">
        <v>1.7</v>
      </c>
      <c r="J64" s="16">
        <v>4.7</v>
      </c>
      <c r="K64" s="15">
        <f t="shared" si="57"/>
        <v>4.8195337106831495</v>
      </c>
      <c r="L64" s="15">
        <f t="shared" si="58"/>
        <v>1413622989553.1101</v>
      </c>
      <c r="M64" s="11">
        <f t="shared" si="63"/>
        <v>7.03733743543643</v>
      </c>
      <c r="N64" s="15">
        <f t="shared" si="59"/>
        <v>184942075138.45584</v>
      </c>
      <c r="O64" s="11">
        <f t="shared" si="60"/>
        <v>5.1512231254472129E-2</v>
      </c>
      <c r="P64" s="15">
        <f t="shared" si="61"/>
        <v>398961957012.54773</v>
      </c>
      <c r="Q64" s="11">
        <f t="shared" si="62"/>
        <v>1.2683501160557895</v>
      </c>
      <c r="S64" s="9">
        <f t="shared" si="21"/>
        <v>2.4237919558187819E-2</v>
      </c>
    </row>
    <row r="65" spans="3:19" x14ac:dyDescent="0.2">
      <c r="C65">
        <v>54</v>
      </c>
      <c r="D65" s="8">
        <v>220.1</v>
      </c>
      <c r="E65" s="8">
        <v>5.98</v>
      </c>
      <c r="F65" s="8">
        <v>2.0099999999999998</v>
      </c>
      <c r="G65" s="8">
        <v>8.91</v>
      </c>
      <c r="I65" s="8">
        <v>3</v>
      </c>
      <c r="J65" s="16">
        <v>3</v>
      </c>
      <c r="K65" s="15">
        <f t="shared" si="57"/>
        <v>3.1939000796611108</v>
      </c>
      <c r="L65" s="15">
        <f t="shared" si="58"/>
        <v>199352432148.31076</v>
      </c>
      <c r="M65" s="11">
        <f t="shared" si="63"/>
        <v>0.13344419098436114</v>
      </c>
      <c r="N65" s="15">
        <f t="shared" si="59"/>
        <v>199352432148.31076</v>
      </c>
      <c r="O65" s="11">
        <f t="shared" si="60"/>
        <v>0.13344419098436114</v>
      </c>
      <c r="P65" s="15">
        <f t="shared" si="61"/>
        <v>199352432148.31076</v>
      </c>
      <c r="Q65" s="11">
        <f t="shared" si="62"/>
        <v>0.13344419098436114</v>
      </c>
      <c r="S65" s="9">
        <f t="shared" si="21"/>
        <v>2.9350466944097913E-2</v>
      </c>
    </row>
    <row r="66" spans="3:19" x14ac:dyDescent="0.2">
      <c r="C66">
        <v>55</v>
      </c>
      <c r="D66" s="8">
        <v>220.1</v>
      </c>
      <c r="E66" s="8">
        <v>5.98</v>
      </c>
      <c r="F66" s="8">
        <v>1.91</v>
      </c>
      <c r="G66" s="8">
        <v>8.9</v>
      </c>
      <c r="I66" s="8">
        <v>3.1</v>
      </c>
      <c r="J66" s="16">
        <v>3</v>
      </c>
      <c r="K66" s="15">
        <f t="shared" si="57"/>
        <v>3.3611199791198074</v>
      </c>
      <c r="L66" s="15">
        <f t="shared" si="58"/>
        <v>206759770123.70676</v>
      </c>
      <c r="M66" s="11">
        <f t="shared" si="63"/>
        <v>0.17555957482188705</v>
      </c>
      <c r="N66" s="15">
        <f t="shared" si="59"/>
        <v>220773487876.53577</v>
      </c>
      <c r="O66" s="11">
        <f t="shared" si="60"/>
        <v>0.25523639044870383</v>
      </c>
      <c r="P66" s="15">
        <f t="shared" si="61"/>
        <v>213594344626.58658</v>
      </c>
      <c r="Q66" s="11">
        <f t="shared" si="62"/>
        <v>0.21441843741341929</v>
      </c>
      <c r="S66" s="9">
        <f t="shared" si="21"/>
        <v>2.9350466944097913E-2</v>
      </c>
    </row>
    <row r="67" spans="3:19" x14ac:dyDescent="0.2">
      <c r="C67">
        <v>56</v>
      </c>
      <c r="D67" s="8">
        <v>220.1</v>
      </c>
      <c r="E67" s="8">
        <v>5.98</v>
      </c>
      <c r="F67" s="8">
        <v>1.81</v>
      </c>
      <c r="G67" s="8">
        <v>8.9</v>
      </c>
      <c r="I67" s="8">
        <v>2.9</v>
      </c>
      <c r="J67" s="16">
        <v>2.9</v>
      </c>
      <c r="K67" s="15">
        <f t="shared" si="57"/>
        <v>3.546817215535266</v>
      </c>
      <c r="L67" s="15">
        <f t="shared" si="58"/>
        <v>263089198134.88364</v>
      </c>
      <c r="M67" s="11">
        <f t="shared" si="63"/>
        <v>0.49582786687483255</v>
      </c>
      <c r="N67" s="15">
        <f t="shared" si="59"/>
        <v>263089198134.88364</v>
      </c>
      <c r="O67" s="11">
        <f t="shared" si="60"/>
        <v>0.49582786687483255</v>
      </c>
      <c r="P67" s="15">
        <f t="shared" si="61"/>
        <v>263089198134.88364</v>
      </c>
      <c r="Q67" s="11">
        <f t="shared" si="62"/>
        <v>0.49582786687483255</v>
      </c>
      <c r="S67" s="9">
        <f t="shared" si="21"/>
        <v>2.9350466944097913E-2</v>
      </c>
    </row>
    <row r="68" spans="3:19" x14ac:dyDescent="0.2">
      <c r="C68">
        <v>57</v>
      </c>
      <c r="D68" s="8">
        <v>220.1</v>
      </c>
      <c r="E68" s="8">
        <v>5.98</v>
      </c>
      <c r="F68" s="8">
        <v>1.69</v>
      </c>
      <c r="G68" s="8">
        <v>8.9</v>
      </c>
      <c r="I68" s="8">
        <v>3.2</v>
      </c>
      <c r="J68" s="16">
        <v>3</v>
      </c>
      <c r="K68" s="15">
        <f t="shared" si="57"/>
        <v>3.7986622249223863</v>
      </c>
      <c r="L68" s="15">
        <f t="shared" si="58"/>
        <v>247846503772.2684</v>
      </c>
      <c r="M68" s="11">
        <f t="shared" si="63"/>
        <v>0.40916354482932543</v>
      </c>
      <c r="N68" s="15">
        <f t="shared" si="59"/>
        <v>281994244292.00317</v>
      </c>
      <c r="O68" s="11">
        <f t="shared" si="60"/>
        <v>0.60331496656136596</v>
      </c>
      <c r="P68" s="15">
        <f t="shared" si="61"/>
        <v>264094505580.43997</v>
      </c>
      <c r="Q68" s="11">
        <f t="shared" si="62"/>
        <v>0.50154367315840698</v>
      </c>
      <c r="S68" s="9">
        <f t="shared" si="21"/>
        <v>2.9350466944097913E-2</v>
      </c>
    </row>
    <row r="69" spans="3:19" x14ac:dyDescent="0.2">
      <c r="C69">
        <v>58</v>
      </c>
      <c r="D69" s="8">
        <v>220.1</v>
      </c>
      <c r="E69" s="8">
        <v>5.98</v>
      </c>
      <c r="F69" s="8">
        <v>1.61</v>
      </c>
      <c r="G69" s="8">
        <v>8.9</v>
      </c>
      <c r="I69" s="8">
        <v>3.6</v>
      </c>
      <c r="J69" s="16">
        <v>3.4</v>
      </c>
      <c r="K69" s="15">
        <f t="shared" si="57"/>
        <v>3.9874156274030006</v>
      </c>
      <c r="L69" s="15">
        <f t="shared" si="58"/>
        <v>215774147388.64395</v>
      </c>
      <c r="M69" s="11">
        <f t="shared" si="63"/>
        <v>0.22681198963407892</v>
      </c>
      <c r="N69" s="15">
        <f t="shared" si="59"/>
        <v>241905964546.43826</v>
      </c>
      <c r="O69" s="11">
        <f t="shared" si="60"/>
        <v>0.37538783612955595</v>
      </c>
      <c r="P69" s="15">
        <f t="shared" si="61"/>
        <v>228280240829.12866</v>
      </c>
      <c r="Q69" s="11">
        <f t="shared" si="62"/>
        <v>0.29791701107409513</v>
      </c>
      <c r="S69" s="9">
        <f t="shared" si="21"/>
        <v>2.9350466944097913E-2</v>
      </c>
    </row>
    <row r="70" spans="3:19" x14ac:dyDescent="0.2">
      <c r="C70">
        <v>59</v>
      </c>
      <c r="D70" s="8">
        <v>220.1</v>
      </c>
      <c r="E70" s="8">
        <v>5.98</v>
      </c>
      <c r="F70" s="8">
        <v>1.51</v>
      </c>
      <c r="G70" s="8">
        <v>8.9</v>
      </c>
      <c r="I70" s="8">
        <v>4</v>
      </c>
      <c r="J70" s="16">
        <v>3.9</v>
      </c>
      <c r="K70" s="15">
        <f t="shared" si="57"/>
        <v>4.2514828874959152</v>
      </c>
      <c r="L70" s="15">
        <f t="shared" si="58"/>
        <v>198692871203.60699</v>
      </c>
      <c r="M70" s="11">
        <f t="shared" si="63"/>
        <v>0.1296941714169125</v>
      </c>
      <c r="N70" s="15">
        <f t="shared" si="59"/>
        <v>209012882265.46432</v>
      </c>
      <c r="O70" s="11">
        <f t="shared" si="60"/>
        <v>0.18836993705921121</v>
      </c>
      <c r="P70" s="15">
        <f t="shared" si="61"/>
        <v>203754907178.83112</v>
      </c>
      <c r="Q70" s="11">
        <f t="shared" si="62"/>
        <v>0.15847503558215692</v>
      </c>
      <c r="S70" s="9">
        <f t="shared" si="21"/>
        <v>2.9350466944097913E-2</v>
      </c>
    </row>
    <row r="71" spans="3:19" x14ac:dyDescent="0.2">
      <c r="C71">
        <v>60</v>
      </c>
      <c r="D71" s="8">
        <v>220.1</v>
      </c>
      <c r="E71" s="8">
        <v>5.98</v>
      </c>
      <c r="F71" s="8">
        <v>1.41</v>
      </c>
      <c r="G71" s="8">
        <v>8.9</v>
      </c>
      <c r="I71" s="8">
        <v>4.4000000000000004</v>
      </c>
      <c r="J71" s="16">
        <v>4.4000000000000004</v>
      </c>
      <c r="K71" s="15">
        <f t="shared" si="57"/>
        <v>4.5530064965381785</v>
      </c>
      <c r="L71" s="15">
        <f t="shared" si="58"/>
        <v>188326998380.58942</v>
      </c>
      <c r="M71" s="11">
        <f t="shared" si="63"/>
        <v>7.0757652764403586E-2</v>
      </c>
      <c r="N71" s="15">
        <f t="shared" si="59"/>
        <v>188326998380.58942</v>
      </c>
      <c r="O71" s="11">
        <f t="shared" si="60"/>
        <v>7.0757652764403586E-2</v>
      </c>
      <c r="P71" s="15">
        <f t="shared" si="61"/>
        <v>188326998380.58942</v>
      </c>
      <c r="Q71" s="11">
        <f t="shared" si="62"/>
        <v>7.0757652764403586E-2</v>
      </c>
      <c r="S71" s="9">
        <f t="shared" si="21"/>
        <v>2.9350466944097913E-2</v>
      </c>
    </row>
    <row r="72" spans="3:19" x14ac:dyDescent="0.2">
      <c r="C72">
        <v>61</v>
      </c>
      <c r="D72" s="8">
        <v>220.1</v>
      </c>
      <c r="E72" s="8">
        <v>5.98</v>
      </c>
      <c r="F72" s="8">
        <v>1.3</v>
      </c>
      <c r="G72" s="8">
        <v>8.9</v>
      </c>
      <c r="I72" s="8">
        <v>4.9000000000000004</v>
      </c>
      <c r="J72" s="16">
        <v>5</v>
      </c>
      <c r="K72" s="15">
        <f t="shared" si="57"/>
        <v>4.9382608923991009</v>
      </c>
      <c r="L72" s="15">
        <f t="shared" si="58"/>
        <v>178639419228.71161</v>
      </c>
      <c r="M72" s="11">
        <f t="shared" si="63"/>
        <v>1.5677661032834696E-2</v>
      </c>
      <c r="N72" s="15">
        <f t="shared" si="59"/>
        <v>171565298227.25464</v>
      </c>
      <c r="O72" s="11">
        <f t="shared" si="60"/>
        <v>2.4543174344065506E-2</v>
      </c>
      <c r="P72" s="15">
        <f t="shared" si="61"/>
        <v>175048768724.87976</v>
      </c>
      <c r="Q72" s="11">
        <f t="shared" si="62"/>
        <v>4.7374495909248242E-3</v>
      </c>
      <c r="S72" s="9">
        <f t="shared" si="21"/>
        <v>2.9350466944097913E-2</v>
      </c>
    </row>
    <row r="73" spans="3:19" x14ac:dyDescent="0.2">
      <c r="C73">
        <v>62</v>
      </c>
      <c r="D73" s="8">
        <v>230.1</v>
      </c>
      <c r="E73" s="8">
        <v>5.98</v>
      </c>
      <c r="F73" s="8">
        <v>1.99</v>
      </c>
      <c r="G73" s="8">
        <v>8.9</v>
      </c>
      <c r="I73" s="8">
        <v>3.1</v>
      </c>
      <c r="J73" s="16">
        <v>3</v>
      </c>
      <c r="K73" s="15">
        <f t="shared" si="57"/>
        <v>3.2984704239633387</v>
      </c>
      <c r="L73" s="15">
        <f t="shared" si="58"/>
        <v>199123812312.05466</v>
      </c>
      <c r="M73" s="11">
        <f t="shared" si="63"/>
        <v>0.13214434315930176</v>
      </c>
      <c r="N73" s="15">
        <f t="shared" si="59"/>
        <v>212619981813.20502</v>
      </c>
      <c r="O73" s="11">
        <f t="shared" si="60"/>
        <v>0.20887857086232103</v>
      </c>
      <c r="P73" s="15">
        <f t="shared" si="61"/>
        <v>205705975417.23676</v>
      </c>
      <c r="Q73" s="11">
        <f t="shared" si="62"/>
        <v>0.16956808790764719</v>
      </c>
      <c r="S73" s="9">
        <f t="shared" si="21"/>
        <v>3.0009813952352058E-2</v>
      </c>
    </row>
    <row r="74" spans="3:19" x14ac:dyDescent="0.2">
      <c r="C74">
        <v>63</v>
      </c>
      <c r="D74" s="8">
        <v>230.1</v>
      </c>
      <c r="E74" s="8">
        <v>5.98</v>
      </c>
      <c r="F74" s="8">
        <v>1.82</v>
      </c>
      <c r="G74" s="8">
        <v>8.9</v>
      </c>
      <c r="I74" s="8">
        <v>3.2</v>
      </c>
      <c r="J74" s="16">
        <v>3.3</v>
      </c>
      <c r="K74" s="15">
        <f t="shared" si="57"/>
        <v>3.6065693097181564</v>
      </c>
      <c r="L74" s="15">
        <f t="shared" si="58"/>
        <v>223413805587.94754</v>
      </c>
      <c r="M74" s="11">
        <f t="shared" si="63"/>
        <v>0.27024826033211902</v>
      </c>
      <c r="N74" s="15">
        <f t="shared" si="59"/>
        <v>210078729955.97632</v>
      </c>
      <c r="O74" s="11">
        <f t="shared" si="60"/>
        <v>0.19442995278245132</v>
      </c>
      <c r="P74" s="15">
        <f t="shared" si="61"/>
        <v>216592413654.01965</v>
      </c>
      <c r="Q74" s="11">
        <f t="shared" si="62"/>
        <v>0.23146434895156426</v>
      </c>
      <c r="S74" s="9">
        <f t="shared" si="21"/>
        <v>3.0009813952352058E-2</v>
      </c>
    </row>
    <row r="75" spans="3:19" x14ac:dyDescent="0.2">
      <c r="C75">
        <v>64</v>
      </c>
      <c r="D75" s="8">
        <v>230.1</v>
      </c>
      <c r="E75" s="8">
        <v>5.98</v>
      </c>
      <c r="F75" s="8">
        <v>1.71</v>
      </c>
      <c r="G75" s="8">
        <v>8.9</v>
      </c>
      <c r="I75" s="8">
        <v>3.6</v>
      </c>
      <c r="J75" s="16">
        <v>3.4</v>
      </c>
      <c r="K75" s="15">
        <f t="shared" si="57"/>
        <v>3.8385708442614295</v>
      </c>
      <c r="L75" s="15">
        <f t="shared" si="58"/>
        <v>199965704067.17572</v>
      </c>
      <c r="M75" s="11">
        <f t="shared" si="63"/>
        <v>0.13693102827267767</v>
      </c>
      <c r="N75" s="15">
        <f t="shared" si="59"/>
        <v>224183003867.69876</v>
      </c>
      <c r="O75" s="11">
        <f t="shared" si="60"/>
        <v>0.27462163723303673</v>
      </c>
      <c r="P75" s="15">
        <f t="shared" si="61"/>
        <v>211555553037.59979</v>
      </c>
      <c r="Q75" s="11">
        <f t="shared" si="62"/>
        <v>0.20282662256440026</v>
      </c>
      <c r="S75" s="9">
        <f t="shared" si="21"/>
        <v>3.0009813952352058E-2</v>
      </c>
    </row>
    <row r="76" spans="3:19" x14ac:dyDescent="0.2">
      <c r="C76">
        <v>65</v>
      </c>
      <c r="D76" s="8">
        <v>230.1</v>
      </c>
      <c r="E76" s="8">
        <v>5.98</v>
      </c>
      <c r="F76" s="8">
        <v>1.61</v>
      </c>
      <c r="G76" s="8">
        <v>8.9</v>
      </c>
      <c r="I76" s="8">
        <v>3.9</v>
      </c>
      <c r="J76" s="16">
        <v>3.7</v>
      </c>
      <c r="K76" s="15">
        <f t="shared" si="57"/>
        <v>4.0769913935944375</v>
      </c>
      <c r="L76" s="15">
        <f t="shared" si="58"/>
        <v>192208138560.8555</v>
      </c>
      <c r="M76" s="11">
        <f t="shared" si="63"/>
        <v>9.2824380239520887E-2</v>
      </c>
      <c r="N76" s="15">
        <f t="shared" si="59"/>
        <v>213548998357.23972</v>
      </c>
      <c r="O76" s="11">
        <f t="shared" si="60"/>
        <v>0.21416061529898542</v>
      </c>
      <c r="P76" s="15">
        <f t="shared" si="61"/>
        <v>202457464509.04514</v>
      </c>
      <c r="Q76" s="11">
        <f t="shared" si="62"/>
        <v>0.15109825647112954</v>
      </c>
      <c r="S76" s="9">
        <f t="shared" si="21"/>
        <v>3.0009813952352058E-2</v>
      </c>
    </row>
    <row r="77" spans="3:19" x14ac:dyDescent="0.2">
      <c r="C77">
        <v>66</v>
      </c>
      <c r="D77" s="8">
        <v>230.1</v>
      </c>
      <c r="E77" s="8">
        <v>5.98</v>
      </c>
      <c r="F77" s="8">
        <v>1.5</v>
      </c>
      <c r="G77" s="8">
        <v>8.9</v>
      </c>
      <c r="I77" s="8">
        <v>4.2</v>
      </c>
      <c r="J77" s="16">
        <v>4</v>
      </c>
      <c r="K77" s="15">
        <f t="shared" si="57"/>
        <v>4.3759707624580297</v>
      </c>
      <c r="L77" s="15">
        <f t="shared" si="58"/>
        <v>190928886616.43381</v>
      </c>
      <c r="M77" s="11">
        <f t="shared" si="63"/>
        <v>8.5551026864371202E-2</v>
      </c>
      <c r="N77" s="15">
        <f t="shared" si="59"/>
        <v>210499097494.61826</v>
      </c>
      <c r="O77" s="11">
        <f t="shared" si="60"/>
        <v>0.19682000711796915</v>
      </c>
      <c r="P77" s="15">
        <f t="shared" si="61"/>
        <v>200356071380.9574</v>
      </c>
      <c r="Q77" s="11">
        <f t="shared" si="62"/>
        <v>0.1391505124263841</v>
      </c>
      <c r="S77" s="9">
        <f t="shared" si="21"/>
        <v>3.0009813952352058E-2</v>
      </c>
    </row>
    <row r="78" spans="3:19" x14ac:dyDescent="0.2">
      <c r="C78">
        <v>67</v>
      </c>
      <c r="D78" s="8">
        <v>230.1</v>
      </c>
      <c r="E78" s="8">
        <v>5.98</v>
      </c>
      <c r="F78" s="8">
        <v>1.41</v>
      </c>
      <c r="G78" s="8">
        <v>8.9</v>
      </c>
      <c r="I78" s="8">
        <v>4.5999999999999996</v>
      </c>
      <c r="J78" s="16">
        <v>4.4000000000000004</v>
      </c>
      <c r="K78" s="15">
        <f t="shared" si="57"/>
        <v>4.6552880451681169</v>
      </c>
      <c r="L78" s="15">
        <f t="shared" si="58"/>
        <v>180135309577.00824</v>
      </c>
      <c r="M78" s="11">
        <f t="shared" si="63"/>
        <v>2.4182740240320834E-2</v>
      </c>
      <c r="N78" s="15">
        <f t="shared" si="59"/>
        <v>196883427202.96967</v>
      </c>
      <c r="O78" s="11">
        <f t="shared" si="60"/>
        <v>0.11940634212216837</v>
      </c>
      <c r="P78" s="15">
        <f t="shared" si="61"/>
        <v>188230279044.41946</v>
      </c>
      <c r="Q78" s="11">
        <f t="shared" si="62"/>
        <v>7.0207742394330253E-2</v>
      </c>
      <c r="S78" s="9">
        <f t="shared" si="21"/>
        <v>3.0009813952352058E-2</v>
      </c>
    </row>
    <row r="79" spans="3:19" x14ac:dyDescent="0.2">
      <c r="C79">
        <v>68</v>
      </c>
      <c r="D79" s="8">
        <v>230.1</v>
      </c>
      <c r="E79" s="8">
        <v>5.98</v>
      </c>
      <c r="F79" s="8">
        <v>1.31</v>
      </c>
      <c r="G79" s="8">
        <v>8.9</v>
      </c>
      <c r="I79" s="8">
        <v>5</v>
      </c>
      <c r="J79" s="16">
        <v>4.7</v>
      </c>
      <c r="K79" s="15">
        <f t="shared" si="57"/>
        <v>5.0106535447992702</v>
      </c>
      <c r="L79" s="15">
        <f t="shared" si="58"/>
        <v>176632306038.25552</v>
      </c>
      <c r="M79" s="11">
        <f t="shared" si="63"/>
        <v>4.2659578403797414E-3</v>
      </c>
      <c r="N79" s="15">
        <f t="shared" si="59"/>
        <v>199900753778.01669</v>
      </c>
      <c r="O79" s="11">
        <f t="shared" si="60"/>
        <v>0.13656174495289711</v>
      </c>
      <c r="P79" s="15">
        <f t="shared" si="61"/>
        <v>187726969963.07321</v>
      </c>
      <c r="Q79" s="11">
        <f t="shared" si="62"/>
        <v>6.7346113126134644E-2</v>
      </c>
      <c r="S79" s="9">
        <f t="shared" si="21"/>
        <v>3.0009813952352058E-2</v>
      </c>
    </row>
    <row r="80" spans="3:19" x14ac:dyDescent="0.2">
      <c r="C80">
        <v>69</v>
      </c>
      <c r="D80" s="8">
        <v>250.3</v>
      </c>
      <c r="E80" s="8">
        <v>5.98</v>
      </c>
      <c r="F80" s="8">
        <v>2</v>
      </c>
      <c r="G80" s="8">
        <v>8.9</v>
      </c>
      <c r="I80" s="8">
        <v>3.2</v>
      </c>
      <c r="J80" s="16">
        <v>3.3</v>
      </c>
      <c r="K80" s="15">
        <f t="shared" si="57"/>
        <v>3.4230070255646527</v>
      </c>
      <c r="L80" s="15">
        <f t="shared" si="58"/>
        <v>201250524961.17798</v>
      </c>
      <c r="M80" s="11">
        <f t="shared" si="63"/>
        <v>0.14423604463525097</v>
      </c>
      <c r="N80" s="15">
        <f t="shared" si="59"/>
        <v>189238326501.60352</v>
      </c>
      <c r="O80" s="11">
        <f t="shared" si="60"/>
        <v>7.5939127370520526E-2</v>
      </c>
      <c r="P80" s="15">
        <f t="shared" si="61"/>
        <v>195105834376.56448</v>
      </c>
      <c r="Q80" s="11">
        <f t="shared" si="62"/>
        <v>0.10929960682271896</v>
      </c>
      <c r="S80" s="9">
        <f t="shared" si="21"/>
        <v>3.1299357200484941E-2</v>
      </c>
    </row>
    <row r="81" spans="3:19" x14ac:dyDescent="0.2">
      <c r="C81">
        <v>70</v>
      </c>
      <c r="D81" s="8">
        <v>250.3</v>
      </c>
      <c r="E81" s="8">
        <v>5.98</v>
      </c>
      <c r="F81" s="8">
        <v>1.81</v>
      </c>
      <c r="G81" s="8">
        <v>8.9</v>
      </c>
      <c r="I81" s="8">
        <v>3.8</v>
      </c>
      <c r="J81" s="16">
        <v>3.7</v>
      </c>
      <c r="K81" s="15">
        <f t="shared" si="57"/>
        <v>3.7823282050438145</v>
      </c>
      <c r="L81" s="15">
        <f t="shared" si="58"/>
        <v>174249935853.09592</v>
      </c>
      <c r="M81" s="11">
        <f t="shared" si="63"/>
        <v>9.2793178206394492E-3</v>
      </c>
      <c r="N81" s="15">
        <f t="shared" si="59"/>
        <v>183796133945.85135</v>
      </c>
      <c r="O81" s="11">
        <f t="shared" si="60"/>
        <v>4.4996833504015045E-2</v>
      </c>
      <c r="P81" s="15">
        <f t="shared" si="61"/>
        <v>178927578575.55237</v>
      </c>
      <c r="Q81" s="11">
        <f t="shared" si="62"/>
        <v>1.7316028492086553E-2</v>
      </c>
      <c r="S81" s="9">
        <f t="shared" si="21"/>
        <v>3.1299357200484941E-2</v>
      </c>
    </row>
    <row r="82" spans="3:19" x14ac:dyDescent="0.2">
      <c r="C82">
        <v>71</v>
      </c>
      <c r="D82" s="8">
        <v>250.3</v>
      </c>
      <c r="E82" s="8">
        <v>5.98</v>
      </c>
      <c r="F82" s="8">
        <v>1.73</v>
      </c>
      <c r="G82" s="8">
        <v>8.9</v>
      </c>
      <c r="I82" s="8">
        <v>4</v>
      </c>
      <c r="J82" s="16">
        <v>3.8</v>
      </c>
      <c r="K82" s="15">
        <f t="shared" si="57"/>
        <v>3.9572335555660718</v>
      </c>
      <c r="L82" s="15">
        <f t="shared" si="58"/>
        <v>172141182097.83673</v>
      </c>
      <c r="M82" s="11">
        <f t="shared" si="63"/>
        <v>2.1268911668868979E-2</v>
      </c>
      <c r="N82" s="15">
        <f t="shared" si="59"/>
        <v>190738151908.96039</v>
      </c>
      <c r="O82" s="11">
        <f t="shared" si="60"/>
        <v>8.4466579868289343E-2</v>
      </c>
      <c r="P82" s="15">
        <f t="shared" si="61"/>
        <v>181082111345.52188</v>
      </c>
      <c r="Q82" s="11">
        <f t="shared" si="62"/>
        <v>2.9565904884819003E-2</v>
      </c>
      <c r="S82" s="9">
        <f t="shared" si="21"/>
        <v>3.1299357200484941E-2</v>
      </c>
    </row>
    <row r="83" spans="3:19" x14ac:dyDescent="0.2">
      <c r="C83">
        <v>72</v>
      </c>
      <c r="D83" s="8">
        <v>250.3</v>
      </c>
      <c r="E83" s="8">
        <v>5.98</v>
      </c>
      <c r="F83" s="8">
        <v>1.6</v>
      </c>
      <c r="G83" s="8">
        <v>8.9</v>
      </c>
      <c r="I83" s="8">
        <v>4</v>
      </c>
      <c r="J83" s="16">
        <v>3.9</v>
      </c>
      <c r="K83" s="15">
        <f t="shared" si="57"/>
        <v>4.2787587819558155</v>
      </c>
      <c r="L83" s="15">
        <f t="shared" si="58"/>
        <v>201250524961.17789</v>
      </c>
      <c r="M83" s="11">
        <f t="shared" si="63"/>
        <v>0.14423604463525044</v>
      </c>
      <c r="N83" s="15">
        <f t="shared" si="59"/>
        <v>211703379314.8486</v>
      </c>
      <c r="O83" s="11">
        <f t="shared" si="60"/>
        <v>0.20366710809756824</v>
      </c>
      <c r="P83" s="15">
        <f t="shared" si="61"/>
        <v>206377721479.17624</v>
      </c>
      <c r="Q83" s="11">
        <f t="shared" si="62"/>
        <v>0.17338738754456101</v>
      </c>
      <c r="S83" s="9">
        <f t="shared" si="21"/>
        <v>3.1299357200484941E-2</v>
      </c>
    </row>
    <row r="84" spans="3:19" x14ac:dyDescent="0.2">
      <c r="C84">
        <v>73</v>
      </c>
      <c r="D84" s="8">
        <v>250.3</v>
      </c>
      <c r="E84" s="8">
        <v>5.98</v>
      </c>
      <c r="F84" s="8">
        <v>1.5</v>
      </c>
      <c r="G84" s="8">
        <v>8.9</v>
      </c>
      <c r="I84" s="8">
        <v>4.3</v>
      </c>
      <c r="J84" s="16">
        <v>4.0999999999999996</v>
      </c>
      <c r="K84" s="15">
        <f t="shared" si="57"/>
        <v>4.564009367419537</v>
      </c>
      <c r="L84" s="15">
        <f t="shared" si="58"/>
        <v>198142455439.21283</v>
      </c>
      <c r="M84" s="11">
        <f t="shared" si="63"/>
        <v>0.12656471097313596</v>
      </c>
      <c r="N84" s="15">
        <f t="shared" si="59"/>
        <v>217944913805.53516</v>
      </c>
      <c r="O84" s="11">
        <f t="shared" si="60"/>
        <v>0.23915416453856564</v>
      </c>
      <c r="P84" s="15">
        <f t="shared" si="61"/>
        <v>207690136115.13864</v>
      </c>
      <c r="Q84" s="11">
        <f t="shared" si="62"/>
        <v>0.18084929171730649</v>
      </c>
      <c r="S84" s="9">
        <f t="shared" si="21"/>
        <v>3.1299357200484941E-2</v>
      </c>
    </row>
    <row r="85" spans="3:19" x14ac:dyDescent="0.2">
      <c r="C85">
        <v>74</v>
      </c>
      <c r="D85" s="8">
        <v>250.3</v>
      </c>
      <c r="E85" s="8">
        <v>5.98</v>
      </c>
      <c r="F85" s="8">
        <v>1.4</v>
      </c>
      <c r="G85" s="8">
        <v>8.9</v>
      </c>
      <c r="I85" s="8">
        <v>4.5999999999999996</v>
      </c>
      <c r="J85" s="16">
        <v>4.5</v>
      </c>
      <c r="K85" s="15">
        <f t="shared" si="57"/>
        <v>4.8900100365209331</v>
      </c>
      <c r="L85" s="15">
        <f t="shared" si="58"/>
        <v>198758282435.32877</v>
      </c>
      <c r="M85" s="11">
        <f t="shared" si="63"/>
        <v>0.13006607548560736</v>
      </c>
      <c r="N85" s="15">
        <f t="shared" si="59"/>
        <v>207690136115.13864</v>
      </c>
      <c r="O85" s="11">
        <f t="shared" si="60"/>
        <v>0.18084929171730649</v>
      </c>
      <c r="P85" s="15">
        <f t="shared" si="61"/>
        <v>203150598059.72983</v>
      </c>
      <c r="Q85" s="11">
        <f t="shared" si="62"/>
        <v>0.15503915745805832</v>
      </c>
      <c r="S85" s="9">
        <f t="shared" si="21"/>
        <v>3.1299357200484941E-2</v>
      </c>
    </row>
    <row r="86" spans="3:19" x14ac:dyDescent="0.2">
      <c r="C86">
        <v>75</v>
      </c>
      <c r="D86" s="8">
        <v>270.10000000000002</v>
      </c>
      <c r="E86" s="8">
        <v>5.98</v>
      </c>
      <c r="F86" s="8">
        <v>2</v>
      </c>
      <c r="G86" s="8">
        <v>8.9</v>
      </c>
      <c r="I86" s="8">
        <v>3.1</v>
      </c>
      <c r="J86" s="16">
        <v>3</v>
      </c>
      <c r="K86" s="15">
        <f t="shared" si="57"/>
        <v>3.5558190949970134</v>
      </c>
      <c r="L86" s="15">
        <f t="shared" si="58"/>
        <v>231407444032.91498</v>
      </c>
      <c r="M86" s="11">
        <f t="shared" si="63"/>
        <v>0.31569713177371272</v>
      </c>
      <c r="N86" s="15">
        <f t="shared" si="59"/>
        <v>247091726350.70145</v>
      </c>
      <c r="O86" s="11">
        <f t="shared" si="60"/>
        <v>0.40487215959393108</v>
      </c>
      <c r="P86" s="15">
        <f t="shared" si="61"/>
        <v>239056762929.99869</v>
      </c>
      <c r="Q86" s="11">
        <f t="shared" si="62"/>
        <v>0.35918832962594766</v>
      </c>
      <c r="S86" s="9">
        <f t="shared" si="21"/>
        <v>3.2513766744681934E-2</v>
      </c>
    </row>
    <row r="87" spans="3:19" x14ac:dyDescent="0.2">
      <c r="C87">
        <v>76</v>
      </c>
      <c r="D87" s="8">
        <v>270.10000000000002</v>
      </c>
      <c r="E87" s="8">
        <v>5.98</v>
      </c>
      <c r="F87" s="8">
        <v>1.91</v>
      </c>
      <c r="G87" s="8">
        <v>8.9</v>
      </c>
      <c r="I87" s="8">
        <v>3.2</v>
      </c>
      <c r="J87" s="16">
        <v>3.3</v>
      </c>
      <c r="K87" s="15">
        <f t="shared" ref="K87:K98" si="64">SQRT((2*D87*((5/4)^3)*($D$2^2))/((($D$9))*($D$3^2)*($D$4^2)*(F87^2)))*100</f>
        <v>3.7233707801015847</v>
      </c>
      <c r="L87" s="15">
        <f t="shared" ref="L87:L98" si="65">(2*D87*((5/4)^3)*($D$2^2))/(((I87/100)^2)*($D$3^2)*($D$4^2)*(F87^2))</f>
        <v>238118979866.69354</v>
      </c>
      <c r="M87" s="11">
        <f t="shared" ref="M87:M98" si="66">(ABS($D$9-L87))/($D$9)</f>
        <v>0.35385644200334793</v>
      </c>
      <c r="N87" s="15">
        <f t="shared" ref="N87:N98" si="67">(2*D87*((5/4)^3)*($D$2^2))/(((J87/100)^2)*($D$3^2)*($D$4^2)*(F87^2))</f>
        <v>223906184925.15533</v>
      </c>
      <c r="O87" s="11">
        <f t="shared" ref="O87:O98" si="68">(ABS($D$9-N87))/($D$9)</f>
        <v>0.27304774711793217</v>
      </c>
      <c r="P87" s="15">
        <f t="shared" ref="P87:P98" si="69">(2*D87*((5/4)^3)*($D$2^2))/((((I87+J87)/200)^2)*($D$3^2)*($D$4^2)*(F87^2))</f>
        <v>230848601546.50339</v>
      </c>
      <c r="Q87" s="11">
        <f t="shared" ref="Q87:Q98" si="70">(ABS($D$9-P87))/($D$9)</f>
        <v>0.31251976010549432</v>
      </c>
      <c r="S87" s="9">
        <f t="shared" ref="S87:S98" si="71">SQRT((2*$D$5*D87)/($D$6))/$D$7</f>
        <v>3.2513766744681934E-2</v>
      </c>
    </row>
    <row r="88" spans="3:19" x14ac:dyDescent="0.2">
      <c r="C88">
        <v>77</v>
      </c>
      <c r="D88" s="8">
        <v>270.10000000000002</v>
      </c>
      <c r="E88" s="8">
        <v>5.98</v>
      </c>
      <c r="F88" s="8">
        <v>1.81</v>
      </c>
      <c r="G88" s="8">
        <v>8.9</v>
      </c>
      <c r="I88" s="8">
        <v>3.5</v>
      </c>
      <c r="J88" s="16">
        <v>3.6</v>
      </c>
      <c r="K88" s="15">
        <f t="shared" si="64"/>
        <v>3.9290818729248764</v>
      </c>
      <c r="L88" s="15">
        <f t="shared" si="65"/>
        <v>221649862389.27075</v>
      </c>
      <c r="M88" s="11">
        <f t="shared" si="66"/>
        <v>0.26021913176709027</v>
      </c>
      <c r="N88" s="15">
        <f t="shared" si="67"/>
        <v>209507007273.80911</v>
      </c>
      <c r="O88" s="11">
        <f t="shared" si="68"/>
        <v>0.19117934908540526</v>
      </c>
      <c r="P88" s="15">
        <f t="shared" si="69"/>
        <v>215450173717.00592</v>
      </c>
      <c r="Q88" s="11">
        <f t="shared" si="70"/>
        <v>0.22496999517134364</v>
      </c>
      <c r="S88" s="9">
        <f t="shared" si="71"/>
        <v>3.2513766744681934E-2</v>
      </c>
    </row>
    <row r="89" spans="3:19" x14ac:dyDescent="0.2">
      <c r="C89">
        <v>78</v>
      </c>
      <c r="D89" s="8">
        <v>270.10000000000002</v>
      </c>
      <c r="E89" s="8">
        <v>5.98</v>
      </c>
      <c r="F89" s="8">
        <v>1.69</v>
      </c>
      <c r="G89" s="8">
        <v>8.9</v>
      </c>
      <c r="I89" s="8">
        <v>3.9</v>
      </c>
      <c r="J89" s="16">
        <v>3.7</v>
      </c>
      <c r="K89" s="15">
        <f t="shared" si="64"/>
        <v>4.2080699349077086</v>
      </c>
      <c r="L89" s="15">
        <f t="shared" si="65"/>
        <v>204766110571.76819</v>
      </c>
      <c r="M89" s="11">
        <f t="shared" si="66"/>
        <v>0.16422436404169391</v>
      </c>
      <c r="N89" s="15">
        <f t="shared" si="67"/>
        <v>227501281358.40714</v>
      </c>
      <c r="O89" s="11">
        <f t="shared" si="68"/>
        <v>0.29348813565187448</v>
      </c>
      <c r="P89" s="15">
        <f t="shared" si="69"/>
        <v>215685079071.78629</v>
      </c>
      <c r="Q89" s="11">
        <f t="shared" si="70"/>
        <v>0.22630558012978971</v>
      </c>
      <c r="S89" s="9">
        <f t="shared" si="71"/>
        <v>3.2513766744681934E-2</v>
      </c>
    </row>
    <row r="90" spans="3:19" x14ac:dyDescent="0.2">
      <c r="C90">
        <v>79</v>
      </c>
      <c r="D90" s="8">
        <v>270.10000000000002</v>
      </c>
      <c r="E90" s="8">
        <v>5.98</v>
      </c>
      <c r="F90" s="8">
        <v>1.61</v>
      </c>
      <c r="G90" s="8">
        <v>8.9</v>
      </c>
      <c r="I90" s="8">
        <v>4.0999999999999996</v>
      </c>
      <c r="J90" s="16">
        <v>3.9</v>
      </c>
      <c r="K90" s="15">
        <f t="shared" si="64"/>
        <v>4.4171665776360411</v>
      </c>
      <c r="L90" s="15">
        <f t="shared" si="65"/>
        <v>204146171143.7095</v>
      </c>
      <c r="M90" s="11">
        <f t="shared" si="66"/>
        <v>0.16069961776233813</v>
      </c>
      <c r="N90" s="15">
        <f t="shared" si="67"/>
        <v>225621113538.83994</v>
      </c>
      <c r="O90" s="11">
        <f t="shared" si="68"/>
        <v>0.28279819688263619</v>
      </c>
      <c r="P90" s="15">
        <f t="shared" si="69"/>
        <v>214481071057.85968</v>
      </c>
      <c r="Q90" s="11">
        <f t="shared" si="70"/>
        <v>0.21946003591155583</v>
      </c>
      <c r="S90" s="9">
        <f t="shared" si="71"/>
        <v>3.2513766744681934E-2</v>
      </c>
    </row>
    <row r="91" spans="3:19" x14ac:dyDescent="0.2">
      <c r="C91">
        <v>80</v>
      </c>
      <c r="D91" s="8">
        <v>270.10000000000002</v>
      </c>
      <c r="E91" s="8">
        <v>5.98</v>
      </c>
      <c r="F91" s="8">
        <v>1.51</v>
      </c>
      <c r="G91" s="8">
        <v>8.9</v>
      </c>
      <c r="I91" s="8">
        <v>4.5</v>
      </c>
      <c r="J91" s="16">
        <v>4.4000000000000004</v>
      </c>
      <c r="K91" s="15">
        <f t="shared" si="64"/>
        <v>4.7096941655589575</v>
      </c>
      <c r="L91" s="15">
        <f t="shared" si="65"/>
        <v>192655664303.7695</v>
      </c>
      <c r="M91" s="11">
        <f t="shared" si="66"/>
        <v>9.5368846079016967E-2</v>
      </c>
      <c r="N91" s="15">
        <f t="shared" si="67"/>
        <v>201512252177.23813</v>
      </c>
      <c r="O91" s="11">
        <f t="shared" si="68"/>
        <v>0.14572412877583063</v>
      </c>
      <c r="P91" s="15">
        <f t="shared" si="69"/>
        <v>197009327213.80289</v>
      </c>
      <c r="Q91" s="11">
        <f t="shared" si="70"/>
        <v>0.12012216301477538</v>
      </c>
      <c r="S91" s="9">
        <f t="shared" si="71"/>
        <v>3.2513766744681934E-2</v>
      </c>
    </row>
    <row r="92" spans="3:19" x14ac:dyDescent="0.2">
      <c r="C92">
        <v>81</v>
      </c>
      <c r="D92" s="8">
        <v>270.10000000000002</v>
      </c>
      <c r="E92" s="8">
        <v>5.98</v>
      </c>
      <c r="F92" s="8">
        <v>1.41</v>
      </c>
      <c r="G92" s="8">
        <v>8.9</v>
      </c>
      <c r="I92" s="8">
        <v>4.5999999999999996</v>
      </c>
      <c r="J92" s="16">
        <v>4.5</v>
      </c>
      <c r="K92" s="15">
        <f t="shared" si="64"/>
        <v>5.0437150283645575</v>
      </c>
      <c r="L92" s="15">
        <f t="shared" si="65"/>
        <v>211449574605.60593</v>
      </c>
      <c r="M92" s="11">
        <f t="shared" si="66"/>
        <v>0.20222406840030702</v>
      </c>
      <c r="N92" s="15">
        <f t="shared" si="67"/>
        <v>220951753019.98132</v>
      </c>
      <c r="O92" s="11">
        <f t="shared" si="68"/>
        <v>0.25624994011607399</v>
      </c>
      <c r="P92" s="15">
        <f t="shared" si="69"/>
        <v>216122352307.91553</v>
      </c>
      <c r="Q92" s="11">
        <f t="shared" si="70"/>
        <v>0.22879175400799398</v>
      </c>
      <c r="S92" s="9">
        <f t="shared" si="71"/>
        <v>3.2513766744681934E-2</v>
      </c>
    </row>
    <row r="93" spans="3:19" x14ac:dyDescent="0.2">
      <c r="C93">
        <v>82</v>
      </c>
      <c r="D93" s="8">
        <v>290.2</v>
      </c>
      <c r="E93" s="8">
        <v>5.98</v>
      </c>
      <c r="F93" s="8">
        <v>2</v>
      </c>
      <c r="G93" s="8">
        <v>8.9</v>
      </c>
      <c r="I93" s="8">
        <v>3.3</v>
      </c>
      <c r="J93" s="16">
        <v>3.5</v>
      </c>
      <c r="K93" s="15">
        <f t="shared" si="64"/>
        <v>3.6857516595557436</v>
      </c>
      <c r="L93" s="15">
        <f t="shared" si="65"/>
        <v>219404563926.34973</v>
      </c>
      <c r="M93" s="11">
        <f t="shared" si="66"/>
        <v>0.24745319521743925</v>
      </c>
      <c r="N93" s="15">
        <f t="shared" si="67"/>
        <v>195046179686.36316</v>
      </c>
      <c r="O93" s="11">
        <f t="shared" si="68"/>
        <v>0.10896043231982973</v>
      </c>
      <c r="P93" s="15">
        <f t="shared" si="69"/>
        <v>206688209442.72913</v>
      </c>
      <c r="Q93" s="11">
        <f t="shared" si="70"/>
        <v>0.17515270725933513</v>
      </c>
      <c r="S93" s="9">
        <f t="shared" si="71"/>
        <v>3.3701846617064879E-2</v>
      </c>
    </row>
    <row r="94" spans="3:19" x14ac:dyDescent="0.2">
      <c r="C94">
        <v>83</v>
      </c>
      <c r="D94" s="8">
        <v>290.2</v>
      </c>
      <c r="E94" s="8">
        <v>5.98</v>
      </c>
      <c r="F94" s="8">
        <v>1.91</v>
      </c>
      <c r="G94" s="8">
        <v>8.9</v>
      </c>
      <c r="I94" s="8">
        <v>3.4</v>
      </c>
      <c r="J94" s="16">
        <v>3.3</v>
      </c>
      <c r="K94" s="15">
        <f t="shared" si="64"/>
        <v>3.8594258215243387</v>
      </c>
      <c r="L94" s="15">
        <f t="shared" si="65"/>
        <v>226625596275.02438</v>
      </c>
      <c r="M94" s="11">
        <f t="shared" si="66"/>
        <v>0.28850931417377274</v>
      </c>
      <c r="N94" s="15">
        <f t="shared" si="67"/>
        <v>240568585210.21872</v>
      </c>
      <c r="O94" s="11">
        <f t="shared" si="68"/>
        <v>0.36778399190530875</v>
      </c>
      <c r="P94" s="15">
        <f t="shared" si="69"/>
        <v>233441024097.95352</v>
      </c>
      <c r="Q94" s="11">
        <f t="shared" si="70"/>
        <v>0.32725931582524581</v>
      </c>
      <c r="S94" s="9">
        <f t="shared" si="71"/>
        <v>3.3701846617064879E-2</v>
      </c>
    </row>
    <row r="95" spans="3:19" x14ac:dyDescent="0.2">
      <c r="C95">
        <v>84</v>
      </c>
      <c r="D95" s="8">
        <v>290.2</v>
      </c>
      <c r="E95" s="8">
        <v>5.98</v>
      </c>
      <c r="F95" s="8">
        <v>1.8</v>
      </c>
      <c r="G95" s="8">
        <v>8.9</v>
      </c>
      <c r="I95" s="8">
        <v>3.6</v>
      </c>
      <c r="J95" s="16">
        <v>3.7</v>
      </c>
      <c r="K95" s="15">
        <f t="shared" si="64"/>
        <v>4.0952796217286034</v>
      </c>
      <c r="L95" s="15">
        <f t="shared" si="65"/>
        <v>227605900506.58707</v>
      </c>
      <c r="M95" s="11">
        <f t="shared" si="66"/>
        <v>0.29408296143098539</v>
      </c>
      <c r="N95" s="15">
        <f t="shared" si="67"/>
        <v>215469135906.89325</v>
      </c>
      <c r="O95" s="11">
        <f t="shared" si="68"/>
        <v>0.2250778071691433</v>
      </c>
      <c r="P95" s="15">
        <f t="shared" si="69"/>
        <v>221412833219.39337</v>
      </c>
      <c r="Q95" s="11">
        <f t="shared" si="70"/>
        <v>0.25887147158157775</v>
      </c>
      <c r="S95" s="9">
        <f t="shared" si="71"/>
        <v>3.3701846617064879E-2</v>
      </c>
    </row>
    <row r="96" spans="3:19" x14ac:dyDescent="0.2">
      <c r="C96">
        <v>85</v>
      </c>
      <c r="D96" s="8">
        <v>290.2</v>
      </c>
      <c r="E96" s="8">
        <v>5.98</v>
      </c>
      <c r="F96" s="8">
        <v>1.71</v>
      </c>
      <c r="G96" s="8">
        <v>8.9</v>
      </c>
      <c r="I96" s="8">
        <v>3.8</v>
      </c>
      <c r="J96" s="16">
        <v>3.7</v>
      </c>
      <c r="K96" s="15">
        <f t="shared" si="64"/>
        <v>4.3108206544511622</v>
      </c>
      <c r="L96" s="15">
        <f t="shared" si="65"/>
        <v>226346672490.64764</v>
      </c>
      <c r="M96" s="11">
        <f t="shared" si="66"/>
        <v>0.28692345670656111</v>
      </c>
      <c r="N96" s="15">
        <f t="shared" si="67"/>
        <v>238746964993.78757</v>
      </c>
      <c r="O96" s="11">
        <f t="shared" si="68"/>
        <v>0.3574269331514055</v>
      </c>
      <c r="P96" s="15">
        <f t="shared" si="69"/>
        <v>232422823165.50769</v>
      </c>
      <c r="Q96" s="11">
        <f t="shared" si="70"/>
        <v>0.32147020194437276</v>
      </c>
      <c r="S96" s="9">
        <f t="shared" si="71"/>
        <v>3.3701846617064879E-2</v>
      </c>
    </row>
    <row r="97" spans="3:19" x14ac:dyDescent="0.2">
      <c r="C97">
        <v>86</v>
      </c>
      <c r="D97" s="8">
        <v>290.2</v>
      </c>
      <c r="E97" s="8">
        <v>5.98</v>
      </c>
      <c r="F97" s="8">
        <v>1.61</v>
      </c>
      <c r="G97" s="8">
        <v>8.9</v>
      </c>
      <c r="I97" s="8">
        <v>4.2</v>
      </c>
      <c r="J97" s="16">
        <v>3.9</v>
      </c>
      <c r="K97" s="15">
        <f t="shared" si="64"/>
        <v>4.5785734901313582</v>
      </c>
      <c r="L97" s="15">
        <f t="shared" si="65"/>
        <v>209017763038.93793</v>
      </c>
      <c r="M97" s="11">
        <f t="shared" si="66"/>
        <v>0.1883976873318392</v>
      </c>
      <c r="N97" s="15">
        <f t="shared" si="67"/>
        <v>242411133465.27713</v>
      </c>
      <c r="O97" s="11">
        <f t="shared" si="68"/>
        <v>0.37826003974580169</v>
      </c>
      <c r="P97" s="15">
        <f t="shared" si="69"/>
        <v>224787278768.89893</v>
      </c>
      <c r="Q97" s="11">
        <f t="shared" si="70"/>
        <v>0.27805732080680634</v>
      </c>
      <c r="S97" s="9">
        <f t="shared" si="71"/>
        <v>3.3701846617064879E-2</v>
      </c>
    </row>
    <row r="98" spans="3:19" x14ac:dyDescent="0.2">
      <c r="C98">
        <v>87</v>
      </c>
      <c r="D98" s="8">
        <v>290.2</v>
      </c>
      <c r="E98" s="8">
        <v>5.98</v>
      </c>
      <c r="F98" s="8">
        <v>1.5</v>
      </c>
      <c r="G98" s="8">
        <v>8.9</v>
      </c>
      <c r="I98" s="8">
        <v>4.7</v>
      </c>
      <c r="J98" s="16">
        <v>4.5</v>
      </c>
      <c r="K98" s="15">
        <f t="shared" si="64"/>
        <v>4.9143355460743239</v>
      </c>
      <c r="L98" s="15">
        <f t="shared" si="65"/>
        <v>192289377891.08792</v>
      </c>
      <c r="M98" s="11">
        <f t="shared" si="66"/>
        <v>9.3286277021712619E-2</v>
      </c>
      <c r="N98" s="15">
        <f t="shared" si="67"/>
        <v>209761597906.8707</v>
      </c>
      <c r="O98" s="11">
        <f t="shared" si="68"/>
        <v>0.19262685725479647</v>
      </c>
      <c r="P98" s="15">
        <f t="shared" si="69"/>
        <v>200740659622.59601</v>
      </c>
      <c r="Q98" s="11">
        <f t="shared" si="70"/>
        <v>0.1413371389134985</v>
      </c>
      <c r="S98" s="9">
        <f t="shared" si="71"/>
        <v>3.3701846617064879E-2</v>
      </c>
    </row>
  </sheetData>
  <mergeCells count="3">
    <mergeCell ref="L10:M10"/>
    <mergeCell ref="N10:O10"/>
    <mergeCell ref="P10:Q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Nirupam Khanal</cp:lastModifiedBy>
  <dcterms:created xsi:type="dcterms:W3CDTF">2024-11-07T20:23:22Z</dcterms:created>
  <dcterms:modified xsi:type="dcterms:W3CDTF">2024-12-12T20:34:03Z</dcterms:modified>
</cp:coreProperties>
</file>