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FACULDADE\7p\01 - Inteligencia Computacional\REDES NEURAIS\MLP\"/>
    </mc:Choice>
  </mc:AlternateContent>
  <bookViews>
    <workbookView xWindow="0" yWindow="0" windowWidth="15345" windowHeight="4635" firstSheet="2" activeTab="6"/>
  </bookViews>
  <sheets>
    <sheet name="Enunciado X1" sheetId="10" r:id="rId1"/>
    <sheet name="X2" sheetId="13" r:id="rId2"/>
    <sheet name="X1 Epoca2" sheetId="17" r:id="rId3"/>
    <sheet name="X2 Epoca2" sheetId="18" r:id="rId4"/>
    <sheet name="TRABALHO(0)" sheetId="14" r:id="rId5"/>
    <sheet name="TRABALHO(1)" sheetId="19" r:id="rId6"/>
    <sheet name="TRABALHO(2)" sheetId="20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6" i="20" l="1"/>
  <c r="R117" i="20"/>
  <c r="O118" i="20"/>
  <c r="R115" i="20"/>
  <c r="O117" i="20"/>
  <c r="O116" i="20"/>
  <c r="O115" i="20"/>
  <c r="S42" i="20"/>
  <c r="S41" i="20"/>
  <c r="S40" i="20"/>
  <c r="S39" i="20"/>
  <c r="R4" i="20"/>
  <c r="Q4" i="20"/>
  <c r="P4" i="20"/>
  <c r="O4" i="20"/>
  <c r="D38" i="20"/>
  <c r="D36" i="20"/>
  <c r="D40" i="20"/>
  <c r="C40" i="20"/>
  <c r="C38" i="20"/>
  <c r="C36" i="20"/>
  <c r="D34" i="20"/>
  <c r="C34" i="20"/>
  <c r="F32" i="20"/>
  <c r="S7" i="20" s="1"/>
  <c r="E32" i="20"/>
  <c r="S6" i="20" s="1"/>
  <c r="Q9" i="20" s="1"/>
  <c r="D32" i="20"/>
  <c r="C32" i="20"/>
  <c r="X104" i="20" s="1"/>
  <c r="Q103" i="20"/>
  <c r="O103" i="20"/>
  <c r="Q102" i="20"/>
  <c r="N95" i="20"/>
  <c r="N93" i="20"/>
  <c r="AA91" i="20"/>
  <c r="U91" i="20"/>
  <c r="P91" i="20"/>
  <c r="AD90" i="20"/>
  <c r="Z90" i="20"/>
  <c r="W90" i="20"/>
  <c r="T90" i="20"/>
  <c r="Q90" i="20"/>
  <c r="X82" i="20"/>
  <c r="X79" i="20"/>
  <c r="O79" i="20"/>
  <c r="O76" i="20"/>
  <c r="O73" i="20"/>
  <c r="O70" i="20"/>
  <c r="U63" i="20"/>
  <c r="V61" i="20"/>
  <c r="U58" i="20"/>
  <c r="V56" i="20"/>
  <c r="U53" i="20"/>
  <c r="V51" i="20"/>
  <c r="U48" i="20"/>
  <c r="V46" i="20"/>
  <c r="AE91" i="20"/>
  <c r="Q29" i="20"/>
  <c r="O32" i="20" s="1"/>
  <c r="X78" i="20"/>
  <c r="X91" i="20"/>
  <c r="X75" i="20"/>
  <c r="X73" i="20"/>
  <c r="X72" i="20"/>
  <c r="N32" i="20"/>
  <c r="X107" i="20"/>
  <c r="X106" i="20"/>
  <c r="X105" i="20"/>
  <c r="Q30" i="20"/>
  <c r="N27" i="20"/>
  <c r="Q25" i="20"/>
  <c r="Q24" i="20"/>
  <c r="O27" i="20" s="1"/>
  <c r="N22" i="20"/>
  <c r="Q20" i="20"/>
  <c r="N17" i="20"/>
  <c r="Q15" i="20"/>
  <c r="Q14" i="20"/>
  <c r="O17" i="20" s="1"/>
  <c r="P9" i="20"/>
  <c r="S5" i="20"/>
  <c r="Q105" i="20"/>
  <c r="Q104" i="20"/>
  <c r="S3" i="20"/>
  <c r="Q102" i="19"/>
  <c r="Q106" i="19"/>
  <c r="Q105" i="19"/>
  <c r="Q104" i="19"/>
  <c r="Q103" i="19"/>
  <c r="U91" i="19"/>
  <c r="S70" i="19"/>
  <c r="S42" i="19"/>
  <c r="S41" i="19"/>
  <c r="S40" i="19"/>
  <c r="S39" i="19"/>
  <c r="N32" i="19"/>
  <c r="N27" i="19"/>
  <c r="N22" i="19"/>
  <c r="N17" i="19"/>
  <c r="R9" i="20" l="1"/>
  <c r="S4" i="20"/>
  <c r="O9" i="20" s="1"/>
  <c r="T9" i="20" s="1"/>
  <c r="X9" i="20" s="1"/>
  <c r="V10" i="20" s="1"/>
  <c r="Z6" i="20" s="1"/>
  <c r="AB5" i="20" s="1"/>
  <c r="Q106" i="20"/>
  <c r="X76" i="20"/>
  <c r="X81" i="20"/>
  <c r="Q19" i="20"/>
  <c r="O22" i="20" s="1"/>
  <c r="Q71" i="20" l="1"/>
  <c r="Q91" i="20"/>
  <c r="Q77" i="20"/>
  <c r="P24" i="20"/>
  <c r="P27" i="20" s="1"/>
  <c r="R27" i="20" s="1"/>
  <c r="X28" i="20" s="1"/>
  <c r="V29" i="20" s="1"/>
  <c r="X26" i="20" s="1"/>
  <c r="Q74" i="20"/>
  <c r="Q80" i="20"/>
  <c r="P19" i="20"/>
  <c r="P22" i="20" s="1"/>
  <c r="R22" i="20" s="1"/>
  <c r="X22" i="20" s="1"/>
  <c r="V23" i="20" s="1"/>
  <c r="P29" i="20"/>
  <c r="P32" i="20" s="1"/>
  <c r="R32" i="20" s="1"/>
  <c r="X34" i="20" s="1"/>
  <c r="V35" i="20" s="1"/>
  <c r="Z32" i="20" s="1"/>
  <c r="AB31" i="20" s="1"/>
  <c r="P14" i="20"/>
  <c r="P17" i="20" s="1"/>
  <c r="R17" i="20" s="1"/>
  <c r="X16" i="20" s="1"/>
  <c r="V17" i="20" s="1"/>
  <c r="Z14" i="20" s="1"/>
  <c r="AB13" i="20" s="1"/>
  <c r="X14" i="20" l="1"/>
  <c r="Z20" i="20"/>
  <c r="AB19" i="20" s="1"/>
  <c r="X52" i="20" s="1"/>
  <c r="Z52" i="20" s="1"/>
  <c r="X20" i="20"/>
  <c r="Z26" i="20"/>
  <c r="AB25" i="20" s="1"/>
  <c r="T41" i="20" s="1"/>
  <c r="V41" i="20" s="1"/>
  <c r="V57" i="20" s="1"/>
  <c r="X32" i="20"/>
  <c r="S91" i="20"/>
  <c r="P92" i="20" s="1"/>
  <c r="O93" i="20" s="1"/>
  <c r="X62" i="20"/>
  <c r="Z62" i="20" s="1"/>
  <c r="T42" i="20"/>
  <c r="V42" i="20" s="1"/>
  <c r="V62" i="20" s="1"/>
  <c r="X47" i="20"/>
  <c r="Z47" i="20" s="1"/>
  <c r="T39" i="20"/>
  <c r="V39" i="20" s="1"/>
  <c r="T40" i="20"/>
  <c r="V40" i="20" s="1"/>
  <c r="V52" i="20" s="1"/>
  <c r="X57" i="20" l="1"/>
  <c r="Z57" i="20" s="1"/>
  <c r="V58" i="20" s="1"/>
  <c r="V53" i="20"/>
  <c r="P73" i="20" s="1"/>
  <c r="V63" i="20"/>
  <c r="P79" i="20" s="1"/>
  <c r="Z39" i="20"/>
  <c r="V47" i="20"/>
  <c r="V48" i="20" s="1"/>
  <c r="W91" i="20" l="1"/>
  <c r="W92" i="20" s="1"/>
  <c r="AD91" i="20"/>
  <c r="AD92" i="20" s="1"/>
  <c r="Z91" i="20"/>
  <c r="Z92" i="20" s="1"/>
  <c r="P76" i="20"/>
  <c r="S80" i="20"/>
  <c r="Z82" i="20" s="1"/>
  <c r="AB82" i="20" s="1"/>
  <c r="S79" i="20"/>
  <c r="Z81" i="20" s="1"/>
  <c r="AB81" i="20" s="1"/>
  <c r="T91" i="20"/>
  <c r="T92" i="20" s="1"/>
  <c r="P70" i="20"/>
  <c r="S73" i="20"/>
  <c r="Z75" i="20" s="1"/>
  <c r="AB75" i="20" s="1"/>
  <c r="S74" i="20"/>
  <c r="Z76" i="20" s="1"/>
  <c r="AB76" i="20" s="1"/>
  <c r="T93" i="20" l="1"/>
  <c r="O95" i="20" s="1"/>
  <c r="P103" i="20" s="1"/>
  <c r="S105" i="20" s="1"/>
  <c r="Z106" i="20" s="1"/>
  <c r="AB106" i="20" s="1"/>
  <c r="S70" i="20"/>
  <c r="Z72" i="20" s="1"/>
  <c r="AB72" i="20" s="1"/>
  <c r="S71" i="20"/>
  <c r="Z73" i="20" s="1"/>
  <c r="AB73" i="20" s="1"/>
  <c r="S76" i="20"/>
  <c r="Z78" i="20" s="1"/>
  <c r="AB78" i="20" s="1"/>
  <c r="S77" i="20"/>
  <c r="Z79" i="20" s="1"/>
  <c r="AB79" i="20" s="1"/>
  <c r="S104" i="20"/>
  <c r="Z105" i="20" s="1"/>
  <c r="AB105" i="20" s="1"/>
  <c r="S103" i="20"/>
  <c r="Z104" i="20" s="1"/>
  <c r="AB104" i="20" s="1"/>
  <c r="S106" i="20" l="1"/>
  <c r="Z107" i="20" s="1"/>
  <c r="AB107" i="20" s="1"/>
  <c r="S4" i="19" l="1"/>
  <c r="S3" i="19"/>
  <c r="R4" i="19"/>
  <c r="Q4" i="19"/>
  <c r="P4" i="19"/>
  <c r="O4" i="19"/>
  <c r="D40" i="19"/>
  <c r="AE91" i="19" s="1"/>
  <c r="C40" i="19"/>
  <c r="X81" i="19" s="1"/>
  <c r="D38" i="19"/>
  <c r="C38" i="19"/>
  <c r="D36" i="19"/>
  <c r="X76" i="19" s="1"/>
  <c r="C36" i="19"/>
  <c r="Q19" i="19" s="1"/>
  <c r="O22" i="19" s="1"/>
  <c r="D34" i="19"/>
  <c r="C34" i="19"/>
  <c r="Q24" i="19"/>
  <c r="O27" i="19" s="1"/>
  <c r="Q14" i="19"/>
  <c r="O17" i="19" s="1"/>
  <c r="F32" i="19"/>
  <c r="S7" i="19" s="1"/>
  <c r="E32" i="19"/>
  <c r="X106" i="19" s="1"/>
  <c r="D32" i="19"/>
  <c r="X105" i="19" s="1"/>
  <c r="C32" i="19"/>
  <c r="X104" i="19" s="1"/>
  <c r="O103" i="19"/>
  <c r="N95" i="19"/>
  <c r="N93" i="19"/>
  <c r="AA91" i="19"/>
  <c r="X91" i="19"/>
  <c r="P91" i="19"/>
  <c r="AD90" i="19"/>
  <c r="Z90" i="19"/>
  <c r="W90" i="19"/>
  <c r="T90" i="19"/>
  <c r="Q90" i="19"/>
  <c r="X82" i="19"/>
  <c r="X79" i="19"/>
  <c r="O79" i="19"/>
  <c r="O76" i="19"/>
  <c r="X73" i="19"/>
  <c r="O73" i="19"/>
  <c r="O70" i="19"/>
  <c r="U63" i="19"/>
  <c r="V61" i="19"/>
  <c r="U58" i="19"/>
  <c r="V56" i="19"/>
  <c r="U53" i="19"/>
  <c r="V51" i="19"/>
  <c r="U48" i="19"/>
  <c r="V46" i="19"/>
  <c r="Q30" i="19"/>
  <c r="Q29" i="19"/>
  <c r="O32" i="19" s="1"/>
  <c r="Q25" i="19"/>
  <c r="Q20" i="19"/>
  <c r="Q15" i="19"/>
  <c r="S6" i="19"/>
  <c r="S5" i="19"/>
  <c r="P9" i="19" s="1"/>
  <c r="O95" i="14"/>
  <c r="X91" i="14"/>
  <c r="AD90" i="14"/>
  <c r="Z90" i="14"/>
  <c r="W90" i="14"/>
  <c r="T90" i="14"/>
  <c r="N95" i="14"/>
  <c r="N93" i="14"/>
  <c r="Q90" i="14"/>
  <c r="X75" i="19" l="1"/>
  <c r="X72" i="19"/>
  <c r="X78" i="19"/>
  <c r="X107" i="19"/>
  <c r="R9" i="19"/>
  <c r="Q9" i="19"/>
  <c r="O9" i="19"/>
  <c r="T9" i="19" s="1"/>
  <c r="X9" i="19" s="1"/>
  <c r="V10" i="19" s="1"/>
  <c r="Z6" i="19" s="1"/>
  <c r="AB5" i="19" s="1"/>
  <c r="Q71" i="19" s="1"/>
  <c r="V61" i="14"/>
  <c r="V56" i="14"/>
  <c r="V51" i="14"/>
  <c r="V46" i="14"/>
  <c r="U63" i="14"/>
  <c r="U58" i="14"/>
  <c r="U53" i="14"/>
  <c r="U48" i="14"/>
  <c r="S3" i="14"/>
  <c r="P24" i="19" l="1"/>
  <c r="P27" i="19" s="1"/>
  <c r="R27" i="19" s="1"/>
  <c r="X28" i="19" s="1"/>
  <c r="V29" i="19" s="1"/>
  <c r="X26" i="19" s="1"/>
  <c r="Q80" i="19"/>
  <c r="P19" i="19"/>
  <c r="P22" i="19" s="1"/>
  <c r="R22" i="19" s="1"/>
  <c r="X22" i="19" s="1"/>
  <c r="V23" i="19" s="1"/>
  <c r="X20" i="19" s="1"/>
  <c r="Q74" i="19"/>
  <c r="P29" i="19"/>
  <c r="P32" i="19" s="1"/>
  <c r="R32" i="19" s="1"/>
  <c r="X34" i="19" s="1"/>
  <c r="V35" i="19" s="1"/>
  <c r="Z32" i="19" s="1"/>
  <c r="AB31" i="19" s="1"/>
  <c r="Q77" i="19"/>
  <c r="P14" i="19"/>
  <c r="P17" i="19" s="1"/>
  <c r="R17" i="19" s="1"/>
  <c r="X16" i="19" s="1"/>
  <c r="V17" i="19" s="1"/>
  <c r="Z14" i="19" s="1"/>
  <c r="AB13" i="19" s="1"/>
  <c r="Q91" i="19"/>
  <c r="Z26" i="19"/>
  <c r="AB25" i="19" s="1"/>
  <c r="Q52" i="13"/>
  <c r="Q53" i="17"/>
  <c r="Q53" i="18"/>
  <c r="Q52" i="18"/>
  <c r="Q52" i="17"/>
  <c r="Q53" i="13"/>
  <c r="Q53" i="10"/>
  <c r="Q52" i="10"/>
  <c r="P31" i="18"/>
  <c r="P30" i="18"/>
  <c r="O6" i="18"/>
  <c r="N6" i="18"/>
  <c r="M6" i="18"/>
  <c r="O86" i="18"/>
  <c r="M86" i="18"/>
  <c r="O79" i="18"/>
  <c r="M79" i="18"/>
  <c r="M67" i="18"/>
  <c r="M52" i="18"/>
  <c r="M49" i="18"/>
  <c r="O81" i="18"/>
  <c r="O81" i="17"/>
  <c r="O80" i="17"/>
  <c r="O79" i="17"/>
  <c r="P31" i="17"/>
  <c r="P30" i="17"/>
  <c r="O6" i="17"/>
  <c r="N6" i="17"/>
  <c r="M6" i="17"/>
  <c r="D23" i="17"/>
  <c r="U52" i="17" s="1"/>
  <c r="C23" i="17"/>
  <c r="M79" i="17"/>
  <c r="M67" i="17"/>
  <c r="M52" i="17"/>
  <c r="M49" i="17"/>
  <c r="O14" i="17"/>
  <c r="M17" i="17" s="1"/>
  <c r="X32" i="19" l="1"/>
  <c r="Z20" i="19"/>
  <c r="AB19" i="19" s="1"/>
  <c r="X52" i="19" s="1"/>
  <c r="Z52" i="19" s="1"/>
  <c r="X14" i="19"/>
  <c r="S91" i="19"/>
  <c r="P92" i="19" s="1"/>
  <c r="O93" i="19" s="1"/>
  <c r="X62" i="19"/>
  <c r="Z62" i="19" s="1"/>
  <c r="T42" i="19"/>
  <c r="V42" i="19" s="1"/>
  <c r="V62" i="19" s="1"/>
  <c r="V63" i="19" s="1"/>
  <c r="T39" i="19"/>
  <c r="V39" i="19" s="1"/>
  <c r="X47" i="19"/>
  <c r="Z47" i="19" s="1"/>
  <c r="T41" i="19"/>
  <c r="V41" i="19" s="1"/>
  <c r="V57" i="19" s="1"/>
  <c r="X57" i="19"/>
  <c r="Z57" i="19" s="1"/>
  <c r="O80" i="18"/>
  <c r="O15" i="17"/>
  <c r="U51" i="17"/>
  <c r="R67" i="17"/>
  <c r="T40" i="19" l="1"/>
  <c r="V40" i="19" s="1"/>
  <c r="V52" i="19" s="1"/>
  <c r="V53" i="19" s="1"/>
  <c r="V58" i="19"/>
  <c r="P76" i="19" s="1"/>
  <c r="Z39" i="19"/>
  <c r="V47" i="19"/>
  <c r="V48" i="19" s="1"/>
  <c r="P79" i="19"/>
  <c r="AD91" i="19"/>
  <c r="AD92" i="19" s="1"/>
  <c r="X107" i="14"/>
  <c r="X106" i="14"/>
  <c r="X105" i="14"/>
  <c r="X104" i="14"/>
  <c r="Q106" i="14"/>
  <c r="Q105" i="14"/>
  <c r="Q104" i="14"/>
  <c r="Q103" i="14"/>
  <c r="AE91" i="14"/>
  <c r="AA91" i="14"/>
  <c r="U91" i="14"/>
  <c r="R67" i="13"/>
  <c r="U67" i="10"/>
  <c r="R67" i="10"/>
  <c r="X82" i="14"/>
  <c r="X79" i="14"/>
  <c r="X76" i="14"/>
  <c r="X81" i="14"/>
  <c r="X78" i="14"/>
  <c r="X72" i="14"/>
  <c r="O79" i="14"/>
  <c r="O76" i="14"/>
  <c r="S42" i="14"/>
  <c r="S41" i="14"/>
  <c r="S40" i="14"/>
  <c r="S39" i="14"/>
  <c r="N19" i="10"/>
  <c r="N17" i="10"/>
  <c r="N14" i="10"/>
  <c r="Q30" i="14"/>
  <c r="Q29" i="14"/>
  <c r="O32" i="14" s="1"/>
  <c r="Q25" i="14"/>
  <c r="Q24" i="14"/>
  <c r="O27" i="14" s="1"/>
  <c r="Q20" i="14"/>
  <c r="Q19" i="14"/>
  <c r="O22" i="14" s="1"/>
  <c r="Q15" i="14"/>
  <c r="Q14" i="14"/>
  <c r="O14" i="10"/>
  <c r="S7" i="14"/>
  <c r="S6" i="14"/>
  <c r="S5" i="14"/>
  <c r="S4" i="14"/>
  <c r="R4" i="14"/>
  <c r="R9" i="14" s="1"/>
  <c r="Q4" i="14"/>
  <c r="Q9" i="14" s="1"/>
  <c r="O4" i="14"/>
  <c r="P4" i="14"/>
  <c r="O103" i="14"/>
  <c r="P91" i="14"/>
  <c r="O73" i="14"/>
  <c r="O70" i="14"/>
  <c r="X73" i="14"/>
  <c r="O86" i="13"/>
  <c r="M86" i="13"/>
  <c r="O81" i="13"/>
  <c r="O80" i="13"/>
  <c r="O79" i="13"/>
  <c r="P31" i="13"/>
  <c r="P30" i="13"/>
  <c r="O6" i="13"/>
  <c r="N6" i="13"/>
  <c r="M6" i="13"/>
  <c r="D23" i="13"/>
  <c r="O15" i="13" s="1"/>
  <c r="C23" i="13"/>
  <c r="O14" i="13" s="1"/>
  <c r="M17" i="13" s="1"/>
  <c r="M79" i="13"/>
  <c r="M67" i="13"/>
  <c r="U52" i="13"/>
  <c r="M52" i="13"/>
  <c r="M49" i="13"/>
  <c r="O20" i="10"/>
  <c r="N67" i="10"/>
  <c r="P67" i="10" s="1"/>
  <c r="O19" i="10"/>
  <c r="O15" i="10"/>
  <c r="O50" i="10"/>
  <c r="P31" i="10"/>
  <c r="U8" i="10"/>
  <c r="M10" i="10"/>
  <c r="P8" i="10"/>
  <c r="P7" i="10"/>
  <c r="P6" i="10"/>
  <c r="O6" i="10"/>
  <c r="N6" i="10"/>
  <c r="M6" i="10"/>
  <c r="O81" i="10"/>
  <c r="O80" i="10"/>
  <c r="O79" i="10"/>
  <c r="U82" i="10"/>
  <c r="U81" i="10"/>
  <c r="U80" i="10"/>
  <c r="W91" i="19" l="1"/>
  <c r="W92" i="19" s="1"/>
  <c r="P73" i="19"/>
  <c r="S73" i="19" s="1"/>
  <c r="Z75" i="19" s="1"/>
  <c r="AB75" i="19" s="1"/>
  <c r="Z91" i="19"/>
  <c r="Z92" i="19" s="1"/>
  <c r="P70" i="19"/>
  <c r="T91" i="19"/>
  <c r="T92" i="19" s="1"/>
  <c r="S74" i="19"/>
  <c r="Z76" i="19" s="1"/>
  <c r="AB76" i="19" s="1"/>
  <c r="S80" i="19"/>
  <c r="Z82" i="19" s="1"/>
  <c r="AB82" i="19" s="1"/>
  <c r="S79" i="19"/>
  <c r="Z81" i="19" s="1"/>
  <c r="AB81" i="19" s="1"/>
  <c r="S76" i="19"/>
  <c r="Z78" i="19" s="1"/>
  <c r="AB78" i="19" s="1"/>
  <c r="S77" i="19"/>
  <c r="Z79" i="19" s="1"/>
  <c r="AB79" i="19" s="1"/>
  <c r="P9" i="14"/>
  <c r="O9" i="14"/>
  <c r="O17" i="14"/>
  <c r="X75" i="14"/>
  <c r="U51" i="13"/>
  <c r="T93" i="19" l="1"/>
  <c r="O95" i="19" s="1"/>
  <c r="P103" i="19" s="1"/>
  <c r="S105" i="19" s="1"/>
  <c r="Z106" i="19" s="1"/>
  <c r="AB106" i="19" s="1"/>
  <c r="S104" i="19"/>
  <c r="Z105" i="19" s="1"/>
  <c r="AB105" i="19" s="1"/>
  <c r="S71" i="19"/>
  <c r="Z73" i="19" s="1"/>
  <c r="AB73" i="19" s="1"/>
  <c r="Z72" i="19"/>
  <c r="AB72" i="19" s="1"/>
  <c r="T9" i="14"/>
  <c r="S106" i="19" l="1"/>
  <c r="Z107" i="19" s="1"/>
  <c r="AB107" i="19" s="1"/>
  <c r="S103" i="19"/>
  <c r="Z104" i="19" s="1"/>
  <c r="AB104" i="19" s="1"/>
  <c r="X9" i="14"/>
  <c r="V10" i="14" s="1"/>
  <c r="Z6" i="14" s="1"/>
  <c r="AB5" i="14" s="1"/>
  <c r="Q91" i="14" s="1"/>
  <c r="S91" i="14" l="1"/>
  <c r="P92" i="14" s="1"/>
  <c r="O93" i="14" s="1"/>
  <c r="Q80" i="14"/>
  <c r="Q71" i="14"/>
  <c r="Q77" i="14"/>
  <c r="Q74" i="14"/>
  <c r="P24" i="14"/>
  <c r="P27" i="14" s="1"/>
  <c r="R27" i="14" s="1"/>
  <c r="X28" i="14" s="1"/>
  <c r="V29" i="14" s="1"/>
  <c r="P19" i="14"/>
  <c r="P22" i="14" s="1"/>
  <c r="R22" i="14" s="1"/>
  <c r="X22" i="14" s="1"/>
  <c r="V23" i="14" s="1"/>
  <c r="P14" i="14"/>
  <c r="P17" i="14" s="1"/>
  <c r="R17" i="14" s="1"/>
  <c r="P29" i="14"/>
  <c r="P32" i="14" s="1"/>
  <c r="R32" i="14" s="1"/>
  <c r="X34" i="14" s="1"/>
  <c r="V35" i="14" s="1"/>
  <c r="Z32" i="14" l="1"/>
  <c r="AB31" i="14" s="1"/>
  <c r="X32" i="14"/>
  <c r="X20" i="14"/>
  <c r="Z20" i="14"/>
  <c r="AB19" i="14" s="1"/>
  <c r="Z26" i="14"/>
  <c r="AB25" i="14" s="1"/>
  <c r="X26" i="14"/>
  <c r="X16" i="14"/>
  <c r="V17" i="14" s="1"/>
  <c r="T40" i="14" l="1"/>
  <c r="X52" i="14"/>
  <c r="Z52" i="14" s="1"/>
  <c r="T41" i="14"/>
  <c r="V41" i="14" s="1"/>
  <c r="V57" i="14" s="1"/>
  <c r="X57" i="14"/>
  <c r="T42" i="14"/>
  <c r="V42" i="14" s="1"/>
  <c r="V62" i="14" s="1"/>
  <c r="X62" i="14"/>
  <c r="Z62" i="14" s="1"/>
  <c r="Z14" i="14"/>
  <c r="AB13" i="14" s="1"/>
  <c r="X47" i="14" s="1"/>
  <c r="X14" i="14"/>
  <c r="V40" i="14"/>
  <c r="V52" i="14" s="1"/>
  <c r="V53" i="14" l="1"/>
  <c r="Z57" i="14"/>
  <c r="V63" i="14"/>
  <c r="T39" i="14"/>
  <c r="V39" i="14" s="1"/>
  <c r="Z39" i="14" s="1"/>
  <c r="Z47" i="14"/>
  <c r="P79" i="14" l="1"/>
  <c r="AD91" i="14"/>
  <c r="AD92" i="14" s="1"/>
  <c r="P73" i="14"/>
  <c r="S73" i="14" s="1"/>
  <c r="W91" i="14"/>
  <c r="W92" i="14" s="1"/>
  <c r="S79" i="14"/>
  <c r="Z81" i="14" s="1"/>
  <c r="AB81" i="14" s="1"/>
  <c r="S80" i="14"/>
  <c r="Z82" i="14" s="1"/>
  <c r="AB82" i="14" s="1"/>
  <c r="S74" i="14"/>
  <c r="V47" i="14"/>
  <c r="V48" i="14" s="1"/>
  <c r="V58" i="14"/>
  <c r="Z91" i="14" s="1"/>
  <c r="P76" i="14" l="1"/>
  <c r="S77" i="14" s="1"/>
  <c r="Z79" i="14" s="1"/>
  <c r="Z92" i="14"/>
  <c r="P70" i="14"/>
  <c r="S71" i="14" s="1"/>
  <c r="Z73" i="14" s="1"/>
  <c r="AB73" i="14" s="1"/>
  <c r="T91" i="14"/>
  <c r="T92" i="14" s="1"/>
  <c r="S76" i="14"/>
  <c r="Z78" i="14" s="1"/>
  <c r="AB78" i="14" s="1"/>
  <c r="S70" i="14" l="1"/>
  <c r="T93" i="14"/>
  <c r="P103" i="14" s="1"/>
  <c r="Z76" i="14"/>
  <c r="AB76" i="14" s="1"/>
  <c r="Z72" i="14"/>
  <c r="AB72" i="14" s="1"/>
  <c r="AB79" i="14"/>
  <c r="Z75" i="14"/>
  <c r="AB75" i="14" s="1"/>
  <c r="S106" i="14" l="1"/>
  <c r="Z107" i="14" s="1"/>
  <c r="AB107" i="14" s="1"/>
  <c r="S103" i="14"/>
  <c r="S104" i="14"/>
  <c r="Z105" i="14" s="1"/>
  <c r="AB105" i="14" s="1"/>
  <c r="Z104" i="14"/>
  <c r="AB104" i="14" s="1"/>
  <c r="S105" i="14"/>
  <c r="Z106" i="14" s="1"/>
  <c r="AB106" i="14" s="1"/>
  <c r="M79" i="10"/>
  <c r="M67" i="10" l="1"/>
  <c r="U57" i="10"/>
  <c r="U56" i="10"/>
  <c r="U52" i="10"/>
  <c r="U51" i="10"/>
  <c r="M52" i="10"/>
  <c r="M49" i="10"/>
  <c r="P30" i="10" l="1"/>
  <c r="M22" i="10"/>
  <c r="M17" i="10"/>
  <c r="S9" i="10"/>
  <c r="W6" i="10" s="1"/>
  <c r="Y5" i="10" s="1"/>
  <c r="O10" i="10"/>
  <c r="N10" i="10"/>
  <c r="Q10" i="10"/>
  <c r="O53" i="10" l="1"/>
  <c r="N22" i="10"/>
  <c r="P22" i="10" s="1"/>
  <c r="U25" i="10" s="1"/>
  <c r="S26" i="10" s="1"/>
  <c r="P17" i="10"/>
  <c r="U19" i="10" s="1"/>
  <c r="S20" i="10" s="1"/>
  <c r="W17" i="10" s="1"/>
  <c r="Y16" i="10" s="1"/>
  <c r="U36" i="10" s="1"/>
  <c r="W36" i="10" s="1"/>
  <c r="M68" i="10" l="1"/>
  <c r="M69" i="10" s="1"/>
  <c r="Q30" i="10"/>
  <c r="S30" i="10" s="1"/>
  <c r="S36" i="10" s="1"/>
  <c r="W23" i="10"/>
  <c r="Y22" i="10" s="1"/>
  <c r="U23" i="10"/>
  <c r="Q31" i="10" l="1"/>
  <c r="S31" i="10" s="1"/>
  <c r="S42" i="10" s="1"/>
  <c r="U42" i="10"/>
  <c r="W42" i="10" s="1"/>
  <c r="S37" i="10"/>
  <c r="N49" i="10" s="1"/>
  <c r="S43" i="10" l="1"/>
  <c r="T67" i="10"/>
  <c r="T68" i="10" s="1"/>
  <c r="N52" i="10"/>
  <c r="Q67" i="10"/>
  <c r="Q68" i="10" s="1"/>
  <c r="W30" i="10"/>
  <c r="Q69" i="10" l="1"/>
  <c r="M71" i="10" s="1"/>
  <c r="N79" i="10" s="1"/>
  <c r="Q80" i="10" s="1"/>
  <c r="W81" i="10" s="1"/>
  <c r="Y81" i="10" s="1"/>
  <c r="D21" i="13" s="1"/>
  <c r="W57" i="10"/>
  <c r="Y57" i="10" s="1"/>
  <c r="D25" i="13" s="1"/>
  <c r="W56" i="10"/>
  <c r="Y56" i="10" s="1"/>
  <c r="C25" i="13" s="1"/>
  <c r="Q49" i="10"/>
  <c r="W51" i="10" s="1"/>
  <c r="Y51" i="10" s="1"/>
  <c r="Q50" i="10"/>
  <c r="W52" i="10" s="1"/>
  <c r="Y52" i="10" s="1"/>
  <c r="U57" i="13" l="1"/>
  <c r="U67" i="13"/>
  <c r="O20" i="13"/>
  <c r="O19" i="13"/>
  <c r="M22" i="13" s="1"/>
  <c r="U56" i="13"/>
  <c r="P7" i="13"/>
  <c r="N10" i="13" s="1"/>
  <c r="U81" i="13"/>
  <c r="Q79" i="10"/>
  <c r="W80" i="10" s="1"/>
  <c r="Y80" i="10" s="1"/>
  <c r="C21" i="13" s="1"/>
  <c r="Q81" i="10"/>
  <c r="W82" i="10" s="1"/>
  <c r="Y82" i="10" s="1"/>
  <c r="E21" i="13" s="1"/>
  <c r="P8" i="13" l="1"/>
  <c r="O10" i="13" s="1"/>
  <c r="U82" i="13"/>
  <c r="P6" i="13"/>
  <c r="M10" i="13" s="1"/>
  <c r="Q10" i="13" s="1"/>
  <c r="U80" i="13"/>
  <c r="U8" i="13" l="1"/>
  <c r="S9" i="13" s="1"/>
  <c r="W6" i="13" s="1"/>
  <c r="Y5" i="13" s="1"/>
  <c r="N19" i="13" l="1"/>
  <c r="N22" i="13" s="1"/>
  <c r="P22" i="13" s="1"/>
  <c r="U25" i="13" s="1"/>
  <c r="S26" i="13" s="1"/>
  <c r="O50" i="13"/>
  <c r="O53" i="13"/>
  <c r="N14" i="13"/>
  <c r="N17" i="13" s="1"/>
  <c r="P17" i="13" s="1"/>
  <c r="U19" i="13" s="1"/>
  <c r="S20" i="13" s="1"/>
  <c r="W17" i="13" s="1"/>
  <c r="Y16" i="13" s="1"/>
  <c r="N67" i="13"/>
  <c r="P67" i="13" s="1"/>
  <c r="M68" i="13" s="1"/>
  <c r="M69" i="13" s="1"/>
  <c r="Q30" i="13" l="1"/>
  <c r="S30" i="13" s="1"/>
  <c r="U36" i="13"/>
  <c r="W36" i="13" s="1"/>
  <c r="W23" i="13"/>
  <c r="Y22" i="13" s="1"/>
  <c r="U23" i="13"/>
  <c r="S36" i="13" l="1"/>
  <c r="S37" i="13" s="1"/>
  <c r="Q31" i="13"/>
  <c r="S31" i="13" s="1"/>
  <c r="S42" i="13" s="1"/>
  <c r="U42" i="13"/>
  <c r="W42" i="13" s="1"/>
  <c r="S43" i="13" l="1"/>
  <c r="T67" i="13" s="1"/>
  <c r="T68" i="13" s="1"/>
  <c r="W30" i="13"/>
  <c r="M87" i="13" s="1"/>
  <c r="O87" i="13" s="1"/>
  <c r="M88" i="13" s="1"/>
  <c r="N49" i="13"/>
  <c r="Q67" i="13"/>
  <c r="Q68" i="13" s="1"/>
  <c r="N52" i="13" l="1"/>
  <c r="Q69" i="13"/>
  <c r="M71" i="13" s="1"/>
  <c r="N79" i="13" s="1"/>
  <c r="Q80" i="13" s="1"/>
  <c r="W81" i="13" s="1"/>
  <c r="Y81" i="13" s="1"/>
  <c r="D21" i="17" s="1"/>
  <c r="W56" i="13"/>
  <c r="Y56" i="13" s="1"/>
  <c r="C25" i="17" s="1"/>
  <c r="Q49" i="13"/>
  <c r="W51" i="13" s="1"/>
  <c r="Y51" i="13" s="1"/>
  <c r="W57" i="13"/>
  <c r="Y57" i="13" s="1"/>
  <c r="D25" i="17" s="1"/>
  <c r="Q50" i="13"/>
  <c r="W52" i="13" s="1"/>
  <c r="Y52" i="13" s="1"/>
  <c r="Q79" i="13"/>
  <c r="W80" i="13" s="1"/>
  <c r="Y80" i="13" s="1"/>
  <c r="C21" i="17" s="1"/>
  <c r="Q81" i="13" l="1"/>
  <c r="W82" i="13" s="1"/>
  <c r="Y82" i="13" s="1"/>
  <c r="E21" i="17" s="1"/>
  <c r="P8" i="17" s="1"/>
  <c r="O10" i="17" s="1"/>
  <c r="O20" i="17"/>
  <c r="U67" i="17"/>
  <c r="U57" i="17"/>
  <c r="P7" i="17"/>
  <c r="N10" i="17" s="1"/>
  <c r="U81" i="17"/>
  <c r="P6" i="17"/>
  <c r="M10" i="17" s="1"/>
  <c r="U80" i="17"/>
  <c r="U82" i="17"/>
  <c r="U56" i="17"/>
  <c r="O19" i="17"/>
  <c r="M22" i="17" s="1"/>
  <c r="Q10" i="17" l="1"/>
  <c r="U8" i="17" s="1"/>
  <c r="S9" i="17" s="1"/>
  <c r="W6" i="17" s="1"/>
  <c r="Y5" i="17" s="1"/>
  <c r="N19" i="17" s="1"/>
  <c r="N22" i="17" s="1"/>
  <c r="P22" i="17" s="1"/>
  <c r="U25" i="17" s="1"/>
  <c r="S26" i="17" s="1"/>
  <c r="O50" i="17" l="1"/>
  <c r="N14" i="17"/>
  <c r="N17" i="17" s="1"/>
  <c r="P17" i="17" s="1"/>
  <c r="U19" i="17" s="1"/>
  <c r="S20" i="17" s="1"/>
  <c r="W17" i="17" s="1"/>
  <c r="Y16" i="17" s="1"/>
  <c r="U36" i="17" s="1"/>
  <c r="W36" i="17" s="1"/>
  <c r="N67" i="17"/>
  <c r="P67" i="17" s="1"/>
  <c r="M68" i="17" s="1"/>
  <c r="M69" i="17" s="1"/>
  <c r="O53" i="17"/>
  <c r="W23" i="17"/>
  <c r="Y22" i="17" s="1"/>
  <c r="U23" i="17"/>
  <c r="Q30" i="17" l="1"/>
  <c r="S30" i="17" s="1"/>
  <c r="U42" i="17"/>
  <c r="W42" i="17" s="1"/>
  <c r="Q31" i="17"/>
  <c r="S31" i="17" s="1"/>
  <c r="S42" i="17" s="1"/>
  <c r="S36" i="17"/>
  <c r="S37" i="17" s="1"/>
  <c r="W30" i="17" l="1"/>
  <c r="N49" i="17"/>
  <c r="Q67" i="17"/>
  <c r="Q68" i="17" s="1"/>
  <c r="S43" i="17"/>
  <c r="N52" i="17" l="1"/>
  <c r="T67" i="17"/>
  <c r="T68" i="17" s="1"/>
  <c r="Q69" i="17"/>
  <c r="M71" i="17" s="1"/>
  <c r="N79" i="17" s="1"/>
  <c r="Q49" i="17"/>
  <c r="W51" i="17" s="1"/>
  <c r="Y51" i="17" s="1"/>
  <c r="C23" i="18" s="1"/>
  <c r="W56" i="17"/>
  <c r="Y56" i="17" s="1"/>
  <c r="C25" i="18" s="1"/>
  <c r="Q50" i="17"/>
  <c r="W52" i="17" s="1"/>
  <c r="Y52" i="17" s="1"/>
  <c r="D23" i="18" s="1"/>
  <c r="W57" i="17"/>
  <c r="Y57" i="17" s="1"/>
  <c r="D25" i="18" s="1"/>
  <c r="U56" i="18" l="1"/>
  <c r="O19" i="18"/>
  <c r="M22" i="18" s="1"/>
  <c r="U51" i="18"/>
  <c r="O14" i="18"/>
  <c r="M17" i="18" s="1"/>
  <c r="U67" i="18"/>
  <c r="O20" i="18"/>
  <c r="U57" i="18"/>
  <c r="Q80" i="17"/>
  <c r="W81" i="17" s="1"/>
  <c r="Y81" i="17" s="1"/>
  <c r="D21" i="18" s="1"/>
  <c r="Q81" i="17"/>
  <c r="W82" i="17" s="1"/>
  <c r="Y82" i="17" s="1"/>
  <c r="E21" i="18" s="1"/>
  <c r="Q79" i="17"/>
  <c r="W80" i="17" s="1"/>
  <c r="Y80" i="17" s="1"/>
  <c r="C21" i="18" s="1"/>
  <c r="U52" i="18"/>
  <c r="R67" i="18"/>
  <c r="O15" i="18"/>
  <c r="P8" i="18" l="1"/>
  <c r="O10" i="18" s="1"/>
  <c r="U82" i="18"/>
  <c r="U81" i="18"/>
  <c r="P7" i="18"/>
  <c r="N10" i="18" s="1"/>
  <c r="U80" i="18"/>
  <c r="P6" i="18"/>
  <c r="M10" i="18" s="1"/>
  <c r="Q10" i="18" l="1"/>
  <c r="U8" i="18" s="1"/>
  <c r="S9" i="18" s="1"/>
  <c r="W6" i="18" s="1"/>
  <c r="Y5" i="18" s="1"/>
  <c r="N67" i="18" s="1"/>
  <c r="O53" i="18" l="1"/>
  <c r="O50" i="18"/>
  <c r="N14" i="18"/>
  <c r="N17" i="18" s="1"/>
  <c r="P17" i="18" s="1"/>
  <c r="U19" i="18" s="1"/>
  <c r="S20" i="18" s="1"/>
  <c r="W17" i="18" s="1"/>
  <c r="Y16" i="18" s="1"/>
  <c r="Q30" i="18" s="1"/>
  <c r="S30" i="18" s="1"/>
  <c r="N19" i="18"/>
  <c r="N22" i="18" s="1"/>
  <c r="P22" i="18" s="1"/>
  <c r="U25" i="18" s="1"/>
  <c r="S26" i="18" s="1"/>
  <c r="U23" i="18" s="1"/>
  <c r="P67" i="18"/>
  <c r="M68" i="18" s="1"/>
  <c r="M69" i="18" s="1"/>
  <c r="U36" i="18" l="1"/>
  <c r="W36" i="18" s="1"/>
  <c r="W23" i="18"/>
  <c r="Y22" i="18" s="1"/>
  <c r="U42" i="18" s="1"/>
  <c r="W42" i="18" s="1"/>
  <c r="S36" i="18"/>
  <c r="Q31" i="18"/>
  <c r="S31" i="18" s="1"/>
  <c r="S42" i="18" s="1"/>
  <c r="S37" i="18" l="1"/>
  <c r="N49" i="18" s="1"/>
  <c r="S43" i="18"/>
  <c r="T67" i="18" s="1"/>
  <c r="T68" i="18" s="1"/>
  <c r="N52" i="18"/>
  <c r="W30" i="18"/>
  <c r="M87" i="18" s="1"/>
  <c r="O87" i="18" s="1"/>
  <c r="M88" i="18" s="1"/>
  <c r="Q67" i="18" l="1"/>
  <c r="Q68" i="18" s="1"/>
  <c r="W56" i="18"/>
  <c r="Y56" i="18" s="1"/>
  <c r="Q49" i="18"/>
  <c r="W51" i="18" s="1"/>
  <c r="Y51" i="18" s="1"/>
  <c r="W57" i="18"/>
  <c r="Y57" i="18" s="1"/>
  <c r="Q50" i="18"/>
  <c r="W52" i="18" s="1"/>
  <c r="Y52" i="18" s="1"/>
  <c r="Q69" i="18"/>
  <c r="M71" i="18" s="1"/>
  <c r="N79" i="18" s="1"/>
  <c r="Q80" i="18" l="1"/>
  <c r="W81" i="18" s="1"/>
  <c r="Y81" i="18" s="1"/>
  <c r="Q81" i="18"/>
  <c r="W82" i="18" s="1"/>
  <c r="Y82" i="18" s="1"/>
  <c r="Q79" i="18"/>
  <c r="W80" i="18" s="1"/>
  <c r="Y80" i="18" s="1"/>
</calcChain>
</file>

<file path=xl/comments1.xml><?xml version="1.0" encoding="utf-8"?>
<comments xmlns="http://schemas.openxmlformats.org/spreadsheetml/2006/main">
  <authors>
    <author>Danilo Azevedo</author>
  </authors>
  <commentList>
    <comment ref="M13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Estes valores de "1" são do Bias?
</t>
        </r>
      </text>
    </comment>
    <comment ref="H15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Y desejado para neuronio 2
</t>
        </r>
      </text>
    </comment>
    <comment ref="I15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Y desejado para neuronio 3
</t>
        </r>
      </text>
    </comment>
    <comment ref="U23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Fiz direto, pegando o valor de U26 somando com 1
</t>
        </r>
      </text>
    </comment>
    <comment ref="L30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Na foto esta Erro de 2, não se calcula o erro de 1?
E para o erro de 2 foi utilizado o valor de e1
</t>
        </r>
      </text>
    </comment>
    <comment ref="P30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Não deveria ser o valor de Yd2 ???
</t>
        </r>
      </text>
    </comment>
    <comment ref="Q30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Não deveria ser o valor de Y2? Na foto ta o valor de V2
</t>
        </r>
      </text>
    </comment>
    <comment ref="O49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bias
</t>
        </r>
      </text>
    </comment>
    <comment ref="O50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Y1(o)
</t>
        </r>
      </text>
    </comment>
    <comment ref="O52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bias
</t>
        </r>
      </text>
    </comment>
    <comment ref="O53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Y1(o)
</t>
        </r>
      </text>
    </comment>
  </commentList>
</comments>
</file>

<file path=xl/comments2.xml><?xml version="1.0" encoding="utf-8"?>
<comments xmlns="http://schemas.openxmlformats.org/spreadsheetml/2006/main">
  <authors>
    <author>Danilo Azevedo</author>
  </authors>
  <commentList>
    <comment ref="M13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Estes valores de "1" são do Bias?
</t>
        </r>
      </text>
    </comment>
    <comment ref="H15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Y desejado para neuronio 2
</t>
        </r>
      </text>
    </comment>
    <comment ref="I15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Y desejado para neuronio 3
</t>
        </r>
      </text>
    </comment>
    <comment ref="U23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Fiz direto, pegando o valor de U26 somando com 1
</t>
        </r>
      </text>
    </comment>
    <comment ref="L30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Na foto esta Erro de 2, não se calcula o erro de 1?
E para o erro de 2 foi utilizado o valor de e1
</t>
        </r>
      </text>
    </comment>
    <comment ref="P30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Não deveria ser o valor de Yd2 ???
</t>
        </r>
      </text>
    </comment>
    <comment ref="Q30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Não deveria ser o valor de Y2? Na foto ta o valor de V2
</t>
        </r>
      </text>
    </comment>
    <comment ref="O49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bias
</t>
        </r>
      </text>
    </comment>
    <comment ref="O50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Y1(o)
</t>
        </r>
      </text>
    </comment>
    <comment ref="O52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bias
</t>
        </r>
      </text>
    </comment>
    <comment ref="O53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Y1(o)
</t>
        </r>
      </text>
    </comment>
  </commentList>
</comments>
</file>

<file path=xl/comments3.xml><?xml version="1.0" encoding="utf-8"?>
<comments xmlns="http://schemas.openxmlformats.org/spreadsheetml/2006/main">
  <authors>
    <author>Danilo Azevedo</author>
  </authors>
  <commentList>
    <comment ref="M13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Estes valores de "1" são do Bias?
</t>
        </r>
      </text>
    </comment>
    <comment ref="H15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Y desejado para neuronio 2
</t>
        </r>
      </text>
    </comment>
    <comment ref="I15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Y desejado para neuronio 3
</t>
        </r>
      </text>
    </comment>
    <comment ref="U23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Fiz direto, pegando o valor de U26 somando com 1
</t>
        </r>
      </text>
    </comment>
    <comment ref="L30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Na foto esta Erro de 2, não se calcula o erro de 1?
E para o erro de 2 foi utilizado o valor de e1
</t>
        </r>
      </text>
    </comment>
    <comment ref="P30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Não deveria ser o valor de Yd2 ???
</t>
        </r>
      </text>
    </comment>
    <comment ref="Q30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Não deveria ser o valor de Y2? Na foto ta o valor de V2
</t>
        </r>
      </text>
    </comment>
    <comment ref="O49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bias
</t>
        </r>
      </text>
    </comment>
    <comment ref="O50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Y1(o)
</t>
        </r>
      </text>
    </comment>
    <comment ref="O52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bias
</t>
        </r>
      </text>
    </comment>
    <comment ref="O53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Y1(o)
</t>
        </r>
      </text>
    </comment>
  </commentList>
</comments>
</file>

<file path=xl/comments4.xml><?xml version="1.0" encoding="utf-8"?>
<comments xmlns="http://schemas.openxmlformats.org/spreadsheetml/2006/main">
  <authors>
    <author>Danilo Azevedo</author>
  </authors>
  <commentList>
    <comment ref="M13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Estes valores de "1" são do Bias?
</t>
        </r>
      </text>
    </comment>
    <comment ref="H15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Y desejado para neuronio 2
</t>
        </r>
      </text>
    </comment>
    <comment ref="I15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Y desejado para neuronio 3
</t>
        </r>
      </text>
    </comment>
    <comment ref="U23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Fiz direto, pegando o valor de U26 somando com 1
</t>
        </r>
      </text>
    </comment>
    <comment ref="L30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Na foto esta Erro de 2, não se calcula o erro de 1?
E para o erro de 2 foi utilizado o valor de e1
</t>
        </r>
      </text>
    </comment>
    <comment ref="P30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Não deveria ser o valor de Yd2 ???
</t>
        </r>
      </text>
    </comment>
    <comment ref="Q30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Não deveria ser o valor de Y2? Na foto ta o valor de V2
</t>
        </r>
      </text>
    </comment>
    <comment ref="O49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bias
</t>
        </r>
      </text>
    </comment>
    <comment ref="O50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Y1(o)
</t>
        </r>
      </text>
    </comment>
    <comment ref="O52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bias
</t>
        </r>
      </text>
    </comment>
    <comment ref="O53" authorId="0" shapeId="0">
      <text>
        <r>
          <rPr>
            <b/>
            <sz val="9"/>
            <color indexed="81"/>
            <rFont val="Segoe UI"/>
            <family val="2"/>
          </rPr>
          <t>Danilo Azevedo:</t>
        </r>
        <r>
          <rPr>
            <sz val="9"/>
            <color indexed="81"/>
            <rFont val="Segoe UI"/>
            <family val="2"/>
          </rPr>
          <t xml:space="preserve">
Y1(o)
</t>
        </r>
      </text>
    </comment>
  </commentList>
</comments>
</file>

<file path=xl/sharedStrings.xml><?xml version="1.0" encoding="utf-8"?>
<sst xmlns="http://schemas.openxmlformats.org/spreadsheetml/2006/main" count="1225" uniqueCount="311">
  <si>
    <t>X1</t>
  </si>
  <si>
    <t>X2</t>
  </si>
  <si>
    <t>Yd1</t>
  </si>
  <si>
    <t>Yd2</t>
  </si>
  <si>
    <t>W1</t>
  </si>
  <si>
    <t>Y2</t>
  </si>
  <si>
    <t>=</t>
  </si>
  <si>
    <t>Exercicio de MLP (Algoritimo Back Propagation, também conhecido como Multi Layer Perceptron, também conhecido como parada louca )</t>
  </si>
  <si>
    <t>Treinar os Vetore X1 e X2 do conjunto de Treino na Rede MLP Abaixo</t>
  </si>
  <si>
    <t>bias</t>
  </si>
  <si>
    <t xml:space="preserve"> 1  bias</t>
  </si>
  <si>
    <t>V2 = [1   Y1] *</t>
  </si>
  <si>
    <t>Wb2</t>
  </si>
  <si>
    <t>W21</t>
  </si>
  <si>
    <t>V3 = [ 1   Y1]</t>
  </si>
  <si>
    <t>Wb3</t>
  </si>
  <si>
    <t>W31</t>
  </si>
  <si>
    <t>Inicializar Sinapses Aleatóriamente</t>
  </si>
  <si>
    <t>w11</t>
  </si>
  <si>
    <t>w12</t>
  </si>
  <si>
    <t>wb</t>
  </si>
  <si>
    <t>w21</t>
  </si>
  <si>
    <r>
      <t>V1 =  X1*W1</t>
    </r>
    <r>
      <rPr>
        <sz val="8"/>
        <color theme="1"/>
        <rFont val="Calibri"/>
        <family val="2"/>
        <scheme val="minor"/>
      </rPr>
      <t>(0)</t>
    </r>
  </si>
  <si>
    <r>
      <t>W1</t>
    </r>
    <r>
      <rPr>
        <sz val="8"/>
        <color theme="1"/>
        <rFont val="Calibri"/>
        <family val="2"/>
        <scheme val="minor"/>
      </rPr>
      <t>(0)</t>
    </r>
    <r>
      <rPr>
        <sz val="12"/>
        <color theme="1"/>
        <rFont val="Calibri"/>
        <family val="2"/>
        <scheme val="minor"/>
      </rPr>
      <t xml:space="preserve">  =</t>
    </r>
  </si>
  <si>
    <r>
      <t>W2</t>
    </r>
    <r>
      <rPr>
        <sz val="10"/>
        <color theme="1"/>
        <rFont val="Calibri"/>
        <family val="2"/>
        <scheme val="minor"/>
      </rPr>
      <t>(0)</t>
    </r>
    <r>
      <rPr>
        <sz val="12"/>
        <color theme="1"/>
        <rFont val="Calibri"/>
        <family val="2"/>
        <scheme val="minor"/>
      </rPr>
      <t xml:space="preserve">  =</t>
    </r>
  </si>
  <si>
    <t>Definir X e Y</t>
  </si>
  <si>
    <t>RESOLUCAO</t>
  </si>
  <si>
    <t xml:space="preserve"> </t>
  </si>
  <si>
    <t xml:space="preserve">V1 = </t>
  </si>
  <si>
    <t xml:space="preserve"> Passo 1 :  Neuronio 1</t>
  </si>
  <si>
    <t>Y1(0) =</t>
  </si>
  <si>
    <t>e</t>
  </si>
  <si>
    <t>APOIO</t>
  </si>
  <si>
    <t>V2(0) =</t>
  </si>
  <si>
    <t>y1(o)</t>
  </si>
  <si>
    <t xml:space="preserve"> Passo 1 : Calcular V2 e V3</t>
  </si>
  <si>
    <t>V3(0) =</t>
  </si>
  <si>
    <r>
      <t>W3</t>
    </r>
    <r>
      <rPr>
        <sz val="10"/>
        <color theme="1"/>
        <rFont val="Calibri"/>
        <family val="2"/>
        <scheme val="minor"/>
      </rPr>
      <t>(0)</t>
    </r>
    <r>
      <rPr>
        <sz val="12"/>
        <color theme="1"/>
        <rFont val="Calibri"/>
        <family val="2"/>
        <scheme val="minor"/>
      </rPr>
      <t xml:space="preserve">  =</t>
    </r>
  </si>
  <si>
    <t>Wb</t>
  </si>
  <si>
    <t>w31</t>
  </si>
  <si>
    <t>y=</t>
  </si>
  <si>
    <t>1+e^(-a*v)</t>
  </si>
  <si>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</t>
    </r>
    <r>
      <rPr>
        <sz val="11"/>
        <color theme="9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^(</t>
    </r>
    <r>
      <rPr>
        <sz val="11"/>
        <color theme="4"/>
        <rFont val="Calibri"/>
        <family val="2"/>
        <scheme val="minor"/>
      </rPr>
      <t>-0,5</t>
    </r>
    <r>
      <rPr>
        <sz val="11"/>
        <color theme="1"/>
        <rFont val="Calibri"/>
        <family val="2"/>
        <scheme val="minor"/>
      </rPr>
      <t>*</t>
    </r>
    <r>
      <rPr>
        <sz val="11"/>
        <color rgb="FFFFC000"/>
        <rFont val="Calibri"/>
        <family val="2"/>
        <scheme val="minor"/>
      </rPr>
      <t>1</t>
    </r>
    <r>
      <rPr>
        <sz val="11"/>
        <rFont val="Calibri"/>
        <family val="2"/>
        <scheme val="minor"/>
      </rPr>
      <t>)</t>
    </r>
  </si>
  <si>
    <t>Y2(0) =</t>
  </si>
  <si>
    <r>
      <rPr>
        <sz val="9"/>
        <color rgb="FFFF0000"/>
        <rFont val="Calibri"/>
        <family val="2"/>
        <scheme val="minor"/>
      </rPr>
      <t>1</t>
    </r>
    <r>
      <rPr>
        <sz val="9"/>
        <color theme="1"/>
        <rFont val="Calibri"/>
        <family val="2"/>
        <scheme val="minor"/>
      </rPr>
      <t>+</t>
    </r>
    <r>
      <rPr>
        <sz val="9"/>
        <color theme="9"/>
        <rFont val="Calibri"/>
        <family val="2"/>
        <scheme val="minor"/>
      </rPr>
      <t>e</t>
    </r>
    <r>
      <rPr>
        <sz val="9"/>
        <color theme="1"/>
        <rFont val="Calibri"/>
        <family val="2"/>
        <scheme val="minor"/>
      </rPr>
      <t>^(</t>
    </r>
    <r>
      <rPr>
        <sz val="9"/>
        <color theme="4"/>
        <rFont val="Calibri"/>
        <family val="2"/>
        <scheme val="minor"/>
      </rPr>
      <t>-0,5</t>
    </r>
    <r>
      <rPr>
        <sz val="9"/>
        <color theme="1"/>
        <rFont val="Calibri"/>
        <family val="2"/>
        <scheme val="minor"/>
      </rPr>
      <t>*(</t>
    </r>
    <r>
      <rPr>
        <sz val="9"/>
        <color rgb="FFFFC000"/>
        <rFont val="Calibri"/>
        <family val="2"/>
        <scheme val="minor"/>
      </rPr>
      <t>-1,62</t>
    </r>
    <r>
      <rPr>
        <sz val="9"/>
        <color theme="1"/>
        <rFont val="Calibri"/>
        <family val="2"/>
        <scheme val="minor"/>
      </rPr>
      <t>)</t>
    </r>
    <r>
      <rPr>
        <sz val="9"/>
        <rFont val="Calibri"/>
        <family val="2"/>
        <scheme val="minor"/>
      </rPr>
      <t>)</t>
    </r>
  </si>
  <si>
    <t>Y3(0) =</t>
  </si>
  <si>
    <t xml:space="preserve"> Passo 2: Calcular erros dos Neuronios</t>
  </si>
  <si>
    <t>Duvidas:</t>
  </si>
  <si>
    <t>yd1</t>
  </si>
  <si>
    <t>e2(0) =</t>
  </si>
  <si>
    <t>Yd2 - Y2(o)</t>
  </si>
  <si>
    <t xml:space="preserve">e3(0) = </t>
  </si>
  <si>
    <t xml:space="preserve"> Passo 3: Calcular o Gradiente LOCAL dos erros</t>
  </si>
  <si>
    <r>
      <t>S</t>
    </r>
    <r>
      <rPr>
        <sz val="8"/>
        <color theme="1"/>
        <rFont val="Calibri"/>
        <family val="2"/>
        <scheme val="minor"/>
      </rPr>
      <t>2(n)</t>
    </r>
    <r>
      <rPr>
        <sz val="11"/>
        <color theme="1"/>
        <rFont val="Calibri"/>
        <family val="2"/>
        <scheme val="minor"/>
      </rPr>
      <t xml:space="preserve"> = e</t>
    </r>
    <r>
      <rPr>
        <sz val="8"/>
        <color theme="1"/>
        <rFont val="Calibri"/>
        <family val="2"/>
        <scheme val="minor"/>
      </rPr>
      <t>2(n)</t>
    </r>
    <r>
      <rPr>
        <sz val="11"/>
        <color theme="1"/>
        <rFont val="Calibri"/>
        <family val="2"/>
        <scheme val="minor"/>
      </rPr>
      <t xml:space="preserve"> * a * y</t>
    </r>
    <r>
      <rPr>
        <sz val="8"/>
        <color theme="1"/>
        <rFont val="Calibri"/>
        <family val="2"/>
        <scheme val="minor"/>
      </rPr>
      <t>j(n)</t>
    </r>
    <r>
      <rPr>
        <sz val="11"/>
        <color theme="1"/>
        <rFont val="Calibri"/>
        <family val="2"/>
        <scheme val="minor"/>
      </rPr>
      <t xml:space="preserve"> * [ 1 - y</t>
    </r>
    <r>
      <rPr>
        <sz val="8"/>
        <color theme="1"/>
        <rFont val="Calibri"/>
        <family val="2"/>
        <scheme val="minor"/>
      </rPr>
      <t>j(n)</t>
    </r>
    <r>
      <rPr>
        <sz val="11"/>
        <color theme="1"/>
        <rFont val="Calibri"/>
        <family val="2"/>
        <scheme val="minor"/>
      </rPr>
      <t xml:space="preserve"> ]</t>
    </r>
  </si>
  <si>
    <r>
      <t>S</t>
    </r>
    <r>
      <rPr>
        <sz val="8"/>
        <color theme="1"/>
        <rFont val="Calibri"/>
        <family val="2"/>
        <scheme val="minor"/>
      </rPr>
      <t>3(n)</t>
    </r>
    <r>
      <rPr>
        <sz val="11"/>
        <color theme="1"/>
        <rFont val="Calibri"/>
        <family val="2"/>
        <scheme val="minor"/>
      </rPr>
      <t xml:space="preserve"> = e</t>
    </r>
    <r>
      <rPr>
        <sz val="8"/>
        <color theme="1"/>
        <rFont val="Calibri"/>
        <family val="2"/>
        <scheme val="minor"/>
      </rPr>
      <t>3(n)</t>
    </r>
    <r>
      <rPr>
        <sz val="11"/>
        <color theme="1"/>
        <rFont val="Calibri"/>
        <family val="2"/>
        <scheme val="minor"/>
      </rPr>
      <t xml:space="preserve"> * a * y</t>
    </r>
    <r>
      <rPr>
        <sz val="8"/>
        <color theme="1"/>
        <rFont val="Calibri"/>
        <family val="2"/>
        <scheme val="minor"/>
      </rPr>
      <t>j(n)</t>
    </r>
    <r>
      <rPr>
        <sz val="11"/>
        <color theme="1"/>
        <rFont val="Calibri"/>
        <family val="2"/>
        <scheme val="minor"/>
      </rPr>
      <t xml:space="preserve"> * [ 1 - y</t>
    </r>
    <r>
      <rPr>
        <sz val="8"/>
        <color theme="1"/>
        <rFont val="Calibri"/>
        <family val="2"/>
        <scheme val="minor"/>
      </rPr>
      <t>j(n)</t>
    </r>
    <r>
      <rPr>
        <sz val="11"/>
        <color theme="1"/>
        <rFont val="Calibri"/>
        <family val="2"/>
        <scheme val="minor"/>
      </rPr>
      <t xml:space="preserve"> ]</t>
    </r>
  </si>
  <si>
    <t>a =</t>
  </si>
  <si>
    <t>Yj(n)</t>
  </si>
  <si>
    <t>Y2(n)</t>
  </si>
  <si>
    <t>Y3(n)</t>
  </si>
  <si>
    <r>
      <t>S</t>
    </r>
    <r>
      <rPr>
        <sz val="8"/>
        <color theme="1"/>
        <rFont val="Calibri"/>
        <family val="2"/>
        <scheme val="minor"/>
      </rPr>
      <t>2(0)</t>
    </r>
    <r>
      <rPr>
        <sz val="11"/>
        <color theme="1"/>
        <rFont val="Calibri"/>
        <family val="2"/>
        <scheme val="minor"/>
      </rPr>
      <t xml:space="preserve"> = e</t>
    </r>
    <r>
      <rPr>
        <sz val="8"/>
        <color theme="1"/>
        <rFont val="Calibri"/>
        <family val="2"/>
        <scheme val="minor"/>
      </rPr>
      <t>2(0)</t>
    </r>
    <r>
      <rPr>
        <sz val="11"/>
        <color theme="1"/>
        <rFont val="Calibri"/>
        <family val="2"/>
        <scheme val="minor"/>
      </rPr>
      <t xml:space="preserve"> * a * Y2</t>
    </r>
    <r>
      <rPr>
        <sz val="8"/>
        <color theme="1"/>
        <rFont val="Calibri"/>
        <family val="2"/>
        <scheme val="minor"/>
      </rPr>
      <t>(0)</t>
    </r>
    <r>
      <rPr>
        <sz val="11"/>
        <color theme="1"/>
        <rFont val="Calibri"/>
        <family val="2"/>
        <scheme val="minor"/>
      </rPr>
      <t xml:space="preserve"> * [ 1 - Y2</t>
    </r>
    <r>
      <rPr>
        <sz val="8"/>
        <color theme="1"/>
        <rFont val="Calibri"/>
        <family val="2"/>
        <scheme val="minor"/>
      </rPr>
      <t>(0)</t>
    </r>
    <r>
      <rPr>
        <sz val="11"/>
        <color theme="1"/>
        <rFont val="Calibri"/>
        <family val="2"/>
        <scheme val="minor"/>
      </rPr>
      <t xml:space="preserve"> ]</t>
    </r>
  </si>
  <si>
    <t>S2(0)=</t>
  </si>
  <si>
    <t>a</t>
  </si>
  <si>
    <t>[ 1-</t>
  </si>
  <si>
    <r>
      <t>S</t>
    </r>
    <r>
      <rPr>
        <sz val="8"/>
        <color theme="1"/>
        <rFont val="Calibri"/>
        <family val="2"/>
        <scheme val="minor"/>
      </rPr>
      <t>3(0)</t>
    </r>
    <r>
      <rPr>
        <sz val="11"/>
        <color theme="1"/>
        <rFont val="Calibri"/>
        <family val="2"/>
        <scheme val="minor"/>
      </rPr>
      <t xml:space="preserve"> = e</t>
    </r>
    <r>
      <rPr>
        <sz val="8"/>
        <color theme="1"/>
        <rFont val="Calibri"/>
        <family val="2"/>
        <scheme val="minor"/>
      </rPr>
      <t>3(0)</t>
    </r>
    <r>
      <rPr>
        <sz val="11"/>
        <color theme="1"/>
        <rFont val="Calibri"/>
        <family val="2"/>
        <scheme val="minor"/>
      </rPr>
      <t xml:space="preserve"> * a * Y3</t>
    </r>
    <r>
      <rPr>
        <sz val="8"/>
        <color theme="1"/>
        <rFont val="Calibri"/>
        <family val="2"/>
        <scheme val="minor"/>
      </rPr>
      <t>(0)</t>
    </r>
    <r>
      <rPr>
        <sz val="11"/>
        <color theme="1"/>
        <rFont val="Calibri"/>
        <family val="2"/>
        <scheme val="minor"/>
      </rPr>
      <t xml:space="preserve"> * [ 1 - Y3</t>
    </r>
    <r>
      <rPr>
        <sz val="8"/>
        <color theme="1"/>
        <rFont val="Calibri"/>
        <family val="2"/>
        <scheme val="minor"/>
      </rPr>
      <t>(0)</t>
    </r>
    <r>
      <rPr>
        <sz val="11"/>
        <color theme="1"/>
        <rFont val="Calibri"/>
        <family val="2"/>
        <scheme val="minor"/>
      </rPr>
      <t xml:space="preserve"> ]</t>
    </r>
  </si>
  <si>
    <t>S3(0)=</t>
  </si>
  <si>
    <t xml:space="preserve"> Passo 4: Atualização das Sinapses da camada de Saída, camada (j)</t>
  </si>
  <si>
    <t>Dwji (n) =  Sigma * Sj (n) * Yi</t>
  </si>
  <si>
    <t>Sigma =</t>
  </si>
  <si>
    <t>DW 2(0) =</t>
  </si>
  <si>
    <t>DW 3(0) =</t>
  </si>
  <si>
    <t>ATUALIZAR W2 e W3</t>
  </si>
  <si>
    <t>W2 (1) = W2(0) + DW 2 (0)</t>
  </si>
  <si>
    <t>W2 (1) =</t>
  </si>
  <si>
    <t>+</t>
  </si>
  <si>
    <t>W3 (1) = W3(0) + DW 3 (0)</t>
  </si>
  <si>
    <t>W3 (1) =</t>
  </si>
  <si>
    <t xml:space="preserve"> Passo 5 : Estimar o valor do Gratiente "S"(o)</t>
  </si>
  <si>
    <t>S1 (0) =</t>
  </si>
  <si>
    <t>Y1(o)</t>
  </si>
  <si>
    <t>[1-</t>
  </si>
  <si>
    <t>Y1(o)]</t>
  </si>
  <si>
    <t>S1(o) = a*Y1(o)*[1-Y1(o)*∑*Sj(o)*Wj1(o)</t>
  </si>
  <si>
    <t>∑</t>
  </si>
  <si>
    <r>
      <t>(S</t>
    </r>
    <r>
      <rPr>
        <sz val="8"/>
        <color theme="1"/>
        <rFont val="Calibri"/>
        <family val="2"/>
        <scheme val="minor"/>
      </rPr>
      <t>2(o)</t>
    </r>
    <r>
      <rPr>
        <sz val="12"/>
        <color theme="1"/>
        <rFont val="Calibri"/>
        <family val="2"/>
        <scheme val="minor"/>
      </rPr>
      <t>*W</t>
    </r>
    <r>
      <rPr>
        <sz val="8"/>
        <color theme="1"/>
        <rFont val="Calibri"/>
        <family val="2"/>
        <scheme val="minor"/>
      </rPr>
      <t>21(0)</t>
    </r>
    <r>
      <rPr>
        <sz val="12"/>
        <color theme="1"/>
        <rFont val="Calibri"/>
        <family val="2"/>
        <scheme val="minor"/>
      </rPr>
      <t>)+(S</t>
    </r>
    <r>
      <rPr>
        <sz val="9"/>
        <color theme="1"/>
        <rFont val="Calibri"/>
        <family val="2"/>
        <scheme val="minor"/>
      </rPr>
      <t>3(o)</t>
    </r>
    <r>
      <rPr>
        <sz val="12"/>
        <color theme="1"/>
        <rFont val="Calibri"/>
        <family val="2"/>
        <scheme val="minor"/>
      </rPr>
      <t>*W</t>
    </r>
    <r>
      <rPr>
        <sz val="8"/>
        <color theme="1"/>
        <rFont val="Calibri"/>
        <family val="2"/>
        <scheme val="minor"/>
      </rPr>
      <t>31(o)</t>
    </r>
    <r>
      <rPr>
        <sz val="12"/>
        <color theme="1"/>
        <rFont val="Calibri"/>
        <family val="2"/>
        <scheme val="minor"/>
      </rPr>
      <t>)</t>
    </r>
  </si>
  <si>
    <t>[S2(o)</t>
  </si>
  <si>
    <t>W21(0)</t>
  </si>
  <si>
    <t>S3(o)</t>
  </si>
  <si>
    <t>W31(0)</t>
  </si>
  <si>
    <t>S1(0)=</t>
  </si>
  <si>
    <t>*</t>
  </si>
  <si>
    <t xml:space="preserve"> Passo 6: Atualizar o W1</t>
  </si>
  <si>
    <t>DW 1(0) =</t>
  </si>
  <si>
    <t>Dw1 (0) =  Sigma * S1 (0) * X1</t>
  </si>
  <si>
    <t>ATUALIZAR W1</t>
  </si>
  <si>
    <t>W1 (1) = W1(0) + DW 1 (0)</t>
  </si>
  <si>
    <t>W1 (1) =</t>
  </si>
  <si>
    <t>w1</t>
  </si>
  <si>
    <t>DW</t>
  </si>
  <si>
    <t>S</t>
  </si>
  <si>
    <t>S1</t>
  </si>
  <si>
    <t>EM</t>
  </si>
  <si>
    <t>Y1(1) =</t>
  </si>
  <si>
    <t>yd2</t>
  </si>
  <si>
    <t>Yd3 - Y3(o)</t>
  </si>
  <si>
    <t>S2(1)=</t>
  </si>
  <si>
    <t>S3(1)=</t>
  </si>
  <si>
    <t>e2(1) =</t>
  </si>
  <si>
    <t xml:space="preserve">e3(1) = </t>
  </si>
  <si>
    <t>e2(1)</t>
  </si>
  <si>
    <t>Y2(1)</t>
  </si>
  <si>
    <t>Y2(1) ]</t>
  </si>
  <si>
    <t>e3(1)</t>
  </si>
  <si>
    <t>Y3(1)</t>
  </si>
  <si>
    <t>Y3(1) ]</t>
  </si>
  <si>
    <t>DW 2(1) =</t>
  </si>
  <si>
    <t>DW 3(1) =</t>
  </si>
  <si>
    <t>w2</t>
  </si>
  <si>
    <t>w3</t>
  </si>
  <si>
    <t>Sinapses ATUALIZADAS</t>
  </si>
  <si>
    <t>Y2(1) =</t>
  </si>
  <si>
    <t>Y3(1) =</t>
  </si>
  <si>
    <t>Yd2 - Y2(1)</t>
  </si>
  <si>
    <t>Yd3 - Y3(1)</t>
  </si>
  <si>
    <t>S1 (1) =</t>
  </si>
  <si>
    <t>S1(1)=</t>
  </si>
  <si>
    <t>W21(1)</t>
  </si>
  <si>
    <t>[S2(1)</t>
  </si>
  <si>
    <t>Y1(1)]</t>
  </si>
  <si>
    <t>Y1(1)</t>
  </si>
  <si>
    <t>S3(1)</t>
  </si>
  <si>
    <t>W31(1)</t>
  </si>
  <si>
    <t>Dw1 (1) =  Sigma * S1 (0) * X1</t>
  </si>
  <si>
    <t>DW 1(1) =</t>
  </si>
  <si>
    <t>W1 (2) =</t>
  </si>
  <si>
    <t>W1 (2) = W1(1) + DW 1 (1)</t>
  </si>
  <si>
    <t>EMQ</t>
  </si>
  <si>
    <t>EM1 =</t>
  </si>
  <si>
    <t>EM2 =</t>
  </si>
  <si>
    <t>EMQ =</t>
  </si>
  <si>
    <t>^2</t>
  </si>
  <si>
    <t>Trabalho Numero 6</t>
  </si>
  <si>
    <t>x3</t>
  </si>
  <si>
    <t>Yd3</t>
  </si>
  <si>
    <t>X3</t>
  </si>
  <si>
    <t>SINAPSES ALEATORIAS</t>
  </si>
  <si>
    <r>
      <t>W5</t>
    </r>
    <r>
      <rPr>
        <sz val="10"/>
        <color theme="1"/>
        <rFont val="Calibri"/>
        <family val="2"/>
        <scheme val="minor"/>
      </rPr>
      <t>(0)</t>
    </r>
    <r>
      <rPr>
        <sz val="12"/>
        <color theme="1"/>
        <rFont val="Calibri"/>
        <family val="2"/>
        <scheme val="minor"/>
      </rPr>
      <t xml:space="preserve">  =</t>
    </r>
  </si>
  <si>
    <t>V5(0) =</t>
  </si>
  <si>
    <t>Y4(0) =</t>
  </si>
  <si>
    <r>
      <rPr>
        <sz val="11"/>
        <color rgb="FFFF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+</t>
    </r>
    <r>
      <rPr>
        <sz val="11"/>
        <color theme="9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^(</t>
    </r>
    <r>
      <rPr>
        <sz val="11"/>
        <color theme="4"/>
        <rFont val="Calibri"/>
        <family val="2"/>
        <scheme val="minor"/>
      </rPr>
      <t>-0,5</t>
    </r>
    <r>
      <rPr>
        <sz val="11"/>
        <color theme="1"/>
        <rFont val="Calibri"/>
        <family val="2"/>
        <scheme val="minor"/>
      </rPr>
      <t>*</t>
    </r>
    <r>
      <rPr>
        <sz val="11"/>
        <color rgb="FFFFC000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)</t>
    </r>
  </si>
  <si>
    <t>Yd5 - Y5(0)</t>
  </si>
  <si>
    <t>S5(0)=</t>
  </si>
  <si>
    <t>Y5</t>
  </si>
  <si>
    <t>Y4</t>
  </si>
  <si>
    <t>DW 4(0) =</t>
  </si>
  <si>
    <t>DW 5(0) =</t>
  </si>
  <si>
    <t>v</t>
  </si>
  <si>
    <t>W4 (1) =</t>
  </si>
  <si>
    <t>W5 (1) =</t>
  </si>
  <si>
    <t>EM3 =</t>
  </si>
  <si>
    <t>Iniciar as Sinpases Aleatóriamente</t>
  </si>
  <si>
    <t>PASSO 3 - CALCULAR ERROS NA SAIDA</t>
  </si>
  <si>
    <t>PASSO 4 - CALCULAR GRADIENTE DOS ERROS LOCAIS</t>
  </si>
  <si>
    <t>PASSO 5 - Atualização das Sinapses da camada de Saída, camada (j)</t>
  </si>
  <si>
    <t xml:space="preserve"> Passo 6 : Estimar o valor do Gratiente "S"(o)</t>
  </si>
  <si>
    <t xml:space="preserve"> Passo 7 Atualizar o W1</t>
  </si>
  <si>
    <t>Dwji (n) =  GAMA * Sj (n) * Yi</t>
  </si>
  <si>
    <t>wbias</t>
  </si>
  <si>
    <t>w41</t>
  </si>
  <si>
    <t>w42</t>
  </si>
  <si>
    <t>w43</t>
  </si>
  <si>
    <r>
      <t>W6</t>
    </r>
    <r>
      <rPr>
        <sz val="10"/>
        <color theme="1"/>
        <rFont val="Calibri"/>
        <family val="2"/>
        <scheme val="minor"/>
      </rPr>
      <t>(0)</t>
    </r>
    <r>
      <rPr>
        <sz val="12"/>
        <color theme="1"/>
        <rFont val="Calibri"/>
        <family val="2"/>
        <scheme val="minor"/>
      </rPr>
      <t xml:space="preserve">  =</t>
    </r>
  </si>
  <si>
    <r>
      <t>W7</t>
    </r>
    <r>
      <rPr>
        <sz val="10"/>
        <color theme="1"/>
        <rFont val="Calibri"/>
        <family val="2"/>
        <scheme val="minor"/>
      </rPr>
      <t>(0)</t>
    </r>
    <r>
      <rPr>
        <sz val="12"/>
        <color theme="1"/>
        <rFont val="Calibri"/>
        <family val="2"/>
        <scheme val="minor"/>
      </rPr>
      <t xml:space="preserve">  =</t>
    </r>
  </si>
  <si>
    <r>
      <t>W4</t>
    </r>
    <r>
      <rPr>
        <sz val="8"/>
        <color theme="1"/>
        <rFont val="Calibri"/>
        <family val="2"/>
        <scheme val="minor"/>
      </rPr>
      <t>(0)</t>
    </r>
    <r>
      <rPr>
        <sz val="12"/>
        <color theme="1"/>
        <rFont val="Calibri"/>
        <family val="2"/>
        <scheme val="minor"/>
      </rPr>
      <t xml:space="preserve">  =</t>
    </r>
  </si>
  <si>
    <r>
      <t>W8</t>
    </r>
    <r>
      <rPr>
        <sz val="10"/>
        <color theme="1"/>
        <rFont val="Calibri"/>
        <family val="2"/>
        <scheme val="minor"/>
      </rPr>
      <t>(0)</t>
    </r>
    <r>
      <rPr>
        <sz val="12"/>
        <color theme="1"/>
        <rFont val="Calibri"/>
        <family val="2"/>
        <scheme val="minor"/>
      </rPr>
      <t xml:space="preserve">  =</t>
    </r>
  </si>
  <si>
    <t xml:space="preserve">V4(0) = </t>
  </si>
  <si>
    <t>PASSO 1 - Calcular  V4 e Y4</t>
  </si>
  <si>
    <t>W5</t>
  </si>
  <si>
    <t>W6</t>
  </si>
  <si>
    <t>W7</t>
  </si>
  <si>
    <t>W8</t>
  </si>
  <si>
    <t>V5(0)=</t>
  </si>
  <si>
    <t>V6(0)=</t>
  </si>
  <si>
    <t>V7(0)=</t>
  </si>
  <si>
    <t>V8(0)=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</si>
  <si>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</si>
  <si>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Y5(0)=</t>
  </si>
  <si>
    <t>Y6(0)=</t>
  </si>
  <si>
    <t>Y7(0)=</t>
  </si>
  <si>
    <t>Y8(0)=</t>
  </si>
  <si>
    <t>Y8</t>
  </si>
  <si>
    <t>Y7</t>
  </si>
  <si>
    <t>Y6</t>
  </si>
  <si>
    <t>w54</t>
  </si>
  <si>
    <t>w64</t>
  </si>
  <si>
    <t>w74</t>
  </si>
  <si>
    <t>w84</t>
  </si>
  <si>
    <t>e5(0) =</t>
  </si>
  <si>
    <t xml:space="preserve">e6(0) = </t>
  </si>
  <si>
    <t xml:space="preserve">e7(0) = </t>
  </si>
  <si>
    <t xml:space="preserve">e8(0) = </t>
  </si>
  <si>
    <t>Yd6 - Y6(0)</t>
  </si>
  <si>
    <t>Yd7 - Y7(0)</t>
  </si>
  <si>
    <t>Yd8 - Y8(0)</t>
  </si>
  <si>
    <t>Y5]</t>
  </si>
  <si>
    <t>Y6]</t>
  </si>
  <si>
    <t>Y7]</t>
  </si>
  <si>
    <t>Y8]</t>
  </si>
  <si>
    <t>S6(0)=</t>
  </si>
  <si>
    <t>S7(0)=</t>
  </si>
  <si>
    <t>S8(0)=</t>
  </si>
  <si>
    <t>DW 5(1) =</t>
  </si>
  <si>
    <t>DW 6(0) =</t>
  </si>
  <si>
    <t>DW 7(0) =</t>
  </si>
  <si>
    <t>DW 8(0) =</t>
  </si>
  <si>
    <t>W6 (1) =</t>
  </si>
  <si>
    <t>W7 (1) =</t>
  </si>
  <si>
    <t>W8 (1) =</t>
  </si>
  <si>
    <t>Y4(0)]</t>
  </si>
  <si>
    <t>S4 (0) =</t>
  </si>
  <si>
    <t>W54(0)</t>
  </si>
  <si>
    <t>W64(0)</t>
  </si>
  <si>
    <t>W74(0)</t>
  </si>
  <si>
    <t>W84(0)</t>
  </si>
  <si>
    <t>PASSO 2 - CALCULAR V5 em diante</t>
  </si>
  <si>
    <t xml:space="preserve">V4(1) = </t>
  </si>
  <si>
    <t>Y4(1) =</t>
  </si>
  <si>
    <t>V5(1) =</t>
  </si>
  <si>
    <t>V6(1)=</t>
  </si>
  <si>
    <t>V7(1)=</t>
  </si>
  <si>
    <t>V8(1)=</t>
  </si>
  <si>
    <t>Y5(1)=</t>
  </si>
  <si>
    <t>Y6(1)=</t>
  </si>
  <si>
    <t>Y7(1)=</t>
  </si>
  <si>
    <t>Y8(1)=</t>
  </si>
  <si>
    <t>e5(1) =</t>
  </si>
  <si>
    <t xml:space="preserve">e6(1) = </t>
  </si>
  <si>
    <t xml:space="preserve">e7(1) = </t>
  </si>
  <si>
    <t xml:space="preserve">e8(1) = </t>
  </si>
  <si>
    <t>Yd5 - Y5(1)</t>
  </si>
  <si>
    <t>Yd6 - Y6(1)</t>
  </si>
  <si>
    <t>Yd7 - Y7(1)</t>
  </si>
  <si>
    <t>Yd8 - Y8(1)</t>
  </si>
  <si>
    <t>yd</t>
  </si>
  <si>
    <t>ye</t>
  </si>
  <si>
    <t>S5(1)=</t>
  </si>
  <si>
    <t>S6(1)=</t>
  </si>
  <si>
    <t>S7(1)=</t>
  </si>
  <si>
    <t>S8(1)=</t>
  </si>
  <si>
    <t>GAMA</t>
  </si>
  <si>
    <t>DW 6(1) =</t>
  </si>
  <si>
    <t>DW 7(1) =</t>
  </si>
  <si>
    <t>DW 8(1) =</t>
  </si>
  <si>
    <t>Sj(i)</t>
  </si>
  <si>
    <t>W5 (2) =</t>
  </si>
  <si>
    <t>W6 (2) =</t>
  </si>
  <si>
    <t>W7 (2) =</t>
  </si>
  <si>
    <t>W8 (2) =</t>
  </si>
  <si>
    <t>S4 (1) =</t>
  </si>
  <si>
    <t>Y4(1)]</t>
  </si>
  <si>
    <t>W54(1)</t>
  </si>
  <si>
    <t>W4 (2) =</t>
  </si>
  <si>
    <r>
      <t>W4</t>
    </r>
    <r>
      <rPr>
        <sz val="8"/>
        <color theme="1"/>
        <rFont val="Calibri"/>
        <family val="2"/>
        <scheme val="minor"/>
      </rPr>
      <t>(1)</t>
    </r>
    <r>
      <rPr>
        <sz val="12"/>
        <color theme="1"/>
        <rFont val="Calibri"/>
        <family val="2"/>
        <scheme val="minor"/>
      </rPr>
      <t xml:space="preserve">  =</t>
    </r>
  </si>
  <si>
    <r>
      <t>W5</t>
    </r>
    <r>
      <rPr>
        <sz val="10"/>
        <color theme="1"/>
        <rFont val="Calibri"/>
        <family val="2"/>
        <scheme val="minor"/>
      </rPr>
      <t>(1)</t>
    </r>
    <r>
      <rPr>
        <sz val="12"/>
        <color theme="1"/>
        <rFont val="Calibri"/>
        <family val="2"/>
        <scheme val="minor"/>
      </rPr>
      <t xml:space="preserve">  =</t>
    </r>
  </si>
  <si>
    <r>
      <t>W6</t>
    </r>
    <r>
      <rPr>
        <sz val="10"/>
        <color theme="1"/>
        <rFont val="Calibri"/>
        <family val="2"/>
        <scheme val="minor"/>
      </rPr>
      <t>(1)</t>
    </r>
    <r>
      <rPr>
        <sz val="12"/>
        <color theme="1"/>
        <rFont val="Calibri"/>
        <family val="2"/>
        <scheme val="minor"/>
      </rPr>
      <t xml:space="preserve">  =</t>
    </r>
  </si>
  <si>
    <r>
      <t>W7</t>
    </r>
    <r>
      <rPr>
        <sz val="10"/>
        <color theme="1"/>
        <rFont val="Calibri"/>
        <family val="2"/>
        <scheme val="minor"/>
      </rPr>
      <t>(1)</t>
    </r>
    <r>
      <rPr>
        <sz val="12"/>
        <color theme="1"/>
        <rFont val="Calibri"/>
        <family val="2"/>
        <scheme val="minor"/>
      </rPr>
      <t xml:space="preserve">  =</t>
    </r>
  </si>
  <si>
    <r>
      <t>W8</t>
    </r>
    <r>
      <rPr>
        <sz val="10"/>
        <color theme="1"/>
        <rFont val="Calibri"/>
        <family val="2"/>
        <scheme val="minor"/>
      </rPr>
      <t>(1)</t>
    </r>
    <r>
      <rPr>
        <sz val="12"/>
        <color theme="1"/>
        <rFont val="Calibri"/>
        <family val="2"/>
        <scheme val="minor"/>
      </rPr>
      <t xml:space="preserve">  =</t>
    </r>
  </si>
  <si>
    <r>
      <t>W8</t>
    </r>
    <r>
      <rPr>
        <sz val="10"/>
        <color theme="1"/>
        <rFont val="Calibri"/>
        <family val="2"/>
        <scheme val="minor"/>
      </rPr>
      <t>(2)</t>
    </r>
    <r>
      <rPr>
        <sz val="12"/>
        <color theme="1"/>
        <rFont val="Calibri"/>
        <family val="2"/>
        <scheme val="minor"/>
      </rPr>
      <t xml:space="preserve">  =</t>
    </r>
  </si>
  <si>
    <r>
      <t>W7</t>
    </r>
    <r>
      <rPr>
        <sz val="10"/>
        <color theme="1"/>
        <rFont val="Calibri"/>
        <family val="2"/>
        <scheme val="minor"/>
      </rPr>
      <t>(2)</t>
    </r>
    <r>
      <rPr>
        <sz val="12"/>
        <color theme="1"/>
        <rFont val="Calibri"/>
        <family val="2"/>
        <scheme val="minor"/>
      </rPr>
      <t xml:space="preserve">  =</t>
    </r>
  </si>
  <si>
    <r>
      <t>W6</t>
    </r>
    <r>
      <rPr>
        <sz val="10"/>
        <color theme="1"/>
        <rFont val="Calibri"/>
        <family val="2"/>
        <scheme val="minor"/>
      </rPr>
      <t>(2)</t>
    </r>
    <r>
      <rPr>
        <sz val="12"/>
        <color theme="1"/>
        <rFont val="Calibri"/>
        <family val="2"/>
        <scheme val="minor"/>
      </rPr>
      <t xml:space="preserve">  =</t>
    </r>
  </si>
  <si>
    <r>
      <t>W5</t>
    </r>
    <r>
      <rPr>
        <sz val="10"/>
        <color theme="1"/>
        <rFont val="Calibri"/>
        <family val="2"/>
        <scheme val="minor"/>
      </rPr>
      <t>(2)</t>
    </r>
    <r>
      <rPr>
        <sz val="12"/>
        <color theme="1"/>
        <rFont val="Calibri"/>
        <family val="2"/>
        <scheme val="minor"/>
      </rPr>
      <t xml:space="preserve">  =</t>
    </r>
  </si>
  <si>
    <r>
      <t>W4</t>
    </r>
    <r>
      <rPr>
        <sz val="8"/>
        <color theme="1"/>
        <rFont val="Calibri"/>
        <family val="2"/>
        <scheme val="minor"/>
      </rPr>
      <t>(2)</t>
    </r>
    <r>
      <rPr>
        <sz val="12"/>
        <color theme="1"/>
        <rFont val="Calibri"/>
        <family val="2"/>
        <scheme val="minor"/>
      </rPr>
      <t xml:space="preserve">  =</t>
    </r>
  </si>
  <si>
    <t>Y4(2) =</t>
  </si>
  <si>
    <t xml:space="preserve">V4(2) = </t>
  </si>
  <si>
    <t>V5(2) =</t>
  </si>
  <si>
    <t>V6(2)=</t>
  </si>
  <si>
    <t>Y5(2)=</t>
  </si>
  <si>
    <t>Y6(2)=</t>
  </si>
  <si>
    <t>V7(2)=</t>
  </si>
  <si>
    <t>V8(2)=</t>
  </si>
  <si>
    <t>Y7(2)=</t>
  </si>
  <si>
    <t>Y8(2)=</t>
  </si>
  <si>
    <t>e5(2) =</t>
  </si>
  <si>
    <t xml:space="preserve">e6(2) = </t>
  </si>
  <si>
    <t xml:space="preserve">e7(2) = </t>
  </si>
  <si>
    <t xml:space="preserve">e8(2) = </t>
  </si>
  <si>
    <t>Yd5 - Y5(2)</t>
  </si>
  <si>
    <t>Yd7 - Y7(2)</t>
  </si>
  <si>
    <t>Yd6 - Y6(2)</t>
  </si>
  <si>
    <t>Yd8 - Y8(2)</t>
  </si>
  <si>
    <t>DW 5(2) =</t>
  </si>
  <si>
    <t>DW 6(2) =</t>
  </si>
  <si>
    <t>DW 7(2) =</t>
  </si>
  <si>
    <t>DW 8(2) =</t>
  </si>
  <si>
    <t>W5 (3) =</t>
  </si>
  <si>
    <t>W6 (3) =</t>
  </si>
  <si>
    <t>W7 (3) =</t>
  </si>
  <si>
    <t>W8 (3) =</t>
  </si>
  <si>
    <t>DW 4(2) =</t>
  </si>
  <si>
    <t>W4 (3) =</t>
  </si>
  <si>
    <t>S4 (2) =</t>
  </si>
  <si>
    <t>Y4(2)]</t>
  </si>
  <si>
    <t>S5(2)=</t>
  </si>
  <si>
    <t>S6(2)=</t>
  </si>
  <si>
    <t>S7(2)=</t>
  </si>
  <si>
    <t>S8(2)=</t>
  </si>
  <si>
    <t>W64(2)</t>
  </si>
  <si>
    <t>W74(2)</t>
  </si>
  <si>
    <t>W84(2)</t>
  </si>
  <si>
    <t>W64(1)</t>
  </si>
  <si>
    <t>W74(1)</t>
  </si>
  <si>
    <t>W84(1)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</si>
</sst>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00000"/>
    <numFmt numFmtId="165" formatCode="0.0000"/>
    <numFmt numFmtId="166" formatCode="0.000"/>
    <numFmt numFmtId="167" formatCode="0.00000"/>
  </numFmts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FFC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9"/>
      <name val="Calibri"/>
      <family val="2"/>
      <scheme val="minor"/>
    </font>
    <font>
      <sz val="9"/>
      <color theme="4"/>
      <name val="Calibri"/>
      <family val="2"/>
      <scheme val="minor"/>
    </font>
    <font>
      <sz val="9"/>
      <name val="Calibri"/>
      <family val="2"/>
      <scheme val="minor"/>
    </font>
    <font>
      <sz val="9"/>
      <color rgb="FFFFC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3" borderId="0" xfId="0" applyFill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0" fillId="0" borderId="3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3" borderId="2" xfId="0" applyFill="1" applyBorder="1"/>
    <xf numFmtId="0" fontId="0" fillId="0" borderId="0" xfId="0" applyFill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/>
    <xf numFmtId="0" fontId="0" fillId="0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8" fillId="4" borderId="0" xfId="0" applyFont="1" applyFill="1"/>
    <xf numFmtId="0" fontId="9" fillId="4" borderId="2" xfId="0" applyFont="1" applyFill="1" applyBorder="1" applyAlignment="1">
      <alignment horizontal="right"/>
    </xf>
    <xf numFmtId="0" fontId="10" fillId="4" borderId="6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0" xfId="0" applyFill="1"/>
    <xf numFmtId="0" fontId="0" fillId="0" borderId="0" xfId="0" applyAlignment="1"/>
    <xf numFmtId="0" fontId="0" fillId="5" borderId="0" xfId="0" applyFill="1" applyAlignment="1">
      <alignment horizontal="right" vertical="center"/>
    </xf>
    <xf numFmtId="0" fontId="0" fillId="0" borderId="0" xfId="0" applyAlignment="1">
      <alignment horizontal="left"/>
    </xf>
    <xf numFmtId="0" fontId="18" fillId="0" borderId="0" xfId="0" applyFont="1" applyAlignment="1">
      <alignment horizontal="right"/>
    </xf>
    <xf numFmtId="0" fontId="18" fillId="0" borderId="0" xfId="0" applyFont="1"/>
    <xf numFmtId="2" fontId="2" fillId="0" borderId="3" xfId="0" applyNumberFormat="1" applyFont="1" applyBorder="1"/>
    <xf numFmtId="165" fontId="0" fillId="5" borderId="0" xfId="0" applyNumberFormat="1" applyFill="1" applyBorder="1" applyAlignment="1"/>
    <xf numFmtId="165" fontId="0" fillId="5" borderId="0" xfId="0" applyNumberFormat="1" applyFill="1" applyAlignment="1"/>
    <xf numFmtId="165" fontId="0" fillId="0" borderId="2" xfId="0" applyNumberFormat="1" applyBorder="1"/>
    <xf numFmtId="165" fontId="0" fillId="0" borderId="3" xfId="0" applyNumberFormat="1" applyBorder="1"/>
    <xf numFmtId="0" fontId="0" fillId="0" borderId="0" xfId="0" applyFill="1"/>
    <xf numFmtId="165" fontId="0" fillId="5" borderId="2" xfId="0" applyNumberFormat="1" applyFill="1" applyBorder="1"/>
    <xf numFmtId="165" fontId="0" fillId="5" borderId="3" xfId="0" applyNumberFormat="1" applyFill="1" applyBorder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1" fillId="0" borderId="0" xfId="0" applyFont="1" applyAlignment="1">
      <alignment vertical="center"/>
    </xf>
    <xf numFmtId="1" fontId="0" fillId="6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3" xfId="0" applyFont="1" applyBorder="1"/>
    <xf numFmtId="1" fontId="0" fillId="0" borderId="3" xfId="0" applyNumberFormat="1" applyFont="1" applyBorder="1"/>
    <xf numFmtId="0" fontId="0" fillId="0" borderId="0" xfId="0" applyBorder="1" applyAlignment="1">
      <alignment horizontal="center" vertical="center"/>
    </xf>
    <xf numFmtId="167" fontId="0" fillId="5" borderId="0" xfId="0" applyNumberFormat="1" applyFill="1"/>
    <xf numFmtId="0" fontId="0" fillId="0" borderId="0" xfId="0" applyFill="1" applyBorder="1"/>
    <xf numFmtId="2" fontId="0" fillId="0" borderId="0" xfId="0" applyNumberFormat="1" applyFont="1"/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0" fillId="0" borderId="0" xfId="0" applyFill="1" applyAlignment="1"/>
    <xf numFmtId="0" fontId="0" fillId="2" borderId="0" xfId="0" applyFill="1"/>
    <xf numFmtId="0" fontId="0" fillId="0" borderId="0" xfId="0" applyFont="1" applyBorder="1"/>
    <xf numFmtId="0" fontId="0" fillId="2" borderId="0" xfId="0" applyFill="1" applyBorder="1"/>
    <xf numFmtId="0" fontId="4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6" xfId="0" applyFill="1" applyBorder="1"/>
    <xf numFmtId="0" fontId="0" fillId="8" borderId="0" xfId="0" applyFill="1" applyAlignment="1">
      <alignment horizontal="center"/>
    </xf>
    <xf numFmtId="0" fontId="0" fillId="8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0" xfId="0" applyNumberFormat="1" applyFont="1"/>
    <xf numFmtId="0" fontId="7" fillId="9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5" borderId="0" xfId="0" applyFont="1" applyFill="1" applyAlignment="1">
      <alignment horizontal="right" vertical="center"/>
    </xf>
    <xf numFmtId="0" fontId="0" fillId="0" borderId="0" xfId="0" applyFont="1" applyAlignment="1">
      <alignment horizontal="center"/>
    </xf>
    <xf numFmtId="166" fontId="0" fillId="5" borderId="0" xfId="0" applyNumberFormat="1" applyFont="1" applyFill="1"/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19" fillId="5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6" borderId="0" xfId="0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2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20" fillId="0" borderId="3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7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0" fillId="5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5" borderId="6" xfId="0" applyFill="1" applyBorder="1" applyAlignment="1">
      <alignment horizontal="center" vertical="center"/>
    </xf>
    <xf numFmtId="165" fontId="0" fillId="5" borderId="0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0" xfId="0" applyFill="1" applyAlignment="1">
      <alignment horizontal="center" vertical="center"/>
    </xf>
    <xf numFmtId="165" fontId="0" fillId="5" borderId="2" xfId="0" applyNumberFormat="1" applyFont="1" applyFill="1" applyBorder="1" applyAlignment="1">
      <alignment horizontal="center"/>
    </xf>
    <xf numFmtId="165" fontId="0" fillId="5" borderId="6" xfId="0" applyNumberFormat="1" applyFont="1" applyFill="1" applyBorder="1" applyAlignment="1">
      <alignment horizontal="center"/>
    </xf>
    <xf numFmtId="0" fontId="4" fillId="8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Alignment="1">
      <alignment horizontal="center" wrapText="1"/>
    </xf>
    <xf numFmtId="0" fontId="4" fillId="5" borderId="0" xfId="0" applyFont="1" applyFill="1" applyAlignment="1">
      <alignment horizontal="center"/>
    </xf>
    <xf numFmtId="1" fontId="0" fillId="1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23" fillId="4" borderId="0" xfId="0" applyFont="1" applyFill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23" fillId="4" borderId="0" xfId="0" applyFont="1" applyFill="1" applyBorder="1" applyAlignment="1">
      <alignment horizontal="center" vertical="center"/>
    </xf>
    <xf numFmtId="166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7</xdr:row>
      <xdr:rowOff>0</xdr:rowOff>
    </xdr:from>
    <xdr:to>
      <xdr:col>2</xdr:col>
      <xdr:colOff>600075</xdr:colOff>
      <xdr:row>9</xdr:row>
      <xdr:rowOff>161925</xdr:rowOff>
    </xdr:to>
    <xdr:sp macro="" textlink="">
      <xdr:nvSpPr>
        <xdr:cNvPr id="2" name="Elipse 1"/>
        <xdr:cNvSpPr/>
      </xdr:nvSpPr>
      <xdr:spPr>
        <a:xfrm>
          <a:off x="990600" y="781050"/>
          <a:ext cx="51435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  <a:endParaRPr lang="pt-BR" sz="24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76200</xdr:colOff>
      <xdr:row>4</xdr:row>
      <xdr:rowOff>142875</xdr:rowOff>
    </xdr:from>
    <xdr:to>
      <xdr:col>4</xdr:col>
      <xdr:colOff>590550</xdr:colOff>
      <xdr:row>7</xdr:row>
      <xdr:rowOff>95250</xdr:rowOff>
    </xdr:to>
    <xdr:sp macro="" textlink="">
      <xdr:nvSpPr>
        <xdr:cNvPr id="3" name="Elipse 2"/>
        <xdr:cNvSpPr/>
      </xdr:nvSpPr>
      <xdr:spPr>
        <a:xfrm>
          <a:off x="2200275" y="923925"/>
          <a:ext cx="51435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endParaRPr lang="pt-BR" sz="24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57150</xdr:colOff>
      <xdr:row>9</xdr:row>
      <xdr:rowOff>38100</xdr:rowOff>
    </xdr:from>
    <xdr:to>
      <xdr:col>4</xdr:col>
      <xdr:colOff>571500</xdr:colOff>
      <xdr:row>11</xdr:row>
      <xdr:rowOff>180975</xdr:rowOff>
    </xdr:to>
    <xdr:sp macro="" textlink="">
      <xdr:nvSpPr>
        <xdr:cNvPr id="4" name="Elipse 3"/>
        <xdr:cNvSpPr/>
      </xdr:nvSpPr>
      <xdr:spPr>
        <a:xfrm>
          <a:off x="2181225" y="1790700"/>
          <a:ext cx="51435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0</xdr:col>
      <xdr:colOff>247650</xdr:colOff>
      <xdr:row>6</xdr:row>
      <xdr:rowOff>114300</xdr:rowOff>
    </xdr:from>
    <xdr:to>
      <xdr:col>2</xdr:col>
      <xdr:colOff>161050</xdr:colOff>
      <xdr:row>7</xdr:row>
      <xdr:rowOff>79510</xdr:rowOff>
    </xdr:to>
    <xdr:cxnSp macro="">
      <xdr:nvCxnSpPr>
        <xdr:cNvPr id="6" name="Conector de seta reta 5"/>
        <xdr:cNvCxnSpPr>
          <a:endCxn id="2" idx="1"/>
        </xdr:cNvCxnSpPr>
      </xdr:nvCxnSpPr>
      <xdr:spPr>
        <a:xfrm>
          <a:off x="247650" y="695325"/>
          <a:ext cx="818275" cy="165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9</xdr:row>
      <xdr:rowOff>82415</xdr:rowOff>
    </xdr:from>
    <xdr:to>
      <xdr:col>2</xdr:col>
      <xdr:colOff>161050</xdr:colOff>
      <xdr:row>10</xdr:row>
      <xdr:rowOff>76200</xdr:rowOff>
    </xdr:to>
    <xdr:cxnSp macro="">
      <xdr:nvCxnSpPr>
        <xdr:cNvPr id="8" name="Conector de seta reta 7"/>
        <xdr:cNvCxnSpPr>
          <a:endCxn id="2" idx="3"/>
        </xdr:cNvCxnSpPr>
      </xdr:nvCxnSpPr>
      <xdr:spPr>
        <a:xfrm flipV="1">
          <a:off x="304800" y="1244465"/>
          <a:ext cx="761125" cy="19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</xdr:row>
      <xdr:rowOff>0</xdr:rowOff>
    </xdr:from>
    <xdr:to>
      <xdr:col>2</xdr:col>
      <xdr:colOff>342900</xdr:colOff>
      <xdr:row>7</xdr:row>
      <xdr:rowOff>0</xdr:rowOff>
    </xdr:to>
    <xdr:cxnSp macro="">
      <xdr:nvCxnSpPr>
        <xdr:cNvPr id="9" name="Conector de seta reta 8"/>
        <xdr:cNvCxnSpPr>
          <a:endCxn id="2" idx="0"/>
        </xdr:cNvCxnSpPr>
      </xdr:nvCxnSpPr>
      <xdr:spPr>
        <a:xfrm>
          <a:off x="762000" y="781050"/>
          <a:ext cx="485775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524750</xdr:colOff>
      <xdr:row>6</xdr:row>
      <xdr:rowOff>23813</xdr:rowOff>
    </xdr:from>
    <xdr:to>
      <xdr:col>4</xdr:col>
      <xdr:colOff>76200</xdr:colOff>
      <xdr:row>7</xdr:row>
      <xdr:rowOff>79510</xdr:rowOff>
    </xdr:to>
    <xdr:cxnSp macro="">
      <xdr:nvCxnSpPr>
        <xdr:cNvPr id="11" name="Conector de seta reta 10"/>
        <xdr:cNvCxnSpPr>
          <a:stCxn id="2" idx="7"/>
          <a:endCxn id="3" idx="2"/>
        </xdr:cNvCxnSpPr>
      </xdr:nvCxnSpPr>
      <xdr:spPr>
        <a:xfrm flipV="1">
          <a:off x="1429625" y="1195388"/>
          <a:ext cx="770650" cy="2557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524750</xdr:colOff>
      <xdr:row>9</xdr:row>
      <xdr:rowOff>82415</xdr:rowOff>
    </xdr:from>
    <xdr:to>
      <xdr:col>4</xdr:col>
      <xdr:colOff>57150</xdr:colOff>
      <xdr:row>10</xdr:row>
      <xdr:rowOff>109538</xdr:rowOff>
    </xdr:to>
    <xdr:cxnSp macro="">
      <xdr:nvCxnSpPr>
        <xdr:cNvPr id="14" name="Conector de seta reta 13"/>
        <xdr:cNvCxnSpPr>
          <a:stCxn id="2" idx="5"/>
          <a:endCxn id="4" idx="2"/>
        </xdr:cNvCxnSpPr>
      </xdr:nvCxnSpPr>
      <xdr:spPr>
        <a:xfrm>
          <a:off x="1429625" y="1835015"/>
          <a:ext cx="751600" cy="2271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3</xdr:row>
      <xdr:rowOff>180975</xdr:rowOff>
    </xdr:from>
    <xdr:to>
      <xdr:col>4</xdr:col>
      <xdr:colOff>333375</xdr:colOff>
      <xdr:row>4</xdr:row>
      <xdr:rowOff>142875</xdr:rowOff>
    </xdr:to>
    <xdr:cxnSp macro="">
      <xdr:nvCxnSpPr>
        <xdr:cNvPr id="21" name="Conector de seta reta 20"/>
        <xdr:cNvCxnSpPr>
          <a:endCxn id="3" idx="0"/>
        </xdr:cNvCxnSpPr>
      </xdr:nvCxnSpPr>
      <xdr:spPr>
        <a:xfrm>
          <a:off x="2076450" y="762000"/>
          <a:ext cx="3810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3</xdr:row>
      <xdr:rowOff>180975</xdr:rowOff>
    </xdr:from>
    <xdr:to>
      <xdr:col>4</xdr:col>
      <xdr:colOff>132475</xdr:colOff>
      <xdr:row>9</xdr:row>
      <xdr:rowOff>117610</xdr:rowOff>
    </xdr:to>
    <xdr:cxnSp macro="">
      <xdr:nvCxnSpPr>
        <xdr:cNvPr id="24" name="Conector de seta reta 23"/>
        <xdr:cNvCxnSpPr>
          <a:endCxn id="4" idx="1"/>
        </xdr:cNvCxnSpPr>
      </xdr:nvCxnSpPr>
      <xdr:spPr>
        <a:xfrm>
          <a:off x="1990725" y="762000"/>
          <a:ext cx="265825" cy="11082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6</xdr:row>
      <xdr:rowOff>19050</xdr:rowOff>
    </xdr:from>
    <xdr:to>
      <xdr:col>6</xdr:col>
      <xdr:colOff>76200</xdr:colOff>
      <xdr:row>6</xdr:row>
      <xdr:rowOff>23813</xdr:rowOff>
    </xdr:to>
    <xdr:cxnSp macro="">
      <xdr:nvCxnSpPr>
        <xdr:cNvPr id="28" name="Conector de seta reta 27"/>
        <xdr:cNvCxnSpPr>
          <a:stCxn id="3" idx="6"/>
        </xdr:cNvCxnSpPr>
      </xdr:nvCxnSpPr>
      <xdr:spPr>
        <a:xfrm flipV="1">
          <a:off x="2714625" y="1190625"/>
          <a:ext cx="704850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10</xdr:row>
      <xdr:rowOff>95250</xdr:rowOff>
    </xdr:from>
    <xdr:to>
      <xdr:col>6</xdr:col>
      <xdr:colOff>47625</xdr:colOff>
      <xdr:row>10</xdr:row>
      <xdr:rowOff>109538</xdr:rowOff>
    </xdr:to>
    <xdr:cxnSp macro="">
      <xdr:nvCxnSpPr>
        <xdr:cNvPr id="31" name="Conector de seta reta 30"/>
        <xdr:cNvCxnSpPr>
          <a:stCxn id="4" idx="6"/>
        </xdr:cNvCxnSpPr>
      </xdr:nvCxnSpPr>
      <xdr:spPr>
        <a:xfrm flipV="1">
          <a:off x="2695575" y="2047875"/>
          <a:ext cx="695325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28575</xdr:colOff>
      <xdr:row>4</xdr:row>
      <xdr:rowOff>123825</xdr:rowOff>
    </xdr:from>
    <xdr:ext cx="431144" cy="264560"/>
    <xdr:sp macro="" textlink="">
      <xdr:nvSpPr>
        <xdr:cNvPr id="34" name="CaixaDeTexto 33"/>
        <xdr:cNvSpPr txBox="1"/>
      </xdr:nvSpPr>
      <xdr:spPr>
        <a:xfrm>
          <a:off x="933450" y="904875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wb1</a:t>
          </a:r>
        </a:p>
      </xdr:txBody>
    </xdr:sp>
    <xdr:clientData/>
  </xdr:oneCellAnchor>
  <xdr:oneCellAnchor>
    <xdr:from>
      <xdr:col>1</xdr:col>
      <xdr:colOff>104775</xdr:colOff>
      <xdr:row>5</xdr:row>
      <xdr:rowOff>142875</xdr:rowOff>
    </xdr:from>
    <xdr:ext cx="428515" cy="264560"/>
    <xdr:sp macro="" textlink="">
      <xdr:nvSpPr>
        <xdr:cNvPr id="35" name="CaixaDeTexto 34"/>
        <xdr:cNvSpPr txBox="1"/>
      </xdr:nvSpPr>
      <xdr:spPr>
        <a:xfrm>
          <a:off x="400050" y="11144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w11</a:t>
          </a:r>
        </a:p>
      </xdr:txBody>
    </xdr:sp>
    <xdr:clientData/>
  </xdr:oneCellAnchor>
  <xdr:oneCellAnchor>
    <xdr:from>
      <xdr:col>1</xdr:col>
      <xdr:colOff>85725</xdr:colOff>
      <xdr:row>9</xdr:row>
      <xdr:rowOff>0</xdr:rowOff>
    </xdr:from>
    <xdr:ext cx="428515" cy="264560"/>
    <xdr:sp macro="" textlink="">
      <xdr:nvSpPr>
        <xdr:cNvPr id="36" name="CaixaDeTexto 35"/>
        <xdr:cNvSpPr txBox="1"/>
      </xdr:nvSpPr>
      <xdr:spPr>
        <a:xfrm>
          <a:off x="381000" y="17526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w12</a:t>
          </a:r>
        </a:p>
      </xdr:txBody>
    </xdr:sp>
    <xdr:clientData/>
  </xdr:oneCellAnchor>
  <xdr:oneCellAnchor>
    <xdr:from>
      <xdr:col>3</xdr:col>
      <xdr:colOff>133350</xdr:colOff>
      <xdr:row>9</xdr:row>
      <xdr:rowOff>38100</xdr:rowOff>
    </xdr:from>
    <xdr:ext cx="428515" cy="264560"/>
    <xdr:sp macro="" textlink="">
      <xdr:nvSpPr>
        <xdr:cNvPr id="37" name="CaixaDeTexto 36"/>
        <xdr:cNvSpPr txBox="1"/>
      </xdr:nvSpPr>
      <xdr:spPr>
        <a:xfrm>
          <a:off x="1647825" y="17907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w31</a:t>
          </a:r>
        </a:p>
      </xdr:txBody>
    </xdr:sp>
    <xdr:clientData/>
  </xdr:oneCellAnchor>
  <xdr:oneCellAnchor>
    <xdr:from>
      <xdr:col>3</xdr:col>
      <xdr:colOff>28575</xdr:colOff>
      <xdr:row>5</xdr:row>
      <xdr:rowOff>171450</xdr:rowOff>
    </xdr:from>
    <xdr:ext cx="428515" cy="264560"/>
    <xdr:sp macro="" textlink="">
      <xdr:nvSpPr>
        <xdr:cNvPr id="38" name="CaixaDeTexto 37"/>
        <xdr:cNvSpPr txBox="1"/>
      </xdr:nvSpPr>
      <xdr:spPr>
        <a:xfrm>
          <a:off x="1543050" y="11430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w21</a:t>
          </a:r>
        </a:p>
      </xdr:txBody>
    </xdr:sp>
    <xdr:clientData/>
  </xdr:oneCellAnchor>
  <xdr:oneCellAnchor>
    <xdr:from>
      <xdr:col>4</xdr:col>
      <xdr:colOff>0</xdr:colOff>
      <xdr:row>7</xdr:row>
      <xdr:rowOff>95250</xdr:rowOff>
    </xdr:from>
    <xdr:ext cx="431144" cy="264560"/>
    <xdr:sp macro="" textlink="">
      <xdr:nvSpPr>
        <xdr:cNvPr id="39" name="CaixaDeTexto 38"/>
        <xdr:cNvSpPr txBox="1"/>
      </xdr:nvSpPr>
      <xdr:spPr>
        <a:xfrm>
          <a:off x="2124075" y="1466850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wb3</a:t>
          </a:r>
        </a:p>
      </xdr:txBody>
    </xdr:sp>
    <xdr:clientData/>
  </xdr:oneCellAnchor>
  <xdr:oneCellAnchor>
    <xdr:from>
      <xdr:col>4</xdr:col>
      <xdr:colOff>9525</xdr:colOff>
      <xdr:row>3</xdr:row>
      <xdr:rowOff>38100</xdr:rowOff>
    </xdr:from>
    <xdr:ext cx="431144" cy="264560"/>
    <xdr:sp macro="" textlink="">
      <xdr:nvSpPr>
        <xdr:cNvPr id="40" name="CaixaDeTexto 39"/>
        <xdr:cNvSpPr txBox="1"/>
      </xdr:nvSpPr>
      <xdr:spPr>
        <a:xfrm>
          <a:off x="2133600" y="619125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wb2</a:t>
          </a:r>
        </a:p>
      </xdr:txBody>
    </xdr:sp>
    <xdr:clientData/>
  </xdr:oneCellAnchor>
  <xdr:oneCellAnchor>
    <xdr:from>
      <xdr:col>5</xdr:col>
      <xdr:colOff>38100</xdr:colOff>
      <xdr:row>5</xdr:row>
      <xdr:rowOff>28575</xdr:rowOff>
    </xdr:from>
    <xdr:ext cx="336182" cy="264560"/>
    <xdr:sp macro="" textlink="">
      <xdr:nvSpPr>
        <xdr:cNvPr id="43" name="CaixaDeTexto 42"/>
        <xdr:cNvSpPr txBox="1"/>
      </xdr:nvSpPr>
      <xdr:spPr>
        <a:xfrm>
          <a:off x="2771775" y="1000125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V2</a:t>
          </a:r>
        </a:p>
      </xdr:txBody>
    </xdr:sp>
    <xdr:clientData/>
  </xdr:oneCellAnchor>
  <xdr:oneCellAnchor>
    <xdr:from>
      <xdr:col>6</xdr:col>
      <xdr:colOff>0</xdr:colOff>
      <xdr:row>5</xdr:row>
      <xdr:rowOff>66675</xdr:rowOff>
    </xdr:from>
    <xdr:ext cx="324897" cy="436786"/>
    <xdr:sp macro="" textlink="">
      <xdr:nvSpPr>
        <xdr:cNvPr id="44" name="CaixaDeTexto 43"/>
        <xdr:cNvSpPr txBox="1"/>
      </xdr:nvSpPr>
      <xdr:spPr>
        <a:xfrm>
          <a:off x="3143250" y="1057275"/>
          <a:ext cx="32489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Y2</a:t>
          </a:r>
        </a:p>
        <a:p>
          <a:endParaRPr lang="pt-BR" sz="1100"/>
        </a:p>
      </xdr:txBody>
    </xdr:sp>
    <xdr:clientData/>
  </xdr:oneCellAnchor>
  <xdr:oneCellAnchor>
    <xdr:from>
      <xdr:col>6</xdr:col>
      <xdr:colOff>0</xdr:colOff>
      <xdr:row>9</xdr:row>
      <xdr:rowOff>152400</xdr:rowOff>
    </xdr:from>
    <xdr:ext cx="324897" cy="436786"/>
    <xdr:sp macro="" textlink="">
      <xdr:nvSpPr>
        <xdr:cNvPr id="45" name="CaixaDeTexto 44"/>
        <xdr:cNvSpPr txBox="1"/>
      </xdr:nvSpPr>
      <xdr:spPr>
        <a:xfrm>
          <a:off x="3143250" y="1933575"/>
          <a:ext cx="32489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Y3</a:t>
          </a:r>
        </a:p>
        <a:p>
          <a:endParaRPr lang="pt-BR" sz="1100"/>
        </a:p>
      </xdr:txBody>
    </xdr:sp>
    <xdr:clientData/>
  </xdr:oneCellAnchor>
  <xdr:oneCellAnchor>
    <xdr:from>
      <xdr:col>2</xdr:col>
      <xdr:colOff>552450</xdr:colOff>
      <xdr:row>7</xdr:row>
      <xdr:rowOff>114300</xdr:rowOff>
    </xdr:from>
    <xdr:ext cx="336182" cy="264560"/>
    <xdr:sp macro="" textlink="">
      <xdr:nvSpPr>
        <xdr:cNvPr id="46" name="CaixaDeTexto 45"/>
        <xdr:cNvSpPr txBox="1"/>
      </xdr:nvSpPr>
      <xdr:spPr>
        <a:xfrm>
          <a:off x="1457325" y="1485900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V1</a:t>
          </a:r>
        </a:p>
      </xdr:txBody>
    </xdr:sp>
    <xdr:clientData/>
  </xdr:oneCellAnchor>
  <xdr:oneCellAnchor>
    <xdr:from>
      <xdr:col>5</xdr:col>
      <xdr:colOff>19050</xdr:colOff>
      <xdr:row>9</xdr:row>
      <xdr:rowOff>57150</xdr:rowOff>
    </xdr:from>
    <xdr:ext cx="336182" cy="264560"/>
    <xdr:sp macro="" textlink="">
      <xdr:nvSpPr>
        <xdr:cNvPr id="47" name="CaixaDeTexto 46"/>
        <xdr:cNvSpPr txBox="1"/>
      </xdr:nvSpPr>
      <xdr:spPr>
        <a:xfrm>
          <a:off x="2752725" y="1809750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V3</a:t>
          </a:r>
        </a:p>
      </xdr:txBody>
    </xdr:sp>
    <xdr:clientData/>
  </xdr:oneCellAnchor>
  <xdr:twoCellAnchor>
    <xdr:from>
      <xdr:col>11</xdr:col>
      <xdr:colOff>400050</xdr:colOff>
      <xdr:row>36</xdr:row>
      <xdr:rowOff>152400</xdr:rowOff>
    </xdr:from>
    <xdr:to>
      <xdr:col>11</xdr:col>
      <xdr:colOff>600075</xdr:colOff>
      <xdr:row>37</xdr:row>
      <xdr:rowOff>76200</xdr:rowOff>
    </xdr:to>
    <xdr:cxnSp macro="">
      <xdr:nvCxnSpPr>
        <xdr:cNvPr id="7" name="Conector de seta reta 6"/>
        <xdr:cNvCxnSpPr/>
      </xdr:nvCxnSpPr>
      <xdr:spPr>
        <a:xfrm flipV="1">
          <a:off x="5619750" y="7200900"/>
          <a:ext cx="2000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400050</xdr:colOff>
      <xdr:row>37</xdr:row>
      <xdr:rowOff>133350</xdr:rowOff>
    </xdr:from>
    <xdr:to>
      <xdr:col>11</xdr:col>
      <xdr:colOff>571500</xdr:colOff>
      <xdr:row>38</xdr:row>
      <xdr:rowOff>57150</xdr:rowOff>
    </xdr:to>
    <xdr:cxnSp macro="">
      <xdr:nvCxnSpPr>
        <xdr:cNvPr id="12" name="Conector de seta reta 11"/>
        <xdr:cNvCxnSpPr/>
      </xdr:nvCxnSpPr>
      <xdr:spPr>
        <a:xfrm>
          <a:off x="5619750" y="7372350"/>
          <a:ext cx="17145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7</xdr:row>
      <xdr:rowOff>0</xdr:rowOff>
    </xdr:from>
    <xdr:to>
      <xdr:col>2</xdr:col>
      <xdr:colOff>600075</xdr:colOff>
      <xdr:row>9</xdr:row>
      <xdr:rowOff>161925</xdr:rowOff>
    </xdr:to>
    <xdr:sp macro="" textlink="">
      <xdr:nvSpPr>
        <xdr:cNvPr id="2" name="Elipse 1"/>
        <xdr:cNvSpPr/>
      </xdr:nvSpPr>
      <xdr:spPr>
        <a:xfrm>
          <a:off x="990600" y="1390650"/>
          <a:ext cx="514350" cy="552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  <a:endParaRPr lang="pt-BR" sz="24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76200</xdr:colOff>
      <xdr:row>4</xdr:row>
      <xdr:rowOff>142875</xdr:rowOff>
    </xdr:from>
    <xdr:to>
      <xdr:col>4</xdr:col>
      <xdr:colOff>590550</xdr:colOff>
      <xdr:row>7</xdr:row>
      <xdr:rowOff>95250</xdr:rowOff>
    </xdr:to>
    <xdr:sp macro="" textlink="">
      <xdr:nvSpPr>
        <xdr:cNvPr id="3" name="Elipse 2"/>
        <xdr:cNvSpPr/>
      </xdr:nvSpPr>
      <xdr:spPr>
        <a:xfrm>
          <a:off x="2200275" y="933450"/>
          <a:ext cx="514350" cy="552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endParaRPr lang="pt-BR" sz="24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57150</xdr:colOff>
      <xdr:row>9</xdr:row>
      <xdr:rowOff>38100</xdr:rowOff>
    </xdr:from>
    <xdr:to>
      <xdr:col>4</xdr:col>
      <xdr:colOff>571500</xdr:colOff>
      <xdr:row>11</xdr:row>
      <xdr:rowOff>180975</xdr:rowOff>
    </xdr:to>
    <xdr:sp macro="" textlink="">
      <xdr:nvSpPr>
        <xdr:cNvPr id="4" name="Elipse 3"/>
        <xdr:cNvSpPr/>
      </xdr:nvSpPr>
      <xdr:spPr>
        <a:xfrm>
          <a:off x="2181225" y="1819275"/>
          <a:ext cx="51435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0</xdr:col>
      <xdr:colOff>247650</xdr:colOff>
      <xdr:row>6</xdr:row>
      <xdr:rowOff>114300</xdr:rowOff>
    </xdr:from>
    <xdr:to>
      <xdr:col>2</xdr:col>
      <xdr:colOff>161050</xdr:colOff>
      <xdr:row>7</xdr:row>
      <xdr:rowOff>79510</xdr:rowOff>
    </xdr:to>
    <xdr:cxnSp macro="">
      <xdr:nvCxnSpPr>
        <xdr:cNvPr id="5" name="Conector de seta reta 4"/>
        <xdr:cNvCxnSpPr>
          <a:endCxn id="2" idx="1"/>
        </xdr:cNvCxnSpPr>
      </xdr:nvCxnSpPr>
      <xdr:spPr>
        <a:xfrm>
          <a:off x="247650" y="1304925"/>
          <a:ext cx="818275" cy="165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9</xdr:row>
      <xdr:rowOff>82415</xdr:rowOff>
    </xdr:from>
    <xdr:to>
      <xdr:col>2</xdr:col>
      <xdr:colOff>161050</xdr:colOff>
      <xdr:row>10</xdr:row>
      <xdr:rowOff>76200</xdr:rowOff>
    </xdr:to>
    <xdr:cxnSp macro="">
      <xdr:nvCxnSpPr>
        <xdr:cNvPr id="6" name="Conector de seta reta 5"/>
        <xdr:cNvCxnSpPr>
          <a:endCxn id="2" idx="3"/>
        </xdr:cNvCxnSpPr>
      </xdr:nvCxnSpPr>
      <xdr:spPr>
        <a:xfrm flipV="1">
          <a:off x="304800" y="1863590"/>
          <a:ext cx="761125" cy="19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</xdr:row>
      <xdr:rowOff>0</xdr:rowOff>
    </xdr:from>
    <xdr:to>
      <xdr:col>2</xdr:col>
      <xdr:colOff>342900</xdr:colOff>
      <xdr:row>7</xdr:row>
      <xdr:rowOff>0</xdr:rowOff>
    </xdr:to>
    <xdr:cxnSp macro="">
      <xdr:nvCxnSpPr>
        <xdr:cNvPr id="7" name="Conector de seta reta 6"/>
        <xdr:cNvCxnSpPr>
          <a:endCxn id="2" idx="0"/>
        </xdr:cNvCxnSpPr>
      </xdr:nvCxnSpPr>
      <xdr:spPr>
        <a:xfrm>
          <a:off x="762000" y="790575"/>
          <a:ext cx="48577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524750</xdr:colOff>
      <xdr:row>6</xdr:row>
      <xdr:rowOff>23813</xdr:rowOff>
    </xdr:from>
    <xdr:to>
      <xdr:col>4</xdr:col>
      <xdr:colOff>76200</xdr:colOff>
      <xdr:row>7</xdr:row>
      <xdr:rowOff>79510</xdr:rowOff>
    </xdr:to>
    <xdr:cxnSp macro="">
      <xdr:nvCxnSpPr>
        <xdr:cNvPr id="8" name="Conector de seta reta 7"/>
        <xdr:cNvCxnSpPr>
          <a:stCxn id="2" idx="7"/>
          <a:endCxn id="3" idx="2"/>
        </xdr:cNvCxnSpPr>
      </xdr:nvCxnSpPr>
      <xdr:spPr>
        <a:xfrm flipV="1">
          <a:off x="1429625" y="1214438"/>
          <a:ext cx="770650" cy="2557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524750</xdr:colOff>
      <xdr:row>9</xdr:row>
      <xdr:rowOff>82415</xdr:rowOff>
    </xdr:from>
    <xdr:to>
      <xdr:col>4</xdr:col>
      <xdr:colOff>57150</xdr:colOff>
      <xdr:row>10</xdr:row>
      <xdr:rowOff>109538</xdr:rowOff>
    </xdr:to>
    <xdr:cxnSp macro="">
      <xdr:nvCxnSpPr>
        <xdr:cNvPr id="9" name="Conector de seta reta 8"/>
        <xdr:cNvCxnSpPr>
          <a:stCxn id="2" idx="5"/>
          <a:endCxn id="4" idx="2"/>
        </xdr:cNvCxnSpPr>
      </xdr:nvCxnSpPr>
      <xdr:spPr>
        <a:xfrm>
          <a:off x="1429625" y="1863590"/>
          <a:ext cx="751600" cy="2271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3</xdr:row>
      <xdr:rowOff>180975</xdr:rowOff>
    </xdr:from>
    <xdr:to>
      <xdr:col>4</xdr:col>
      <xdr:colOff>333375</xdr:colOff>
      <xdr:row>4</xdr:row>
      <xdr:rowOff>142875</xdr:rowOff>
    </xdr:to>
    <xdr:cxnSp macro="">
      <xdr:nvCxnSpPr>
        <xdr:cNvPr id="10" name="Conector de seta reta 9"/>
        <xdr:cNvCxnSpPr>
          <a:endCxn id="3" idx="0"/>
        </xdr:cNvCxnSpPr>
      </xdr:nvCxnSpPr>
      <xdr:spPr>
        <a:xfrm>
          <a:off x="2076450" y="771525"/>
          <a:ext cx="3810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3</xdr:row>
      <xdr:rowOff>180975</xdr:rowOff>
    </xdr:from>
    <xdr:to>
      <xdr:col>4</xdr:col>
      <xdr:colOff>132475</xdr:colOff>
      <xdr:row>9</xdr:row>
      <xdr:rowOff>117610</xdr:rowOff>
    </xdr:to>
    <xdr:cxnSp macro="">
      <xdr:nvCxnSpPr>
        <xdr:cNvPr id="11" name="Conector de seta reta 10"/>
        <xdr:cNvCxnSpPr>
          <a:endCxn id="4" idx="1"/>
        </xdr:cNvCxnSpPr>
      </xdr:nvCxnSpPr>
      <xdr:spPr>
        <a:xfrm>
          <a:off x="1990725" y="771525"/>
          <a:ext cx="265825" cy="1127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6</xdr:row>
      <xdr:rowOff>19050</xdr:rowOff>
    </xdr:from>
    <xdr:to>
      <xdr:col>6</xdr:col>
      <xdr:colOff>76200</xdr:colOff>
      <xdr:row>6</xdr:row>
      <xdr:rowOff>23813</xdr:rowOff>
    </xdr:to>
    <xdr:cxnSp macro="">
      <xdr:nvCxnSpPr>
        <xdr:cNvPr id="12" name="Conector de seta reta 11"/>
        <xdr:cNvCxnSpPr>
          <a:stCxn id="3" idx="6"/>
        </xdr:cNvCxnSpPr>
      </xdr:nvCxnSpPr>
      <xdr:spPr>
        <a:xfrm flipV="1">
          <a:off x="2714625" y="1209675"/>
          <a:ext cx="5048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10</xdr:row>
      <xdr:rowOff>95250</xdr:rowOff>
    </xdr:from>
    <xdr:to>
      <xdr:col>6</xdr:col>
      <xdr:colOff>47625</xdr:colOff>
      <xdr:row>10</xdr:row>
      <xdr:rowOff>109538</xdr:rowOff>
    </xdr:to>
    <xdr:cxnSp macro="">
      <xdr:nvCxnSpPr>
        <xdr:cNvPr id="13" name="Conector de seta reta 12"/>
        <xdr:cNvCxnSpPr>
          <a:stCxn id="4" idx="6"/>
        </xdr:cNvCxnSpPr>
      </xdr:nvCxnSpPr>
      <xdr:spPr>
        <a:xfrm flipV="1">
          <a:off x="2695575" y="2076450"/>
          <a:ext cx="495300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28575</xdr:colOff>
      <xdr:row>4</xdr:row>
      <xdr:rowOff>123825</xdr:rowOff>
    </xdr:from>
    <xdr:ext cx="431144" cy="264560"/>
    <xdr:sp macro="" textlink="">
      <xdr:nvSpPr>
        <xdr:cNvPr id="14" name="CaixaDeTexto 13"/>
        <xdr:cNvSpPr txBox="1"/>
      </xdr:nvSpPr>
      <xdr:spPr>
        <a:xfrm>
          <a:off x="933450" y="914400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wb1</a:t>
          </a:r>
        </a:p>
      </xdr:txBody>
    </xdr:sp>
    <xdr:clientData/>
  </xdr:oneCellAnchor>
  <xdr:oneCellAnchor>
    <xdr:from>
      <xdr:col>1</xdr:col>
      <xdr:colOff>104775</xdr:colOff>
      <xdr:row>5</xdr:row>
      <xdr:rowOff>142875</xdr:rowOff>
    </xdr:from>
    <xdr:ext cx="428515" cy="264560"/>
    <xdr:sp macro="" textlink="">
      <xdr:nvSpPr>
        <xdr:cNvPr id="15" name="CaixaDeTexto 14"/>
        <xdr:cNvSpPr txBox="1"/>
      </xdr:nvSpPr>
      <xdr:spPr>
        <a:xfrm>
          <a:off x="400050" y="11334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w11</a:t>
          </a:r>
        </a:p>
      </xdr:txBody>
    </xdr:sp>
    <xdr:clientData/>
  </xdr:oneCellAnchor>
  <xdr:oneCellAnchor>
    <xdr:from>
      <xdr:col>1</xdr:col>
      <xdr:colOff>85725</xdr:colOff>
      <xdr:row>9</xdr:row>
      <xdr:rowOff>0</xdr:rowOff>
    </xdr:from>
    <xdr:ext cx="428515" cy="264560"/>
    <xdr:sp macro="" textlink="">
      <xdr:nvSpPr>
        <xdr:cNvPr id="16" name="CaixaDeTexto 15"/>
        <xdr:cNvSpPr txBox="1"/>
      </xdr:nvSpPr>
      <xdr:spPr>
        <a:xfrm>
          <a:off x="381000" y="17811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w12</a:t>
          </a:r>
        </a:p>
      </xdr:txBody>
    </xdr:sp>
    <xdr:clientData/>
  </xdr:oneCellAnchor>
  <xdr:oneCellAnchor>
    <xdr:from>
      <xdr:col>3</xdr:col>
      <xdr:colOff>133350</xdr:colOff>
      <xdr:row>9</xdr:row>
      <xdr:rowOff>38100</xdr:rowOff>
    </xdr:from>
    <xdr:ext cx="428515" cy="264560"/>
    <xdr:sp macro="" textlink="">
      <xdr:nvSpPr>
        <xdr:cNvPr id="17" name="CaixaDeTexto 16"/>
        <xdr:cNvSpPr txBox="1"/>
      </xdr:nvSpPr>
      <xdr:spPr>
        <a:xfrm>
          <a:off x="1647825" y="18192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w31</a:t>
          </a:r>
        </a:p>
      </xdr:txBody>
    </xdr:sp>
    <xdr:clientData/>
  </xdr:oneCellAnchor>
  <xdr:oneCellAnchor>
    <xdr:from>
      <xdr:col>3</xdr:col>
      <xdr:colOff>28575</xdr:colOff>
      <xdr:row>5</xdr:row>
      <xdr:rowOff>171450</xdr:rowOff>
    </xdr:from>
    <xdr:ext cx="428515" cy="264560"/>
    <xdr:sp macro="" textlink="">
      <xdr:nvSpPr>
        <xdr:cNvPr id="18" name="CaixaDeTexto 17"/>
        <xdr:cNvSpPr txBox="1"/>
      </xdr:nvSpPr>
      <xdr:spPr>
        <a:xfrm>
          <a:off x="1543050" y="11620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w21</a:t>
          </a:r>
        </a:p>
      </xdr:txBody>
    </xdr:sp>
    <xdr:clientData/>
  </xdr:oneCellAnchor>
  <xdr:oneCellAnchor>
    <xdr:from>
      <xdr:col>4</xdr:col>
      <xdr:colOff>0</xdr:colOff>
      <xdr:row>7</xdr:row>
      <xdr:rowOff>95250</xdr:rowOff>
    </xdr:from>
    <xdr:ext cx="431144" cy="264560"/>
    <xdr:sp macro="" textlink="">
      <xdr:nvSpPr>
        <xdr:cNvPr id="19" name="CaixaDeTexto 18"/>
        <xdr:cNvSpPr txBox="1"/>
      </xdr:nvSpPr>
      <xdr:spPr>
        <a:xfrm>
          <a:off x="2124075" y="1485900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wb3</a:t>
          </a:r>
        </a:p>
      </xdr:txBody>
    </xdr:sp>
    <xdr:clientData/>
  </xdr:oneCellAnchor>
  <xdr:oneCellAnchor>
    <xdr:from>
      <xdr:col>4</xdr:col>
      <xdr:colOff>9525</xdr:colOff>
      <xdr:row>3</xdr:row>
      <xdr:rowOff>38100</xdr:rowOff>
    </xdr:from>
    <xdr:ext cx="431144" cy="264560"/>
    <xdr:sp macro="" textlink="">
      <xdr:nvSpPr>
        <xdr:cNvPr id="20" name="CaixaDeTexto 19"/>
        <xdr:cNvSpPr txBox="1"/>
      </xdr:nvSpPr>
      <xdr:spPr>
        <a:xfrm>
          <a:off x="2133600" y="628650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wb2</a:t>
          </a:r>
        </a:p>
      </xdr:txBody>
    </xdr:sp>
    <xdr:clientData/>
  </xdr:oneCellAnchor>
  <xdr:oneCellAnchor>
    <xdr:from>
      <xdr:col>5</xdr:col>
      <xdr:colOff>38100</xdr:colOff>
      <xdr:row>5</xdr:row>
      <xdr:rowOff>28575</xdr:rowOff>
    </xdr:from>
    <xdr:ext cx="336182" cy="264560"/>
    <xdr:sp macro="" textlink="">
      <xdr:nvSpPr>
        <xdr:cNvPr id="21" name="CaixaDeTexto 20"/>
        <xdr:cNvSpPr txBox="1"/>
      </xdr:nvSpPr>
      <xdr:spPr>
        <a:xfrm>
          <a:off x="2771775" y="1019175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V2</a:t>
          </a:r>
        </a:p>
      </xdr:txBody>
    </xdr:sp>
    <xdr:clientData/>
  </xdr:oneCellAnchor>
  <xdr:oneCellAnchor>
    <xdr:from>
      <xdr:col>6</xdr:col>
      <xdr:colOff>0</xdr:colOff>
      <xdr:row>5</xdr:row>
      <xdr:rowOff>66675</xdr:rowOff>
    </xdr:from>
    <xdr:ext cx="324897" cy="264560"/>
    <xdr:sp macro="" textlink="">
      <xdr:nvSpPr>
        <xdr:cNvPr id="22" name="CaixaDeTexto 21"/>
        <xdr:cNvSpPr txBox="1"/>
      </xdr:nvSpPr>
      <xdr:spPr>
        <a:xfrm>
          <a:off x="3143250" y="105727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Y2</a:t>
          </a:r>
        </a:p>
      </xdr:txBody>
    </xdr:sp>
    <xdr:clientData/>
  </xdr:oneCellAnchor>
  <xdr:oneCellAnchor>
    <xdr:from>
      <xdr:col>6</xdr:col>
      <xdr:colOff>0</xdr:colOff>
      <xdr:row>9</xdr:row>
      <xdr:rowOff>152400</xdr:rowOff>
    </xdr:from>
    <xdr:ext cx="324897" cy="264560"/>
    <xdr:sp macro="" textlink="">
      <xdr:nvSpPr>
        <xdr:cNvPr id="23" name="CaixaDeTexto 22"/>
        <xdr:cNvSpPr txBox="1"/>
      </xdr:nvSpPr>
      <xdr:spPr>
        <a:xfrm>
          <a:off x="3143250" y="193357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Y3</a:t>
          </a:r>
        </a:p>
      </xdr:txBody>
    </xdr:sp>
    <xdr:clientData/>
  </xdr:oneCellAnchor>
  <xdr:oneCellAnchor>
    <xdr:from>
      <xdr:col>2</xdr:col>
      <xdr:colOff>552450</xdr:colOff>
      <xdr:row>7</xdr:row>
      <xdr:rowOff>114300</xdr:rowOff>
    </xdr:from>
    <xdr:ext cx="336182" cy="264560"/>
    <xdr:sp macro="" textlink="">
      <xdr:nvSpPr>
        <xdr:cNvPr id="24" name="CaixaDeTexto 23"/>
        <xdr:cNvSpPr txBox="1"/>
      </xdr:nvSpPr>
      <xdr:spPr>
        <a:xfrm>
          <a:off x="1457325" y="1504950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V1</a:t>
          </a:r>
        </a:p>
      </xdr:txBody>
    </xdr:sp>
    <xdr:clientData/>
  </xdr:oneCellAnchor>
  <xdr:oneCellAnchor>
    <xdr:from>
      <xdr:col>5</xdr:col>
      <xdr:colOff>19050</xdr:colOff>
      <xdr:row>9</xdr:row>
      <xdr:rowOff>57150</xdr:rowOff>
    </xdr:from>
    <xdr:ext cx="336182" cy="264560"/>
    <xdr:sp macro="" textlink="">
      <xdr:nvSpPr>
        <xdr:cNvPr id="25" name="CaixaDeTexto 24"/>
        <xdr:cNvSpPr txBox="1"/>
      </xdr:nvSpPr>
      <xdr:spPr>
        <a:xfrm>
          <a:off x="2752725" y="1838325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V3</a:t>
          </a:r>
        </a:p>
      </xdr:txBody>
    </xdr:sp>
    <xdr:clientData/>
  </xdr:oneCellAnchor>
  <xdr:twoCellAnchor>
    <xdr:from>
      <xdr:col>11</xdr:col>
      <xdr:colOff>400050</xdr:colOff>
      <xdr:row>36</xdr:row>
      <xdr:rowOff>152400</xdr:rowOff>
    </xdr:from>
    <xdr:to>
      <xdr:col>11</xdr:col>
      <xdr:colOff>600075</xdr:colOff>
      <xdr:row>37</xdr:row>
      <xdr:rowOff>76200</xdr:rowOff>
    </xdr:to>
    <xdr:cxnSp macro="">
      <xdr:nvCxnSpPr>
        <xdr:cNvPr id="26" name="Conector de seta reta 25"/>
        <xdr:cNvCxnSpPr/>
      </xdr:nvCxnSpPr>
      <xdr:spPr>
        <a:xfrm flipV="1">
          <a:off x="5619750" y="7200900"/>
          <a:ext cx="2000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400050</xdr:colOff>
      <xdr:row>37</xdr:row>
      <xdr:rowOff>133350</xdr:rowOff>
    </xdr:from>
    <xdr:to>
      <xdr:col>11</xdr:col>
      <xdr:colOff>571500</xdr:colOff>
      <xdr:row>38</xdr:row>
      <xdr:rowOff>57150</xdr:rowOff>
    </xdr:to>
    <xdr:cxnSp macro="">
      <xdr:nvCxnSpPr>
        <xdr:cNvPr id="27" name="Conector de seta reta 26"/>
        <xdr:cNvCxnSpPr/>
      </xdr:nvCxnSpPr>
      <xdr:spPr>
        <a:xfrm>
          <a:off x="5619750" y="7372350"/>
          <a:ext cx="17145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7</xdr:row>
      <xdr:rowOff>0</xdr:rowOff>
    </xdr:from>
    <xdr:to>
      <xdr:col>2</xdr:col>
      <xdr:colOff>600075</xdr:colOff>
      <xdr:row>9</xdr:row>
      <xdr:rowOff>161925</xdr:rowOff>
    </xdr:to>
    <xdr:sp macro="" textlink="">
      <xdr:nvSpPr>
        <xdr:cNvPr id="2" name="Elipse 1"/>
        <xdr:cNvSpPr/>
      </xdr:nvSpPr>
      <xdr:spPr>
        <a:xfrm>
          <a:off x="990600" y="1390650"/>
          <a:ext cx="514350" cy="552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  <a:endParaRPr lang="pt-BR" sz="24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76200</xdr:colOff>
      <xdr:row>4</xdr:row>
      <xdr:rowOff>142875</xdr:rowOff>
    </xdr:from>
    <xdr:to>
      <xdr:col>4</xdr:col>
      <xdr:colOff>590550</xdr:colOff>
      <xdr:row>7</xdr:row>
      <xdr:rowOff>95250</xdr:rowOff>
    </xdr:to>
    <xdr:sp macro="" textlink="">
      <xdr:nvSpPr>
        <xdr:cNvPr id="3" name="Elipse 2"/>
        <xdr:cNvSpPr/>
      </xdr:nvSpPr>
      <xdr:spPr>
        <a:xfrm>
          <a:off x="2200275" y="933450"/>
          <a:ext cx="514350" cy="552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endParaRPr lang="pt-BR" sz="24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57150</xdr:colOff>
      <xdr:row>9</xdr:row>
      <xdr:rowOff>38100</xdr:rowOff>
    </xdr:from>
    <xdr:to>
      <xdr:col>4</xdr:col>
      <xdr:colOff>571500</xdr:colOff>
      <xdr:row>11</xdr:row>
      <xdr:rowOff>180975</xdr:rowOff>
    </xdr:to>
    <xdr:sp macro="" textlink="">
      <xdr:nvSpPr>
        <xdr:cNvPr id="4" name="Elipse 3"/>
        <xdr:cNvSpPr/>
      </xdr:nvSpPr>
      <xdr:spPr>
        <a:xfrm>
          <a:off x="2181225" y="1819275"/>
          <a:ext cx="51435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0</xdr:col>
      <xdr:colOff>247650</xdr:colOff>
      <xdr:row>6</xdr:row>
      <xdr:rowOff>114300</xdr:rowOff>
    </xdr:from>
    <xdr:to>
      <xdr:col>2</xdr:col>
      <xdr:colOff>161050</xdr:colOff>
      <xdr:row>7</xdr:row>
      <xdr:rowOff>79510</xdr:rowOff>
    </xdr:to>
    <xdr:cxnSp macro="">
      <xdr:nvCxnSpPr>
        <xdr:cNvPr id="5" name="Conector de seta reta 4"/>
        <xdr:cNvCxnSpPr>
          <a:endCxn id="2" idx="1"/>
        </xdr:cNvCxnSpPr>
      </xdr:nvCxnSpPr>
      <xdr:spPr>
        <a:xfrm>
          <a:off x="247650" y="1304925"/>
          <a:ext cx="818275" cy="165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9</xdr:row>
      <xdr:rowOff>82415</xdr:rowOff>
    </xdr:from>
    <xdr:to>
      <xdr:col>2</xdr:col>
      <xdr:colOff>161050</xdr:colOff>
      <xdr:row>10</xdr:row>
      <xdr:rowOff>76200</xdr:rowOff>
    </xdr:to>
    <xdr:cxnSp macro="">
      <xdr:nvCxnSpPr>
        <xdr:cNvPr id="6" name="Conector de seta reta 5"/>
        <xdr:cNvCxnSpPr>
          <a:endCxn id="2" idx="3"/>
        </xdr:cNvCxnSpPr>
      </xdr:nvCxnSpPr>
      <xdr:spPr>
        <a:xfrm flipV="1">
          <a:off x="304800" y="1863590"/>
          <a:ext cx="761125" cy="19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</xdr:row>
      <xdr:rowOff>0</xdr:rowOff>
    </xdr:from>
    <xdr:to>
      <xdr:col>2</xdr:col>
      <xdr:colOff>342900</xdr:colOff>
      <xdr:row>7</xdr:row>
      <xdr:rowOff>0</xdr:rowOff>
    </xdr:to>
    <xdr:cxnSp macro="">
      <xdr:nvCxnSpPr>
        <xdr:cNvPr id="7" name="Conector de seta reta 6"/>
        <xdr:cNvCxnSpPr>
          <a:endCxn id="2" idx="0"/>
        </xdr:cNvCxnSpPr>
      </xdr:nvCxnSpPr>
      <xdr:spPr>
        <a:xfrm>
          <a:off x="762000" y="790575"/>
          <a:ext cx="48577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524750</xdr:colOff>
      <xdr:row>6</xdr:row>
      <xdr:rowOff>23813</xdr:rowOff>
    </xdr:from>
    <xdr:to>
      <xdr:col>4</xdr:col>
      <xdr:colOff>76200</xdr:colOff>
      <xdr:row>7</xdr:row>
      <xdr:rowOff>79510</xdr:rowOff>
    </xdr:to>
    <xdr:cxnSp macro="">
      <xdr:nvCxnSpPr>
        <xdr:cNvPr id="8" name="Conector de seta reta 7"/>
        <xdr:cNvCxnSpPr>
          <a:stCxn id="2" idx="7"/>
          <a:endCxn id="3" idx="2"/>
        </xdr:cNvCxnSpPr>
      </xdr:nvCxnSpPr>
      <xdr:spPr>
        <a:xfrm flipV="1">
          <a:off x="1429625" y="1214438"/>
          <a:ext cx="770650" cy="2557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524750</xdr:colOff>
      <xdr:row>9</xdr:row>
      <xdr:rowOff>82415</xdr:rowOff>
    </xdr:from>
    <xdr:to>
      <xdr:col>4</xdr:col>
      <xdr:colOff>57150</xdr:colOff>
      <xdr:row>10</xdr:row>
      <xdr:rowOff>109538</xdr:rowOff>
    </xdr:to>
    <xdr:cxnSp macro="">
      <xdr:nvCxnSpPr>
        <xdr:cNvPr id="9" name="Conector de seta reta 8"/>
        <xdr:cNvCxnSpPr>
          <a:stCxn id="2" idx="5"/>
          <a:endCxn id="4" idx="2"/>
        </xdr:cNvCxnSpPr>
      </xdr:nvCxnSpPr>
      <xdr:spPr>
        <a:xfrm>
          <a:off x="1429625" y="1863590"/>
          <a:ext cx="751600" cy="2271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3</xdr:row>
      <xdr:rowOff>180975</xdr:rowOff>
    </xdr:from>
    <xdr:to>
      <xdr:col>4</xdr:col>
      <xdr:colOff>333375</xdr:colOff>
      <xdr:row>4</xdr:row>
      <xdr:rowOff>142875</xdr:rowOff>
    </xdr:to>
    <xdr:cxnSp macro="">
      <xdr:nvCxnSpPr>
        <xdr:cNvPr id="10" name="Conector de seta reta 9"/>
        <xdr:cNvCxnSpPr>
          <a:endCxn id="3" idx="0"/>
        </xdr:cNvCxnSpPr>
      </xdr:nvCxnSpPr>
      <xdr:spPr>
        <a:xfrm>
          <a:off x="2076450" y="771525"/>
          <a:ext cx="3810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3</xdr:row>
      <xdr:rowOff>180975</xdr:rowOff>
    </xdr:from>
    <xdr:to>
      <xdr:col>4</xdr:col>
      <xdr:colOff>132475</xdr:colOff>
      <xdr:row>9</xdr:row>
      <xdr:rowOff>117610</xdr:rowOff>
    </xdr:to>
    <xdr:cxnSp macro="">
      <xdr:nvCxnSpPr>
        <xdr:cNvPr id="11" name="Conector de seta reta 10"/>
        <xdr:cNvCxnSpPr>
          <a:endCxn id="4" idx="1"/>
        </xdr:cNvCxnSpPr>
      </xdr:nvCxnSpPr>
      <xdr:spPr>
        <a:xfrm>
          <a:off x="1990725" y="771525"/>
          <a:ext cx="265825" cy="1127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6</xdr:row>
      <xdr:rowOff>19050</xdr:rowOff>
    </xdr:from>
    <xdr:to>
      <xdr:col>6</xdr:col>
      <xdr:colOff>76200</xdr:colOff>
      <xdr:row>6</xdr:row>
      <xdr:rowOff>23813</xdr:rowOff>
    </xdr:to>
    <xdr:cxnSp macro="">
      <xdr:nvCxnSpPr>
        <xdr:cNvPr id="12" name="Conector de seta reta 11"/>
        <xdr:cNvCxnSpPr>
          <a:stCxn id="3" idx="6"/>
        </xdr:cNvCxnSpPr>
      </xdr:nvCxnSpPr>
      <xdr:spPr>
        <a:xfrm flipV="1">
          <a:off x="2714625" y="1209675"/>
          <a:ext cx="5048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10</xdr:row>
      <xdr:rowOff>95250</xdr:rowOff>
    </xdr:from>
    <xdr:to>
      <xdr:col>6</xdr:col>
      <xdr:colOff>47625</xdr:colOff>
      <xdr:row>10</xdr:row>
      <xdr:rowOff>109538</xdr:rowOff>
    </xdr:to>
    <xdr:cxnSp macro="">
      <xdr:nvCxnSpPr>
        <xdr:cNvPr id="13" name="Conector de seta reta 12"/>
        <xdr:cNvCxnSpPr>
          <a:stCxn id="4" idx="6"/>
        </xdr:cNvCxnSpPr>
      </xdr:nvCxnSpPr>
      <xdr:spPr>
        <a:xfrm flipV="1">
          <a:off x="2695575" y="2076450"/>
          <a:ext cx="495300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28575</xdr:colOff>
      <xdr:row>4</xdr:row>
      <xdr:rowOff>123825</xdr:rowOff>
    </xdr:from>
    <xdr:ext cx="431144" cy="264560"/>
    <xdr:sp macro="" textlink="">
      <xdr:nvSpPr>
        <xdr:cNvPr id="14" name="CaixaDeTexto 13"/>
        <xdr:cNvSpPr txBox="1"/>
      </xdr:nvSpPr>
      <xdr:spPr>
        <a:xfrm>
          <a:off x="933450" y="914400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wb1</a:t>
          </a:r>
        </a:p>
      </xdr:txBody>
    </xdr:sp>
    <xdr:clientData/>
  </xdr:oneCellAnchor>
  <xdr:oneCellAnchor>
    <xdr:from>
      <xdr:col>1</xdr:col>
      <xdr:colOff>104775</xdr:colOff>
      <xdr:row>5</xdr:row>
      <xdr:rowOff>142875</xdr:rowOff>
    </xdr:from>
    <xdr:ext cx="428515" cy="264560"/>
    <xdr:sp macro="" textlink="">
      <xdr:nvSpPr>
        <xdr:cNvPr id="15" name="CaixaDeTexto 14"/>
        <xdr:cNvSpPr txBox="1"/>
      </xdr:nvSpPr>
      <xdr:spPr>
        <a:xfrm>
          <a:off x="400050" y="11334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w11</a:t>
          </a:r>
        </a:p>
      </xdr:txBody>
    </xdr:sp>
    <xdr:clientData/>
  </xdr:oneCellAnchor>
  <xdr:oneCellAnchor>
    <xdr:from>
      <xdr:col>1</xdr:col>
      <xdr:colOff>85725</xdr:colOff>
      <xdr:row>9</xdr:row>
      <xdr:rowOff>0</xdr:rowOff>
    </xdr:from>
    <xdr:ext cx="428515" cy="264560"/>
    <xdr:sp macro="" textlink="">
      <xdr:nvSpPr>
        <xdr:cNvPr id="16" name="CaixaDeTexto 15"/>
        <xdr:cNvSpPr txBox="1"/>
      </xdr:nvSpPr>
      <xdr:spPr>
        <a:xfrm>
          <a:off x="381000" y="17811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w12</a:t>
          </a:r>
        </a:p>
      </xdr:txBody>
    </xdr:sp>
    <xdr:clientData/>
  </xdr:oneCellAnchor>
  <xdr:oneCellAnchor>
    <xdr:from>
      <xdr:col>3</xdr:col>
      <xdr:colOff>133350</xdr:colOff>
      <xdr:row>9</xdr:row>
      <xdr:rowOff>38100</xdr:rowOff>
    </xdr:from>
    <xdr:ext cx="428515" cy="264560"/>
    <xdr:sp macro="" textlink="">
      <xdr:nvSpPr>
        <xdr:cNvPr id="17" name="CaixaDeTexto 16"/>
        <xdr:cNvSpPr txBox="1"/>
      </xdr:nvSpPr>
      <xdr:spPr>
        <a:xfrm>
          <a:off x="1647825" y="18192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w31</a:t>
          </a:r>
        </a:p>
      </xdr:txBody>
    </xdr:sp>
    <xdr:clientData/>
  </xdr:oneCellAnchor>
  <xdr:oneCellAnchor>
    <xdr:from>
      <xdr:col>3</xdr:col>
      <xdr:colOff>28575</xdr:colOff>
      <xdr:row>5</xdr:row>
      <xdr:rowOff>171450</xdr:rowOff>
    </xdr:from>
    <xdr:ext cx="428515" cy="264560"/>
    <xdr:sp macro="" textlink="">
      <xdr:nvSpPr>
        <xdr:cNvPr id="18" name="CaixaDeTexto 17"/>
        <xdr:cNvSpPr txBox="1"/>
      </xdr:nvSpPr>
      <xdr:spPr>
        <a:xfrm>
          <a:off x="1543050" y="11620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w21</a:t>
          </a:r>
        </a:p>
      </xdr:txBody>
    </xdr:sp>
    <xdr:clientData/>
  </xdr:oneCellAnchor>
  <xdr:oneCellAnchor>
    <xdr:from>
      <xdr:col>4</xdr:col>
      <xdr:colOff>0</xdr:colOff>
      <xdr:row>7</xdr:row>
      <xdr:rowOff>95250</xdr:rowOff>
    </xdr:from>
    <xdr:ext cx="431144" cy="264560"/>
    <xdr:sp macro="" textlink="">
      <xdr:nvSpPr>
        <xdr:cNvPr id="19" name="CaixaDeTexto 18"/>
        <xdr:cNvSpPr txBox="1"/>
      </xdr:nvSpPr>
      <xdr:spPr>
        <a:xfrm>
          <a:off x="2124075" y="1485900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wb3</a:t>
          </a:r>
        </a:p>
      </xdr:txBody>
    </xdr:sp>
    <xdr:clientData/>
  </xdr:oneCellAnchor>
  <xdr:oneCellAnchor>
    <xdr:from>
      <xdr:col>4</xdr:col>
      <xdr:colOff>9525</xdr:colOff>
      <xdr:row>3</xdr:row>
      <xdr:rowOff>38100</xdr:rowOff>
    </xdr:from>
    <xdr:ext cx="431144" cy="264560"/>
    <xdr:sp macro="" textlink="">
      <xdr:nvSpPr>
        <xdr:cNvPr id="20" name="CaixaDeTexto 19"/>
        <xdr:cNvSpPr txBox="1"/>
      </xdr:nvSpPr>
      <xdr:spPr>
        <a:xfrm>
          <a:off x="2133600" y="628650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wb2</a:t>
          </a:r>
        </a:p>
      </xdr:txBody>
    </xdr:sp>
    <xdr:clientData/>
  </xdr:oneCellAnchor>
  <xdr:oneCellAnchor>
    <xdr:from>
      <xdr:col>5</xdr:col>
      <xdr:colOff>38100</xdr:colOff>
      <xdr:row>5</xdr:row>
      <xdr:rowOff>28575</xdr:rowOff>
    </xdr:from>
    <xdr:ext cx="336182" cy="264560"/>
    <xdr:sp macro="" textlink="">
      <xdr:nvSpPr>
        <xdr:cNvPr id="21" name="CaixaDeTexto 20"/>
        <xdr:cNvSpPr txBox="1"/>
      </xdr:nvSpPr>
      <xdr:spPr>
        <a:xfrm>
          <a:off x="2771775" y="1019175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V2</a:t>
          </a:r>
        </a:p>
      </xdr:txBody>
    </xdr:sp>
    <xdr:clientData/>
  </xdr:oneCellAnchor>
  <xdr:oneCellAnchor>
    <xdr:from>
      <xdr:col>6</xdr:col>
      <xdr:colOff>0</xdr:colOff>
      <xdr:row>5</xdr:row>
      <xdr:rowOff>66675</xdr:rowOff>
    </xdr:from>
    <xdr:ext cx="324897" cy="264560"/>
    <xdr:sp macro="" textlink="">
      <xdr:nvSpPr>
        <xdr:cNvPr id="22" name="CaixaDeTexto 21"/>
        <xdr:cNvSpPr txBox="1"/>
      </xdr:nvSpPr>
      <xdr:spPr>
        <a:xfrm>
          <a:off x="3143250" y="105727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Y2</a:t>
          </a:r>
        </a:p>
      </xdr:txBody>
    </xdr:sp>
    <xdr:clientData/>
  </xdr:oneCellAnchor>
  <xdr:oneCellAnchor>
    <xdr:from>
      <xdr:col>6</xdr:col>
      <xdr:colOff>0</xdr:colOff>
      <xdr:row>9</xdr:row>
      <xdr:rowOff>152400</xdr:rowOff>
    </xdr:from>
    <xdr:ext cx="324897" cy="264560"/>
    <xdr:sp macro="" textlink="">
      <xdr:nvSpPr>
        <xdr:cNvPr id="23" name="CaixaDeTexto 22"/>
        <xdr:cNvSpPr txBox="1"/>
      </xdr:nvSpPr>
      <xdr:spPr>
        <a:xfrm>
          <a:off x="3143250" y="193357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Y3</a:t>
          </a:r>
        </a:p>
      </xdr:txBody>
    </xdr:sp>
    <xdr:clientData/>
  </xdr:oneCellAnchor>
  <xdr:oneCellAnchor>
    <xdr:from>
      <xdr:col>2</xdr:col>
      <xdr:colOff>552450</xdr:colOff>
      <xdr:row>7</xdr:row>
      <xdr:rowOff>114300</xdr:rowOff>
    </xdr:from>
    <xdr:ext cx="336182" cy="264560"/>
    <xdr:sp macro="" textlink="">
      <xdr:nvSpPr>
        <xdr:cNvPr id="24" name="CaixaDeTexto 23"/>
        <xdr:cNvSpPr txBox="1"/>
      </xdr:nvSpPr>
      <xdr:spPr>
        <a:xfrm>
          <a:off x="1457325" y="1504950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V1</a:t>
          </a:r>
        </a:p>
      </xdr:txBody>
    </xdr:sp>
    <xdr:clientData/>
  </xdr:oneCellAnchor>
  <xdr:oneCellAnchor>
    <xdr:from>
      <xdr:col>5</xdr:col>
      <xdr:colOff>19050</xdr:colOff>
      <xdr:row>9</xdr:row>
      <xdr:rowOff>57150</xdr:rowOff>
    </xdr:from>
    <xdr:ext cx="336182" cy="264560"/>
    <xdr:sp macro="" textlink="">
      <xdr:nvSpPr>
        <xdr:cNvPr id="25" name="CaixaDeTexto 24"/>
        <xdr:cNvSpPr txBox="1"/>
      </xdr:nvSpPr>
      <xdr:spPr>
        <a:xfrm>
          <a:off x="2752725" y="1838325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V3</a:t>
          </a:r>
        </a:p>
      </xdr:txBody>
    </xdr:sp>
    <xdr:clientData/>
  </xdr:oneCellAnchor>
  <xdr:twoCellAnchor>
    <xdr:from>
      <xdr:col>11</xdr:col>
      <xdr:colOff>400050</xdr:colOff>
      <xdr:row>36</xdr:row>
      <xdr:rowOff>152400</xdr:rowOff>
    </xdr:from>
    <xdr:to>
      <xdr:col>11</xdr:col>
      <xdr:colOff>600075</xdr:colOff>
      <xdr:row>37</xdr:row>
      <xdr:rowOff>76200</xdr:rowOff>
    </xdr:to>
    <xdr:cxnSp macro="">
      <xdr:nvCxnSpPr>
        <xdr:cNvPr id="26" name="Conector de seta reta 25"/>
        <xdr:cNvCxnSpPr/>
      </xdr:nvCxnSpPr>
      <xdr:spPr>
        <a:xfrm flipV="1">
          <a:off x="5619750" y="7200900"/>
          <a:ext cx="2000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400050</xdr:colOff>
      <xdr:row>37</xdr:row>
      <xdr:rowOff>133350</xdr:rowOff>
    </xdr:from>
    <xdr:to>
      <xdr:col>11</xdr:col>
      <xdr:colOff>571500</xdr:colOff>
      <xdr:row>38</xdr:row>
      <xdr:rowOff>57150</xdr:rowOff>
    </xdr:to>
    <xdr:cxnSp macro="">
      <xdr:nvCxnSpPr>
        <xdr:cNvPr id="27" name="Conector de seta reta 26"/>
        <xdr:cNvCxnSpPr/>
      </xdr:nvCxnSpPr>
      <xdr:spPr>
        <a:xfrm>
          <a:off x="5619750" y="7372350"/>
          <a:ext cx="17145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7</xdr:row>
      <xdr:rowOff>0</xdr:rowOff>
    </xdr:from>
    <xdr:to>
      <xdr:col>2</xdr:col>
      <xdr:colOff>600075</xdr:colOff>
      <xdr:row>9</xdr:row>
      <xdr:rowOff>161925</xdr:rowOff>
    </xdr:to>
    <xdr:sp macro="" textlink="">
      <xdr:nvSpPr>
        <xdr:cNvPr id="2" name="Elipse 1"/>
        <xdr:cNvSpPr/>
      </xdr:nvSpPr>
      <xdr:spPr>
        <a:xfrm>
          <a:off x="990600" y="1390650"/>
          <a:ext cx="514350" cy="552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1</a:t>
          </a:r>
          <a:endParaRPr lang="pt-BR" sz="24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76200</xdr:colOff>
      <xdr:row>4</xdr:row>
      <xdr:rowOff>142875</xdr:rowOff>
    </xdr:from>
    <xdr:to>
      <xdr:col>4</xdr:col>
      <xdr:colOff>590550</xdr:colOff>
      <xdr:row>7</xdr:row>
      <xdr:rowOff>95250</xdr:rowOff>
    </xdr:to>
    <xdr:sp macro="" textlink="">
      <xdr:nvSpPr>
        <xdr:cNvPr id="3" name="Elipse 2"/>
        <xdr:cNvSpPr/>
      </xdr:nvSpPr>
      <xdr:spPr>
        <a:xfrm>
          <a:off x="2200275" y="933450"/>
          <a:ext cx="514350" cy="552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</a:t>
          </a:r>
          <a:endParaRPr lang="pt-BR" sz="24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57150</xdr:colOff>
      <xdr:row>9</xdr:row>
      <xdr:rowOff>38100</xdr:rowOff>
    </xdr:from>
    <xdr:to>
      <xdr:col>4</xdr:col>
      <xdr:colOff>571500</xdr:colOff>
      <xdr:row>11</xdr:row>
      <xdr:rowOff>180975</xdr:rowOff>
    </xdr:to>
    <xdr:sp macro="" textlink="">
      <xdr:nvSpPr>
        <xdr:cNvPr id="4" name="Elipse 3"/>
        <xdr:cNvSpPr/>
      </xdr:nvSpPr>
      <xdr:spPr>
        <a:xfrm>
          <a:off x="2181225" y="1819275"/>
          <a:ext cx="51435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tx1"/>
              </a:solidFill>
            </a:rPr>
            <a:t>3</a:t>
          </a:r>
        </a:p>
      </xdr:txBody>
    </xdr:sp>
    <xdr:clientData/>
  </xdr:twoCellAnchor>
  <xdr:twoCellAnchor>
    <xdr:from>
      <xdr:col>0</xdr:col>
      <xdr:colOff>247650</xdr:colOff>
      <xdr:row>6</xdr:row>
      <xdr:rowOff>114300</xdr:rowOff>
    </xdr:from>
    <xdr:to>
      <xdr:col>2</xdr:col>
      <xdr:colOff>161050</xdr:colOff>
      <xdr:row>7</xdr:row>
      <xdr:rowOff>79510</xdr:rowOff>
    </xdr:to>
    <xdr:cxnSp macro="">
      <xdr:nvCxnSpPr>
        <xdr:cNvPr id="5" name="Conector de seta reta 4"/>
        <xdr:cNvCxnSpPr>
          <a:endCxn id="2" idx="1"/>
        </xdr:cNvCxnSpPr>
      </xdr:nvCxnSpPr>
      <xdr:spPr>
        <a:xfrm>
          <a:off x="247650" y="1304925"/>
          <a:ext cx="818275" cy="165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9</xdr:row>
      <xdr:rowOff>82415</xdr:rowOff>
    </xdr:from>
    <xdr:to>
      <xdr:col>2</xdr:col>
      <xdr:colOff>161050</xdr:colOff>
      <xdr:row>10</xdr:row>
      <xdr:rowOff>76200</xdr:rowOff>
    </xdr:to>
    <xdr:cxnSp macro="">
      <xdr:nvCxnSpPr>
        <xdr:cNvPr id="6" name="Conector de seta reta 5"/>
        <xdr:cNvCxnSpPr>
          <a:endCxn id="2" idx="3"/>
        </xdr:cNvCxnSpPr>
      </xdr:nvCxnSpPr>
      <xdr:spPr>
        <a:xfrm flipV="1">
          <a:off x="304800" y="1863590"/>
          <a:ext cx="761125" cy="1938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466725</xdr:colOff>
      <xdr:row>4</xdr:row>
      <xdr:rowOff>0</xdr:rowOff>
    </xdr:from>
    <xdr:to>
      <xdr:col>2</xdr:col>
      <xdr:colOff>342900</xdr:colOff>
      <xdr:row>7</xdr:row>
      <xdr:rowOff>0</xdr:rowOff>
    </xdr:to>
    <xdr:cxnSp macro="">
      <xdr:nvCxnSpPr>
        <xdr:cNvPr id="7" name="Conector de seta reta 6"/>
        <xdr:cNvCxnSpPr>
          <a:endCxn id="2" idx="0"/>
        </xdr:cNvCxnSpPr>
      </xdr:nvCxnSpPr>
      <xdr:spPr>
        <a:xfrm>
          <a:off x="762000" y="790575"/>
          <a:ext cx="485775" cy="60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524750</xdr:colOff>
      <xdr:row>6</xdr:row>
      <xdr:rowOff>23813</xdr:rowOff>
    </xdr:from>
    <xdr:to>
      <xdr:col>4</xdr:col>
      <xdr:colOff>76200</xdr:colOff>
      <xdr:row>7</xdr:row>
      <xdr:rowOff>79510</xdr:rowOff>
    </xdr:to>
    <xdr:cxnSp macro="">
      <xdr:nvCxnSpPr>
        <xdr:cNvPr id="8" name="Conector de seta reta 7"/>
        <xdr:cNvCxnSpPr>
          <a:stCxn id="2" idx="7"/>
          <a:endCxn id="3" idx="2"/>
        </xdr:cNvCxnSpPr>
      </xdr:nvCxnSpPr>
      <xdr:spPr>
        <a:xfrm flipV="1">
          <a:off x="1429625" y="1214438"/>
          <a:ext cx="770650" cy="2557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524750</xdr:colOff>
      <xdr:row>9</xdr:row>
      <xdr:rowOff>82415</xdr:rowOff>
    </xdr:from>
    <xdr:to>
      <xdr:col>4</xdr:col>
      <xdr:colOff>57150</xdr:colOff>
      <xdr:row>10</xdr:row>
      <xdr:rowOff>109538</xdr:rowOff>
    </xdr:to>
    <xdr:cxnSp macro="">
      <xdr:nvCxnSpPr>
        <xdr:cNvPr id="9" name="Conector de seta reta 8"/>
        <xdr:cNvCxnSpPr>
          <a:stCxn id="2" idx="5"/>
          <a:endCxn id="4" idx="2"/>
        </xdr:cNvCxnSpPr>
      </xdr:nvCxnSpPr>
      <xdr:spPr>
        <a:xfrm>
          <a:off x="1429625" y="1863590"/>
          <a:ext cx="751600" cy="2271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3</xdr:row>
      <xdr:rowOff>180975</xdr:rowOff>
    </xdr:from>
    <xdr:to>
      <xdr:col>4</xdr:col>
      <xdr:colOff>333375</xdr:colOff>
      <xdr:row>4</xdr:row>
      <xdr:rowOff>142875</xdr:rowOff>
    </xdr:to>
    <xdr:cxnSp macro="">
      <xdr:nvCxnSpPr>
        <xdr:cNvPr id="10" name="Conector de seta reta 9"/>
        <xdr:cNvCxnSpPr>
          <a:endCxn id="3" idx="0"/>
        </xdr:cNvCxnSpPr>
      </xdr:nvCxnSpPr>
      <xdr:spPr>
        <a:xfrm>
          <a:off x="2076450" y="771525"/>
          <a:ext cx="381000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476250</xdr:colOff>
      <xdr:row>3</xdr:row>
      <xdr:rowOff>180975</xdr:rowOff>
    </xdr:from>
    <xdr:to>
      <xdr:col>4</xdr:col>
      <xdr:colOff>132475</xdr:colOff>
      <xdr:row>9</xdr:row>
      <xdr:rowOff>117610</xdr:rowOff>
    </xdr:to>
    <xdr:cxnSp macro="">
      <xdr:nvCxnSpPr>
        <xdr:cNvPr id="11" name="Conector de seta reta 10"/>
        <xdr:cNvCxnSpPr>
          <a:endCxn id="4" idx="1"/>
        </xdr:cNvCxnSpPr>
      </xdr:nvCxnSpPr>
      <xdr:spPr>
        <a:xfrm>
          <a:off x="1990725" y="771525"/>
          <a:ext cx="265825" cy="1127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6</xdr:row>
      <xdr:rowOff>19050</xdr:rowOff>
    </xdr:from>
    <xdr:to>
      <xdr:col>6</xdr:col>
      <xdr:colOff>76200</xdr:colOff>
      <xdr:row>6</xdr:row>
      <xdr:rowOff>23813</xdr:rowOff>
    </xdr:to>
    <xdr:cxnSp macro="">
      <xdr:nvCxnSpPr>
        <xdr:cNvPr id="12" name="Conector de seta reta 11"/>
        <xdr:cNvCxnSpPr>
          <a:stCxn id="3" idx="6"/>
        </xdr:cNvCxnSpPr>
      </xdr:nvCxnSpPr>
      <xdr:spPr>
        <a:xfrm flipV="1">
          <a:off x="2714625" y="1209675"/>
          <a:ext cx="5048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571500</xdr:colOff>
      <xdr:row>10</xdr:row>
      <xdr:rowOff>95250</xdr:rowOff>
    </xdr:from>
    <xdr:to>
      <xdr:col>6</xdr:col>
      <xdr:colOff>47625</xdr:colOff>
      <xdr:row>10</xdr:row>
      <xdr:rowOff>109538</xdr:rowOff>
    </xdr:to>
    <xdr:cxnSp macro="">
      <xdr:nvCxnSpPr>
        <xdr:cNvPr id="13" name="Conector de seta reta 12"/>
        <xdr:cNvCxnSpPr>
          <a:stCxn id="4" idx="6"/>
        </xdr:cNvCxnSpPr>
      </xdr:nvCxnSpPr>
      <xdr:spPr>
        <a:xfrm flipV="1">
          <a:off x="2695575" y="2076450"/>
          <a:ext cx="495300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28575</xdr:colOff>
      <xdr:row>4</xdr:row>
      <xdr:rowOff>123825</xdr:rowOff>
    </xdr:from>
    <xdr:ext cx="431144" cy="264560"/>
    <xdr:sp macro="" textlink="">
      <xdr:nvSpPr>
        <xdr:cNvPr id="14" name="CaixaDeTexto 13"/>
        <xdr:cNvSpPr txBox="1"/>
      </xdr:nvSpPr>
      <xdr:spPr>
        <a:xfrm>
          <a:off x="933450" y="914400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wb1</a:t>
          </a:r>
        </a:p>
      </xdr:txBody>
    </xdr:sp>
    <xdr:clientData/>
  </xdr:oneCellAnchor>
  <xdr:oneCellAnchor>
    <xdr:from>
      <xdr:col>1</xdr:col>
      <xdr:colOff>104775</xdr:colOff>
      <xdr:row>5</xdr:row>
      <xdr:rowOff>142875</xdr:rowOff>
    </xdr:from>
    <xdr:ext cx="428515" cy="264560"/>
    <xdr:sp macro="" textlink="">
      <xdr:nvSpPr>
        <xdr:cNvPr id="15" name="CaixaDeTexto 14"/>
        <xdr:cNvSpPr txBox="1"/>
      </xdr:nvSpPr>
      <xdr:spPr>
        <a:xfrm>
          <a:off x="400050" y="11334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w11</a:t>
          </a:r>
        </a:p>
      </xdr:txBody>
    </xdr:sp>
    <xdr:clientData/>
  </xdr:oneCellAnchor>
  <xdr:oneCellAnchor>
    <xdr:from>
      <xdr:col>1</xdr:col>
      <xdr:colOff>85725</xdr:colOff>
      <xdr:row>9</xdr:row>
      <xdr:rowOff>0</xdr:rowOff>
    </xdr:from>
    <xdr:ext cx="428515" cy="264560"/>
    <xdr:sp macro="" textlink="">
      <xdr:nvSpPr>
        <xdr:cNvPr id="16" name="CaixaDeTexto 15"/>
        <xdr:cNvSpPr txBox="1"/>
      </xdr:nvSpPr>
      <xdr:spPr>
        <a:xfrm>
          <a:off x="381000" y="17811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w12</a:t>
          </a:r>
        </a:p>
      </xdr:txBody>
    </xdr:sp>
    <xdr:clientData/>
  </xdr:oneCellAnchor>
  <xdr:oneCellAnchor>
    <xdr:from>
      <xdr:col>3</xdr:col>
      <xdr:colOff>133350</xdr:colOff>
      <xdr:row>9</xdr:row>
      <xdr:rowOff>38100</xdr:rowOff>
    </xdr:from>
    <xdr:ext cx="428515" cy="264560"/>
    <xdr:sp macro="" textlink="">
      <xdr:nvSpPr>
        <xdr:cNvPr id="17" name="CaixaDeTexto 16"/>
        <xdr:cNvSpPr txBox="1"/>
      </xdr:nvSpPr>
      <xdr:spPr>
        <a:xfrm>
          <a:off x="1647825" y="18192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w31</a:t>
          </a:r>
        </a:p>
      </xdr:txBody>
    </xdr:sp>
    <xdr:clientData/>
  </xdr:oneCellAnchor>
  <xdr:oneCellAnchor>
    <xdr:from>
      <xdr:col>3</xdr:col>
      <xdr:colOff>28575</xdr:colOff>
      <xdr:row>5</xdr:row>
      <xdr:rowOff>171450</xdr:rowOff>
    </xdr:from>
    <xdr:ext cx="428515" cy="264560"/>
    <xdr:sp macro="" textlink="">
      <xdr:nvSpPr>
        <xdr:cNvPr id="18" name="CaixaDeTexto 17"/>
        <xdr:cNvSpPr txBox="1"/>
      </xdr:nvSpPr>
      <xdr:spPr>
        <a:xfrm>
          <a:off x="1543050" y="11620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w21</a:t>
          </a:r>
        </a:p>
      </xdr:txBody>
    </xdr:sp>
    <xdr:clientData/>
  </xdr:oneCellAnchor>
  <xdr:oneCellAnchor>
    <xdr:from>
      <xdr:col>4</xdr:col>
      <xdr:colOff>0</xdr:colOff>
      <xdr:row>7</xdr:row>
      <xdr:rowOff>95250</xdr:rowOff>
    </xdr:from>
    <xdr:ext cx="431144" cy="264560"/>
    <xdr:sp macro="" textlink="">
      <xdr:nvSpPr>
        <xdr:cNvPr id="19" name="CaixaDeTexto 18"/>
        <xdr:cNvSpPr txBox="1"/>
      </xdr:nvSpPr>
      <xdr:spPr>
        <a:xfrm>
          <a:off x="2124075" y="1485900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wb3</a:t>
          </a:r>
        </a:p>
      </xdr:txBody>
    </xdr:sp>
    <xdr:clientData/>
  </xdr:oneCellAnchor>
  <xdr:oneCellAnchor>
    <xdr:from>
      <xdr:col>4</xdr:col>
      <xdr:colOff>9525</xdr:colOff>
      <xdr:row>3</xdr:row>
      <xdr:rowOff>38100</xdr:rowOff>
    </xdr:from>
    <xdr:ext cx="431144" cy="264560"/>
    <xdr:sp macro="" textlink="">
      <xdr:nvSpPr>
        <xdr:cNvPr id="20" name="CaixaDeTexto 19"/>
        <xdr:cNvSpPr txBox="1"/>
      </xdr:nvSpPr>
      <xdr:spPr>
        <a:xfrm>
          <a:off x="2133600" y="628650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wb2</a:t>
          </a:r>
        </a:p>
      </xdr:txBody>
    </xdr:sp>
    <xdr:clientData/>
  </xdr:oneCellAnchor>
  <xdr:oneCellAnchor>
    <xdr:from>
      <xdr:col>5</xdr:col>
      <xdr:colOff>38100</xdr:colOff>
      <xdr:row>5</xdr:row>
      <xdr:rowOff>28575</xdr:rowOff>
    </xdr:from>
    <xdr:ext cx="336182" cy="264560"/>
    <xdr:sp macro="" textlink="">
      <xdr:nvSpPr>
        <xdr:cNvPr id="21" name="CaixaDeTexto 20"/>
        <xdr:cNvSpPr txBox="1"/>
      </xdr:nvSpPr>
      <xdr:spPr>
        <a:xfrm>
          <a:off x="2771775" y="1019175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V2</a:t>
          </a:r>
        </a:p>
      </xdr:txBody>
    </xdr:sp>
    <xdr:clientData/>
  </xdr:oneCellAnchor>
  <xdr:oneCellAnchor>
    <xdr:from>
      <xdr:col>6</xdr:col>
      <xdr:colOff>0</xdr:colOff>
      <xdr:row>5</xdr:row>
      <xdr:rowOff>66675</xdr:rowOff>
    </xdr:from>
    <xdr:ext cx="324897" cy="264560"/>
    <xdr:sp macro="" textlink="">
      <xdr:nvSpPr>
        <xdr:cNvPr id="22" name="CaixaDeTexto 21"/>
        <xdr:cNvSpPr txBox="1"/>
      </xdr:nvSpPr>
      <xdr:spPr>
        <a:xfrm>
          <a:off x="3143250" y="105727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Y2</a:t>
          </a:r>
        </a:p>
      </xdr:txBody>
    </xdr:sp>
    <xdr:clientData/>
  </xdr:oneCellAnchor>
  <xdr:oneCellAnchor>
    <xdr:from>
      <xdr:col>6</xdr:col>
      <xdr:colOff>0</xdr:colOff>
      <xdr:row>9</xdr:row>
      <xdr:rowOff>152400</xdr:rowOff>
    </xdr:from>
    <xdr:ext cx="324897" cy="264560"/>
    <xdr:sp macro="" textlink="">
      <xdr:nvSpPr>
        <xdr:cNvPr id="23" name="CaixaDeTexto 22"/>
        <xdr:cNvSpPr txBox="1"/>
      </xdr:nvSpPr>
      <xdr:spPr>
        <a:xfrm>
          <a:off x="3143250" y="193357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Y3</a:t>
          </a:r>
        </a:p>
      </xdr:txBody>
    </xdr:sp>
    <xdr:clientData/>
  </xdr:oneCellAnchor>
  <xdr:oneCellAnchor>
    <xdr:from>
      <xdr:col>2</xdr:col>
      <xdr:colOff>552450</xdr:colOff>
      <xdr:row>7</xdr:row>
      <xdr:rowOff>114300</xdr:rowOff>
    </xdr:from>
    <xdr:ext cx="336182" cy="264560"/>
    <xdr:sp macro="" textlink="">
      <xdr:nvSpPr>
        <xdr:cNvPr id="24" name="CaixaDeTexto 23"/>
        <xdr:cNvSpPr txBox="1"/>
      </xdr:nvSpPr>
      <xdr:spPr>
        <a:xfrm>
          <a:off x="1457325" y="1504950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V1</a:t>
          </a:r>
        </a:p>
      </xdr:txBody>
    </xdr:sp>
    <xdr:clientData/>
  </xdr:oneCellAnchor>
  <xdr:oneCellAnchor>
    <xdr:from>
      <xdr:col>5</xdr:col>
      <xdr:colOff>19050</xdr:colOff>
      <xdr:row>9</xdr:row>
      <xdr:rowOff>57150</xdr:rowOff>
    </xdr:from>
    <xdr:ext cx="336182" cy="264560"/>
    <xdr:sp macro="" textlink="">
      <xdr:nvSpPr>
        <xdr:cNvPr id="25" name="CaixaDeTexto 24"/>
        <xdr:cNvSpPr txBox="1"/>
      </xdr:nvSpPr>
      <xdr:spPr>
        <a:xfrm>
          <a:off x="2752725" y="1838325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V3</a:t>
          </a:r>
        </a:p>
      </xdr:txBody>
    </xdr:sp>
    <xdr:clientData/>
  </xdr:oneCellAnchor>
  <xdr:twoCellAnchor>
    <xdr:from>
      <xdr:col>11</xdr:col>
      <xdr:colOff>400050</xdr:colOff>
      <xdr:row>36</xdr:row>
      <xdr:rowOff>152400</xdr:rowOff>
    </xdr:from>
    <xdr:to>
      <xdr:col>11</xdr:col>
      <xdr:colOff>600075</xdr:colOff>
      <xdr:row>37</xdr:row>
      <xdr:rowOff>76200</xdr:rowOff>
    </xdr:to>
    <xdr:cxnSp macro="">
      <xdr:nvCxnSpPr>
        <xdr:cNvPr id="26" name="Conector de seta reta 25"/>
        <xdr:cNvCxnSpPr/>
      </xdr:nvCxnSpPr>
      <xdr:spPr>
        <a:xfrm flipV="1">
          <a:off x="5619750" y="7200900"/>
          <a:ext cx="2000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400050</xdr:colOff>
      <xdr:row>37</xdr:row>
      <xdr:rowOff>133350</xdr:rowOff>
    </xdr:from>
    <xdr:to>
      <xdr:col>11</xdr:col>
      <xdr:colOff>571500</xdr:colOff>
      <xdr:row>38</xdr:row>
      <xdr:rowOff>57150</xdr:rowOff>
    </xdr:to>
    <xdr:cxnSp macro="">
      <xdr:nvCxnSpPr>
        <xdr:cNvPr id="27" name="Conector de seta reta 26"/>
        <xdr:cNvCxnSpPr/>
      </xdr:nvCxnSpPr>
      <xdr:spPr>
        <a:xfrm>
          <a:off x="5619750" y="7372350"/>
          <a:ext cx="171450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11</xdr:row>
      <xdr:rowOff>57150</xdr:rowOff>
    </xdr:from>
    <xdr:to>
      <xdr:col>2</xdr:col>
      <xdr:colOff>600075</xdr:colOff>
      <xdr:row>14</xdr:row>
      <xdr:rowOff>38100</xdr:rowOff>
    </xdr:to>
    <xdr:sp macro="" textlink="">
      <xdr:nvSpPr>
        <xdr:cNvPr id="2" name="Elipse 1"/>
        <xdr:cNvSpPr/>
      </xdr:nvSpPr>
      <xdr:spPr>
        <a:xfrm rot="20877934">
          <a:off x="990600" y="2228850"/>
          <a:ext cx="514350" cy="571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</a:t>
          </a:r>
        </a:p>
      </xdr:txBody>
    </xdr:sp>
    <xdr:clientData/>
  </xdr:twoCellAnchor>
  <xdr:twoCellAnchor>
    <xdr:from>
      <xdr:col>6</xdr:col>
      <xdr:colOff>76200</xdr:colOff>
      <xdr:row>4</xdr:row>
      <xdr:rowOff>142875</xdr:rowOff>
    </xdr:from>
    <xdr:to>
      <xdr:col>6</xdr:col>
      <xdr:colOff>590550</xdr:colOff>
      <xdr:row>7</xdr:row>
      <xdr:rowOff>95250</xdr:rowOff>
    </xdr:to>
    <xdr:sp macro="" textlink="">
      <xdr:nvSpPr>
        <xdr:cNvPr id="3" name="Elipse 2"/>
        <xdr:cNvSpPr/>
      </xdr:nvSpPr>
      <xdr:spPr>
        <a:xfrm>
          <a:off x="2200275" y="933450"/>
          <a:ext cx="514350" cy="552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6</xdr:col>
      <xdr:colOff>57150</xdr:colOff>
      <xdr:row>9</xdr:row>
      <xdr:rowOff>38100</xdr:rowOff>
    </xdr:from>
    <xdr:to>
      <xdr:col>6</xdr:col>
      <xdr:colOff>571500</xdr:colOff>
      <xdr:row>11</xdr:row>
      <xdr:rowOff>180975</xdr:rowOff>
    </xdr:to>
    <xdr:sp macro="" textlink="">
      <xdr:nvSpPr>
        <xdr:cNvPr id="4" name="Elipse 3"/>
        <xdr:cNvSpPr/>
      </xdr:nvSpPr>
      <xdr:spPr>
        <a:xfrm>
          <a:off x="2181225" y="1819275"/>
          <a:ext cx="51435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</xdr:col>
      <xdr:colOff>57150</xdr:colOff>
      <xdr:row>8</xdr:row>
      <xdr:rowOff>123825</xdr:rowOff>
    </xdr:from>
    <xdr:to>
      <xdr:col>2</xdr:col>
      <xdr:colOff>122918</xdr:colOff>
      <xdr:row>11</xdr:row>
      <xdr:rowOff>183200</xdr:rowOff>
    </xdr:to>
    <xdr:cxnSp macro="">
      <xdr:nvCxnSpPr>
        <xdr:cNvPr id="5" name="Conector de seta reta 4"/>
        <xdr:cNvCxnSpPr>
          <a:endCxn id="2" idx="1"/>
        </xdr:cNvCxnSpPr>
      </xdr:nvCxnSpPr>
      <xdr:spPr>
        <a:xfrm>
          <a:off x="352425" y="1695450"/>
          <a:ext cx="675368" cy="659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13</xdr:row>
      <xdr:rowOff>187906</xdr:rowOff>
    </xdr:from>
    <xdr:to>
      <xdr:col>2</xdr:col>
      <xdr:colOff>207175</xdr:colOff>
      <xdr:row>14</xdr:row>
      <xdr:rowOff>152402</xdr:rowOff>
    </xdr:to>
    <xdr:cxnSp macro="">
      <xdr:nvCxnSpPr>
        <xdr:cNvPr id="6" name="Conector de seta reta 5"/>
        <xdr:cNvCxnSpPr>
          <a:endCxn id="2" idx="3"/>
        </xdr:cNvCxnSpPr>
      </xdr:nvCxnSpPr>
      <xdr:spPr>
        <a:xfrm flipV="1">
          <a:off x="304800" y="2750131"/>
          <a:ext cx="807250" cy="1645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4</xdr:row>
      <xdr:rowOff>19050</xdr:rowOff>
    </xdr:from>
    <xdr:to>
      <xdr:col>2</xdr:col>
      <xdr:colOff>283321</xdr:colOff>
      <xdr:row>11</xdr:row>
      <xdr:rowOff>63430</xdr:rowOff>
    </xdr:to>
    <xdr:cxnSp macro="">
      <xdr:nvCxnSpPr>
        <xdr:cNvPr id="7" name="Conector de seta reta 6"/>
        <xdr:cNvCxnSpPr>
          <a:endCxn id="2" idx="0"/>
        </xdr:cNvCxnSpPr>
      </xdr:nvCxnSpPr>
      <xdr:spPr>
        <a:xfrm>
          <a:off x="895350" y="809625"/>
          <a:ext cx="292846" cy="14255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478625</xdr:colOff>
      <xdr:row>6</xdr:row>
      <xdr:rowOff>19050</xdr:rowOff>
    </xdr:from>
    <xdr:to>
      <xdr:col>6</xdr:col>
      <xdr:colOff>76200</xdr:colOff>
      <xdr:row>11</xdr:row>
      <xdr:rowOff>107369</xdr:rowOff>
    </xdr:to>
    <xdr:cxnSp macro="">
      <xdr:nvCxnSpPr>
        <xdr:cNvPr id="8" name="Conector de seta reta 7"/>
        <xdr:cNvCxnSpPr>
          <a:stCxn id="2" idx="7"/>
          <a:endCxn id="3" idx="2"/>
        </xdr:cNvCxnSpPr>
      </xdr:nvCxnSpPr>
      <xdr:spPr>
        <a:xfrm flipV="1">
          <a:off x="1383500" y="1200150"/>
          <a:ext cx="2035975" cy="10789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594423</xdr:colOff>
      <xdr:row>10</xdr:row>
      <xdr:rowOff>109538</xdr:rowOff>
    </xdr:from>
    <xdr:to>
      <xdr:col>6</xdr:col>
      <xdr:colOff>57150</xdr:colOff>
      <xdr:row>12</xdr:row>
      <xdr:rowOff>98779</xdr:rowOff>
    </xdr:to>
    <xdr:cxnSp macro="">
      <xdr:nvCxnSpPr>
        <xdr:cNvPr id="9" name="Conector de seta reta 8"/>
        <xdr:cNvCxnSpPr>
          <a:stCxn id="2" idx="6"/>
          <a:endCxn id="4" idx="2"/>
        </xdr:cNvCxnSpPr>
      </xdr:nvCxnSpPr>
      <xdr:spPr>
        <a:xfrm flipV="1">
          <a:off x="1499298" y="2081213"/>
          <a:ext cx="1901127" cy="3797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3</xdr:row>
      <xdr:rowOff>180975</xdr:rowOff>
    </xdr:from>
    <xdr:to>
      <xdr:col>6</xdr:col>
      <xdr:colOff>151525</xdr:colOff>
      <xdr:row>5</xdr:row>
      <xdr:rowOff>20965</xdr:rowOff>
    </xdr:to>
    <xdr:cxnSp macro="">
      <xdr:nvCxnSpPr>
        <xdr:cNvPr id="10" name="Conector de seta reta 9"/>
        <xdr:cNvCxnSpPr>
          <a:endCxn id="3" idx="1"/>
        </xdr:cNvCxnSpPr>
      </xdr:nvCxnSpPr>
      <xdr:spPr>
        <a:xfrm>
          <a:off x="2076450" y="771525"/>
          <a:ext cx="808750" cy="240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3</xdr:row>
      <xdr:rowOff>171450</xdr:rowOff>
    </xdr:from>
    <xdr:to>
      <xdr:col>6</xdr:col>
      <xdr:colOff>132475</xdr:colOff>
      <xdr:row>9</xdr:row>
      <xdr:rowOff>117610</xdr:rowOff>
    </xdr:to>
    <xdr:cxnSp macro="">
      <xdr:nvCxnSpPr>
        <xdr:cNvPr id="11" name="Conector de seta reta 10"/>
        <xdr:cNvCxnSpPr>
          <a:endCxn id="4" idx="1"/>
        </xdr:cNvCxnSpPr>
      </xdr:nvCxnSpPr>
      <xdr:spPr>
        <a:xfrm>
          <a:off x="1838325" y="762000"/>
          <a:ext cx="1027825" cy="1127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6</xdr:row>
      <xdr:rowOff>19050</xdr:rowOff>
    </xdr:from>
    <xdr:to>
      <xdr:col>8</xdr:col>
      <xdr:colOff>76200</xdr:colOff>
      <xdr:row>6</xdr:row>
      <xdr:rowOff>23813</xdr:rowOff>
    </xdr:to>
    <xdr:cxnSp macro="">
      <xdr:nvCxnSpPr>
        <xdr:cNvPr id="12" name="Conector de seta reta 11"/>
        <xdr:cNvCxnSpPr>
          <a:stCxn id="3" idx="6"/>
        </xdr:cNvCxnSpPr>
      </xdr:nvCxnSpPr>
      <xdr:spPr>
        <a:xfrm flipV="1">
          <a:off x="2714625" y="1209675"/>
          <a:ext cx="5048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10</xdr:row>
      <xdr:rowOff>95250</xdr:rowOff>
    </xdr:from>
    <xdr:to>
      <xdr:col>8</xdr:col>
      <xdr:colOff>47625</xdr:colOff>
      <xdr:row>10</xdr:row>
      <xdr:rowOff>109538</xdr:rowOff>
    </xdr:to>
    <xdr:cxnSp macro="">
      <xdr:nvCxnSpPr>
        <xdr:cNvPr id="13" name="Conector de seta reta 12"/>
        <xdr:cNvCxnSpPr>
          <a:stCxn id="4" idx="6"/>
        </xdr:cNvCxnSpPr>
      </xdr:nvCxnSpPr>
      <xdr:spPr>
        <a:xfrm flipV="1">
          <a:off x="2695575" y="2076450"/>
          <a:ext cx="495300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28575</xdr:colOff>
      <xdr:row>4</xdr:row>
      <xdr:rowOff>123825</xdr:rowOff>
    </xdr:from>
    <xdr:ext cx="431144" cy="264560"/>
    <xdr:sp macro="" textlink="">
      <xdr:nvSpPr>
        <xdr:cNvPr id="14" name="CaixaDeTexto 13"/>
        <xdr:cNvSpPr txBox="1"/>
      </xdr:nvSpPr>
      <xdr:spPr>
        <a:xfrm>
          <a:off x="933450" y="914400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w4b</a:t>
          </a:r>
        </a:p>
      </xdr:txBody>
    </xdr:sp>
    <xdr:clientData/>
  </xdr:oneCellAnchor>
  <xdr:oneCellAnchor>
    <xdr:from>
      <xdr:col>0</xdr:col>
      <xdr:colOff>257175</xdr:colOff>
      <xdr:row>7</xdr:row>
      <xdr:rowOff>76200</xdr:rowOff>
    </xdr:from>
    <xdr:ext cx="428515" cy="264560"/>
    <xdr:sp macro="" textlink="">
      <xdr:nvSpPr>
        <xdr:cNvPr id="15" name="CaixaDeTexto 14"/>
        <xdr:cNvSpPr txBox="1"/>
      </xdr:nvSpPr>
      <xdr:spPr>
        <a:xfrm>
          <a:off x="257175" y="14478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w41</a:t>
          </a:r>
        </a:p>
      </xdr:txBody>
    </xdr:sp>
    <xdr:clientData/>
  </xdr:oneCellAnchor>
  <xdr:oneCellAnchor>
    <xdr:from>
      <xdr:col>0</xdr:col>
      <xdr:colOff>266700</xdr:colOff>
      <xdr:row>9</xdr:row>
      <xdr:rowOff>171450</xdr:rowOff>
    </xdr:from>
    <xdr:ext cx="428515" cy="264560"/>
    <xdr:sp macro="" textlink="">
      <xdr:nvSpPr>
        <xdr:cNvPr id="16" name="CaixaDeTexto 15"/>
        <xdr:cNvSpPr txBox="1"/>
      </xdr:nvSpPr>
      <xdr:spPr>
        <a:xfrm>
          <a:off x="266700" y="19431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w42</a:t>
          </a:r>
        </a:p>
      </xdr:txBody>
    </xdr:sp>
    <xdr:clientData/>
  </xdr:oneCellAnchor>
  <xdr:oneCellAnchor>
    <xdr:from>
      <xdr:col>3</xdr:col>
      <xdr:colOff>152400</xdr:colOff>
      <xdr:row>11</xdr:row>
      <xdr:rowOff>38100</xdr:rowOff>
    </xdr:from>
    <xdr:ext cx="428515" cy="264560"/>
    <xdr:sp macro="" textlink="">
      <xdr:nvSpPr>
        <xdr:cNvPr id="17" name="CaixaDeTexto 16"/>
        <xdr:cNvSpPr txBox="1"/>
      </xdr:nvSpPr>
      <xdr:spPr>
        <a:xfrm>
          <a:off x="1666875" y="22098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w64</a:t>
          </a:r>
        </a:p>
      </xdr:txBody>
    </xdr:sp>
    <xdr:clientData/>
  </xdr:oneCellAnchor>
  <xdr:oneCellAnchor>
    <xdr:from>
      <xdr:col>3</xdr:col>
      <xdr:colOff>85725</xdr:colOff>
      <xdr:row>9</xdr:row>
      <xdr:rowOff>104775</xdr:rowOff>
    </xdr:from>
    <xdr:ext cx="428515" cy="264560"/>
    <xdr:sp macro="" textlink="">
      <xdr:nvSpPr>
        <xdr:cNvPr id="18" name="CaixaDeTexto 17"/>
        <xdr:cNvSpPr txBox="1"/>
      </xdr:nvSpPr>
      <xdr:spPr>
        <a:xfrm>
          <a:off x="1600200" y="18764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w54</a:t>
          </a:r>
        </a:p>
      </xdr:txBody>
    </xdr:sp>
    <xdr:clientData/>
  </xdr:oneCellAnchor>
  <xdr:oneCellAnchor>
    <xdr:from>
      <xdr:col>4</xdr:col>
      <xdr:colOff>219075</xdr:colOff>
      <xdr:row>4</xdr:row>
      <xdr:rowOff>190500</xdr:rowOff>
    </xdr:from>
    <xdr:ext cx="431144" cy="264560"/>
    <xdr:sp macro="" textlink="">
      <xdr:nvSpPr>
        <xdr:cNvPr id="19" name="CaixaDeTexto 18"/>
        <xdr:cNvSpPr txBox="1"/>
      </xdr:nvSpPr>
      <xdr:spPr>
        <a:xfrm>
          <a:off x="2343150" y="981075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wb6</a:t>
          </a:r>
        </a:p>
      </xdr:txBody>
    </xdr:sp>
    <xdr:clientData/>
  </xdr:oneCellAnchor>
  <xdr:oneCellAnchor>
    <xdr:from>
      <xdr:col>4</xdr:col>
      <xdr:colOff>114300</xdr:colOff>
      <xdr:row>3</xdr:row>
      <xdr:rowOff>38100</xdr:rowOff>
    </xdr:from>
    <xdr:ext cx="431144" cy="264560"/>
    <xdr:sp macro="" textlink="">
      <xdr:nvSpPr>
        <xdr:cNvPr id="20" name="CaixaDeTexto 19"/>
        <xdr:cNvSpPr txBox="1"/>
      </xdr:nvSpPr>
      <xdr:spPr>
        <a:xfrm>
          <a:off x="2238375" y="628650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wb5</a:t>
          </a:r>
        </a:p>
      </xdr:txBody>
    </xdr:sp>
    <xdr:clientData/>
  </xdr:oneCellAnchor>
  <xdr:oneCellAnchor>
    <xdr:from>
      <xdr:col>7</xdr:col>
      <xdr:colOff>38100</xdr:colOff>
      <xdr:row>5</xdr:row>
      <xdr:rowOff>28575</xdr:rowOff>
    </xdr:from>
    <xdr:ext cx="336182" cy="264560"/>
    <xdr:sp macro="" textlink="">
      <xdr:nvSpPr>
        <xdr:cNvPr id="21" name="CaixaDeTexto 20"/>
        <xdr:cNvSpPr txBox="1"/>
      </xdr:nvSpPr>
      <xdr:spPr>
        <a:xfrm>
          <a:off x="3990975" y="1019175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V5</a:t>
          </a:r>
        </a:p>
      </xdr:txBody>
    </xdr:sp>
    <xdr:clientData/>
  </xdr:oneCellAnchor>
  <xdr:oneCellAnchor>
    <xdr:from>
      <xdr:col>8</xdr:col>
      <xdr:colOff>0</xdr:colOff>
      <xdr:row>5</xdr:row>
      <xdr:rowOff>66675</xdr:rowOff>
    </xdr:from>
    <xdr:ext cx="324897" cy="264560"/>
    <xdr:sp macro="" textlink="">
      <xdr:nvSpPr>
        <xdr:cNvPr id="22" name="CaixaDeTexto 21"/>
        <xdr:cNvSpPr txBox="1"/>
      </xdr:nvSpPr>
      <xdr:spPr>
        <a:xfrm>
          <a:off x="4362450" y="105727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Y1</a:t>
          </a:r>
        </a:p>
      </xdr:txBody>
    </xdr:sp>
    <xdr:clientData/>
  </xdr:oneCellAnchor>
  <xdr:oneCellAnchor>
    <xdr:from>
      <xdr:col>8</xdr:col>
      <xdr:colOff>0</xdr:colOff>
      <xdr:row>9</xdr:row>
      <xdr:rowOff>152400</xdr:rowOff>
    </xdr:from>
    <xdr:ext cx="324897" cy="264560"/>
    <xdr:sp macro="" textlink="">
      <xdr:nvSpPr>
        <xdr:cNvPr id="23" name="CaixaDeTexto 22"/>
        <xdr:cNvSpPr txBox="1"/>
      </xdr:nvSpPr>
      <xdr:spPr>
        <a:xfrm>
          <a:off x="4362450" y="1924050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Y2</a:t>
          </a:r>
        </a:p>
      </xdr:txBody>
    </xdr:sp>
    <xdr:clientData/>
  </xdr:oneCellAnchor>
  <xdr:oneCellAnchor>
    <xdr:from>
      <xdr:col>2</xdr:col>
      <xdr:colOff>466725</xdr:colOff>
      <xdr:row>11</xdr:row>
      <xdr:rowOff>57150</xdr:rowOff>
    </xdr:from>
    <xdr:ext cx="336182" cy="264560"/>
    <xdr:sp macro="" textlink="">
      <xdr:nvSpPr>
        <xdr:cNvPr id="24" name="CaixaDeTexto 23"/>
        <xdr:cNvSpPr txBox="1"/>
      </xdr:nvSpPr>
      <xdr:spPr>
        <a:xfrm>
          <a:off x="1371600" y="2228850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V4</a:t>
          </a:r>
        </a:p>
      </xdr:txBody>
    </xdr:sp>
    <xdr:clientData/>
  </xdr:oneCellAnchor>
  <xdr:oneCellAnchor>
    <xdr:from>
      <xdr:col>7</xdr:col>
      <xdr:colOff>19050</xdr:colOff>
      <xdr:row>9</xdr:row>
      <xdr:rowOff>57150</xdr:rowOff>
    </xdr:from>
    <xdr:ext cx="336182" cy="264560"/>
    <xdr:sp macro="" textlink="">
      <xdr:nvSpPr>
        <xdr:cNvPr id="25" name="CaixaDeTexto 24"/>
        <xdr:cNvSpPr txBox="1"/>
      </xdr:nvSpPr>
      <xdr:spPr>
        <a:xfrm>
          <a:off x="3971925" y="1828800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V6</a:t>
          </a:r>
        </a:p>
      </xdr:txBody>
    </xdr:sp>
    <xdr:clientData/>
  </xdr:oneCellAnchor>
  <xdr:twoCellAnchor>
    <xdr:from>
      <xdr:col>1</xdr:col>
      <xdr:colOff>57150</xdr:colOff>
      <xdr:row>11</xdr:row>
      <xdr:rowOff>0</xdr:rowOff>
    </xdr:from>
    <xdr:to>
      <xdr:col>2</xdr:col>
      <xdr:colOff>91377</xdr:colOff>
      <xdr:row>13</xdr:row>
      <xdr:rowOff>5996</xdr:rowOff>
    </xdr:to>
    <xdr:cxnSp macro="">
      <xdr:nvCxnSpPr>
        <xdr:cNvPr id="28" name="Conector de seta reta 27"/>
        <xdr:cNvCxnSpPr>
          <a:endCxn id="2" idx="2"/>
        </xdr:cNvCxnSpPr>
      </xdr:nvCxnSpPr>
      <xdr:spPr>
        <a:xfrm>
          <a:off x="352425" y="2171700"/>
          <a:ext cx="643827" cy="3965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247650</xdr:colOff>
      <xdr:row>13</xdr:row>
      <xdr:rowOff>9525</xdr:rowOff>
    </xdr:from>
    <xdr:ext cx="428515" cy="264560"/>
    <xdr:sp macro="" textlink="">
      <xdr:nvSpPr>
        <xdr:cNvPr id="31" name="CaixaDeTexto 30"/>
        <xdr:cNvSpPr txBox="1"/>
      </xdr:nvSpPr>
      <xdr:spPr>
        <a:xfrm>
          <a:off x="247650" y="25717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w43</a:t>
          </a:r>
        </a:p>
      </xdr:txBody>
    </xdr:sp>
    <xdr:clientData/>
  </xdr:oneCellAnchor>
  <xdr:twoCellAnchor>
    <xdr:from>
      <xdr:col>6</xdr:col>
      <xdr:colOff>38100</xdr:colOff>
      <xdr:row>12</xdr:row>
      <xdr:rowOff>104775</xdr:rowOff>
    </xdr:from>
    <xdr:to>
      <xdr:col>6</xdr:col>
      <xdr:colOff>552450</xdr:colOff>
      <xdr:row>15</xdr:row>
      <xdr:rowOff>66675</xdr:rowOff>
    </xdr:to>
    <xdr:sp macro="" textlink="">
      <xdr:nvSpPr>
        <xdr:cNvPr id="32" name="Elipse 31"/>
        <xdr:cNvSpPr/>
      </xdr:nvSpPr>
      <xdr:spPr>
        <a:xfrm>
          <a:off x="2162175" y="2486025"/>
          <a:ext cx="51435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47625</xdr:colOff>
      <xdr:row>16</xdr:row>
      <xdr:rowOff>9525</xdr:rowOff>
    </xdr:from>
    <xdr:to>
      <xdr:col>6</xdr:col>
      <xdr:colOff>561975</xdr:colOff>
      <xdr:row>18</xdr:row>
      <xdr:rowOff>171450</xdr:rowOff>
    </xdr:to>
    <xdr:sp macro="" textlink="">
      <xdr:nvSpPr>
        <xdr:cNvPr id="33" name="Elipse 32"/>
        <xdr:cNvSpPr/>
      </xdr:nvSpPr>
      <xdr:spPr>
        <a:xfrm>
          <a:off x="2171700" y="3171825"/>
          <a:ext cx="51435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2</xdr:col>
      <xdr:colOff>562882</xdr:colOff>
      <xdr:row>13</xdr:row>
      <xdr:rowOff>112075</xdr:rowOff>
    </xdr:from>
    <xdr:to>
      <xdr:col>6</xdr:col>
      <xdr:colOff>38100</xdr:colOff>
      <xdr:row>13</xdr:row>
      <xdr:rowOff>185738</xdr:rowOff>
    </xdr:to>
    <xdr:cxnSp macro="">
      <xdr:nvCxnSpPr>
        <xdr:cNvPr id="41" name="Conector de seta reta 40"/>
        <xdr:cNvCxnSpPr>
          <a:stCxn id="2" idx="5"/>
          <a:endCxn id="32" idx="2"/>
        </xdr:cNvCxnSpPr>
      </xdr:nvCxnSpPr>
      <xdr:spPr>
        <a:xfrm>
          <a:off x="1467757" y="2674300"/>
          <a:ext cx="1913618" cy="736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402479</xdr:colOff>
      <xdr:row>14</xdr:row>
      <xdr:rowOff>60395</xdr:rowOff>
    </xdr:from>
    <xdr:to>
      <xdr:col>6</xdr:col>
      <xdr:colOff>122950</xdr:colOff>
      <xdr:row>18</xdr:row>
      <xdr:rowOff>120515</xdr:rowOff>
    </xdr:to>
    <xdr:cxnSp macro="">
      <xdr:nvCxnSpPr>
        <xdr:cNvPr id="44" name="Conector de seta reta 43"/>
        <xdr:cNvCxnSpPr/>
      </xdr:nvCxnSpPr>
      <xdr:spPr>
        <a:xfrm>
          <a:off x="1307354" y="2822645"/>
          <a:ext cx="2158871" cy="8411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552450</xdr:colOff>
      <xdr:row>13</xdr:row>
      <xdr:rowOff>185738</xdr:rowOff>
    </xdr:from>
    <xdr:to>
      <xdr:col>8</xdr:col>
      <xdr:colOff>85725</xdr:colOff>
      <xdr:row>14</xdr:row>
      <xdr:rowOff>0</xdr:rowOff>
    </xdr:to>
    <xdr:cxnSp macro="">
      <xdr:nvCxnSpPr>
        <xdr:cNvPr id="47" name="Conector de seta reta 46"/>
        <xdr:cNvCxnSpPr>
          <a:stCxn id="32" idx="6"/>
        </xdr:cNvCxnSpPr>
      </xdr:nvCxnSpPr>
      <xdr:spPr>
        <a:xfrm>
          <a:off x="2676525" y="2747963"/>
          <a:ext cx="552450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17</xdr:row>
      <xdr:rowOff>90488</xdr:rowOff>
    </xdr:from>
    <xdr:to>
      <xdr:col>8</xdr:col>
      <xdr:colOff>38100</xdr:colOff>
      <xdr:row>17</xdr:row>
      <xdr:rowOff>114300</xdr:rowOff>
    </xdr:to>
    <xdr:cxnSp macro="">
      <xdr:nvCxnSpPr>
        <xdr:cNvPr id="49" name="Conector de seta reta 48"/>
        <xdr:cNvCxnSpPr>
          <a:stCxn id="33" idx="6"/>
        </xdr:cNvCxnSpPr>
      </xdr:nvCxnSpPr>
      <xdr:spPr>
        <a:xfrm>
          <a:off x="2686050" y="3443288"/>
          <a:ext cx="495300" cy="23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4</xdr:row>
      <xdr:rowOff>0</xdr:rowOff>
    </xdr:from>
    <xdr:to>
      <xdr:col>6</xdr:col>
      <xdr:colOff>113425</xdr:colOff>
      <xdr:row>12</xdr:row>
      <xdr:rowOff>187074</xdr:rowOff>
    </xdr:to>
    <xdr:cxnSp macro="">
      <xdr:nvCxnSpPr>
        <xdr:cNvPr id="52" name="Conector de seta reta 51"/>
        <xdr:cNvCxnSpPr>
          <a:endCxn id="32" idx="1"/>
        </xdr:cNvCxnSpPr>
      </xdr:nvCxnSpPr>
      <xdr:spPr>
        <a:xfrm>
          <a:off x="1724025" y="790575"/>
          <a:ext cx="1123075" cy="1758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</xdr:row>
      <xdr:rowOff>57150</xdr:rowOff>
    </xdr:from>
    <xdr:to>
      <xdr:col>6</xdr:col>
      <xdr:colOff>122950</xdr:colOff>
      <xdr:row>16</xdr:row>
      <xdr:rowOff>89035</xdr:rowOff>
    </xdr:to>
    <xdr:cxnSp macro="">
      <xdr:nvCxnSpPr>
        <xdr:cNvPr id="56" name="Conector de seta reta 55"/>
        <xdr:cNvCxnSpPr>
          <a:endCxn id="33" idx="1"/>
        </xdr:cNvCxnSpPr>
      </xdr:nvCxnSpPr>
      <xdr:spPr>
        <a:xfrm>
          <a:off x="1609725" y="847725"/>
          <a:ext cx="1856500" cy="2403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14</xdr:row>
      <xdr:rowOff>0</xdr:rowOff>
    </xdr:from>
    <xdr:ext cx="324897" cy="264560"/>
    <xdr:sp macro="" textlink="">
      <xdr:nvSpPr>
        <xdr:cNvPr id="66" name="CaixaDeTexto 65"/>
        <xdr:cNvSpPr txBox="1"/>
      </xdr:nvSpPr>
      <xdr:spPr>
        <a:xfrm>
          <a:off x="4362450" y="2762250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Y3</a:t>
          </a:r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324897" cy="264560"/>
    <xdr:sp macro="" textlink="">
      <xdr:nvSpPr>
        <xdr:cNvPr id="67" name="CaixaDeTexto 66"/>
        <xdr:cNvSpPr txBox="1"/>
      </xdr:nvSpPr>
      <xdr:spPr>
        <a:xfrm>
          <a:off x="4362450" y="3352800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Y4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336182" cy="436786"/>
    <xdr:sp macro="" textlink="">
      <xdr:nvSpPr>
        <xdr:cNvPr id="68" name="CaixaDeTexto 67"/>
        <xdr:cNvSpPr txBox="1"/>
      </xdr:nvSpPr>
      <xdr:spPr>
        <a:xfrm>
          <a:off x="3952875" y="2562225"/>
          <a:ext cx="33618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V7</a:t>
          </a:r>
        </a:p>
        <a:p>
          <a:endParaRPr lang="pt-BR" sz="1100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336182" cy="264560"/>
    <xdr:sp macro="" textlink="">
      <xdr:nvSpPr>
        <xdr:cNvPr id="69" name="CaixaDeTexto 68"/>
        <xdr:cNvSpPr txBox="1"/>
      </xdr:nvSpPr>
      <xdr:spPr>
        <a:xfrm>
          <a:off x="3952875" y="3543300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V8</a:t>
          </a:r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428515" cy="264560"/>
    <xdr:sp macro="" textlink="">
      <xdr:nvSpPr>
        <xdr:cNvPr id="70" name="CaixaDeTexto 69"/>
        <xdr:cNvSpPr txBox="1"/>
      </xdr:nvSpPr>
      <xdr:spPr>
        <a:xfrm>
          <a:off x="2124075" y="25622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w74</a:t>
          </a:r>
        </a:p>
      </xdr:txBody>
    </xdr:sp>
    <xdr:clientData/>
  </xdr:oneCellAnchor>
  <xdr:oneCellAnchor>
    <xdr:from>
      <xdr:col>4</xdr:col>
      <xdr:colOff>0</xdr:colOff>
      <xdr:row>15</xdr:row>
      <xdr:rowOff>0</xdr:rowOff>
    </xdr:from>
    <xdr:ext cx="428515" cy="264560"/>
    <xdr:sp macro="" textlink="">
      <xdr:nvSpPr>
        <xdr:cNvPr id="71" name="CaixaDeTexto 70"/>
        <xdr:cNvSpPr txBox="1"/>
      </xdr:nvSpPr>
      <xdr:spPr>
        <a:xfrm>
          <a:off x="2124075" y="29622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w84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11</xdr:row>
      <xdr:rowOff>57150</xdr:rowOff>
    </xdr:from>
    <xdr:to>
      <xdr:col>2</xdr:col>
      <xdr:colOff>600075</xdr:colOff>
      <xdr:row>14</xdr:row>
      <xdr:rowOff>38100</xdr:rowOff>
    </xdr:to>
    <xdr:sp macro="" textlink="">
      <xdr:nvSpPr>
        <xdr:cNvPr id="2" name="Elipse 1"/>
        <xdr:cNvSpPr/>
      </xdr:nvSpPr>
      <xdr:spPr>
        <a:xfrm rot="20877934">
          <a:off x="990600" y="2228850"/>
          <a:ext cx="514350" cy="571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</a:t>
          </a:r>
        </a:p>
      </xdr:txBody>
    </xdr:sp>
    <xdr:clientData/>
  </xdr:twoCellAnchor>
  <xdr:twoCellAnchor>
    <xdr:from>
      <xdr:col>6</xdr:col>
      <xdr:colOff>76200</xdr:colOff>
      <xdr:row>4</xdr:row>
      <xdr:rowOff>142875</xdr:rowOff>
    </xdr:from>
    <xdr:to>
      <xdr:col>6</xdr:col>
      <xdr:colOff>590550</xdr:colOff>
      <xdr:row>7</xdr:row>
      <xdr:rowOff>95250</xdr:rowOff>
    </xdr:to>
    <xdr:sp macro="" textlink="">
      <xdr:nvSpPr>
        <xdr:cNvPr id="3" name="Elipse 2"/>
        <xdr:cNvSpPr/>
      </xdr:nvSpPr>
      <xdr:spPr>
        <a:xfrm>
          <a:off x="3419475" y="933450"/>
          <a:ext cx="514350" cy="533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6</xdr:col>
      <xdr:colOff>57150</xdr:colOff>
      <xdr:row>9</xdr:row>
      <xdr:rowOff>38100</xdr:rowOff>
    </xdr:from>
    <xdr:to>
      <xdr:col>6</xdr:col>
      <xdr:colOff>571500</xdr:colOff>
      <xdr:row>11</xdr:row>
      <xdr:rowOff>180975</xdr:rowOff>
    </xdr:to>
    <xdr:sp macro="" textlink="">
      <xdr:nvSpPr>
        <xdr:cNvPr id="4" name="Elipse 3"/>
        <xdr:cNvSpPr/>
      </xdr:nvSpPr>
      <xdr:spPr>
        <a:xfrm>
          <a:off x="3400425" y="1809750"/>
          <a:ext cx="51435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</xdr:col>
      <xdr:colOff>57150</xdr:colOff>
      <xdr:row>8</xdr:row>
      <xdr:rowOff>123825</xdr:rowOff>
    </xdr:from>
    <xdr:to>
      <xdr:col>2</xdr:col>
      <xdr:colOff>122918</xdr:colOff>
      <xdr:row>11</xdr:row>
      <xdr:rowOff>183200</xdr:rowOff>
    </xdr:to>
    <xdr:cxnSp macro="">
      <xdr:nvCxnSpPr>
        <xdr:cNvPr id="5" name="Conector de seta reta 4"/>
        <xdr:cNvCxnSpPr>
          <a:endCxn id="2" idx="1"/>
        </xdr:cNvCxnSpPr>
      </xdr:nvCxnSpPr>
      <xdr:spPr>
        <a:xfrm>
          <a:off x="352425" y="1695450"/>
          <a:ext cx="675368" cy="659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13</xdr:row>
      <xdr:rowOff>187906</xdr:rowOff>
    </xdr:from>
    <xdr:to>
      <xdr:col>2</xdr:col>
      <xdr:colOff>207175</xdr:colOff>
      <xdr:row>14</xdr:row>
      <xdr:rowOff>152402</xdr:rowOff>
    </xdr:to>
    <xdr:cxnSp macro="">
      <xdr:nvCxnSpPr>
        <xdr:cNvPr id="6" name="Conector de seta reta 5"/>
        <xdr:cNvCxnSpPr>
          <a:endCxn id="2" idx="3"/>
        </xdr:cNvCxnSpPr>
      </xdr:nvCxnSpPr>
      <xdr:spPr>
        <a:xfrm flipV="1">
          <a:off x="304800" y="2750131"/>
          <a:ext cx="807250" cy="1645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4</xdr:row>
      <xdr:rowOff>19050</xdr:rowOff>
    </xdr:from>
    <xdr:to>
      <xdr:col>2</xdr:col>
      <xdr:colOff>283321</xdr:colOff>
      <xdr:row>11</xdr:row>
      <xdr:rowOff>63430</xdr:rowOff>
    </xdr:to>
    <xdr:cxnSp macro="">
      <xdr:nvCxnSpPr>
        <xdr:cNvPr id="7" name="Conector de seta reta 6"/>
        <xdr:cNvCxnSpPr>
          <a:endCxn id="2" idx="0"/>
        </xdr:cNvCxnSpPr>
      </xdr:nvCxnSpPr>
      <xdr:spPr>
        <a:xfrm>
          <a:off x="895350" y="809625"/>
          <a:ext cx="292846" cy="14255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478625</xdr:colOff>
      <xdr:row>6</xdr:row>
      <xdr:rowOff>19050</xdr:rowOff>
    </xdr:from>
    <xdr:to>
      <xdr:col>6</xdr:col>
      <xdr:colOff>76200</xdr:colOff>
      <xdr:row>11</xdr:row>
      <xdr:rowOff>107369</xdr:rowOff>
    </xdr:to>
    <xdr:cxnSp macro="">
      <xdr:nvCxnSpPr>
        <xdr:cNvPr id="8" name="Conector de seta reta 7"/>
        <xdr:cNvCxnSpPr>
          <a:stCxn id="2" idx="7"/>
          <a:endCxn id="3" idx="2"/>
        </xdr:cNvCxnSpPr>
      </xdr:nvCxnSpPr>
      <xdr:spPr>
        <a:xfrm flipV="1">
          <a:off x="1383500" y="1200150"/>
          <a:ext cx="2035975" cy="10789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594423</xdr:colOff>
      <xdr:row>10</xdr:row>
      <xdr:rowOff>109538</xdr:rowOff>
    </xdr:from>
    <xdr:to>
      <xdr:col>6</xdr:col>
      <xdr:colOff>57150</xdr:colOff>
      <xdr:row>12</xdr:row>
      <xdr:rowOff>98779</xdr:rowOff>
    </xdr:to>
    <xdr:cxnSp macro="">
      <xdr:nvCxnSpPr>
        <xdr:cNvPr id="9" name="Conector de seta reta 8"/>
        <xdr:cNvCxnSpPr>
          <a:stCxn id="2" idx="6"/>
          <a:endCxn id="4" idx="2"/>
        </xdr:cNvCxnSpPr>
      </xdr:nvCxnSpPr>
      <xdr:spPr>
        <a:xfrm flipV="1">
          <a:off x="1499298" y="2081213"/>
          <a:ext cx="1901127" cy="3797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3</xdr:row>
      <xdr:rowOff>180975</xdr:rowOff>
    </xdr:from>
    <xdr:to>
      <xdr:col>6</xdr:col>
      <xdr:colOff>151525</xdr:colOff>
      <xdr:row>5</xdr:row>
      <xdr:rowOff>20965</xdr:rowOff>
    </xdr:to>
    <xdr:cxnSp macro="">
      <xdr:nvCxnSpPr>
        <xdr:cNvPr id="10" name="Conector de seta reta 9"/>
        <xdr:cNvCxnSpPr>
          <a:endCxn id="3" idx="1"/>
        </xdr:cNvCxnSpPr>
      </xdr:nvCxnSpPr>
      <xdr:spPr>
        <a:xfrm>
          <a:off x="2076450" y="771525"/>
          <a:ext cx="1418350" cy="240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3</xdr:row>
      <xdr:rowOff>171450</xdr:rowOff>
    </xdr:from>
    <xdr:to>
      <xdr:col>6</xdr:col>
      <xdr:colOff>132475</xdr:colOff>
      <xdr:row>9</xdr:row>
      <xdr:rowOff>117610</xdr:rowOff>
    </xdr:to>
    <xdr:cxnSp macro="">
      <xdr:nvCxnSpPr>
        <xdr:cNvPr id="11" name="Conector de seta reta 10"/>
        <xdr:cNvCxnSpPr>
          <a:endCxn id="4" idx="1"/>
        </xdr:cNvCxnSpPr>
      </xdr:nvCxnSpPr>
      <xdr:spPr>
        <a:xfrm>
          <a:off x="1838325" y="762000"/>
          <a:ext cx="1637425" cy="1127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6</xdr:row>
      <xdr:rowOff>19050</xdr:rowOff>
    </xdr:from>
    <xdr:to>
      <xdr:col>8</xdr:col>
      <xdr:colOff>76200</xdr:colOff>
      <xdr:row>6</xdr:row>
      <xdr:rowOff>23813</xdr:rowOff>
    </xdr:to>
    <xdr:cxnSp macro="">
      <xdr:nvCxnSpPr>
        <xdr:cNvPr id="12" name="Conector de seta reta 11"/>
        <xdr:cNvCxnSpPr>
          <a:stCxn id="3" idx="6"/>
        </xdr:cNvCxnSpPr>
      </xdr:nvCxnSpPr>
      <xdr:spPr>
        <a:xfrm flipV="1">
          <a:off x="3933825" y="1200150"/>
          <a:ext cx="5048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10</xdr:row>
      <xdr:rowOff>95250</xdr:rowOff>
    </xdr:from>
    <xdr:to>
      <xdr:col>8</xdr:col>
      <xdr:colOff>47625</xdr:colOff>
      <xdr:row>10</xdr:row>
      <xdr:rowOff>109538</xdr:rowOff>
    </xdr:to>
    <xdr:cxnSp macro="">
      <xdr:nvCxnSpPr>
        <xdr:cNvPr id="13" name="Conector de seta reta 12"/>
        <xdr:cNvCxnSpPr>
          <a:stCxn id="4" idx="6"/>
        </xdr:cNvCxnSpPr>
      </xdr:nvCxnSpPr>
      <xdr:spPr>
        <a:xfrm flipV="1">
          <a:off x="3914775" y="2066925"/>
          <a:ext cx="495300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28575</xdr:colOff>
      <xdr:row>4</xdr:row>
      <xdr:rowOff>123825</xdr:rowOff>
    </xdr:from>
    <xdr:ext cx="431144" cy="264560"/>
    <xdr:sp macro="" textlink="">
      <xdr:nvSpPr>
        <xdr:cNvPr id="14" name="CaixaDeTexto 13"/>
        <xdr:cNvSpPr txBox="1"/>
      </xdr:nvSpPr>
      <xdr:spPr>
        <a:xfrm>
          <a:off x="933450" y="914400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w4b</a:t>
          </a:r>
        </a:p>
      </xdr:txBody>
    </xdr:sp>
    <xdr:clientData/>
  </xdr:oneCellAnchor>
  <xdr:oneCellAnchor>
    <xdr:from>
      <xdr:col>0</xdr:col>
      <xdr:colOff>257175</xdr:colOff>
      <xdr:row>7</xdr:row>
      <xdr:rowOff>76200</xdr:rowOff>
    </xdr:from>
    <xdr:ext cx="428515" cy="264560"/>
    <xdr:sp macro="" textlink="">
      <xdr:nvSpPr>
        <xdr:cNvPr id="15" name="CaixaDeTexto 14"/>
        <xdr:cNvSpPr txBox="1"/>
      </xdr:nvSpPr>
      <xdr:spPr>
        <a:xfrm>
          <a:off x="257175" y="14478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w41</a:t>
          </a:r>
        </a:p>
      </xdr:txBody>
    </xdr:sp>
    <xdr:clientData/>
  </xdr:oneCellAnchor>
  <xdr:oneCellAnchor>
    <xdr:from>
      <xdr:col>0</xdr:col>
      <xdr:colOff>266700</xdr:colOff>
      <xdr:row>9</xdr:row>
      <xdr:rowOff>171450</xdr:rowOff>
    </xdr:from>
    <xdr:ext cx="428515" cy="264560"/>
    <xdr:sp macro="" textlink="">
      <xdr:nvSpPr>
        <xdr:cNvPr id="16" name="CaixaDeTexto 15"/>
        <xdr:cNvSpPr txBox="1"/>
      </xdr:nvSpPr>
      <xdr:spPr>
        <a:xfrm>
          <a:off x="266700" y="19431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w42</a:t>
          </a:r>
        </a:p>
      </xdr:txBody>
    </xdr:sp>
    <xdr:clientData/>
  </xdr:oneCellAnchor>
  <xdr:oneCellAnchor>
    <xdr:from>
      <xdr:col>3</xdr:col>
      <xdr:colOff>152400</xdr:colOff>
      <xdr:row>11</xdr:row>
      <xdr:rowOff>38100</xdr:rowOff>
    </xdr:from>
    <xdr:ext cx="428515" cy="264560"/>
    <xdr:sp macro="" textlink="">
      <xdr:nvSpPr>
        <xdr:cNvPr id="17" name="CaixaDeTexto 16"/>
        <xdr:cNvSpPr txBox="1"/>
      </xdr:nvSpPr>
      <xdr:spPr>
        <a:xfrm>
          <a:off x="1666875" y="22098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w64</a:t>
          </a:r>
        </a:p>
      </xdr:txBody>
    </xdr:sp>
    <xdr:clientData/>
  </xdr:oneCellAnchor>
  <xdr:oneCellAnchor>
    <xdr:from>
      <xdr:col>3</xdr:col>
      <xdr:colOff>85725</xdr:colOff>
      <xdr:row>9</xdr:row>
      <xdr:rowOff>104775</xdr:rowOff>
    </xdr:from>
    <xdr:ext cx="428515" cy="264560"/>
    <xdr:sp macro="" textlink="">
      <xdr:nvSpPr>
        <xdr:cNvPr id="18" name="CaixaDeTexto 17"/>
        <xdr:cNvSpPr txBox="1"/>
      </xdr:nvSpPr>
      <xdr:spPr>
        <a:xfrm>
          <a:off x="1600200" y="18764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w54</a:t>
          </a:r>
        </a:p>
      </xdr:txBody>
    </xdr:sp>
    <xdr:clientData/>
  </xdr:oneCellAnchor>
  <xdr:oneCellAnchor>
    <xdr:from>
      <xdr:col>4</xdr:col>
      <xdr:colOff>219075</xdr:colOff>
      <xdr:row>4</xdr:row>
      <xdr:rowOff>190500</xdr:rowOff>
    </xdr:from>
    <xdr:ext cx="431144" cy="264560"/>
    <xdr:sp macro="" textlink="">
      <xdr:nvSpPr>
        <xdr:cNvPr id="19" name="CaixaDeTexto 18"/>
        <xdr:cNvSpPr txBox="1"/>
      </xdr:nvSpPr>
      <xdr:spPr>
        <a:xfrm>
          <a:off x="2343150" y="981075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wb6</a:t>
          </a:r>
        </a:p>
      </xdr:txBody>
    </xdr:sp>
    <xdr:clientData/>
  </xdr:oneCellAnchor>
  <xdr:oneCellAnchor>
    <xdr:from>
      <xdr:col>4</xdr:col>
      <xdr:colOff>114300</xdr:colOff>
      <xdr:row>3</xdr:row>
      <xdr:rowOff>38100</xdr:rowOff>
    </xdr:from>
    <xdr:ext cx="431144" cy="264560"/>
    <xdr:sp macro="" textlink="">
      <xdr:nvSpPr>
        <xdr:cNvPr id="20" name="CaixaDeTexto 19"/>
        <xdr:cNvSpPr txBox="1"/>
      </xdr:nvSpPr>
      <xdr:spPr>
        <a:xfrm>
          <a:off x="2238375" y="628650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wb5</a:t>
          </a:r>
        </a:p>
      </xdr:txBody>
    </xdr:sp>
    <xdr:clientData/>
  </xdr:oneCellAnchor>
  <xdr:oneCellAnchor>
    <xdr:from>
      <xdr:col>7</xdr:col>
      <xdr:colOff>38100</xdr:colOff>
      <xdr:row>5</xdr:row>
      <xdr:rowOff>28575</xdr:rowOff>
    </xdr:from>
    <xdr:ext cx="336182" cy="264560"/>
    <xdr:sp macro="" textlink="">
      <xdr:nvSpPr>
        <xdr:cNvPr id="21" name="CaixaDeTexto 20"/>
        <xdr:cNvSpPr txBox="1"/>
      </xdr:nvSpPr>
      <xdr:spPr>
        <a:xfrm>
          <a:off x="3990975" y="1019175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V5</a:t>
          </a:r>
        </a:p>
      </xdr:txBody>
    </xdr:sp>
    <xdr:clientData/>
  </xdr:oneCellAnchor>
  <xdr:oneCellAnchor>
    <xdr:from>
      <xdr:col>8</xdr:col>
      <xdr:colOff>0</xdr:colOff>
      <xdr:row>5</xdr:row>
      <xdr:rowOff>66675</xdr:rowOff>
    </xdr:from>
    <xdr:ext cx="324897" cy="264560"/>
    <xdr:sp macro="" textlink="">
      <xdr:nvSpPr>
        <xdr:cNvPr id="22" name="CaixaDeTexto 21"/>
        <xdr:cNvSpPr txBox="1"/>
      </xdr:nvSpPr>
      <xdr:spPr>
        <a:xfrm>
          <a:off x="4362450" y="105727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Y1</a:t>
          </a:r>
        </a:p>
      </xdr:txBody>
    </xdr:sp>
    <xdr:clientData/>
  </xdr:oneCellAnchor>
  <xdr:oneCellAnchor>
    <xdr:from>
      <xdr:col>8</xdr:col>
      <xdr:colOff>0</xdr:colOff>
      <xdr:row>9</xdr:row>
      <xdr:rowOff>152400</xdr:rowOff>
    </xdr:from>
    <xdr:ext cx="324897" cy="264560"/>
    <xdr:sp macro="" textlink="">
      <xdr:nvSpPr>
        <xdr:cNvPr id="23" name="CaixaDeTexto 22"/>
        <xdr:cNvSpPr txBox="1"/>
      </xdr:nvSpPr>
      <xdr:spPr>
        <a:xfrm>
          <a:off x="4362450" y="1924050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Y2</a:t>
          </a:r>
        </a:p>
      </xdr:txBody>
    </xdr:sp>
    <xdr:clientData/>
  </xdr:oneCellAnchor>
  <xdr:oneCellAnchor>
    <xdr:from>
      <xdr:col>2</xdr:col>
      <xdr:colOff>466725</xdr:colOff>
      <xdr:row>11</xdr:row>
      <xdr:rowOff>57150</xdr:rowOff>
    </xdr:from>
    <xdr:ext cx="336182" cy="264560"/>
    <xdr:sp macro="" textlink="">
      <xdr:nvSpPr>
        <xdr:cNvPr id="24" name="CaixaDeTexto 23"/>
        <xdr:cNvSpPr txBox="1"/>
      </xdr:nvSpPr>
      <xdr:spPr>
        <a:xfrm>
          <a:off x="1371600" y="2228850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V4</a:t>
          </a:r>
        </a:p>
      </xdr:txBody>
    </xdr:sp>
    <xdr:clientData/>
  </xdr:oneCellAnchor>
  <xdr:oneCellAnchor>
    <xdr:from>
      <xdr:col>7</xdr:col>
      <xdr:colOff>19050</xdr:colOff>
      <xdr:row>9</xdr:row>
      <xdr:rowOff>57150</xdr:rowOff>
    </xdr:from>
    <xdr:ext cx="336182" cy="264560"/>
    <xdr:sp macro="" textlink="">
      <xdr:nvSpPr>
        <xdr:cNvPr id="25" name="CaixaDeTexto 24"/>
        <xdr:cNvSpPr txBox="1"/>
      </xdr:nvSpPr>
      <xdr:spPr>
        <a:xfrm>
          <a:off x="3971925" y="1828800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V6</a:t>
          </a:r>
        </a:p>
      </xdr:txBody>
    </xdr:sp>
    <xdr:clientData/>
  </xdr:oneCellAnchor>
  <xdr:twoCellAnchor>
    <xdr:from>
      <xdr:col>1</xdr:col>
      <xdr:colOff>57150</xdr:colOff>
      <xdr:row>11</xdr:row>
      <xdr:rowOff>0</xdr:rowOff>
    </xdr:from>
    <xdr:to>
      <xdr:col>2</xdr:col>
      <xdr:colOff>91377</xdr:colOff>
      <xdr:row>13</xdr:row>
      <xdr:rowOff>5996</xdr:rowOff>
    </xdr:to>
    <xdr:cxnSp macro="">
      <xdr:nvCxnSpPr>
        <xdr:cNvPr id="26" name="Conector de seta reta 25"/>
        <xdr:cNvCxnSpPr>
          <a:endCxn id="2" idx="2"/>
        </xdr:cNvCxnSpPr>
      </xdr:nvCxnSpPr>
      <xdr:spPr>
        <a:xfrm>
          <a:off x="352425" y="2171700"/>
          <a:ext cx="643827" cy="3965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247650</xdr:colOff>
      <xdr:row>13</xdr:row>
      <xdr:rowOff>9525</xdr:rowOff>
    </xdr:from>
    <xdr:ext cx="428515" cy="264560"/>
    <xdr:sp macro="" textlink="">
      <xdr:nvSpPr>
        <xdr:cNvPr id="27" name="CaixaDeTexto 26"/>
        <xdr:cNvSpPr txBox="1"/>
      </xdr:nvSpPr>
      <xdr:spPr>
        <a:xfrm>
          <a:off x="247650" y="25717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w43</a:t>
          </a:r>
        </a:p>
      </xdr:txBody>
    </xdr:sp>
    <xdr:clientData/>
  </xdr:oneCellAnchor>
  <xdr:twoCellAnchor>
    <xdr:from>
      <xdr:col>6</xdr:col>
      <xdr:colOff>38100</xdr:colOff>
      <xdr:row>12</xdr:row>
      <xdr:rowOff>104775</xdr:rowOff>
    </xdr:from>
    <xdr:to>
      <xdr:col>6</xdr:col>
      <xdr:colOff>552450</xdr:colOff>
      <xdr:row>15</xdr:row>
      <xdr:rowOff>66675</xdr:rowOff>
    </xdr:to>
    <xdr:sp macro="" textlink="">
      <xdr:nvSpPr>
        <xdr:cNvPr id="28" name="Elipse 27"/>
        <xdr:cNvSpPr/>
      </xdr:nvSpPr>
      <xdr:spPr>
        <a:xfrm>
          <a:off x="3381375" y="2466975"/>
          <a:ext cx="514350" cy="5619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47625</xdr:colOff>
      <xdr:row>16</xdr:row>
      <xdr:rowOff>9525</xdr:rowOff>
    </xdr:from>
    <xdr:to>
      <xdr:col>6</xdr:col>
      <xdr:colOff>561975</xdr:colOff>
      <xdr:row>18</xdr:row>
      <xdr:rowOff>171450</xdr:rowOff>
    </xdr:to>
    <xdr:sp macro="" textlink="">
      <xdr:nvSpPr>
        <xdr:cNvPr id="29" name="Elipse 28"/>
        <xdr:cNvSpPr/>
      </xdr:nvSpPr>
      <xdr:spPr>
        <a:xfrm>
          <a:off x="3390900" y="3162300"/>
          <a:ext cx="514350" cy="552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2</xdr:col>
      <xdr:colOff>562882</xdr:colOff>
      <xdr:row>13</xdr:row>
      <xdr:rowOff>112075</xdr:rowOff>
    </xdr:from>
    <xdr:to>
      <xdr:col>6</xdr:col>
      <xdr:colOff>38100</xdr:colOff>
      <xdr:row>13</xdr:row>
      <xdr:rowOff>185738</xdr:rowOff>
    </xdr:to>
    <xdr:cxnSp macro="">
      <xdr:nvCxnSpPr>
        <xdr:cNvPr id="30" name="Conector de seta reta 29"/>
        <xdr:cNvCxnSpPr>
          <a:stCxn id="2" idx="5"/>
          <a:endCxn id="28" idx="2"/>
        </xdr:cNvCxnSpPr>
      </xdr:nvCxnSpPr>
      <xdr:spPr>
        <a:xfrm>
          <a:off x="1467757" y="2674300"/>
          <a:ext cx="1913618" cy="736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402479</xdr:colOff>
      <xdr:row>14</xdr:row>
      <xdr:rowOff>60395</xdr:rowOff>
    </xdr:from>
    <xdr:to>
      <xdr:col>6</xdr:col>
      <xdr:colOff>122950</xdr:colOff>
      <xdr:row>18</xdr:row>
      <xdr:rowOff>120515</xdr:rowOff>
    </xdr:to>
    <xdr:cxnSp macro="">
      <xdr:nvCxnSpPr>
        <xdr:cNvPr id="31" name="Conector de seta reta 30"/>
        <xdr:cNvCxnSpPr/>
      </xdr:nvCxnSpPr>
      <xdr:spPr>
        <a:xfrm>
          <a:off x="1307354" y="2822645"/>
          <a:ext cx="2158871" cy="8411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552450</xdr:colOff>
      <xdr:row>13</xdr:row>
      <xdr:rowOff>185738</xdr:rowOff>
    </xdr:from>
    <xdr:to>
      <xdr:col>8</xdr:col>
      <xdr:colOff>85725</xdr:colOff>
      <xdr:row>14</xdr:row>
      <xdr:rowOff>0</xdr:rowOff>
    </xdr:to>
    <xdr:cxnSp macro="">
      <xdr:nvCxnSpPr>
        <xdr:cNvPr id="32" name="Conector de seta reta 31"/>
        <xdr:cNvCxnSpPr>
          <a:stCxn id="28" idx="6"/>
        </xdr:cNvCxnSpPr>
      </xdr:nvCxnSpPr>
      <xdr:spPr>
        <a:xfrm>
          <a:off x="3895725" y="2747963"/>
          <a:ext cx="552450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17</xdr:row>
      <xdr:rowOff>90488</xdr:rowOff>
    </xdr:from>
    <xdr:to>
      <xdr:col>8</xdr:col>
      <xdr:colOff>38100</xdr:colOff>
      <xdr:row>17</xdr:row>
      <xdr:rowOff>114300</xdr:rowOff>
    </xdr:to>
    <xdr:cxnSp macro="">
      <xdr:nvCxnSpPr>
        <xdr:cNvPr id="33" name="Conector de seta reta 32"/>
        <xdr:cNvCxnSpPr>
          <a:stCxn id="29" idx="6"/>
        </xdr:cNvCxnSpPr>
      </xdr:nvCxnSpPr>
      <xdr:spPr>
        <a:xfrm>
          <a:off x="3905250" y="3443288"/>
          <a:ext cx="495300" cy="23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4</xdr:row>
      <xdr:rowOff>0</xdr:rowOff>
    </xdr:from>
    <xdr:to>
      <xdr:col>6</xdr:col>
      <xdr:colOff>113425</xdr:colOff>
      <xdr:row>12</xdr:row>
      <xdr:rowOff>187074</xdr:rowOff>
    </xdr:to>
    <xdr:cxnSp macro="">
      <xdr:nvCxnSpPr>
        <xdr:cNvPr id="34" name="Conector de seta reta 33"/>
        <xdr:cNvCxnSpPr>
          <a:endCxn id="28" idx="1"/>
        </xdr:cNvCxnSpPr>
      </xdr:nvCxnSpPr>
      <xdr:spPr>
        <a:xfrm>
          <a:off x="1724025" y="790575"/>
          <a:ext cx="1732675" cy="1758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</xdr:row>
      <xdr:rowOff>57150</xdr:rowOff>
    </xdr:from>
    <xdr:to>
      <xdr:col>6</xdr:col>
      <xdr:colOff>122950</xdr:colOff>
      <xdr:row>16</xdr:row>
      <xdr:rowOff>89035</xdr:rowOff>
    </xdr:to>
    <xdr:cxnSp macro="">
      <xdr:nvCxnSpPr>
        <xdr:cNvPr id="35" name="Conector de seta reta 34"/>
        <xdr:cNvCxnSpPr>
          <a:endCxn id="29" idx="1"/>
        </xdr:cNvCxnSpPr>
      </xdr:nvCxnSpPr>
      <xdr:spPr>
        <a:xfrm>
          <a:off x="1609725" y="847725"/>
          <a:ext cx="1856500" cy="2394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14</xdr:row>
      <xdr:rowOff>0</xdr:rowOff>
    </xdr:from>
    <xdr:ext cx="324897" cy="264560"/>
    <xdr:sp macro="" textlink="">
      <xdr:nvSpPr>
        <xdr:cNvPr id="36" name="CaixaDeTexto 35"/>
        <xdr:cNvSpPr txBox="1"/>
      </xdr:nvSpPr>
      <xdr:spPr>
        <a:xfrm>
          <a:off x="4362450" y="2762250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Y3</a:t>
          </a:r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324897" cy="264560"/>
    <xdr:sp macro="" textlink="">
      <xdr:nvSpPr>
        <xdr:cNvPr id="37" name="CaixaDeTexto 36"/>
        <xdr:cNvSpPr txBox="1"/>
      </xdr:nvSpPr>
      <xdr:spPr>
        <a:xfrm>
          <a:off x="4362450" y="3352800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Y4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336182" cy="436786"/>
    <xdr:sp macro="" textlink="">
      <xdr:nvSpPr>
        <xdr:cNvPr id="38" name="CaixaDeTexto 37"/>
        <xdr:cNvSpPr txBox="1"/>
      </xdr:nvSpPr>
      <xdr:spPr>
        <a:xfrm>
          <a:off x="3952875" y="2562225"/>
          <a:ext cx="33618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V7</a:t>
          </a:r>
        </a:p>
        <a:p>
          <a:endParaRPr lang="pt-BR" sz="1100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336182" cy="264560"/>
    <xdr:sp macro="" textlink="">
      <xdr:nvSpPr>
        <xdr:cNvPr id="39" name="CaixaDeTexto 38"/>
        <xdr:cNvSpPr txBox="1"/>
      </xdr:nvSpPr>
      <xdr:spPr>
        <a:xfrm>
          <a:off x="3952875" y="3543300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V8</a:t>
          </a:r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428515" cy="264560"/>
    <xdr:sp macro="" textlink="">
      <xdr:nvSpPr>
        <xdr:cNvPr id="40" name="CaixaDeTexto 39"/>
        <xdr:cNvSpPr txBox="1"/>
      </xdr:nvSpPr>
      <xdr:spPr>
        <a:xfrm>
          <a:off x="2124075" y="25622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w74</a:t>
          </a:r>
        </a:p>
      </xdr:txBody>
    </xdr:sp>
    <xdr:clientData/>
  </xdr:oneCellAnchor>
  <xdr:oneCellAnchor>
    <xdr:from>
      <xdr:col>4</xdr:col>
      <xdr:colOff>0</xdr:colOff>
      <xdr:row>15</xdr:row>
      <xdr:rowOff>0</xdr:rowOff>
    </xdr:from>
    <xdr:ext cx="428515" cy="264560"/>
    <xdr:sp macro="" textlink="">
      <xdr:nvSpPr>
        <xdr:cNvPr id="41" name="CaixaDeTexto 40"/>
        <xdr:cNvSpPr txBox="1"/>
      </xdr:nvSpPr>
      <xdr:spPr>
        <a:xfrm>
          <a:off x="2124075" y="29622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w84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11</xdr:row>
      <xdr:rowOff>57150</xdr:rowOff>
    </xdr:from>
    <xdr:to>
      <xdr:col>2</xdr:col>
      <xdr:colOff>600075</xdr:colOff>
      <xdr:row>14</xdr:row>
      <xdr:rowOff>38100</xdr:rowOff>
    </xdr:to>
    <xdr:sp macro="" textlink="">
      <xdr:nvSpPr>
        <xdr:cNvPr id="2" name="Elipse 1"/>
        <xdr:cNvSpPr/>
      </xdr:nvSpPr>
      <xdr:spPr>
        <a:xfrm rot="20877934">
          <a:off x="990600" y="2228850"/>
          <a:ext cx="514350" cy="5715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4</a:t>
          </a:r>
        </a:p>
      </xdr:txBody>
    </xdr:sp>
    <xdr:clientData/>
  </xdr:twoCellAnchor>
  <xdr:twoCellAnchor>
    <xdr:from>
      <xdr:col>6</xdr:col>
      <xdr:colOff>76200</xdr:colOff>
      <xdr:row>4</xdr:row>
      <xdr:rowOff>142875</xdr:rowOff>
    </xdr:from>
    <xdr:to>
      <xdr:col>6</xdr:col>
      <xdr:colOff>590550</xdr:colOff>
      <xdr:row>7</xdr:row>
      <xdr:rowOff>95250</xdr:rowOff>
    </xdr:to>
    <xdr:sp macro="" textlink="">
      <xdr:nvSpPr>
        <xdr:cNvPr id="3" name="Elipse 2"/>
        <xdr:cNvSpPr/>
      </xdr:nvSpPr>
      <xdr:spPr>
        <a:xfrm>
          <a:off x="3419475" y="933450"/>
          <a:ext cx="514350" cy="533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tx1"/>
              </a:solidFill>
            </a:rPr>
            <a:t>5</a:t>
          </a:r>
        </a:p>
      </xdr:txBody>
    </xdr:sp>
    <xdr:clientData/>
  </xdr:twoCellAnchor>
  <xdr:twoCellAnchor>
    <xdr:from>
      <xdr:col>6</xdr:col>
      <xdr:colOff>57150</xdr:colOff>
      <xdr:row>9</xdr:row>
      <xdr:rowOff>38100</xdr:rowOff>
    </xdr:from>
    <xdr:to>
      <xdr:col>6</xdr:col>
      <xdr:colOff>571500</xdr:colOff>
      <xdr:row>11</xdr:row>
      <xdr:rowOff>180975</xdr:rowOff>
    </xdr:to>
    <xdr:sp macro="" textlink="">
      <xdr:nvSpPr>
        <xdr:cNvPr id="4" name="Elipse 3"/>
        <xdr:cNvSpPr/>
      </xdr:nvSpPr>
      <xdr:spPr>
        <a:xfrm>
          <a:off x="3400425" y="1809750"/>
          <a:ext cx="514350" cy="54292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tx1"/>
              </a:solidFill>
            </a:rPr>
            <a:t>6</a:t>
          </a:r>
        </a:p>
      </xdr:txBody>
    </xdr:sp>
    <xdr:clientData/>
  </xdr:twoCellAnchor>
  <xdr:twoCellAnchor>
    <xdr:from>
      <xdr:col>1</xdr:col>
      <xdr:colOff>57150</xdr:colOff>
      <xdr:row>8</xdr:row>
      <xdr:rowOff>123825</xdr:rowOff>
    </xdr:from>
    <xdr:to>
      <xdr:col>2</xdr:col>
      <xdr:colOff>122918</xdr:colOff>
      <xdr:row>11</xdr:row>
      <xdr:rowOff>183200</xdr:rowOff>
    </xdr:to>
    <xdr:cxnSp macro="">
      <xdr:nvCxnSpPr>
        <xdr:cNvPr id="5" name="Conector de seta reta 4"/>
        <xdr:cNvCxnSpPr>
          <a:endCxn id="2" idx="1"/>
        </xdr:cNvCxnSpPr>
      </xdr:nvCxnSpPr>
      <xdr:spPr>
        <a:xfrm>
          <a:off x="352425" y="1695450"/>
          <a:ext cx="675368" cy="659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13</xdr:row>
      <xdr:rowOff>187906</xdr:rowOff>
    </xdr:from>
    <xdr:to>
      <xdr:col>2</xdr:col>
      <xdr:colOff>207175</xdr:colOff>
      <xdr:row>14</xdr:row>
      <xdr:rowOff>152402</xdr:rowOff>
    </xdr:to>
    <xdr:cxnSp macro="">
      <xdr:nvCxnSpPr>
        <xdr:cNvPr id="6" name="Conector de seta reta 5"/>
        <xdr:cNvCxnSpPr>
          <a:endCxn id="2" idx="3"/>
        </xdr:cNvCxnSpPr>
      </xdr:nvCxnSpPr>
      <xdr:spPr>
        <a:xfrm flipV="1">
          <a:off x="304800" y="2750131"/>
          <a:ext cx="807250" cy="1645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600075</xdr:colOff>
      <xdr:row>4</xdr:row>
      <xdr:rowOff>19050</xdr:rowOff>
    </xdr:from>
    <xdr:to>
      <xdr:col>2</xdr:col>
      <xdr:colOff>283321</xdr:colOff>
      <xdr:row>11</xdr:row>
      <xdr:rowOff>63430</xdr:rowOff>
    </xdr:to>
    <xdr:cxnSp macro="">
      <xdr:nvCxnSpPr>
        <xdr:cNvPr id="7" name="Conector de seta reta 6"/>
        <xdr:cNvCxnSpPr>
          <a:endCxn id="2" idx="0"/>
        </xdr:cNvCxnSpPr>
      </xdr:nvCxnSpPr>
      <xdr:spPr>
        <a:xfrm>
          <a:off x="895350" y="809625"/>
          <a:ext cx="292846" cy="14255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478625</xdr:colOff>
      <xdr:row>6</xdr:row>
      <xdr:rowOff>19050</xdr:rowOff>
    </xdr:from>
    <xdr:to>
      <xdr:col>6</xdr:col>
      <xdr:colOff>76200</xdr:colOff>
      <xdr:row>11</xdr:row>
      <xdr:rowOff>107369</xdr:rowOff>
    </xdr:to>
    <xdr:cxnSp macro="">
      <xdr:nvCxnSpPr>
        <xdr:cNvPr id="8" name="Conector de seta reta 7"/>
        <xdr:cNvCxnSpPr>
          <a:stCxn id="2" idx="7"/>
          <a:endCxn id="3" idx="2"/>
        </xdr:cNvCxnSpPr>
      </xdr:nvCxnSpPr>
      <xdr:spPr>
        <a:xfrm flipV="1">
          <a:off x="1383500" y="1200150"/>
          <a:ext cx="2035975" cy="10789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594423</xdr:colOff>
      <xdr:row>10</xdr:row>
      <xdr:rowOff>109538</xdr:rowOff>
    </xdr:from>
    <xdr:to>
      <xdr:col>6</xdr:col>
      <xdr:colOff>57150</xdr:colOff>
      <xdr:row>12</xdr:row>
      <xdr:rowOff>98779</xdr:rowOff>
    </xdr:to>
    <xdr:cxnSp macro="">
      <xdr:nvCxnSpPr>
        <xdr:cNvPr id="9" name="Conector de seta reta 8"/>
        <xdr:cNvCxnSpPr>
          <a:stCxn id="2" idx="6"/>
          <a:endCxn id="4" idx="2"/>
        </xdr:cNvCxnSpPr>
      </xdr:nvCxnSpPr>
      <xdr:spPr>
        <a:xfrm flipV="1">
          <a:off x="1499298" y="2081213"/>
          <a:ext cx="1901127" cy="3797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561975</xdr:colOff>
      <xdr:row>3</xdr:row>
      <xdr:rowOff>180975</xdr:rowOff>
    </xdr:from>
    <xdr:to>
      <xdr:col>6</xdr:col>
      <xdr:colOff>151525</xdr:colOff>
      <xdr:row>5</xdr:row>
      <xdr:rowOff>20965</xdr:rowOff>
    </xdr:to>
    <xdr:cxnSp macro="">
      <xdr:nvCxnSpPr>
        <xdr:cNvPr id="10" name="Conector de seta reta 9"/>
        <xdr:cNvCxnSpPr>
          <a:endCxn id="3" idx="1"/>
        </xdr:cNvCxnSpPr>
      </xdr:nvCxnSpPr>
      <xdr:spPr>
        <a:xfrm>
          <a:off x="2076450" y="771525"/>
          <a:ext cx="1418350" cy="2400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3</xdr:row>
      <xdr:rowOff>171450</xdr:rowOff>
    </xdr:from>
    <xdr:to>
      <xdr:col>6</xdr:col>
      <xdr:colOff>132475</xdr:colOff>
      <xdr:row>9</xdr:row>
      <xdr:rowOff>117610</xdr:rowOff>
    </xdr:to>
    <xdr:cxnSp macro="">
      <xdr:nvCxnSpPr>
        <xdr:cNvPr id="11" name="Conector de seta reta 10"/>
        <xdr:cNvCxnSpPr>
          <a:endCxn id="4" idx="1"/>
        </xdr:cNvCxnSpPr>
      </xdr:nvCxnSpPr>
      <xdr:spPr>
        <a:xfrm>
          <a:off x="1838325" y="762000"/>
          <a:ext cx="1637425" cy="1127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6</xdr:row>
      <xdr:rowOff>19050</xdr:rowOff>
    </xdr:from>
    <xdr:to>
      <xdr:col>8</xdr:col>
      <xdr:colOff>76200</xdr:colOff>
      <xdr:row>6</xdr:row>
      <xdr:rowOff>23813</xdr:rowOff>
    </xdr:to>
    <xdr:cxnSp macro="">
      <xdr:nvCxnSpPr>
        <xdr:cNvPr id="12" name="Conector de seta reta 11"/>
        <xdr:cNvCxnSpPr>
          <a:stCxn id="3" idx="6"/>
        </xdr:cNvCxnSpPr>
      </xdr:nvCxnSpPr>
      <xdr:spPr>
        <a:xfrm flipV="1">
          <a:off x="3933825" y="1200150"/>
          <a:ext cx="504825" cy="47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571500</xdr:colOff>
      <xdr:row>10</xdr:row>
      <xdr:rowOff>95250</xdr:rowOff>
    </xdr:from>
    <xdr:to>
      <xdr:col>8</xdr:col>
      <xdr:colOff>47625</xdr:colOff>
      <xdr:row>10</xdr:row>
      <xdr:rowOff>109538</xdr:rowOff>
    </xdr:to>
    <xdr:cxnSp macro="">
      <xdr:nvCxnSpPr>
        <xdr:cNvPr id="13" name="Conector de seta reta 12"/>
        <xdr:cNvCxnSpPr>
          <a:stCxn id="4" idx="6"/>
        </xdr:cNvCxnSpPr>
      </xdr:nvCxnSpPr>
      <xdr:spPr>
        <a:xfrm flipV="1">
          <a:off x="3914775" y="2066925"/>
          <a:ext cx="495300" cy="142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28575</xdr:colOff>
      <xdr:row>4</xdr:row>
      <xdr:rowOff>123825</xdr:rowOff>
    </xdr:from>
    <xdr:ext cx="431144" cy="264560"/>
    <xdr:sp macro="" textlink="">
      <xdr:nvSpPr>
        <xdr:cNvPr id="14" name="CaixaDeTexto 13"/>
        <xdr:cNvSpPr txBox="1"/>
      </xdr:nvSpPr>
      <xdr:spPr>
        <a:xfrm>
          <a:off x="933450" y="914400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w4b</a:t>
          </a:r>
        </a:p>
      </xdr:txBody>
    </xdr:sp>
    <xdr:clientData/>
  </xdr:oneCellAnchor>
  <xdr:oneCellAnchor>
    <xdr:from>
      <xdr:col>0</xdr:col>
      <xdr:colOff>257175</xdr:colOff>
      <xdr:row>7</xdr:row>
      <xdr:rowOff>76200</xdr:rowOff>
    </xdr:from>
    <xdr:ext cx="428515" cy="264560"/>
    <xdr:sp macro="" textlink="">
      <xdr:nvSpPr>
        <xdr:cNvPr id="15" name="CaixaDeTexto 14"/>
        <xdr:cNvSpPr txBox="1"/>
      </xdr:nvSpPr>
      <xdr:spPr>
        <a:xfrm>
          <a:off x="257175" y="14478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w41</a:t>
          </a:r>
        </a:p>
      </xdr:txBody>
    </xdr:sp>
    <xdr:clientData/>
  </xdr:oneCellAnchor>
  <xdr:oneCellAnchor>
    <xdr:from>
      <xdr:col>0</xdr:col>
      <xdr:colOff>266700</xdr:colOff>
      <xdr:row>9</xdr:row>
      <xdr:rowOff>171450</xdr:rowOff>
    </xdr:from>
    <xdr:ext cx="428515" cy="264560"/>
    <xdr:sp macro="" textlink="">
      <xdr:nvSpPr>
        <xdr:cNvPr id="16" name="CaixaDeTexto 15"/>
        <xdr:cNvSpPr txBox="1"/>
      </xdr:nvSpPr>
      <xdr:spPr>
        <a:xfrm>
          <a:off x="266700" y="19431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w42</a:t>
          </a:r>
        </a:p>
      </xdr:txBody>
    </xdr:sp>
    <xdr:clientData/>
  </xdr:oneCellAnchor>
  <xdr:oneCellAnchor>
    <xdr:from>
      <xdr:col>3</xdr:col>
      <xdr:colOff>152400</xdr:colOff>
      <xdr:row>11</xdr:row>
      <xdr:rowOff>38100</xdr:rowOff>
    </xdr:from>
    <xdr:ext cx="428515" cy="264560"/>
    <xdr:sp macro="" textlink="">
      <xdr:nvSpPr>
        <xdr:cNvPr id="17" name="CaixaDeTexto 16"/>
        <xdr:cNvSpPr txBox="1"/>
      </xdr:nvSpPr>
      <xdr:spPr>
        <a:xfrm>
          <a:off x="1666875" y="220980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w64</a:t>
          </a:r>
        </a:p>
      </xdr:txBody>
    </xdr:sp>
    <xdr:clientData/>
  </xdr:oneCellAnchor>
  <xdr:oneCellAnchor>
    <xdr:from>
      <xdr:col>3</xdr:col>
      <xdr:colOff>85725</xdr:colOff>
      <xdr:row>9</xdr:row>
      <xdr:rowOff>104775</xdr:rowOff>
    </xdr:from>
    <xdr:ext cx="428515" cy="264560"/>
    <xdr:sp macro="" textlink="">
      <xdr:nvSpPr>
        <xdr:cNvPr id="18" name="CaixaDeTexto 17"/>
        <xdr:cNvSpPr txBox="1"/>
      </xdr:nvSpPr>
      <xdr:spPr>
        <a:xfrm>
          <a:off x="1600200" y="18764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w54</a:t>
          </a:r>
        </a:p>
      </xdr:txBody>
    </xdr:sp>
    <xdr:clientData/>
  </xdr:oneCellAnchor>
  <xdr:oneCellAnchor>
    <xdr:from>
      <xdr:col>4</xdr:col>
      <xdr:colOff>219075</xdr:colOff>
      <xdr:row>4</xdr:row>
      <xdr:rowOff>190500</xdr:rowOff>
    </xdr:from>
    <xdr:ext cx="431144" cy="264560"/>
    <xdr:sp macro="" textlink="">
      <xdr:nvSpPr>
        <xdr:cNvPr id="19" name="CaixaDeTexto 18"/>
        <xdr:cNvSpPr txBox="1"/>
      </xdr:nvSpPr>
      <xdr:spPr>
        <a:xfrm>
          <a:off x="2343150" y="981075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wb6</a:t>
          </a:r>
        </a:p>
      </xdr:txBody>
    </xdr:sp>
    <xdr:clientData/>
  </xdr:oneCellAnchor>
  <xdr:oneCellAnchor>
    <xdr:from>
      <xdr:col>4</xdr:col>
      <xdr:colOff>114300</xdr:colOff>
      <xdr:row>3</xdr:row>
      <xdr:rowOff>38100</xdr:rowOff>
    </xdr:from>
    <xdr:ext cx="431144" cy="264560"/>
    <xdr:sp macro="" textlink="">
      <xdr:nvSpPr>
        <xdr:cNvPr id="20" name="CaixaDeTexto 19"/>
        <xdr:cNvSpPr txBox="1"/>
      </xdr:nvSpPr>
      <xdr:spPr>
        <a:xfrm>
          <a:off x="2238375" y="628650"/>
          <a:ext cx="43114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wb5</a:t>
          </a:r>
        </a:p>
      </xdr:txBody>
    </xdr:sp>
    <xdr:clientData/>
  </xdr:oneCellAnchor>
  <xdr:oneCellAnchor>
    <xdr:from>
      <xdr:col>7</xdr:col>
      <xdr:colOff>38100</xdr:colOff>
      <xdr:row>5</xdr:row>
      <xdr:rowOff>28575</xdr:rowOff>
    </xdr:from>
    <xdr:ext cx="336182" cy="264560"/>
    <xdr:sp macro="" textlink="">
      <xdr:nvSpPr>
        <xdr:cNvPr id="21" name="CaixaDeTexto 20"/>
        <xdr:cNvSpPr txBox="1"/>
      </xdr:nvSpPr>
      <xdr:spPr>
        <a:xfrm>
          <a:off x="3990975" y="1019175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V5</a:t>
          </a:r>
        </a:p>
      </xdr:txBody>
    </xdr:sp>
    <xdr:clientData/>
  </xdr:oneCellAnchor>
  <xdr:oneCellAnchor>
    <xdr:from>
      <xdr:col>8</xdr:col>
      <xdr:colOff>0</xdr:colOff>
      <xdr:row>5</xdr:row>
      <xdr:rowOff>66675</xdr:rowOff>
    </xdr:from>
    <xdr:ext cx="324897" cy="264560"/>
    <xdr:sp macro="" textlink="">
      <xdr:nvSpPr>
        <xdr:cNvPr id="22" name="CaixaDeTexto 21"/>
        <xdr:cNvSpPr txBox="1"/>
      </xdr:nvSpPr>
      <xdr:spPr>
        <a:xfrm>
          <a:off x="4362450" y="1057275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Y1</a:t>
          </a:r>
        </a:p>
      </xdr:txBody>
    </xdr:sp>
    <xdr:clientData/>
  </xdr:oneCellAnchor>
  <xdr:oneCellAnchor>
    <xdr:from>
      <xdr:col>8</xdr:col>
      <xdr:colOff>0</xdr:colOff>
      <xdr:row>9</xdr:row>
      <xdr:rowOff>152400</xdr:rowOff>
    </xdr:from>
    <xdr:ext cx="324897" cy="264560"/>
    <xdr:sp macro="" textlink="">
      <xdr:nvSpPr>
        <xdr:cNvPr id="23" name="CaixaDeTexto 22"/>
        <xdr:cNvSpPr txBox="1"/>
      </xdr:nvSpPr>
      <xdr:spPr>
        <a:xfrm>
          <a:off x="4362450" y="1924050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Y2</a:t>
          </a:r>
        </a:p>
      </xdr:txBody>
    </xdr:sp>
    <xdr:clientData/>
  </xdr:oneCellAnchor>
  <xdr:oneCellAnchor>
    <xdr:from>
      <xdr:col>2</xdr:col>
      <xdr:colOff>466725</xdr:colOff>
      <xdr:row>11</xdr:row>
      <xdr:rowOff>57150</xdr:rowOff>
    </xdr:from>
    <xdr:ext cx="336182" cy="264560"/>
    <xdr:sp macro="" textlink="">
      <xdr:nvSpPr>
        <xdr:cNvPr id="24" name="CaixaDeTexto 23"/>
        <xdr:cNvSpPr txBox="1"/>
      </xdr:nvSpPr>
      <xdr:spPr>
        <a:xfrm>
          <a:off x="1371600" y="2228850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V4</a:t>
          </a:r>
        </a:p>
      </xdr:txBody>
    </xdr:sp>
    <xdr:clientData/>
  </xdr:oneCellAnchor>
  <xdr:oneCellAnchor>
    <xdr:from>
      <xdr:col>7</xdr:col>
      <xdr:colOff>19050</xdr:colOff>
      <xdr:row>9</xdr:row>
      <xdr:rowOff>57150</xdr:rowOff>
    </xdr:from>
    <xdr:ext cx="336182" cy="264560"/>
    <xdr:sp macro="" textlink="">
      <xdr:nvSpPr>
        <xdr:cNvPr id="25" name="CaixaDeTexto 24"/>
        <xdr:cNvSpPr txBox="1"/>
      </xdr:nvSpPr>
      <xdr:spPr>
        <a:xfrm>
          <a:off x="3971925" y="1828800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V6</a:t>
          </a:r>
        </a:p>
      </xdr:txBody>
    </xdr:sp>
    <xdr:clientData/>
  </xdr:oneCellAnchor>
  <xdr:twoCellAnchor>
    <xdr:from>
      <xdr:col>1</xdr:col>
      <xdr:colOff>57150</xdr:colOff>
      <xdr:row>11</xdr:row>
      <xdr:rowOff>0</xdr:rowOff>
    </xdr:from>
    <xdr:to>
      <xdr:col>2</xdr:col>
      <xdr:colOff>91377</xdr:colOff>
      <xdr:row>13</xdr:row>
      <xdr:rowOff>5996</xdr:rowOff>
    </xdr:to>
    <xdr:cxnSp macro="">
      <xdr:nvCxnSpPr>
        <xdr:cNvPr id="26" name="Conector de seta reta 25"/>
        <xdr:cNvCxnSpPr>
          <a:endCxn id="2" idx="2"/>
        </xdr:cNvCxnSpPr>
      </xdr:nvCxnSpPr>
      <xdr:spPr>
        <a:xfrm>
          <a:off x="352425" y="2171700"/>
          <a:ext cx="643827" cy="3965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247650</xdr:colOff>
      <xdr:row>13</xdr:row>
      <xdr:rowOff>9525</xdr:rowOff>
    </xdr:from>
    <xdr:ext cx="428515" cy="264560"/>
    <xdr:sp macro="" textlink="">
      <xdr:nvSpPr>
        <xdr:cNvPr id="27" name="CaixaDeTexto 26"/>
        <xdr:cNvSpPr txBox="1"/>
      </xdr:nvSpPr>
      <xdr:spPr>
        <a:xfrm>
          <a:off x="247650" y="2571750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w43</a:t>
          </a:r>
        </a:p>
      </xdr:txBody>
    </xdr:sp>
    <xdr:clientData/>
  </xdr:oneCellAnchor>
  <xdr:twoCellAnchor>
    <xdr:from>
      <xdr:col>6</xdr:col>
      <xdr:colOff>38100</xdr:colOff>
      <xdr:row>12</xdr:row>
      <xdr:rowOff>104775</xdr:rowOff>
    </xdr:from>
    <xdr:to>
      <xdr:col>6</xdr:col>
      <xdr:colOff>552450</xdr:colOff>
      <xdr:row>15</xdr:row>
      <xdr:rowOff>66675</xdr:rowOff>
    </xdr:to>
    <xdr:sp macro="" textlink="">
      <xdr:nvSpPr>
        <xdr:cNvPr id="28" name="Elipse 27"/>
        <xdr:cNvSpPr/>
      </xdr:nvSpPr>
      <xdr:spPr>
        <a:xfrm>
          <a:off x="3381375" y="2466975"/>
          <a:ext cx="514350" cy="561975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tx1"/>
              </a:solidFill>
            </a:rPr>
            <a:t>7</a:t>
          </a:r>
        </a:p>
      </xdr:txBody>
    </xdr:sp>
    <xdr:clientData/>
  </xdr:twoCellAnchor>
  <xdr:twoCellAnchor>
    <xdr:from>
      <xdr:col>6</xdr:col>
      <xdr:colOff>47625</xdr:colOff>
      <xdr:row>16</xdr:row>
      <xdr:rowOff>9525</xdr:rowOff>
    </xdr:from>
    <xdr:to>
      <xdr:col>6</xdr:col>
      <xdr:colOff>561975</xdr:colOff>
      <xdr:row>18</xdr:row>
      <xdr:rowOff>171450</xdr:rowOff>
    </xdr:to>
    <xdr:sp macro="" textlink="">
      <xdr:nvSpPr>
        <xdr:cNvPr id="29" name="Elipse 28"/>
        <xdr:cNvSpPr/>
      </xdr:nvSpPr>
      <xdr:spPr>
        <a:xfrm>
          <a:off x="3390900" y="3162300"/>
          <a:ext cx="514350" cy="55245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400">
              <a:solidFill>
                <a:schemeClr val="tx1"/>
              </a:solidFill>
            </a:rPr>
            <a:t>8</a:t>
          </a:r>
        </a:p>
      </xdr:txBody>
    </xdr:sp>
    <xdr:clientData/>
  </xdr:twoCellAnchor>
  <xdr:twoCellAnchor>
    <xdr:from>
      <xdr:col>2</xdr:col>
      <xdr:colOff>562882</xdr:colOff>
      <xdr:row>13</xdr:row>
      <xdr:rowOff>112075</xdr:rowOff>
    </xdr:from>
    <xdr:to>
      <xdr:col>6</xdr:col>
      <xdr:colOff>38100</xdr:colOff>
      <xdr:row>13</xdr:row>
      <xdr:rowOff>185738</xdr:rowOff>
    </xdr:to>
    <xdr:cxnSp macro="">
      <xdr:nvCxnSpPr>
        <xdr:cNvPr id="30" name="Conector de seta reta 29"/>
        <xdr:cNvCxnSpPr>
          <a:stCxn id="2" idx="5"/>
          <a:endCxn id="28" idx="2"/>
        </xdr:cNvCxnSpPr>
      </xdr:nvCxnSpPr>
      <xdr:spPr>
        <a:xfrm>
          <a:off x="1467757" y="2674300"/>
          <a:ext cx="1913618" cy="736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402479</xdr:colOff>
      <xdr:row>14</xdr:row>
      <xdr:rowOff>60395</xdr:rowOff>
    </xdr:from>
    <xdr:to>
      <xdr:col>6</xdr:col>
      <xdr:colOff>122950</xdr:colOff>
      <xdr:row>18</xdr:row>
      <xdr:rowOff>120515</xdr:rowOff>
    </xdr:to>
    <xdr:cxnSp macro="">
      <xdr:nvCxnSpPr>
        <xdr:cNvPr id="31" name="Conector de seta reta 30"/>
        <xdr:cNvCxnSpPr/>
      </xdr:nvCxnSpPr>
      <xdr:spPr>
        <a:xfrm>
          <a:off x="1307354" y="2822645"/>
          <a:ext cx="2158871" cy="8411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552450</xdr:colOff>
      <xdr:row>13</xdr:row>
      <xdr:rowOff>185738</xdr:rowOff>
    </xdr:from>
    <xdr:to>
      <xdr:col>8</xdr:col>
      <xdr:colOff>85725</xdr:colOff>
      <xdr:row>14</xdr:row>
      <xdr:rowOff>0</xdr:rowOff>
    </xdr:to>
    <xdr:cxnSp macro="">
      <xdr:nvCxnSpPr>
        <xdr:cNvPr id="32" name="Conector de seta reta 31"/>
        <xdr:cNvCxnSpPr>
          <a:stCxn id="28" idx="6"/>
        </xdr:cNvCxnSpPr>
      </xdr:nvCxnSpPr>
      <xdr:spPr>
        <a:xfrm>
          <a:off x="3895725" y="2747963"/>
          <a:ext cx="552450" cy="1428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561975</xdr:colOff>
      <xdr:row>17</xdr:row>
      <xdr:rowOff>90488</xdr:rowOff>
    </xdr:from>
    <xdr:to>
      <xdr:col>8</xdr:col>
      <xdr:colOff>38100</xdr:colOff>
      <xdr:row>17</xdr:row>
      <xdr:rowOff>114300</xdr:rowOff>
    </xdr:to>
    <xdr:cxnSp macro="">
      <xdr:nvCxnSpPr>
        <xdr:cNvPr id="33" name="Conector de seta reta 32"/>
        <xdr:cNvCxnSpPr>
          <a:stCxn id="29" idx="6"/>
        </xdr:cNvCxnSpPr>
      </xdr:nvCxnSpPr>
      <xdr:spPr>
        <a:xfrm>
          <a:off x="3905250" y="3443288"/>
          <a:ext cx="495300" cy="23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209550</xdr:colOff>
      <xdr:row>4</xdr:row>
      <xdr:rowOff>0</xdr:rowOff>
    </xdr:from>
    <xdr:to>
      <xdr:col>6</xdr:col>
      <xdr:colOff>113425</xdr:colOff>
      <xdr:row>12</xdr:row>
      <xdr:rowOff>187074</xdr:rowOff>
    </xdr:to>
    <xdr:cxnSp macro="">
      <xdr:nvCxnSpPr>
        <xdr:cNvPr id="34" name="Conector de seta reta 33"/>
        <xdr:cNvCxnSpPr>
          <a:endCxn id="28" idx="1"/>
        </xdr:cNvCxnSpPr>
      </xdr:nvCxnSpPr>
      <xdr:spPr>
        <a:xfrm>
          <a:off x="1724025" y="790575"/>
          <a:ext cx="1732675" cy="17586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4</xdr:row>
      <xdr:rowOff>57150</xdr:rowOff>
    </xdr:from>
    <xdr:to>
      <xdr:col>6</xdr:col>
      <xdr:colOff>122950</xdr:colOff>
      <xdr:row>16</xdr:row>
      <xdr:rowOff>89035</xdr:rowOff>
    </xdr:to>
    <xdr:cxnSp macro="">
      <xdr:nvCxnSpPr>
        <xdr:cNvPr id="35" name="Conector de seta reta 34"/>
        <xdr:cNvCxnSpPr>
          <a:endCxn id="29" idx="1"/>
        </xdr:cNvCxnSpPr>
      </xdr:nvCxnSpPr>
      <xdr:spPr>
        <a:xfrm>
          <a:off x="1609725" y="847725"/>
          <a:ext cx="1856500" cy="239408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8</xdr:col>
      <xdr:colOff>0</xdr:colOff>
      <xdr:row>14</xdr:row>
      <xdr:rowOff>0</xdr:rowOff>
    </xdr:from>
    <xdr:ext cx="324897" cy="264560"/>
    <xdr:sp macro="" textlink="">
      <xdr:nvSpPr>
        <xdr:cNvPr id="36" name="CaixaDeTexto 35"/>
        <xdr:cNvSpPr txBox="1"/>
      </xdr:nvSpPr>
      <xdr:spPr>
        <a:xfrm>
          <a:off x="4362450" y="2762250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Y3</a:t>
          </a:r>
        </a:p>
      </xdr:txBody>
    </xdr:sp>
    <xdr:clientData/>
  </xdr:oneCellAnchor>
  <xdr:oneCellAnchor>
    <xdr:from>
      <xdr:col>8</xdr:col>
      <xdr:colOff>0</xdr:colOff>
      <xdr:row>17</xdr:row>
      <xdr:rowOff>0</xdr:rowOff>
    </xdr:from>
    <xdr:ext cx="324897" cy="264560"/>
    <xdr:sp macro="" textlink="">
      <xdr:nvSpPr>
        <xdr:cNvPr id="37" name="CaixaDeTexto 36"/>
        <xdr:cNvSpPr txBox="1"/>
      </xdr:nvSpPr>
      <xdr:spPr>
        <a:xfrm>
          <a:off x="4362450" y="3352800"/>
          <a:ext cx="3248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Y4</a:t>
          </a:r>
        </a:p>
      </xdr:txBody>
    </xdr:sp>
    <xdr:clientData/>
  </xdr:oneCellAnchor>
  <xdr:oneCellAnchor>
    <xdr:from>
      <xdr:col>7</xdr:col>
      <xdr:colOff>0</xdr:colOff>
      <xdr:row>13</xdr:row>
      <xdr:rowOff>0</xdr:rowOff>
    </xdr:from>
    <xdr:ext cx="336182" cy="436786"/>
    <xdr:sp macro="" textlink="">
      <xdr:nvSpPr>
        <xdr:cNvPr id="38" name="CaixaDeTexto 37"/>
        <xdr:cNvSpPr txBox="1"/>
      </xdr:nvSpPr>
      <xdr:spPr>
        <a:xfrm>
          <a:off x="3952875" y="2562225"/>
          <a:ext cx="336182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V7</a:t>
          </a:r>
        </a:p>
        <a:p>
          <a:endParaRPr lang="pt-BR" sz="1100"/>
        </a:p>
      </xdr:txBody>
    </xdr:sp>
    <xdr:clientData/>
  </xdr:oneCellAnchor>
  <xdr:oneCellAnchor>
    <xdr:from>
      <xdr:col>7</xdr:col>
      <xdr:colOff>0</xdr:colOff>
      <xdr:row>18</xdr:row>
      <xdr:rowOff>0</xdr:rowOff>
    </xdr:from>
    <xdr:ext cx="336182" cy="264560"/>
    <xdr:sp macro="" textlink="">
      <xdr:nvSpPr>
        <xdr:cNvPr id="39" name="CaixaDeTexto 38"/>
        <xdr:cNvSpPr txBox="1"/>
      </xdr:nvSpPr>
      <xdr:spPr>
        <a:xfrm>
          <a:off x="3952875" y="3543300"/>
          <a:ext cx="3361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V8</a:t>
          </a:r>
        </a:p>
      </xdr:txBody>
    </xdr:sp>
    <xdr:clientData/>
  </xdr:oneCellAnchor>
  <xdr:oneCellAnchor>
    <xdr:from>
      <xdr:col>4</xdr:col>
      <xdr:colOff>0</xdr:colOff>
      <xdr:row>13</xdr:row>
      <xdr:rowOff>0</xdr:rowOff>
    </xdr:from>
    <xdr:ext cx="428515" cy="264560"/>
    <xdr:sp macro="" textlink="">
      <xdr:nvSpPr>
        <xdr:cNvPr id="40" name="CaixaDeTexto 39"/>
        <xdr:cNvSpPr txBox="1"/>
      </xdr:nvSpPr>
      <xdr:spPr>
        <a:xfrm>
          <a:off x="2124075" y="256222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w74</a:t>
          </a:r>
        </a:p>
      </xdr:txBody>
    </xdr:sp>
    <xdr:clientData/>
  </xdr:oneCellAnchor>
  <xdr:oneCellAnchor>
    <xdr:from>
      <xdr:col>4</xdr:col>
      <xdr:colOff>0</xdr:colOff>
      <xdr:row>15</xdr:row>
      <xdr:rowOff>0</xdr:rowOff>
    </xdr:from>
    <xdr:ext cx="428515" cy="264560"/>
    <xdr:sp macro="" textlink="">
      <xdr:nvSpPr>
        <xdr:cNvPr id="41" name="CaixaDeTexto 40"/>
        <xdr:cNvSpPr txBox="1"/>
      </xdr:nvSpPr>
      <xdr:spPr>
        <a:xfrm>
          <a:off x="2124075" y="2962275"/>
          <a:ext cx="42851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w84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Z88"/>
  <sheetViews>
    <sheetView topLeftCell="B58" zoomScaleNormal="100" workbookViewId="0">
      <selection activeCell="Q68" sqref="Q68:R68"/>
    </sheetView>
  </sheetViews>
  <sheetFormatPr defaultRowHeight="15" x14ac:dyDescent="0.25"/>
  <cols>
    <col min="1" max="1" width="4.42578125" customWidth="1"/>
    <col min="3" max="5" width="9.140625" customWidth="1"/>
    <col min="6" max="6" width="6.140625" customWidth="1"/>
    <col min="7" max="7" width="6.140625" style="9" customWidth="1"/>
    <col min="8" max="9" width="7" customWidth="1"/>
    <col min="11" max="11" width="1.85546875" customWidth="1"/>
    <col min="13" max="13" width="5.7109375" customWidth="1"/>
    <col min="14" max="14" width="6.140625" customWidth="1"/>
    <col min="15" max="15" width="4" customWidth="1"/>
    <col min="16" max="16" width="5.7109375" customWidth="1"/>
    <col min="18" max="18" width="6.5703125" customWidth="1"/>
    <col min="19" max="19" width="5.7109375" customWidth="1"/>
    <col min="21" max="21" width="13.42578125" customWidth="1"/>
    <col min="22" max="22" width="3.5703125" customWidth="1"/>
    <col min="23" max="23" width="13.7109375" bestFit="1" customWidth="1"/>
    <col min="24" max="24" width="4" customWidth="1"/>
  </cols>
  <sheetData>
    <row r="1" spans="1:26" x14ac:dyDescent="0.25">
      <c r="A1" t="s">
        <v>7</v>
      </c>
    </row>
    <row r="2" spans="1:26" ht="15.75" thickBot="1" x14ac:dyDescent="0.3">
      <c r="A2" t="s">
        <v>8</v>
      </c>
      <c r="K2" s="7"/>
      <c r="P2" t="s">
        <v>27</v>
      </c>
      <c r="T2" s="148" t="s">
        <v>40</v>
      </c>
      <c r="U2" s="18">
        <v>1</v>
      </c>
    </row>
    <row r="3" spans="1:26" ht="15.75" thickBot="1" x14ac:dyDescent="0.3">
      <c r="K3" s="7"/>
      <c r="L3" s="134" t="s">
        <v>26</v>
      </c>
      <c r="M3" s="134"/>
      <c r="N3" t="s">
        <v>29</v>
      </c>
      <c r="T3" s="148"/>
      <c r="U3" s="46" t="s">
        <v>41</v>
      </c>
    </row>
    <row r="4" spans="1:26" ht="15.75" thickBot="1" x14ac:dyDescent="0.3">
      <c r="B4" s="5" t="s">
        <v>10</v>
      </c>
      <c r="D4" s="5" t="s">
        <v>10</v>
      </c>
      <c r="H4" t="s">
        <v>22</v>
      </c>
      <c r="K4" s="7"/>
    </row>
    <row r="5" spans="1:26" ht="15.75" thickBot="1" x14ac:dyDescent="0.3">
      <c r="H5" t="s">
        <v>11</v>
      </c>
      <c r="J5" s="15" t="s">
        <v>12</v>
      </c>
      <c r="K5" s="7"/>
      <c r="L5" t="s">
        <v>22</v>
      </c>
      <c r="P5" t="s">
        <v>4</v>
      </c>
      <c r="T5" s="50" t="s">
        <v>30</v>
      </c>
      <c r="U5" s="32">
        <v>1</v>
      </c>
      <c r="V5" s="149" t="s">
        <v>6</v>
      </c>
      <c r="W5" s="6">
        <v>1</v>
      </c>
      <c r="X5" s="149" t="s">
        <v>6</v>
      </c>
      <c r="Y5" s="153">
        <f>W5/W6</f>
        <v>0.62245933120185459</v>
      </c>
    </row>
    <row r="6" spans="1:26" ht="15.75" thickBot="1" x14ac:dyDescent="0.3">
      <c r="J6" s="8" t="s">
        <v>13</v>
      </c>
      <c r="K6" s="24"/>
      <c r="L6" s="25" t="s">
        <v>0</v>
      </c>
      <c r="M6" s="26">
        <f>C15</f>
        <v>1</v>
      </c>
      <c r="N6" s="25">
        <f>D15</f>
        <v>1</v>
      </c>
      <c r="O6" s="27">
        <f>E15</f>
        <v>1</v>
      </c>
      <c r="P6" s="29">
        <f>C21</f>
        <v>1</v>
      </c>
      <c r="U6" t="s">
        <v>42</v>
      </c>
      <c r="V6" s="149"/>
      <c r="W6" s="40">
        <f>S9+R8</f>
        <v>1.6065306597126334</v>
      </c>
      <c r="X6" s="149"/>
      <c r="Y6" s="153"/>
    </row>
    <row r="7" spans="1:26" ht="15.75" thickBot="1" x14ac:dyDescent="0.3">
      <c r="A7" s="5" t="s">
        <v>0</v>
      </c>
      <c r="K7" s="7"/>
      <c r="O7" s="28"/>
      <c r="P7" s="30">
        <f>D21</f>
        <v>-1</v>
      </c>
      <c r="R7" s="136" t="s">
        <v>32</v>
      </c>
      <c r="S7" s="136"/>
      <c r="T7" s="136"/>
      <c r="U7" s="136"/>
      <c r="V7" s="135"/>
    </row>
    <row r="8" spans="1:26" x14ac:dyDescent="0.25">
      <c r="H8" t="s">
        <v>14</v>
      </c>
      <c r="J8" s="8" t="s">
        <v>15</v>
      </c>
      <c r="K8" s="24"/>
      <c r="O8" s="28"/>
      <c r="P8" s="30">
        <f>E21</f>
        <v>1</v>
      </c>
      <c r="R8" s="36">
        <v>1</v>
      </c>
      <c r="S8" s="38" t="s">
        <v>31</v>
      </c>
      <c r="T8" s="37">
        <v>-0.5</v>
      </c>
      <c r="U8" s="39">
        <f>Q10</f>
        <v>1</v>
      </c>
      <c r="V8" s="135"/>
    </row>
    <row r="9" spans="1:26" ht="15.75" thickBot="1" x14ac:dyDescent="0.3">
      <c r="J9" s="8" t="s">
        <v>16</v>
      </c>
      <c r="K9" s="24"/>
      <c r="R9" s="3"/>
      <c r="S9" s="150">
        <f>EXP((T8)*U8)</f>
        <v>0.60653065971263342</v>
      </c>
      <c r="T9" s="151"/>
      <c r="U9" s="152"/>
      <c r="V9" s="135"/>
    </row>
    <row r="10" spans="1:26" ht="15.75" thickBot="1" x14ac:dyDescent="0.3">
      <c r="K10" s="7"/>
      <c r="L10" t="s">
        <v>28</v>
      </c>
      <c r="M10" s="8">
        <f>M6*P6</f>
        <v>1</v>
      </c>
      <c r="N10">
        <f>N6*P7</f>
        <v>-1</v>
      </c>
      <c r="O10">
        <f>O6*P8</f>
        <v>1</v>
      </c>
      <c r="P10" s="31" t="s">
        <v>6</v>
      </c>
      <c r="Q10" s="3">
        <f>SUM(M10:O10)</f>
        <v>1</v>
      </c>
      <c r="V10" s="10"/>
    </row>
    <row r="11" spans="1:26" ht="15.75" thickBot="1" x14ac:dyDescent="0.3">
      <c r="A11" s="5" t="s">
        <v>1</v>
      </c>
      <c r="K11" s="7"/>
      <c r="L11" s="9"/>
      <c r="M11" s="9"/>
      <c r="N11" s="9"/>
      <c r="O11" s="9"/>
      <c r="P11" s="82"/>
      <c r="Q11" s="82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K12" s="7"/>
      <c r="L12" s="134" t="s">
        <v>26</v>
      </c>
      <c r="M12" s="134"/>
      <c r="N12" t="s">
        <v>35</v>
      </c>
    </row>
    <row r="13" spans="1:26" ht="15.75" thickBot="1" x14ac:dyDescent="0.3">
      <c r="A13" s="148" t="s">
        <v>25</v>
      </c>
      <c r="B13" s="148"/>
      <c r="C13" s="148"/>
      <c r="D13" s="148"/>
      <c r="E13" s="148"/>
      <c r="F13" s="148"/>
      <c r="G13" s="148"/>
      <c r="K13" s="7"/>
      <c r="M13" t="s">
        <v>9</v>
      </c>
      <c r="N13" t="s">
        <v>34</v>
      </c>
      <c r="O13" t="s">
        <v>116</v>
      </c>
      <c r="T13" s="148" t="s">
        <v>40</v>
      </c>
      <c r="U13" s="18">
        <v>1</v>
      </c>
    </row>
    <row r="14" spans="1:26" x14ac:dyDescent="0.25">
      <c r="K14" s="7"/>
      <c r="L14" s="28" t="s">
        <v>33</v>
      </c>
      <c r="M14" s="10">
        <v>1</v>
      </c>
      <c r="N14" s="10">
        <f>Y5</f>
        <v>0.62245933120185459</v>
      </c>
      <c r="O14" s="42">
        <f>C23</f>
        <v>-1</v>
      </c>
      <c r="P14" s="142"/>
      <c r="T14" s="148"/>
      <c r="U14" s="46" t="s">
        <v>41</v>
      </c>
    </row>
    <row r="15" spans="1:26" x14ac:dyDescent="0.25">
      <c r="B15" s="18" t="s">
        <v>0</v>
      </c>
      <c r="C15" s="20">
        <v>1</v>
      </c>
      <c r="D15" s="18">
        <v>1</v>
      </c>
      <c r="E15" s="18">
        <v>1</v>
      </c>
      <c r="F15" s="11"/>
      <c r="G15" s="21" t="s">
        <v>2</v>
      </c>
      <c r="H15" s="20">
        <v>1</v>
      </c>
      <c r="I15" s="21">
        <v>-1</v>
      </c>
      <c r="J15" s="8"/>
      <c r="K15" s="7"/>
      <c r="M15" s="10"/>
      <c r="N15" s="43"/>
      <c r="O15" s="10">
        <f>D23</f>
        <v>-1</v>
      </c>
      <c r="P15" s="142"/>
    </row>
    <row r="16" spans="1:26" ht="15.75" thickBot="1" x14ac:dyDescent="0.3">
      <c r="B16" s="10"/>
      <c r="C16" s="10"/>
      <c r="D16" s="10"/>
      <c r="E16" s="10"/>
      <c r="F16" s="10"/>
      <c r="G16" s="17"/>
      <c r="H16" s="10"/>
      <c r="I16" s="10"/>
      <c r="K16" s="7"/>
      <c r="T16" s="137" t="s">
        <v>43</v>
      </c>
      <c r="U16" s="32">
        <v>1</v>
      </c>
      <c r="V16" s="149" t="s">
        <v>6</v>
      </c>
      <c r="W16" s="6">
        <v>1</v>
      </c>
      <c r="X16" s="149" t="s">
        <v>6</v>
      </c>
      <c r="Y16" s="153">
        <f>W16/W17</f>
        <v>0.3076285233313083</v>
      </c>
    </row>
    <row r="17" spans="1:26" x14ac:dyDescent="0.25">
      <c r="B17" s="18" t="s">
        <v>1</v>
      </c>
      <c r="C17" s="20">
        <v>1</v>
      </c>
      <c r="D17" s="18">
        <v>-1</v>
      </c>
      <c r="E17" s="18">
        <v>-1</v>
      </c>
      <c r="F17" s="11"/>
      <c r="G17" s="21" t="s">
        <v>3</v>
      </c>
      <c r="H17" s="20">
        <v>-1</v>
      </c>
      <c r="I17" s="21">
        <v>1</v>
      </c>
      <c r="J17" s="8"/>
      <c r="K17" s="7"/>
      <c r="L17" s="28" t="s">
        <v>33</v>
      </c>
      <c r="M17" s="6">
        <f>M14*O14</f>
        <v>-1</v>
      </c>
      <c r="N17" s="41">
        <f>N14*O15</f>
        <v>-0.62245933120185459</v>
      </c>
      <c r="O17" s="6" t="s">
        <v>6</v>
      </c>
      <c r="P17" s="2">
        <f>SUM(M17:N17)</f>
        <v>-1.6224593312018545</v>
      </c>
      <c r="T17" s="137"/>
      <c r="U17" s="1" t="s">
        <v>44</v>
      </c>
      <c r="V17" s="149"/>
      <c r="W17" s="40">
        <f>S20+R19</f>
        <v>3.2506738620040925</v>
      </c>
      <c r="X17" s="149"/>
      <c r="Y17" s="153"/>
    </row>
    <row r="18" spans="1:26" x14ac:dyDescent="0.25">
      <c r="K18" s="7"/>
      <c r="O18" t="s">
        <v>117</v>
      </c>
      <c r="R18" s="136" t="s">
        <v>32</v>
      </c>
      <c r="S18" s="136"/>
      <c r="T18" s="136"/>
      <c r="U18" s="136"/>
      <c r="V18" s="135"/>
    </row>
    <row r="19" spans="1:26" x14ac:dyDescent="0.25">
      <c r="A19" s="148" t="s">
        <v>17</v>
      </c>
      <c r="B19" s="148"/>
      <c r="C19" s="148"/>
      <c r="D19" s="148"/>
      <c r="E19" s="148"/>
      <c r="F19" s="148"/>
      <c r="G19" s="148"/>
      <c r="K19" s="7"/>
      <c r="L19" s="28" t="s">
        <v>36</v>
      </c>
      <c r="M19" s="10">
        <v>1</v>
      </c>
      <c r="N19" s="10">
        <f>Y5</f>
        <v>0.62245933120185459</v>
      </c>
      <c r="O19" s="42">
        <f>C25</f>
        <v>1</v>
      </c>
      <c r="P19" s="142"/>
      <c r="R19" s="36">
        <v>1</v>
      </c>
      <c r="S19" s="38" t="s">
        <v>31</v>
      </c>
      <c r="T19" s="37">
        <v>-0.5</v>
      </c>
      <c r="U19" s="39">
        <f>P17</f>
        <v>-1.6224593312018545</v>
      </c>
      <c r="V19" s="135"/>
    </row>
    <row r="20" spans="1:26" ht="15.75" thickBot="1" x14ac:dyDescent="0.3">
      <c r="C20" s="10" t="s">
        <v>20</v>
      </c>
      <c r="D20" s="10" t="s">
        <v>18</v>
      </c>
      <c r="E20" s="10" t="s">
        <v>19</v>
      </c>
      <c r="K20" s="7"/>
      <c r="M20" s="10"/>
      <c r="N20" s="43"/>
      <c r="O20" s="10">
        <f>D25</f>
        <v>1</v>
      </c>
      <c r="P20" s="142"/>
      <c r="R20" s="3"/>
      <c r="S20" s="150">
        <f>EXP((T19)*U19)</f>
        <v>2.2506738620040925</v>
      </c>
      <c r="T20" s="151"/>
      <c r="U20" s="152"/>
      <c r="V20" s="135"/>
    </row>
    <row r="21" spans="1:26" ht="15.75" x14ac:dyDescent="0.25">
      <c r="B21" s="19" t="s">
        <v>23</v>
      </c>
      <c r="C21" s="22">
        <v>1</v>
      </c>
      <c r="D21" s="23">
        <v>-1</v>
      </c>
      <c r="E21" s="23">
        <v>1</v>
      </c>
      <c r="F21" s="8"/>
      <c r="H21" s="9"/>
      <c r="K21" s="7"/>
      <c r="V21" s="10"/>
    </row>
    <row r="22" spans="1:26" ht="16.5" thickBot="1" x14ac:dyDescent="0.3">
      <c r="B22" s="14"/>
      <c r="C22" s="13" t="s">
        <v>20</v>
      </c>
      <c r="D22" s="13" t="s">
        <v>21</v>
      </c>
      <c r="E22" s="13"/>
      <c r="K22" s="7"/>
      <c r="L22" s="28" t="s">
        <v>36</v>
      </c>
      <c r="M22" s="6">
        <f>M19*O19</f>
        <v>1</v>
      </c>
      <c r="N22" s="41">
        <f>N19*O20</f>
        <v>0.62245933120185459</v>
      </c>
      <c r="O22" s="6" t="s">
        <v>6</v>
      </c>
      <c r="P22" s="2">
        <f>SUM(M22:N22)</f>
        <v>1.6224593312018545</v>
      </c>
      <c r="T22" s="137" t="s">
        <v>45</v>
      </c>
      <c r="U22" s="32">
        <v>1</v>
      </c>
      <c r="V22" s="149" t="s">
        <v>6</v>
      </c>
      <c r="W22" s="6">
        <v>1</v>
      </c>
      <c r="X22" s="149" t="s">
        <v>6</v>
      </c>
      <c r="Y22" s="153">
        <f>W22/W23</f>
        <v>0.6923714766686917</v>
      </c>
    </row>
    <row r="23" spans="1:26" ht="15.75" x14ac:dyDescent="0.25">
      <c r="B23" s="19" t="s">
        <v>24</v>
      </c>
      <c r="C23" s="22">
        <v>-1</v>
      </c>
      <c r="D23" s="23">
        <v>-1</v>
      </c>
      <c r="E23" s="12"/>
      <c r="K23" s="7"/>
      <c r="T23" s="137"/>
      <c r="U23" s="47">
        <f>1+S26</f>
        <v>1.4443113757537305</v>
      </c>
      <c r="V23" s="149"/>
      <c r="W23" s="40">
        <f>S26+R25</f>
        <v>1.4443113757537305</v>
      </c>
      <c r="X23" s="149"/>
      <c r="Y23" s="153"/>
    </row>
    <row r="24" spans="1:26" x14ac:dyDescent="0.25">
      <c r="C24" s="10" t="s">
        <v>38</v>
      </c>
      <c r="D24" s="10" t="s">
        <v>39</v>
      </c>
      <c r="K24" s="7"/>
      <c r="R24" s="136" t="s">
        <v>32</v>
      </c>
      <c r="S24" s="136"/>
      <c r="T24" s="136"/>
      <c r="U24" s="136"/>
      <c r="V24" s="135"/>
    </row>
    <row r="25" spans="1:26" ht="15.75" x14ac:dyDescent="0.25">
      <c r="B25" s="19" t="s">
        <v>37</v>
      </c>
      <c r="C25" s="22">
        <v>1</v>
      </c>
      <c r="D25" s="45">
        <v>1</v>
      </c>
      <c r="K25" s="7"/>
      <c r="R25" s="36">
        <v>1</v>
      </c>
      <c r="S25" s="38" t="s">
        <v>31</v>
      </c>
      <c r="T25" s="37">
        <v>-0.5</v>
      </c>
      <c r="U25" s="39">
        <f>P22</f>
        <v>1.6224593312018545</v>
      </c>
      <c r="V25" s="135"/>
    </row>
    <row r="26" spans="1:26" ht="15.75" thickBot="1" x14ac:dyDescent="0.3">
      <c r="K26" s="7"/>
      <c r="R26" s="3"/>
      <c r="S26" s="150">
        <f>EXP((T25)*U25)</f>
        <v>0.44431137575373048</v>
      </c>
      <c r="T26" s="151"/>
      <c r="U26" s="152"/>
      <c r="V26" s="135"/>
    </row>
    <row r="27" spans="1:26" ht="15.75" thickBot="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7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K28" s="7"/>
      <c r="L28" s="134" t="s">
        <v>26</v>
      </c>
      <c r="M28" s="134"/>
      <c r="N28" t="s">
        <v>46</v>
      </c>
    </row>
    <row r="29" spans="1:26" x14ac:dyDescent="0.25">
      <c r="B29" t="s">
        <v>47</v>
      </c>
      <c r="K29" s="7"/>
      <c r="P29" s="34" t="s">
        <v>48</v>
      </c>
      <c r="Q29" s="34" t="s">
        <v>5</v>
      </c>
    </row>
    <row r="30" spans="1:26" x14ac:dyDescent="0.25">
      <c r="K30" s="7"/>
      <c r="L30" s="52" t="s">
        <v>49</v>
      </c>
      <c r="M30" s="136" t="s">
        <v>50</v>
      </c>
      <c r="N30" s="136"/>
      <c r="O30" s="34" t="s">
        <v>6</v>
      </c>
      <c r="P30" s="34">
        <f>H15</f>
        <v>1</v>
      </c>
      <c r="Q30" s="34">
        <f>Y16</f>
        <v>0.3076285233313083</v>
      </c>
      <c r="R30" s="33" t="s">
        <v>6</v>
      </c>
      <c r="S30" s="50">
        <f>P30-Q30</f>
        <v>0.6923714766686917</v>
      </c>
      <c r="U30" s="69" t="s">
        <v>100</v>
      </c>
      <c r="V30" s="69" t="s">
        <v>6</v>
      </c>
      <c r="W30" s="81">
        <f>SUM(S30:S31)/2</f>
        <v>-0.5</v>
      </c>
    </row>
    <row r="31" spans="1:26" x14ac:dyDescent="0.25">
      <c r="K31" s="7"/>
      <c r="L31" s="52" t="s">
        <v>51</v>
      </c>
      <c r="M31" s="136" t="s">
        <v>103</v>
      </c>
      <c r="N31" s="136"/>
      <c r="O31" s="34" t="s">
        <v>6</v>
      </c>
      <c r="P31" s="34">
        <f>I15</f>
        <v>-1</v>
      </c>
      <c r="Q31" s="34">
        <f>Y22</f>
        <v>0.6923714766686917</v>
      </c>
      <c r="R31" s="33" t="s">
        <v>6</v>
      </c>
      <c r="S31" s="50">
        <f>P31-Q31</f>
        <v>-1.6923714766686917</v>
      </c>
      <c r="U31" s="69"/>
      <c r="V31" s="69"/>
    </row>
    <row r="32" spans="1:26" ht="15.75" thickBot="1" x14ac:dyDescent="0.3">
      <c r="K32" s="7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1:26" x14ac:dyDescent="0.25">
      <c r="K33" s="7"/>
      <c r="L33" s="134" t="s">
        <v>26</v>
      </c>
      <c r="M33" s="134"/>
      <c r="N33" t="s">
        <v>52</v>
      </c>
    </row>
    <row r="34" spans="11:26" x14ac:dyDescent="0.25">
      <c r="K34" s="7"/>
      <c r="L34" s="136" t="s">
        <v>53</v>
      </c>
      <c r="M34" s="136"/>
      <c r="N34" s="136"/>
      <c r="O34" s="136"/>
      <c r="P34" s="136"/>
      <c r="R34" s="136" t="s">
        <v>59</v>
      </c>
      <c r="S34" s="136"/>
      <c r="T34" s="136"/>
      <c r="U34" s="136"/>
      <c r="V34" s="136"/>
    </row>
    <row r="35" spans="11:26" x14ac:dyDescent="0.25">
      <c r="K35" s="7"/>
      <c r="L35" s="136" t="s">
        <v>54</v>
      </c>
      <c r="M35" s="136"/>
      <c r="N35" s="136"/>
      <c r="O35" s="136"/>
      <c r="P35" s="136"/>
      <c r="R35" s="135" t="s">
        <v>60</v>
      </c>
      <c r="S35" s="33" t="s">
        <v>108</v>
      </c>
      <c r="T35" s="33" t="s">
        <v>61</v>
      </c>
      <c r="U35" s="33" t="s">
        <v>109</v>
      </c>
      <c r="V35" s="33" t="s">
        <v>62</v>
      </c>
      <c r="W35" s="53" t="s">
        <v>110</v>
      </c>
    </row>
    <row r="36" spans="11:26" x14ac:dyDescent="0.25">
      <c r="K36" s="7"/>
      <c r="L36" s="54" t="s">
        <v>55</v>
      </c>
      <c r="M36" s="55">
        <v>0.5</v>
      </c>
      <c r="R36" s="135"/>
      <c r="S36" s="34">
        <f>S30</f>
        <v>0.6923714766686917</v>
      </c>
      <c r="T36" s="34">
        <v>0.5</v>
      </c>
      <c r="U36" s="34">
        <f>Y16</f>
        <v>0.3076285233313083</v>
      </c>
      <c r="V36" s="34">
        <v>1</v>
      </c>
      <c r="W36" s="34">
        <f>U36</f>
        <v>0.3076285233313083</v>
      </c>
    </row>
    <row r="37" spans="11:26" x14ac:dyDescent="0.25">
      <c r="K37" s="7"/>
      <c r="M37" t="s">
        <v>57</v>
      </c>
      <c r="R37" s="137" t="s">
        <v>60</v>
      </c>
      <c r="S37" s="137">
        <f>S36*T36*U36*(V36-W36)</f>
        <v>7.3735213382624662E-2</v>
      </c>
      <c r="T37" s="137"/>
    </row>
    <row r="38" spans="11:26" x14ac:dyDescent="0.25">
      <c r="K38" s="7"/>
      <c r="L38" t="s">
        <v>56</v>
      </c>
      <c r="Q38" s="34"/>
      <c r="R38" s="137"/>
      <c r="S38" s="137"/>
      <c r="T38" s="137"/>
    </row>
    <row r="39" spans="11:26" x14ac:dyDescent="0.25">
      <c r="K39" s="7"/>
      <c r="M39" t="s">
        <v>58</v>
      </c>
      <c r="U39" s="51"/>
      <c r="V39" s="51"/>
      <c r="W39" s="51"/>
    </row>
    <row r="40" spans="11:26" x14ac:dyDescent="0.25">
      <c r="K40" s="7"/>
      <c r="R40" s="136" t="s">
        <v>63</v>
      </c>
      <c r="S40" s="136"/>
      <c r="T40" s="136"/>
      <c r="U40" s="136"/>
      <c r="V40" s="136"/>
      <c r="W40" s="51"/>
    </row>
    <row r="41" spans="11:26" x14ac:dyDescent="0.25">
      <c r="K41" s="7"/>
      <c r="R41" s="135" t="s">
        <v>64</v>
      </c>
      <c r="S41" s="33" t="s">
        <v>111</v>
      </c>
      <c r="T41" s="33" t="s">
        <v>61</v>
      </c>
      <c r="U41" s="33" t="s">
        <v>112</v>
      </c>
      <c r="V41" s="33" t="s">
        <v>62</v>
      </c>
      <c r="W41" s="53" t="s">
        <v>113</v>
      </c>
    </row>
    <row r="42" spans="11:26" x14ac:dyDescent="0.25">
      <c r="K42" s="7"/>
      <c r="R42" s="135"/>
      <c r="S42" s="34">
        <f>S31</f>
        <v>-1.6923714766686917</v>
      </c>
      <c r="T42" s="34">
        <v>0.5</v>
      </c>
      <c r="U42" s="34">
        <f>Y22</f>
        <v>0.6923714766686917</v>
      </c>
      <c r="V42" s="34">
        <v>1</v>
      </c>
      <c r="W42" s="34">
        <f>U42</f>
        <v>0.6923714766686917</v>
      </c>
    </row>
    <row r="43" spans="11:26" x14ac:dyDescent="0.25">
      <c r="K43" s="7"/>
      <c r="R43" s="137" t="s">
        <v>64</v>
      </c>
      <c r="S43" s="137">
        <f>S42*T42*U42*(V42-W42)</f>
        <v>-0.18023182086477815</v>
      </c>
      <c r="T43" s="137"/>
    </row>
    <row r="44" spans="11:26" x14ac:dyDescent="0.25">
      <c r="K44" s="7"/>
      <c r="R44" s="137"/>
      <c r="S44" s="137"/>
      <c r="T44" s="137"/>
      <c r="U44" s="51"/>
      <c r="V44" s="51"/>
      <c r="W44" s="51"/>
    </row>
    <row r="45" spans="11:26" ht="15.75" thickBot="1" x14ac:dyDescent="0.3">
      <c r="K45" s="7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1:26" x14ac:dyDescent="0.25">
      <c r="K46" s="7"/>
      <c r="L46" s="134" t="s">
        <v>26</v>
      </c>
      <c r="M46" s="134"/>
      <c r="N46" t="s">
        <v>65</v>
      </c>
    </row>
    <row r="47" spans="11:26" x14ac:dyDescent="0.25">
      <c r="K47" s="7"/>
      <c r="L47" s="136" t="s">
        <v>66</v>
      </c>
      <c r="M47" s="136"/>
      <c r="N47" s="136"/>
      <c r="O47" s="136"/>
    </row>
    <row r="48" spans="11:26" x14ac:dyDescent="0.25">
      <c r="K48" s="7"/>
      <c r="L48" s="54" t="s">
        <v>67</v>
      </c>
      <c r="M48" s="55">
        <v>0.5</v>
      </c>
      <c r="S48" s="146" t="s">
        <v>70</v>
      </c>
      <c r="T48" s="146"/>
      <c r="U48" s="146"/>
    </row>
    <row r="49" spans="11:26" x14ac:dyDescent="0.25">
      <c r="K49" s="7"/>
      <c r="L49" s="137" t="s">
        <v>68</v>
      </c>
      <c r="M49" s="135">
        <f>M48</f>
        <v>0.5</v>
      </c>
      <c r="N49" s="139">
        <f>S37</f>
        <v>7.3735213382624662E-2</v>
      </c>
      <c r="O49" s="15">
        <v>1</v>
      </c>
      <c r="P49" s="147" t="s">
        <v>6</v>
      </c>
      <c r="Q49" s="57">
        <f>$M$49*$N$49*O49</f>
        <v>3.6867606691312331E-2</v>
      </c>
      <c r="R49" s="8"/>
      <c r="S49" s="135" t="s">
        <v>71</v>
      </c>
      <c r="T49" s="135"/>
      <c r="U49" s="135"/>
    </row>
    <row r="50" spans="11:26" x14ac:dyDescent="0.25">
      <c r="K50" s="7"/>
      <c r="L50" s="137"/>
      <c r="M50" s="135"/>
      <c r="N50" s="139"/>
      <c r="O50" s="56">
        <f>Y5</f>
        <v>0.62245933120185459</v>
      </c>
      <c r="P50" s="147"/>
      <c r="Q50" s="58">
        <f>$M$49*$N$49*O50</f>
        <v>2.2948585804087294E-2</v>
      </c>
      <c r="R50" s="8"/>
    </row>
    <row r="51" spans="11:26" x14ac:dyDescent="0.25">
      <c r="K51" s="7"/>
      <c r="S51" s="137" t="s">
        <v>72</v>
      </c>
      <c r="T51" s="137"/>
      <c r="U51" s="44">
        <f>C23</f>
        <v>-1</v>
      </c>
      <c r="V51" s="142" t="s">
        <v>73</v>
      </c>
      <c r="W51" s="59">
        <f>Q49</f>
        <v>3.6867606691312331E-2</v>
      </c>
      <c r="X51" s="141" t="s">
        <v>6</v>
      </c>
      <c r="Y51" s="62">
        <f>U51+W51</f>
        <v>-0.96313239330868772</v>
      </c>
      <c r="Z51" s="8"/>
    </row>
    <row r="52" spans="11:26" x14ac:dyDescent="0.25">
      <c r="K52" s="7"/>
      <c r="L52" s="137" t="s">
        <v>69</v>
      </c>
      <c r="M52" s="135">
        <f>M48</f>
        <v>0.5</v>
      </c>
      <c r="N52" s="139">
        <f>S43</f>
        <v>-0.18023182086477815</v>
      </c>
      <c r="O52" s="15">
        <v>1</v>
      </c>
      <c r="P52" s="147" t="s">
        <v>6</v>
      </c>
      <c r="Q52" s="57">
        <f>$M$52*$N$52*O52</f>
        <v>-9.0115910432389076E-2</v>
      </c>
      <c r="R52" s="8"/>
      <c r="S52" s="137"/>
      <c r="T52" s="137"/>
      <c r="U52" s="44">
        <f>D23</f>
        <v>-1</v>
      </c>
      <c r="V52" s="142"/>
      <c r="W52" s="60">
        <f>Q50</f>
        <v>2.2948585804087294E-2</v>
      </c>
      <c r="X52" s="141"/>
      <c r="Y52" s="62">
        <f>U52+W52</f>
        <v>-0.97705141419591268</v>
      </c>
      <c r="Z52" s="8"/>
    </row>
    <row r="53" spans="11:26" x14ac:dyDescent="0.25">
      <c r="K53" s="7"/>
      <c r="L53" s="137"/>
      <c r="M53" s="135"/>
      <c r="N53" s="139"/>
      <c r="O53" s="56">
        <f>Y5</f>
        <v>0.62245933120185459</v>
      </c>
      <c r="P53" s="147"/>
      <c r="Q53" s="58">
        <f>$M$52*$N$52*O53</f>
        <v>-5.6093489338391138E-2</v>
      </c>
      <c r="R53" s="8"/>
      <c r="Y53" s="61"/>
    </row>
    <row r="54" spans="11:26" x14ac:dyDescent="0.25">
      <c r="K54" s="7"/>
      <c r="S54" s="135" t="s">
        <v>74</v>
      </c>
      <c r="T54" s="135"/>
      <c r="U54" s="135"/>
    </row>
    <row r="55" spans="11:26" x14ac:dyDescent="0.25">
      <c r="K55" s="7"/>
    </row>
    <row r="56" spans="11:26" x14ac:dyDescent="0.25">
      <c r="K56" s="7"/>
      <c r="S56" s="137" t="s">
        <v>75</v>
      </c>
      <c r="T56" s="137"/>
      <c r="U56" s="44">
        <f>C25</f>
        <v>1</v>
      </c>
      <c r="V56" s="142" t="s">
        <v>73</v>
      </c>
      <c r="W56" s="59">
        <f>Q52</f>
        <v>-9.0115910432389076E-2</v>
      </c>
      <c r="X56" s="141" t="s">
        <v>6</v>
      </c>
      <c r="Y56" s="63">
        <f>U56+W56</f>
        <v>0.90988408956761091</v>
      </c>
    </row>
    <row r="57" spans="11:26" x14ac:dyDescent="0.25">
      <c r="K57" s="7"/>
      <c r="S57" s="137"/>
      <c r="T57" s="137"/>
      <c r="U57" s="44">
        <f>D25</f>
        <v>1</v>
      </c>
      <c r="V57" s="142"/>
      <c r="W57" s="60">
        <f>Q53</f>
        <v>-5.6093489338391138E-2</v>
      </c>
      <c r="X57" s="141"/>
      <c r="Y57" s="62">
        <f>U57+W57</f>
        <v>0.94390651066160891</v>
      </c>
      <c r="Z57" s="8"/>
    </row>
    <row r="58" spans="11:26" x14ac:dyDescent="0.25">
      <c r="K58" s="7"/>
    </row>
    <row r="59" spans="11:26" x14ac:dyDescent="0.25">
      <c r="K59" s="7"/>
    </row>
    <row r="60" spans="11:26" ht="15.75" thickBot="1" x14ac:dyDescent="0.3">
      <c r="K60" s="7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1:26" x14ac:dyDescent="0.25">
      <c r="K61" s="7"/>
      <c r="L61" s="134" t="s">
        <v>26</v>
      </c>
      <c r="M61" s="134"/>
      <c r="N61" t="s">
        <v>76</v>
      </c>
    </row>
    <row r="62" spans="11:26" x14ac:dyDescent="0.25">
      <c r="K62" s="7"/>
      <c r="L62" t="s">
        <v>81</v>
      </c>
    </row>
    <row r="63" spans="11:26" ht="15" customHeight="1" x14ac:dyDescent="0.25">
      <c r="K63" s="7"/>
      <c r="L63" s="144" t="s">
        <v>82</v>
      </c>
      <c r="M63" s="144" t="s">
        <v>6</v>
      </c>
      <c r="N63" s="145" t="s">
        <v>83</v>
      </c>
      <c r="O63" s="145"/>
      <c r="P63" s="145"/>
      <c r="Q63" s="145"/>
      <c r="S63" s="66"/>
      <c r="T63" s="66"/>
      <c r="U63" s="66"/>
      <c r="V63" s="66"/>
      <c r="W63" s="66"/>
    </row>
    <row r="64" spans="11:26" ht="15" customHeight="1" x14ac:dyDescent="0.25">
      <c r="K64" s="7"/>
      <c r="L64" s="144"/>
      <c r="M64" s="144"/>
      <c r="N64" s="145"/>
      <c r="O64" s="145"/>
      <c r="P64" s="145"/>
      <c r="Q64" s="145"/>
      <c r="S64" s="66"/>
      <c r="T64" s="66"/>
      <c r="U64" s="66"/>
      <c r="V64" s="66"/>
      <c r="W64" s="66"/>
    </row>
    <row r="65" spans="11:26" ht="15" customHeight="1" x14ac:dyDescent="0.25">
      <c r="K65" s="7"/>
      <c r="L65" s="51"/>
      <c r="M65" s="51"/>
      <c r="N65" s="51"/>
      <c r="O65" s="51"/>
      <c r="P65" s="51"/>
      <c r="Q65" s="66"/>
    </row>
    <row r="66" spans="11:26" x14ac:dyDescent="0.25">
      <c r="K66" s="7"/>
      <c r="L66" s="135" t="s">
        <v>77</v>
      </c>
      <c r="M66" s="35" t="s">
        <v>61</v>
      </c>
      <c r="N66" s="35" t="s">
        <v>78</v>
      </c>
      <c r="O66" s="35" t="s">
        <v>79</v>
      </c>
      <c r="P66" s="35" t="s">
        <v>80</v>
      </c>
      <c r="Q66" s="35" t="s">
        <v>84</v>
      </c>
      <c r="R66" s="35" t="s">
        <v>85</v>
      </c>
      <c r="S66" s="135" t="s">
        <v>73</v>
      </c>
      <c r="T66" s="35" t="s">
        <v>86</v>
      </c>
      <c r="U66" s="35" t="s">
        <v>87</v>
      </c>
    </row>
    <row r="67" spans="11:26" x14ac:dyDescent="0.25">
      <c r="K67" s="7"/>
      <c r="L67" s="135"/>
      <c r="M67" s="65">
        <f>M36</f>
        <v>0.5</v>
      </c>
      <c r="N67" s="65">
        <f>Y5</f>
        <v>0.62245933120185459</v>
      </c>
      <c r="O67" s="65">
        <v>1</v>
      </c>
      <c r="P67" s="65">
        <f>N67</f>
        <v>0.62245933120185459</v>
      </c>
      <c r="Q67" s="64">
        <f>S37:S37</f>
        <v>7.3735213382624662E-2</v>
      </c>
      <c r="R67" s="67">
        <f>D23</f>
        <v>-1</v>
      </c>
      <c r="S67" s="135"/>
      <c r="T67" s="64">
        <f>S43</f>
        <v>-0.18023182086477815</v>
      </c>
      <c r="U67" s="64">
        <f>D25</f>
        <v>1</v>
      </c>
    </row>
    <row r="68" spans="11:26" x14ac:dyDescent="0.25">
      <c r="K68" s="7"/>
      <c r="L68" s="135"/>
      <c r="M68" s="143">
        <f>(M67*(N67*(O67-P67)))</f>
        <v>0.11750185610079725</v>
      </c>
      <c r="N68" s="143"/>
      <c r="O68" s="143"/>
      <c r="P68" s="143"/>
      <c r="Q68" s="140">
        <f>Q67*R67</f>
        <v>-7.3735213382624662E-2</v>
      </c>
      <c r="R68" s="140"/>
      <c r="S68" s="135"/>
      <c r="T68" s="140">
        <f>T67*U67</f>
        <v>-0.18023182086477815</v>
      </c>
      <c r="U68" s="140"/>
    </row>
    <row r="69" spans="11:26" x14ac:dyDescent="0.25">
      <c r="K69" s="7"/>
      <c r="L69" s="135" t="s">
        <v>88</v>
      </c>
      <c r="M69" s="136">
        <f>M68</f>
        <v>0.11750185610079725</v>
      </c>
      <c r="N69" s="136"/>
      <c r="O69" s="136"/>
      <c r="P69" s="135" t="s">
        <v>89</v>
      </c>
      <c r="Q69" s="136">
        <f>Q68+T68</f>
        <v>-0.2539670342474028</v>
      </c>
      <c r="R69" s="136"/>
    </row>
    <row r="70" spans="11:26" x14ac:dyDescent="0.25">
      <c r="K70" s="7"/>
      <c r="L70" s="135"/>
      <c r="M70" s="136"/>
      <c r="N70" s="136"/>
      <c r="O70" s="136"/>
      <c r="P70" s="135"/>
      <c r="Q70" s="136"/>
      <c r="R70" s="136"/>
    </row>
    <row r="71" spans="11:26" x14ac:dyDescent="0.25">
      <c r="K71" s="7"/>
      <c r="L71" s="137" t="s">
        <v>88</v>
      </c>
      <c r="M71" s="138">
        <f>M69*Q69</f>
        <v>-2.9841597912484571E-2</v>
      </c>
      <c r="N71" s="138"/>
      <c r="O71" s="138"/>
      <c r="P71" s="138"/>
      <c r="Q71" s="138"/>
      <c r="R71" s="138"/>
    </row>
    <row r="72" spans="11:26" x14ac:dyDescent="0.25">
      <c r="K72" s="7"/>
      <c r="L72" s="137"/>
      <c r="M72" s="138"/>
      <c r="N72" s="138"/>
      <c r="O72" s="138"/>
      <c r="P72" s="138"/>
      <c r="Q72" s="138"/>
      <c r="R72" s="138"/>
    </row>
    <row r="73" spans="11:26" x14ac:dyDescent="0.25">
      <c r="K73" s="7"/>
    </row>
    <row r="74" spans="11:26" x14ac:dyDescent="0.25">
      <c r="K74" s="7"/>
    </row>
    <row r="75" spans="11:26" ht="15.75" thickBot="1" x14ac:dyDescent="0.3">
      <c r="K75" s="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1:26" x14ac:dyDescent="0.25">
      <c r="K76" s="7"/>
      <c r="L76" s="134" t="s">
        <v>26</v>
      </c>
      <c r="M76" s="134"/>
      <c r="N76" t="s">
        <v>90</v>
      </c>
    </row>
    <row r="77" spans="11:26" x14ac:dyDescent="0.25">
      <c r="K77" s="7"/>
      <c r="L77" s="136" t="s">
        <v>92</v>
      </c>
      <c r="M77" s="136"/>
      <c r="N77" s="136"/>
      <c r="O77" s="136"/>
      <c r="S77" s="146" t="s">
        <v>93</v>
      </c>
      <c r="T77" s="146"/>
      <c r="U77" s="146"/>
    </row>
    <row r="78" spans="11:26" x14ac:dyDescent="0.25">
      <c r="K78" s="7"/>
      <c r="M78" t="s">
        <v>98</v>
      </c>
      <c r="N78" t="s">
        <v>99</v>
      </c>
      <c r="O78" t="s">
        <v>0</v>
      </c>
      <c r="S78" s="135" t="s">
        <v>94</v>
      </c>
      <c r="T78" s="135"/>
      <c r="U78" s="135"/>
    </row>
    <row r="79" spans="11:26" ht="15" customHeight="1" x14ac:dyDescent="0.25">
      <c r="K79" s="7"/>
      <c r="L79" s="137" t="s">
        <v>91</v>
      </c>
      <c r="M79" s="135">
        <f>M48</f>
        <v>0.5</v>
      </c>
      <c r="N79" s="139">
        <f>M71</f>
        <v>-2.9841597912484571E-2</v>
      </c>
      <c r="O79" s="78">
        <f>C15</f>
        <v>1</v>
      </c>
      <c r="P79" s="155" t="s">
        <v>6</v>
      </c>
      <c r="Q79" s="57">
        <f>$M$79*$N$79*O79</f>
        <v>-1.4920798956242286E-2</v>
      </c>
      <c r="U79" s="48" t="s">
        <v>96</v>
      </c>
      <c r="W79" s="48" t="s">
        <v>97</v>
      </c>
    </row>
    <row r="80" spans="11:26" ht="15" customHeight="1" x14ac:dyDescent="0.25">
      <c r="K80" s="7"/>
      <c r="L80" s="137"/>
      <c r="M80" s="135"/>
      <c r="N80" s="139"/>
      <c r="O80" s="79">
        <f>D15</f>
        <v>1</v>
      </c>
      <c r="P80" s="155"/>
      <c r="Q80" s="57">
        <f t="shared" ref="Q80:Q81" si="0">$M$79*$N$79*O80</f>
        <v>-1.4920798956242286E-2</v>
      </c>
      <c r="S80" s="137" t="s">
        <v>95</v>
      </c>
      <c r="T80" s="137"/>
      <c r="U80" s="49">
        <f>C21</f>
        <v>1</v>
      </c>
      <c r="V80" s="154" t="s">
        <v>73</v>
      </c>
      <c r="W80" s="59">
        <f>Q79</f>
        <v>-1.4920798956242286E-2</v>
      </c>
      <c r="X80" s="141" t="s">
        <v>6</v>
      </c>
      <c r="Y80" s="63">
        <f>U80+W80</f>
        <v>0.98507920104375768</v>
      </c>
    </row>
    <row r="81" spans="11:26" x14ac:dyDescent="0.25">
      <c r="K81" s="7"/>
      <c r="O81" s="79">
        <f>E15</f>
        <v>1</v>
      </c>
      <c r="P81" s="155"/>
      <c r="Q81" s="57">
        <f t="shared" si="0"/>
        <v>-1.4920798956242286E-2</v>
      </c>
      <c r="S81" s="137"/>
      <c r="T81" s="137"/>
      <c r="U81" s="49">
        <f>D21</f>
        <v>-1</v>
      </c>
      <c r="V81" s="154"/>
      <c r="W81" s="59">
        <f>Q80</f>
        <v>-1.4920798956242286E-2</v>
      </c>
      <c r="X81" s="141"/>
      <c r="Y81" s="63">
        <f t="shared" ref="Y81:Y82" si="1">U81+W81</f>
        <v>-1.0149207989562423</v>
      </c>
    </row>
    <row r="82" spans="11:26" x14ac:dyDescent="0.25">
      <c r="K82" s="7"/>
      <c r="U82" s="49">
        <f>E21</f>
        <v>1</v>
      </c>
      <c r="V82" s="154"/>
      <c r="W82" s="60">
        <f t="shared" ref="W82" si="2">Q81</f>
        <v>-1.4920798956242286E-2</v>
      </c>
      <c r="X82" s="141"/>
      <c r="Y82" s="63">
        <f t="shared" si="1"/>
        <v>0.98507920104375768</v>
      </c>
    </row>
    <row r="83" spans="11:26" ht="15.75" thickBot="1" x14ac:dyDescent="0.3">
      <c r="K83" s="7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1:26" x14ac:dyDescent="0.25">
      <c r="K84" s="7"/>
      <c r="L84" s="134"/>
      <c r="M84" s="134"/>
    </row>
    <row r="85" spans="11:26" x14ac:dyDescent="0.25">
      <c r="K85" s="7"/>
    </row>
    <row r="86" spans="11:26" x14ac:dyDescent="0.25">
      <c r="K86" s="7"/>
    </row>
    <row r="87" spans="11:26" x14ac:dyDescent="0.25">
      <c r="K87" s="7"/>
    </row>
    <row r="88" spans="11:26" x14ac:dyDescent="0.25">
      <c r="K88" s="7"/>
    </row>
  </sheetData>
  <mergeCells count="88">
    <mergeCell ref="V80:V82"/>
    <mergeCell ref="X80:X82"/>
    <mergeCell ref="P79:P81"/>
    <mergeCell ref="S77:U77"/>
    <mergeCell ref="S78:U78"/>
    <mergeCell ref="S80:T81"/>
    <mergeCell ref="L28:M28"/>
    <mergeCell ref="V22:V23"/>
    <mergeCell ref="X22:X23"/>
    <mergeCell ref="Y22:Y23"/>
    <mergeCell ref="R24:U24"/>
    <mergeCell ref="V24:V26"/>
    <mergeCell ref="S26:U26"/>
    <mergeCell ref="T22:T23"/>
    <mergeCell ref="X5:X6"/>
    <mergeCell ref="Y5:Y6"/>
    <mergeCell ref="L12:M12"/>
    <mergeCell ref="P14:P15"/>
    <mergeCell ref="P19:P20"/>
    <mergeCell ref="T13:T14"/>
    <mergeCell ref="V16:V17"/>
    <mergeCell ref="X16:X17"/>
    <mergeCell ref="Y16:Y17"/>
    <mergeCell ref="R18:U18"/>
    <mergeCell ref="V18:V20"/>
    <mergeCell ref="S20:U20"/>
    <mergeCell ref="T16:T17"/>
    <mergeCell ref="A19:G19"/>
    <mergeCell ref="A13:G13"/>
    <mergeCell ref="L3:M3"/>
    <mergeCell ref="V5:V6"/>
    <mergeCell ref="S9:U9"/>
    <mergeCell ref="R7:U7"/>
    <mergeCell ref="V7:V9"/>
    <mergeCell ref="T2:T3"/>
    <mergeCell ref="L34:P34"/>
    <mergeCell ref="L35:P35"/>
    <mergeCell ref="M30:N30"/>
    <mergeCell ref="M31:N31"/>
    <mergeCell ref="L33:M33"/>
    <mergeCell ref="R34:V34"/>
    <mergeCell ref="R41:R42"/>
    <mergeCell ref="R43:R44"/>
    <mergeCell ref="S43:T44"/>
    <mergeCell ref="R35:R36"/>
    <mergeCell ref="R37:R38"/>
    <mergeCell ref="S37:T38"/>
    <mergeCell ref="R40:V40"/>
    <mergeCell ref="L46:M46"/>
    <mergeCell ref="L47:O47"/>
    <mergeCell ref="P49:P50"/>
    <mergeCell ref="L49:L50"/>
    <mergeCell ref="M49:M50"/>
    <mergeCell ref="N49:N50"/>
    <mergeCell ref="S48:U48"/>
    <mergeCell ref="S49:U49"/>
    <mergeCell ref="V51:V52"/>
    <mergeCell ref="S51:T52"/>
    <mergeCell ref="L52:L53"/>
    <mergeCell ref="M52:M53"/>
    <mergeCell ref="N52:N53"/>
    <mergeCell ref="P52:P53"/>
    <mergeCell ref="T68:U68"/>
    <mergeCell ref="S66:S68"/>
    <mergeCell ref="L66:L68"/>
    <mergeCell ref="L61:M61"/>
    <mergeCell ref="X51:X52"/>
    <mergeCell ref="S54:U54"/>
    <mergeCell ref="S56:T57"/>
    <mergeCell ref="V56:V57"/>
    <mergeCell ref="X56:X57"/>
    <mergeCell ref="M68:P68"/>
    <mergeCell ref="L63:L64"/>
    <mergeCell ref="M63:M64"/>
    <mergeCell ref="N63:Q64"/>
    <mergeCell ref="Q68:R68"/>
    <mergeCell ref="L84:M84"/>
    <mergeCell ref="L69:L70"/>
    <mergeCell ref="M69:O70"/>
    <mergeCell ref="P69:P70"/>
    <mergeCell ref="Q69:R70"/>
    <mergeCell ref="L71:L72"/>
    <mergeCell ref="M71:R72"/>
    <mergeCell ref="L76:M76"/>
    <mergeCell ref="L77:O77"/>
    <mergeCell ref="L79:L80"/>
    <mergeCell ref="M79:M80"/>
    <mergeCell ref="N79:N80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8"/>
  <sheetViews>
    <sheetView workbookViewId="0">
      <selection activeCell="M87" sqref="M87"/>
    </sheetView>
  </sheetViews>
  <sheetFormatPr defaultRowHeight="15" x14ac:dyDescent="0.25"/>
  <cols>
    <col min="1" max="1" width="4.42578125" customWidth="1"/>
    <col min="3" max="5" width="9.140625" customWidth="1"/>
    <col min="6" max="6" width="6.140625" customWidth="1"/>
    <col min="7" max="7" width="6.140625" style="9" customWidth="1"/>
    <col min="8" max="9" width="7" customWidth="1"/>
    <col min="11" max="11" width="1.85546875" customWidth="1"/>
    <col min="13" max="13" width="5.7109375" customWidth="1"/>
    <col min="14" max="14" width="6.140625" customWidth="1"/>
    <col min="15" max="15" width="4" customWidth="1"/>
    <col min="16" max="16" width="5.7109375" customWidth="1"/>
    <col min="18" max="18" width="6.5703125" customWidth="1"/>
    <col min="19" max="19" width="5.7109375" customWidth="1"/>
    <col min="21" max="21" width="13.42578125" customWidth="1"/>
    <col min="22" max="22" width="3.5703125" customWidth="1"/>
    <col min="23" max="23" width="13.7109375" bestFit="1" customWidth="1"/>
    <col min="24" max="24" width="4" customWidth="1"/>
  </cols>
  <sheetData>
    <row r="1" spans="1:26" x14ac:dyDescent="0.25">
      <c r="A1" t="s">
        <v>7</v>
      </c>
    </row>
    <row r="2" spans="1:26" ht="15.75" thickBot="1" x14ac:dyDescent="0.3">
      <c r="A2" t="s">
        <v>8</v>
      </c>
      <c r="K2" s="7"/>
      <c r="P2" t="s">
        <v>27</v>
      </c>
      <c r="T2" s="148" t="s">
        <v>40</v>
      </c>
      <c r="U2" s="76">
        <v>1</v>
      </c>
    </row>
    <row r="3" spans="1:26" ht="15.75" thickBot="1" x14ac:dyDescent="0.3">
      <c r="K3" s="7"/>
      <c r="L3" s="134" t="s">
        <v>26</v>
      </c>
      <c r="M3" s="134"/>
      <c r="N3" t="s">
        <v>29</v>
      </c>
      <c r="T3" s="148"/>
      <c r="U3" s="46" t="s">
        <v>41</v>
      </c>
    </row>
    <row r="4" spans="1:26" ht="15.75" thickBot="1" x14ac:dyDescent="0.3">
      <c r="B4" s="5" t="s">
        <v>10</v>
      </c>
      <c r="D4" s="5" t="s">
        <v>10</v>
      </c>
      <c r="H4" t="s">
        <v>22</v>
      </c>
      <c r="K4" s="7"/>
    </row>
    <row r="5" spans="1:26" ht="15.75" thickBot="1" x14ac:dyDescent="0.3">
      <c r="H5" t="s">
        <v>11</v>
      </c>
      <c r="J5" s="15" t="s">
        <v>12</v>
      </c>
      <c r="K5" s="7"/>
      <c r="P5" t="s">
        <v>4</v>
      </c>
      <c r="T5" s="50" t="s">
        <v>101</v>
      </c>
      <c r="U5" s="32">
        <v>1</v>
      </c>
      <c r="V5" s="149" t="s">
        <v>6</v>
      </c>
      <c r="W5" s="69">
        <v>1</v>
      </c>
      <c r="X5" s="149" t="s">
        <v>6</v>
      </c>
      <c r="Y5" s="153">
        <f>W5/W6</f>
        <v>0.62421094438354363</v>
      </c>
    </row>
    <row r="6" spans="1:26" ht="15.75" thickBot="1" x14ac:dyDescent="0.3">
      <c r="J6" s="8" t="s">
        <v>13</v>
      </c>
      <c r="K6" s="24"/>
      <c r="L6" s="25" t="s">
        <v>1</v>
      </c>
      <c r="M6" s="26">
        <f>C17</f>
        <v>1</v>
      </c>
      <c r="N6" s="25">
        <f>D17</f>
        <v>-1</v>
      </c>
      <c r="O6" s="27">
        <f>E17</f>
        <v>-1</v>
      </c>
      <c r="P6" s="29">
        <f>C21</f>
        <v>0.98507920104375768</v>
      </c>
      <c r="U6" t="s">
        <v>42</v>
      </c>
      <c r="V6" s="149"/>
      <c r="W6" s="40">
        <f>S9+R8</f>
        <v>1.6020225358073095</v>
      </c>
      <c r="X6" s="149"/>
      <c r="Y6" s="153"/>
    </row>
    <row r="7" spans="1:26" ht="15.75" thickBot="1" x14ac:dyDescent="0.3">
      <c r="A7" s="5" t="s">
        <v>0</v>
      </c>
      <c r="K7" s="7"/>
      <c r="O7" s="28"/>
      <c r="P7" s="30">
        <f>D21</f>
        <v>-1.0149207989562423</v>
      </c>
      <c r="R7" s="136" t="s">
        <v>32</v>
      </c>
      <c r="S7" s="136"/>
      <c r="T7" s="136"/>
      <c r="U7" s="136"/>
      <c r="V7" s="135"/>
    </row>
    <row r="8" spans="1:26" x14ac:dyDescent="0.25">
      <c r="H8" t="s">
        <v>14</v>
      </c>
      <c r="J8" s="8" t="s">
        <v>15</v>
      </c>
      <c r="K8" s="24"/>
      <c r="O8" s="28"/>
      <c r="P8" s="30">
        <f>E21</f>
        <v>0.98507920104375768</v>
      </c>
      <c r="R8" s="36">
        <v>1</v>
      </c>
      <c r="S8" s="38" t="s">
        <v>31</v>
      </c>
      <c r="T8" s="37">
        <v>-0.5</v>
      </c>
      <c r="U8" s="39">
        <f>Q10</f>
        <v>1.0149207989562423</v>
      </c>
      <c r="V8" s="135"/>
    </row>
    <row r="9" spans="1:26" ht="15.75" thickBot="1" x14ac:dyDescent="0.3">
      <c r="J9" s="8" t="s">
        <v>16</v>
      </c>
      <c r="K9" s="24"/>
      <c r="R9" s="77"/>
      <c r="S9" s="150">
        <f>EXP((T8)*U8)</f>
        <v>0.60202253580730958</v>
      </c>
      <c r="T9" s="151"/>
      <c r="U9" s="152"/>
      <c r="V9" s="135"/>
    </row>
    <row r="10" spans="1:26" ht="15.75" thickBot="1" x14ac:dyDescent="0.3">
      <c r="K10" s="7"/>
      <c r="L10" t="s">
        <v>28</v>
      </c>
      <c r="M10" s="8">
        <f>M6*P6</f>
        <v>0.98507920104375768</v>
      </c>
      <c r="N10">
        <f>N6*P7</f>
        <v>1.0149207989562423</v>
      </c>
      <c r="O10">
        <f>O6*P8</f>
        <v>-0.98507920104375768</v>
      </c>
      <c r="P10" s="31" t="s">
        <v>6</v>
      </c>
      <c r="Q10" s="77">
        <f>SUM(M10:O10)</f>
        <v>1.0149207989562423</v>
      </c>
      <c r="V10" s="68"/>
    </row>
    <row r="11" spans="1:26" ht="15.75" thickBot="1" x14ac:dyDescent="0.3">
      <c r="A11" s="5" t="s">
        <v>1</v>
      </c>
      <c r="K11" s="7"/>
      <c r="L11" s="9"/>
      <c r="M11" s="9"/>
      <c r="N11" s="9"/>
      <c r="O11" s="9"/>
      <c r="P11" s="82"/>
      <c r="Q11" s="82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K12" s="7"/>
      <c r="L12" s="134" t="s">
        <v>26</v>
      </c>
      <c r="M12" s="134"/>
      <c r="N12" t="s">
        <v>35</v>
      </c>
    </row>
    <row r="13" spans="1:26" ht="15.75" thickBot="1" x14ac:dyDescent="0.3">
      <c r="A13" s="148" t="s">
        <v>25</v>
      </c>
      <c r="B13" s="148"/>
      <c r="C13" s="148"/>
      <c r="D13" s="148"/>
      <c r="E13" s="148"/>
      <c r="F13" s="148"/>
      <c r="G13" s="148"/>
      <c r="K13" s="7"/>
      <c r="M13" t="s">
        <v>9</v>
      </c>
      <c r="N13" t="s">
        <v>34</v>
      </c>
      <c r="O13" t="s">
        <v>116</v>
      </c>
      <c r="T13" s="148" t="s">
        <v>40</v>
      </c>
      <c r="U13" s="76">
        <v>1</v>
      </c>
    </row>
    <row r="14" spans="1:26" x14ac:dyDescent="0.25">
      <c r="K14" s="7"/>
      <c r="L14" s="28" t="s">
        <v>33</v>
      </c>
      <c r="M14" s="68">
        <v>1</v>
      </c>
      <c r="N14" s="68">
        <f>Y5</f>
        <v>0.62421094438354363</v>
      </c>
      <c r="O14" s="73">
        <f>C23</f>
        <v>-0.96313239330868772</v>
      </c>
      <c r="P14" s="142"/>
      <c r="T14" s="148"/>
      <c r="U14" s="46" t="s">
        <v>41</v>
      </c>
    </row>
    <row r="15" spans="1:26" x14ac:dyDescent="0.25">
      <c r="B15" s="76" t="s">
        <v>0</v>
      </c>
      <c r="C15" s="20">
        <v>1</v>
      </c>
      <c r="D15" s="76">
        <v>1</v>
      </c>
      <c r="E15" s="76">
        <v>1</v>
      </c>
      <c r="F15" s="74"/>
      <c r="G15" s="21" t="s">
        <v>2</v>
      </c>
      <c r="H15" s="20">
        <v>1</v>
      </c>
      <c r="I15" s="21">
        <v>-1</v>
      </c>
      <c r="J15" s="8"/>
      <c r="K15" s="7"/>
      <c r="M15" s="68"/>
      <c r="N15" s="75"/>
      <c r="O15" s="68">
        <f>D23</f>
        <v>-0.97705141419591268</v>
      </c>
      <c r="P15" s="142"/>
    </row>
    <row r="16" spans="1:26" ht="15.75" thickBot="1" x14ac:dyDescent="0.3">
      <c r="B16" s="68"/>
      <c r="C16" s="68"/>
      <c r="D16" s="68"/>
      <c r="E16" s="68"/>
      <c r="F16" s="68"/>
      <c r="G16" s="80"/>
      <c r="H16" s="68"/>
      <c r="I16" s="68"/>
      <c r="K16" s="7"/>
      <c r="T16" s="137" t="s">
        <v>119</v>
      </c>
      <c r="U16" s="32">
        <v>1</v>
      </c>
      <c r="V16" s="149" t="s">
        <v>6</v>
      </c>
      <c r="W16" s="69">
        <v>1</v>
      </c>
      <c r="X16" s="149" t="s">
        <v>6</v>
      </c>
      <c r="Y16" s="153">
        <f>W16/W17</f>
        <v>0.31291868361751918</v>
      </c>
    </row>
    <row r="17" spans="1:26" x14ac:dyDescent="0.25">
      <c r="B17" s="76" t="s">
        <v>1</v>
      </c>
      <c r="C17" s="20">
        <v>1</v>
      </c>
      <c r="D17" s="76">
        <v>-1</v>
      </c>
      <c r="E17" s="76">
        <v>-1</v>
      </c>
      <c r="F17" s="74"/>
      <c r="G17" s="21" t="s">
        <v>3</v>
      </c>
      <c r="H17" s="20">
        <v>-1</v>
      </c>
      <c r="I17" s="21">
        <v>1</v>
      </c>
      <c r="J17" s="8"/>
      <c r="K17" s="7"/>
      <c r="L17" s="28" t="s">
        <v>33</v>
      </c>
      <c r="M17" s="69">
        <f>M14*O14</f>
        <v>-0.96313239330868772</v>
      </c>
      <c r="N17" s="41">
        <f>N14*O15</f>
        <v>-0.60988618596650745</v>
      </c>
      <c r="O17" s="69" t="s">
        <v>6</v>
      </c>
      <c r="P17" s="2">
        <f>SUM(M17:N17)</f>
        <v>-1.5730185792751952</v>
      </c>
      <c r="T17" s="137"/>
      <c r="U17" s="1" t="s">
        <v>44</v>
      </c>
      <c r="V17" s="149"/>
      <c r="W17" s="40">
        <f>S20+R19</f>
        <v>3.1957184161694259</v>
      </c>
      <c r="X17" s="149"/>
      <c r="Y17" s="153"/>
    </row>
    <row r="18" spans="1:26" x14ac:dyDescent="0.25">
      <c r="K18" s="7"/>
      <c r="O18" t="s">
        <v>117</v>
      </c>
      <c r="R18" s="136" t="s">
        <v>32</v>
      </c>
      <c r="S18" s="136"/>
      <c r="T18" s="136"/>
      <c r="U18" s="136"/>
      <c r="V18" s="135"/>
    </row>
    <row r="19" spans="1:26" x14ac:dyDescent="0.25">
      <c r="A19" s="148" t="s">
        <v>118</v>
      </c>
      <c r="B19" s="148"/>
      <c r="C19" s="148"/>
      <c r="D19" s="148"/>
      <c r="E19" s="148"/>
      <c r="F19" s="148"/>
      <c r="G19" s="148"/>
      <c r="K19" s="7"/>
      <c r="L19" s="28" t="s">
        <v>36</v>
      </c>
      <c r="M19" s="68">
        <v>1</v>
      </c>
      <c r="N19" s="68">
        <f>Y5</f>
        <v>0.62421094438354363</v>
      </c>
      <c r="O19" s="73">
        <f>C25</f>
        <v>0.90988408956761091</v>
      </c>
      <c r="P19" s="142"/>
      <c r="R19" s="36">
        <v>1</v>
      </c>
      <c r="S19" s="38" t="s">
        <v>31</v>
      </c>
      <c r="T19" s="37">
        <v>-0.5</v>
      </c>
      <c r="U19" s="39">
        <f>P17</f>
        <v>-1.5730185792751952</v>
      </c>
      <c r="V19" s="135"/>
    </row>
    <row r="20" spans="1:26" ht="15.75" thickBot="1" x14ac:dyDescent="0.3">
      <c r="C20" s="68"/>
      <c r="D20" s="68"/>
      <c r="E20" s="68"/>
      <c r="K20" s="7"/>
      <c r="M20" s="68"/>
      <c r="N20" s="75"/>
      <c r="O20" s="68">
        <f>D25</f>
        <v>0.94390651066160891</v>
      </c>
      <c r="P20" s="142"/>
      <c r="R20" s="77"/>
      <c r="S20" s="150">
        <f>EXP((T19)*U19)</f>
        <v>2.1957184161694259</v>
      </c>
      <c r="T20" s="151"/>
      <c r="U20" s="152"/>
      <c r="V20" s="135"/>
    </row>
    <row r="21" spans="1:26" ht="15.75" x14ac:dyDescent="0.25">
      <c r="B21" s="19" t="s">
        <v>23</v>
      </c>
      <c r="C21" s="22">
        <f>'Enunciado X1'!Y80</f>
        <v>0.98507920104375768</v>
      </c>
      <c r="D21" s="22">
        <f>'Enunciado X1'!Y81</f>
        <v>-1.0149207989562423</v>
      </c>
      <c r="E21" s="22">
        <f>'Enunciado X1'!Y82</f>
        <v>0.98507920104375768</v>
      </c>
      <c r="F21" s="8"/>
      <c r="H21" s="9"/>
      <c r="K21" s="7"/>
      <c r="V21" s="68"/>
    </row>
    <row r="22" spans="1:26" ht="16.5" thickBot="1" x14ac:dyDescent="0.3">
      <c r="B22" s="14"/>
      <c r="C22" s="71"/>
      <c r="D22" s="71"/>
      <c r="E22" s="71"/>
      <c r="K22" s="7"/>
      <c r="L22" s="28" t="s">
        <v>36</v>
      </c>
      <c r="M22" s="69">
        <f>M19*O19</f>
        <v>0.90988408956761091</v>
      </c>
      <c r="N22" s="41">
        <f>N19*O20</f>
        <v>0.58919677442985829</v>
      </c>
      <c r="O22" s="69" t="s">
        <v>6</v>
      </c>
      <c r="P22" s="2">
        <f>SUM(M22:N22)</f>
        <v>1.4990808639974693</v>
      </c>
      <c r="T22" s="137" t="s">
        <v>120</v>
      </c>
      <c r="U22" s="32">
        <v>1</v>
      </c>
      <c r="V22" s="149" t="s">
        <v>6</v>
      </c>
      <c r="W22" s="69">
        <v>1</v>
      </c>
      <c r="X22" s="149" t="s">
        <v>6</v>
      </c>
      <c r="Y22" s="153">
        <f>W22/W23</f>
        <v>0.67907855336390033</v>
      </c>
    </row>
    <row r="23" spans="1:26" ht="15.75" x14ac:dyDescent="0.25">
      <c r="B23" s="19" t="s">
        <v>24</v>
      </c>
      <c r="C23" s="22">
        <f>'Enunciado X1'!Y51</f>
        <v>-0.96313239330868772</v>
      </c>
      <c r="D23" s="23">
        <f>'Enunciado X1'!Y52</f>
        <v>-0.97705141419591268</v>
      </c>
      <c r="E23" s="12"/>
      <c r="K23" s="7"/>
      <c r="T23" s="137"/>
      <c r="U23" s="47">
        <f>1+S26</f>
        <v>1.4725836871837217</v>
      </c>
      <c r="V23" s="149"/>
      <c r="W23" s="40">
        <f>S26+R25</f>
        <v>1.4725836871837217</v>
      </c>
      <c r="X23" s="149"/>
      <c r="Y23" s="153"/>
    </row>
    <row r="24" spans="1:26" x14ac:dyDescent="0.25">
      <c r="C24" s="68"/>
      <c r="D24" s="68"/>
      <c r="K24" s="7"/>
      <c r="R24" s="136" t="s">
        <v>32</v>
      </c>
      <c r="S24" s="136"/>
      <c r="T24" s="136"/>
      <c r="U24" s="136"/>
      <c r="V24" s="135"/>
    </row>
    <row r="25" spans="1:26" ht="15.75" x14ac:dyDescent="0.25">
      <c r="B25" s="19" t="s">
        <v>37</v>
      </c>
      <c r="C25" s="22">
        <f>'Enunciado X1'!Y56</f>
        <v>0.90988408956761091</v>
      </c>
      <c r="D25" s="45">
        <f>'Enunciado X1'!Y57</f>
        <v>0.94390651066160891</v>
      </c>
      <c r="K25" s="7"/>
      <c r="R25" s="36">
        <v>1</v>
      </c>
      <c r="S25" s="38" t="s">
        <v>31</v>
      </c>
      <c r="T25" s="37">
        <v>-0.5</v>
      </c>
      <c r="U25" s="39">
        <f>P22</f>
        <v>1.4990808639974693</v>
      </c>
      <c r="V25" s="135"/>
    </row>
    <row r="26" spans="1:26" ht="15.75" thickBot="1" x14ac:dyDescent="0.3">
      <c r="K26" s="7"/>
      <c r="R26" s="77"/>
      <c r="S26" s="150">
        <f>EXP((T25)*U25)</f>
        <v>0.47258368718372179</v>
      </c>
      <c r="T26" s="151"/>
      <c r="U26" s="152"/>
      <c r="V26" s="135"/>
    </row>
    <row r="27" spans="1:26" ht="15.75" thickBot="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7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K28" s="7"/>
      <c r="L28" s="134" t="s">
        <v>26</v>
      </c>
      <c r="M28" s="134"/>
      <c r="N28" t="s">
        <v>46</v>
      </c>
    </row>
    <row r="29" spans="1:26" x14ac:dyDescent="0.25">
      <c r="B29" t="s">
        <v>47</v>
      </c>
      <c r="K29" s="7"/>
      <c r="P29" s="68" t="s">
        <v>102</v>
      </c>
      <c r="Q29" s="68" t="s">
        <v>5</v>
      </c>
    </row>
    <row r="30" spans="1:26" x14ac:dyDescent="0.25">
      <c r="K30" s="7"/>
      <c r="L30" s="52" t="s">
        <v>106</v>
      </c>
      <c r="M30" s="136" t="s">
        <v>121</v>
      </c>
      <c r="N30" s="136"/>
      <c r="O30" s="68" t="s">
        <v>6</v>
      </c>
      <c r="P30" s="68">
        <f>H17</f>
        <v>-1</v>
      </c>
      <c r="Q30" s="68">
        <f>Y16</f>
        <v>0.31291868361751918</v>
      </c>
      <c r="R30" s="69" t="s">
        <v>6</v>
      </c>
      <c r="S30" s="50">
        <f>P30-Q30</f>
        <v>-1.3129186836175193</v>
      </c>
      <c r="U30" s="69" t="s">
        <v>100</v>
      </c>
      <c r="V30" s="69" t="s">
        <v>6</v>
      </c>
      <c r="W30" s="81">
        <f>SUM(S30:S31)/2</f>
        <v>-0.49599861849070981</v>
      </c>
    </row>
    <row r="31" spans="1:26" x14ac:dyDescent="0.25">
      <c r="K31" s="7"/>
      <c r="L31" s="52" t="s">
        <v>107</v>
      </c>
      <c r="M31" s="136" t="s">
        <v>122</v>
      </c>
      <c r="N31" s="136"/>
      <c r="O31" s="68" t="s">
        <v>6</v>
      </c>
      <c r="P31" s="68">
        <f>I17</f>
        <v>1</v>
      </c>
      <c r="Q31" s="68">
        <f>Y22</f>
        <v>0.67907855336390033</v>
      </c>
      <c r="R31" s="69" t="s">
        <v>6</v>
      </c>
      <c r="S31" s="50">
        <f>P31-Q31</f>
        <v>0.32092144663609967</v>
      </c>
      <c r="U31" s="69"/>
      <c r="V31" s="69"/>
    </row>
    <row r="32" spans="1:26" ht="15.75" thickBot="1" x14ac:dyDescent="0.3">
      <c r="K32" s="7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1:26" x14ac:dyDescent="0.25">
      <c r="K33" s="7"/>
      <c r="L33" s="134" t="s">
        <v>26</v>
      </c>
      <c r="M33" s="134"/>
      <c r="N33" t="s">
        <v>52</v>
      </c>
    </row>
    <row r="34" spans="11:26" x14ac:dyDescent="0.25">
      <c r="K34" s="7"/>
      <c r="L34" s="136" t="s">
        <v>53</v>
      </c>
      <c r="M34" s="136"/>
      <c r="N34" s="136"/>
      <c r="O34" s="136"/>
      <c r="P34" s="136"/>
      <c r="R34" s="136" t="s">
        <v>59</v>
      </c>
      <c r="S34" s="136"/>
      <c r="T34" s="136"/>
      <c r="U34" s="136"/>
      <c r="V34" s="136"/>
    </row>
    <row r="35" spans="11:26" x14ac:dyDescent="0.25">
      <c r="K35" s="7"/>
      <c r="L35" s="136" t="s">
        <v>54</v>
      </c>
      <c r="M35" s="136"/>
      <c r="N35" s="136"/>
      <c r="O35" s="136"/>
      <c r="P35" s="136"/>
      <c r="R35" s="135" t="s">
        <v>104</v>
      </c>
      <c r="S35" s="69" t="s">
        <v>108</v>
      </c>
      <c r="T35" s="69" t="s">
        <v>61</v>
      </c>
      <c r="U35" s="69" t="s">
        <v>109</v>
      </c>
      <c r="V35" s="69" t="s">
        <v>62</v>
      </c>
      <c r="W35" s="53" t="s">
        <v>110</v>
      </c>
    </row>
    <row r="36" spans="11:26" x14ac:dyDescent="0.25">
      <c r="K36" s="7"/>
      <c r="L36" s="54" t="s">
        <v>55</v>
      </c>
      <c r="M36" s="55">
        <v>0.5</v>
      </c>
      <c r="R36" s="135"/>
      <c r="S36" s="68">
        <f>S30</f>
        <v>-1.3129186836175193</v>
      </c>
      <c r="T36" s="68">
        <v>0.5</v>
      </c>
      <c r="U36" s="68">
        <f>Y16</f>
        <v>0.31291868361751918</v>
      </c>
      <c r="V36" s="68">
        <v>1</v>
      </c>
      <c r="W36" s="68">
        <f>U36</f>
        <v>0.31291868361751918</v>
      </c>
    </row>
    <row r="37" spans="11:26" x14ac:dyDescent="0.25">
      <c r="K37" s="7"/>
      <c r="M37" t="s">
        <v>57</v>
      </c>
      <c r="R37" s="137" t="s">
        <v>104</v>
      </c>
      <c r="S37" s="137">
        <f>S36*T36*U36*(V36-W36)</f>
        <v>-0.14113913993154112</v>
      </c>
      <c r="T37" s="137"/>
    </row>
    <row r="38" spans="11:26" x14ac:dyDescent="0.25">
      <c r="K38" s="7"/>
      <c r="L38" t="s">
        <v>56</v>
      </c>
      <c r="Q38" s="68"/>
      <c r="R38" s="137"/>
      <c r="S38" s="137"/>
      <c r="T38" s="137"/>
    </row>
    <row r="39" spans="11:26" x14ac:dyDescent="0.25">
      <c r="K39" s="7"/>
      <c r="M39" t="s">
        <v>58</v>
      </c>
      <c r="U39" s="51"/>
      <c r="V39" s="51"/>
      <c r="W39" s="51"/>
    </row>
    <row r="40" spans="11:26" x14ac:dyDescent="0.25">
      <c r="K40" s="7"/>
      <c r="R40" s="136" t="s">
        <v>63</v>
      </c>
      <c r="S40" s="136"/>
      <c r="T40" s="136"/>
      <c r="U40" s="136"/>
      <c r="V40" s="136"/>
      <c r="W40" s="51"/>
    </row>
    <row r="41" spans="11:26" x14ac:dyDescent="0.25">
      <c r="K41" s="7"/>
      <c r="R41" s="135" t="s">
        <v>105</v>
      </c>
      <c r="S41" s="69" t="s">
        <v>111</v>
      </c>
      <c r="T41" s="69" t="s">
        <v>61</v>
      </c>
      <c r="U41" s="69" t="s">
        <v>112</v>
      </c>
      <c r="V41" s="69" t="s">
        <v>62</v>
      </c>
      <c r="W41" s="53" t="s">
        <v>113</v>
      </c>
    </row>
    <row r="42" spans="11:26" x14ac:dyDescent="0.25">
      <c r="K42" s="7"/>
      <c r="R42" s="135"/>
      <c r="S42" s="68">
        <f>S31</f>
        <v>0.32092144663609967</v>
      </c>
      <c r="T42" s="68">
        <v>0.5</v>
      </c>
      <c r="U42" s="68">
        <f>Y22</f>
        <v>0.67907855336390033</v>
      </c>
      <c r="V42" s="68">
        <v>1</v>
      </c>
      <c r="W42" s="68">
        <f>U42</f>
        <v>0.67907855336390033</v>
      </c>
    </row>
    <row r="43" spans="11:26" x14ac:dyDescent="0.25">
      <c r="K43" s="7"/>
      <c r="R43" s="137" t="s">
        <v>105</v>
      </c>
      <c r="S43" s="137">
        <f>S42*T42*U42*(V42-W42)</f>
        <v>3.4969345310341508E-2</v>
      </c>
      <c r="T43" s="137"/>
    </row>
    <row r="44" spans="11:26" x14ac:dyDescent="0.25">
      <c r="K44" s="7"/>
      <c r="R44" s="137"/>
      <c r="S44" s="137"/>
      <c r="T44" s="137"/>
      <c r="U44" s="51"/>
      <c r="V44" s="51"/>
      <c r="W44" s="51"/>
    </row>
    <row r="45" spans="11:26" ht="15.75" thickBot="1" x14ac:dyDescent="0.3">
      <c r="K45" s="7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1:26" x14ac:dyDescent="0.25">
      <c r="K46" s="7"/>
      <c r="L46" s="134" t="s">
        <v>26</v>
      </c>
      <c r="M46" s="134"/>
      <c r="N46" t="s">
        <v>65</v>
      </c>
    </row>
    <row r="47" spans="11:26" x14ac:dyDescent="0.25">
      <c r="K47" s="7"/>
      <c r="L47" s="136" t="s">
        <v>66</v>
      </c>
      <c r="M47" s="136"/>
      <c r="N47" s="136"/>
      <c r="O47" s="136"/>
    </row>
    <row r="48" spans="11:26" x14ac:dyDescent="0.25">
      <c r="K48" s="7"/>
      <c r="L48" s="54" t="s">
        <v>67</v>
      </c>
      <c r="M48" s="55">
        <v>0.5</v>
      </c>
      <c r="S48" s="146" t="s">
        <v>70</v>
      </c>
      <c r="T48" s="146"/>
      <c r="U48" s="146"/>
    </row>
    <row r="49" spans="11:26" x14ac:dyDescent="0.25">
      <c r="K49" s="7"/>
      <c r="L49" s="137" t="s">
        <v>114</v>
      </c>
      <c r="M49" s="135">
        <f>M48</f>
        <v>0.5</v>
      </c>
      <c r="N49" s="139">
        <f>S37</f>
        <v>-0.14113913993154112</v>
      </c>
      <c r="O49" s="15">
        <v>1</v>
      </c>
      <c r="P49" s="147" t="s">
        <v>6</v>
      </c>
      <c r="Q49" s="57">
        <f>$M$49*$N$49*O49</f>
        <v>-7.0569569965770559E-2</v>
      </c>
      <c r="R49" s="8"/>
      <c r="S49" s="135" t="s">
        <v>71</v>
      </c>
      <c r="T49" s="135"/>
      <c r="U49" s="135"/>
    </row>
    <row r="50" spans="11:26" x14ac:dyDescent="0.25">
      <c r="K50" s="7"/>
      <c r="L50" s="137"/>
      <c r="M50" s="135"/>
      <c r="N50" s="139"/>
      <c r="O50" s="56">
        <f>Y5</f>
        <v>0.62421094438354363</v>
      </c>
      <c r="P50" s="147"/>
      <c r="Q50" s="58">
        <f>$M$49*$N$49*O50</f>
        <v>-4.4050297913074195E-2</v>
      </c>
      <c r="R50" s="8"/>
    </row>
    <row r="51" spans="11:26" x14ac:dyDescent="0.25">
      <c r="K51" s="7"/>
      <c r="S51" s="137" t="s">
        <v>72</v>
      </c>
      <c r="T51" s="137"/>
      <c r="U51" s="74">
        <f>C23</f>
        <v>-0.96313239330868772</v>
      </c>
      <c r="V51" s="142" t="s">
        <v>73</v>
      </c>
      <c r="W51" s="59">
        <f>Q49</f>
        <v>-7.0569569965770559E-2</v>
      </c>
      <c r="X51" s="141" t="s">
        <v>6</v>
      </c>
      <c r="Y51" s="62">
        <f>U51+W51</f>
        <v>-1.0337019632744582</v>
      </c>
      <c r="Z51" s="8"/>
    </row>
    <row r="52" spans="11:26" x14ac:dyDescent="0.25">
      <c r="K52" s="7"/>
      <c r="L52" s="137" t="s">
        <v>115</v>
      </c>
      <c r="M52" s="135">
        <f>M48</f>
        <v>0.5</v>
      </c>
      <c r="N52" s="139">
        <f>S43</f>
        <v>3.4969345310341508E-2</v>
      </c>
      <c r="O52" s="15">
        <v>1</v>
      </c>
      <c r="P52" s="147" t="s">
        <v>6</v>
      </c>
      <c r="Q52" s="57">
        <f>$M$52*$N$52*O52</f>
        <v>1.7484672655170754E-2</v>
      </c>
      <c r="R52" s="8"/>
      <c r="S52" s="137"/>
      <c r="T52" s="137"/>
      <c r="U52" s="74">
        <f>D23</f>
        <v>-0.97705141419591268</v>
      </c>
      <c r="V52" s="142"/>
      <c r="W52" s="60">
        <f>Q50</f>
        <v>-4.4050297913074195E-2</v>
      </c>
      <c r="X52" s="141"/>
      <c r="Y52" s="62">
        <f>U52+W52</f>
        <v>-1.0211017121089869</v>
      </c>
      <c r="Z52" s="8"/>
    </row>
    <row r="53" spans="11:26" x14ac:dyDescent="0.25">
      <c r="K53" s="7"/>
      <c r="L53" s="137"/>
      <c r="M53" s="135"/>
      <c r="N53" s="139"/>
      <c r="O53" s="56">
        <f>Y5</f>
        <v>0.62421094438354363</v>
      </c>
      <c r="P53" s="147"/>
      <c r="Q53" s="58">
        <f>$M$52*$N$52*O53</f>
        <v>1.0914124030321258E-2</v>
      </c>
      <c r="R53" s="8"/>
      <c r="Y53" s="61"/>
    </row>
    <row r="54" spans="11:26" x14ac:dyDescent="0.25">
      <c r="K54" s="7"/>
      <c r="S54" s="135" t="s">
        <v>74</v>
      </c>
      <c r="T54" s="135"/>
      <c r="U54" s="135"/>
    </row>
    <row r="55" spans="11:26" x14ac:dyDescent="0.25">
      <c r="K55" s="7"/>
    </row>
    <row r="56" spans="11:26" x14ac:dyDescent="0.25">
      <c r="K56" s="7"/>
      <c r="S56" s="137" t="s">
        <v>75</v>
      </c>
      <c r="T56" s="137"/>
      <c r="U56" s="74">
        <f>C25</f>
        <v>0.90988408956761091</v>
      </c>
      <c r="V56" s="142" t="s">
        <v>73</v>
      </c>
      <c r="W56" s="59">
        <f>Q52</f>
        <v>1.7484672655170754E-2</v>
      </c>
      <c r="X56" s="141" t="s">
        <v>6</v>
      </c>
      <c r="Y56" s="63">
        <f>U56+W56</f>
        <v>0.92736876222278164</v>
      </c>
    </row>
    <row r="57" spans="11:26" x14ac:dyDescent="0.25">
      <c r="K57" s="7"/>
      <c r="S57" s="137"/>
      <c r="T57" s="137"/>
      <c r="U57" s="74">
        <f>D25</f>
        <v>0.94390651066160891</v>
      </c>
      <c r="V57" s="142"/>
      <c r="W57" s="60">
        <f>Q53</f>
        <v>1.0914124030321258E-2</v>
      </c>
      <c r="X57" s="141"/>
      <c r="Y57" s="62">
        <f>U57+W57</f>
        <v>0.95482063469193013</v>
      </c>
      <c r="Z57" s="8"/>
    </row>
    <row r="58" spans="11:26" x14ac:dyDescent="0.25">
      <c r="K58" s="7"/>
    </row>
    <row r="59" spans="11:26" x14ac:dyDescent="0.25">
      <c r="K59" s="7"/>
    </row>
    <row r="60" spans="11:26" ht="15.75" thickBot="1" x14ac:dyDescent="0.3">
      <c r="K60" s="7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1:26" x14ac:dyDescent="0.25">
      <c r="K61" s="7"/>
      <c r="L61" s="134" t="s">
        <v>26</v>
      </c>
      <c r="M61" s="134"/>
      <c r="N61" t="s">
        <v>76</v>
      </c>
    </row>
    <row r="62" spans="11:26" x14ac:dyDescent="0.25">
      <c r="K62" s="7"/>
      <c r="L62" t="s">
        <v>81</v>
      </c>
    </row>
    <row r="63" spans="11:26" ht="15" customHeight="1" x14ac:dyDescent="0.25">
      <c r="K63" s="7"/>
      <c r="L63" s="144" t="s">
        <v>82</v>
      </c>
      <c r="M63" s="144" t="s">
        <v>6</v>
      </c>
      <c r="N63" s="145" t="s">
        <v>83</v>
      </c>
      <c r="O63" s="145"/>
      <c r="P63" s="145"/>
      <c r="Q63" s="145"/>
      <c r="S63" s="66"/>
      <c r="T63" s="66"/>
      <c r="U63" s="66"/>
      <c r="V63" s="66"/>
      <c r="W63" s="66"/>
    </row>
    <row r="64" spans="11:26" ht="15" customHeight="1" x14ac:dyDescent="0.25">
      <c r="K64" s="7"/>
      <c r="L64" s="144"/>
      <c r="M64" s="144"/>
      <c r="N64" s="145"/>
      <c r="O64" s="145"/>
      <c r="P64" s="145"/>
      <c r="Q64" s="145"/>
      <c r="S64" s="66"/>
      <c r="T64" s="66"/>
      <c r="U64" s="66"/>
      <c r="V64" s="66"/>
      <c r="W64" s="66"/>
    </row>
    <row r="65" spans="11:26" ht="15" customHeight="1" x14ac:dyDescent="0.25">
      <c r="K65" s="7"/>
      <c r="L65" s="51"/>
      <c r="M65" s="51"/>
      <c r="N65" s="51"/>
      <c r="O65" s="51"/>
      <c r="P65" s="51"/>
      <c r="Q65" s="66"/>
    </row>
    <row r="66" spans="11:26" x14ac:dyDescent="0.25">
      <c r="K66" s="7"/>
      <c r="L66" s="135" t="s">
        <v>123</v>
      </c>
      <c r="M66" s="77" t="s">
        <v>61</v>
      </c>
      <c r="N66" s="77" t="s">
        <v>128</v>
      </c>
      <c r="O66" s="77" t="s">
        <v>79</v>
      </c>
      <c r="P66" s="77" t="s">
        <v>127</v>
      </c>
      <c r="Q66" s="77" t="s">
        <v>126</v>
      </c>
      <c r="R66" s="77" t="s">
        <v>125</v>
      </c>
      <c r="S66" s="135" t="s">
        <v>73</v>
      </c>
      <c r="T66" s="77" t="s">
        <v>129</v>
      </c>
      <c r="U66" s="77" t="s">
        <v>130</v>
      </c>
    </row>
    <row r="67" spans="11:26" x14ac:dyDescent="0.25">
      <c r="K67" s="7"/>
      <c r="L67" s="135"/>
      <c r="M67" s="65">
        <f>M36</f>
        <v>0.5</v>
      </c>
      <c r="N67" s="65">
        <f>Y5</f>
        <v>0.62421094438354363</v>
      </c>
      <c r="O67" s="65">
        <v>1</v>
      </c>
      <c r="P67" s="65">
        <f>N67</f>
        <v>0.62421094438354363</v>
      </c>
      <c r="Q67" s="64">
        <f>S37:S37</f>
        <v>-0.14113913993154112</v>
      </c>
      <c r="R67" s="67">
        <f>D23</f>
        <v>-0.97705141419591268</v>
      </c>
      <c r="S67" s="135"/>
      <c r="T67" s="64">
        <f>S43</f>
        <v>3.4969345310341508E-2</v>
      </c>
      <c r="U67" s="64">
        <f>D25</f>
        <v>0.94390651066160891</v>
      </c>
    </row>
    <row r="68" spans="11:26" x14ac:dyDescent="0.25">
      <c r="K68" s="7"/>
      <c r="L68" s="135"/>
      <c r="M68" s="143">
        <f>(M67*(N67*(O67-P67)))</f>
        <v>0.11728582064767412</v>
      </c>
      <c r="N68" s="143"/>
      <c r="O68" s="143"/>
      <c r="P68" s="143"/>
      <c r="Q68" s="140">
        <f>Q67*R67</f>
        <v>0.13790019626850705</v>
      </c>
      <c r="R68" s="140"/>
      <c r="S68" s="135"/>
      <c r="T68" s="140">
        <f>T67*U67</f>
        <v>3.3007792712005352E-2</v>
      </c>
      <c r="U68" s="140"/>
    </row>
    <row r="69" spans="11:26" x14ac:dyDescent="0.25">
      <c r="K69" s="7"/>
      <c r="L69" s="135" t="s">
        <v>124</v>
      </c>
      <c r="M69" s="136">
        <f>M68</f>
        <v>0.11728582064767412</v>
      </c>
      <c r="N69" s="136"/>
      <c r="O69" s="136"/>
      <c r="P69" s="135" t="s">
        <v>89</v>
      </c>
      <c r="Q69" s="136">
        <f>Q68+T68</f>
        <v>0.1709079889805124</v>
      </c>
      <c r="R69" s="136"/>
    </row>
    <row r="70" spans="11:26" x14ac:dyDescent="0.25">
      <c r="K70" s="7"/>
      <c r="L70" s="135"/>
      <c r="M70" s="136"/>
      <c r="N70" s="136"/>
      <c r="O70" s="136"/>
      <c r="P70" s="135"/>
      <c r="Q70" s="136"/>
      <c r="R70" s="136"/>
    </row>
    <row r="71" spans="11:26" x14ac:dyDescent="0.25">
      <c r="K71" s="7"/>
      <c r="L71" s="137" t="s">
        <v>124</v>
      </c>
      <c r="M71" s="138">
        <f>M69*Q69</f>
        <v>2.0045083742823044E-2</v>
      </c>
      <c r="N71" s="138"/>
      <c r="O71" s="138"/>
      <c r="P71" s="138"/>
      <c r="Q71" s="138"/>
      <c r="R71" s="138"/>
    </row>
    <row r="72" spans="11:26" x14ac:dyDescent="0.25">
      <c r="K72" s="7"/>
      <c r="L72" s="137"/>
      <c r="M72" s="138"/>
      <c r="N72" s="138"/>
      <c r="O72" s="138"/>
      <c r="P72" s="138"/>
      <c r="Q72" s="138"/>
      <c r="R72" s="138"/>
    </row>
    <row r="73" spans="11:26" x14ac:dyDescent="0.25">
      <c r="K73" s="7"/>
    </row>
    <row r="74" spans="11:26" x14ac:dyDescent="0.25">
      <c r="K74" s="7"/>
    </row>
    <row r="75" spans="11:26" ht="15.75" thickBot="1" x14ac:dyDescent="0.3">
      <c r="K75" s="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1:26" x14ac:dyDescent="0.25">
      <c r="K76" s="7"/>
      <c r="L76" s="134" t="s">
        <v>26</v>
      </c>
      <c r="M76" s="134"/>
      <c r="N76" t="s">
        <v>90</v>
      </c>
    </row>
    <row r="77" spans="11:26" x14ac:dyDescent="0.25">
      <c r="K77" s="7"/>
      <c r="L77" s="136" t="s">
        <v>131</v>
      </c>
      <c r="M77" s="136"/>
      <c r="N77" s="136"/>
      <c r="O77" s="136"/>
      <c r="S77" s="146" t="s">
        <v>93</v>
      </c>
      <c r="T77" s="146"/>
      <c r="U77" s="146"/>
    </row>
    <row r="78" spans="11:26" x14ac:dyDescent="0.25">
      <c r="K78" s="7"/>
      <c r="M78" t="s">
        <v>98</v>
      </c>
      <c r="N78" t="s">
        <v>99</v>
      </c>
      <c r="O78" t="s">
        <v>1</v>
      </c>
      <c r="S78" s="135" t="s">
        <v>134</v>
      </c>
      <c r="T78" s="135"/>
      <c r="U78" s="135"/>
    </row>
    <row r="79" spans="11:26" ht="15" customHeight="1" x14ac:dyDescent="0.25">
      <c r="K79" s="7"/>
      <c r="L79" s="137" t="s">
        <v>132</v>
      </c>
      <c r="M79" s="135">
        <f>M48</f>
        <v>0.5</v>
      </c>
      <c r="N79" s="139">
        <f>M71</f>
        <v>2.0045083742823044E-2</v>
      </c>
      <c r="O79" s="78">
        <f>C17</f>
        <v>1</v>
      </c>
      <c r="P79" s="155" t="s">
        <v>6</v>
      </c>
      <c r="Q79" s="57">
        <f>$M$79*$N$79*O79</f>
        <v>1.0022541871411522E-2</v>
      </c>
      <c r="U79" s="68" t="s">
        <v>96</v>
      </c>
      <c r="W79" s="68" t="s">
        <v>97</v>
      </c>
    </row>
    <row r="80" spans="11:26" ht="15" customHeight="1" x14ac:dyDescent="0.25">
      <c r="K80" s="7"/>
      <c r="L80" s="137"/>
      <c r="M80" s="135"/>
      <c r="N80" s="139"/>
      <c r="O80" s="79">
        <f>D17</f>
        <v>-1</v>
      </c>
      <c r="P80" s="155"/>
      <c r="Q80" s="57">
        <f t="shared" ref="Q80:Q81" si="0">$M$79*$N$79*O80</f>
        <v>-1.0022541871411522E-2</v>
      </c>
      <c r="S80" s="137" t="s">
        <v>133</v>
      </c>
      <c r="T80" s="137"/>
      <c r="U80" s="74">
        <f>C21</f>
        <v>0.98507920104375768</v>
      </c>
      <c r="V80" s="154" t="s">
        <v>73</v>
      </c>
      <c r="W80" s="59">
        <f>Q79</f>
        <v>1.0022541871411522E-2</v>
      </c>
      <c r="X80" s="141" t="s">
        <v>6</v>
      </c>
      <c r="Y80" s="63">
        <f>U80+W80</f>
        <v>0.99510174291516917</v>
      </c>
    </row>
    <row r="81" spans="11:26" x14ac:dyDescent="0.25">
      <c r="K81" s="7"/>
      <c r="O81" s="79">
        <f>E17</f>
        <v>-1</v>
      </c>
      <c r="P81" s="155"/>
      <c r="Q81" s="57">
        <f t="shared" si="0"/>
        <v>-1.0022541871411522E-2</v>
      </c>
      <c r="S81" s="137"/>
      <c r="T81" s="137"/>
      <c r="U81" s="74">
        <f>D21</f>
        <v>-1.0149207989562423</v>
      </c>
      <c r="V81" s="154"/>
      <c r="W81" s="59">
        <f>Q80</f>
        <v>-1.0022541871411522E-2</v>
      </c>
      <c r="X81" s="141"/>
      <c r="Y81" s="63">
        <f t="shared" ref="Y81:Y82" si="1">U81+W81</f>
        <v>-1.0249433408276538</v>
      </c>
    </row>
    <row r="82" spans="11:26" x14ac:dyDescent="0.25">
      <c r="K82" s="7"/>
      <c r="U82" s="74">
        <f>E21</f>
        <v>0.98507920104375768</v>
      </c>
      <c r="V82" s="154"/>
      <c r="W82" s="60">
        <f t="shared" ref="W82" si="2">Q81</f>
        <v>-1.0022541871411522E-2</v>
      </c>
      <c r="X82" s="141"/>
      <c r="Y82" s="63">
        <f t="shared" si="1"/>
        <v>0.97505665917234619</v>
      </c>
    </row>
    <row r="83" spans="11:26" ht="15.75" thickBot="1" x14ac:dyDescent="0.3">
      <c r="K83" s="7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1:26" x14ac:dyDescent="0.25">
      <c r="K84" s="7"/>
      <c r="L84" s="134" t="s">
        <v>135</v>
      </c>
      <c r="M84" s="134"/>
    </row>
    <row r="85" spans="11:26" x14ac:dyDescent="0.25">
      <c r="K85" s="7"/>
    </row>
    <row r="86" spans="11:26" x14ac:dyDescent="0.25">
      <c r="K86" s="7"/>
      <c r="L86" t="s">
        <v>136</v>
      </c>
      <c r="M86">
        <f>'Enunciado X1'!W30</f>
        <v>-0.5</v>
      </c>
      <c r="N86" t="s">
        <v>139</v>
      </c>
      <c r="O86" s="136">
        <f>M86^2</f>
        <v>0.25</v>
      </c>
      <c r="P86" s="136"/>
    </row>
    <row r="87" spans="11:26" x14ac:dyDescent="0.25">
      <c r="K87" s="7"/>
      <c r="L87" t="s">
        <v>137</v>
      </c>
      <c r="M87" s="83">
        <f>W30</f>
        <v>-0.49599861849070981</v>
      </c>
      <c r="N87" t="s">
        <v>139</v>
      </c>
      <c r="O87" s="157">
        <f>M87^2</f>
        <v>0.24601462954469269</v>
      </c>
      <c r="P87" s="136"/>
    </row>
    <row r="88" spans="11:26" x14ac:dyDescent="0.25">
      <c r="K88" s="7"/>
      <c r="L88" s="50" t="s">
        <v>138</v>
      </c>
      <c r="M88" s="156">
        <f>SUM(O86:P87)/2</f>
        <v>0.24800731477234633</v>
      </c>
      <c r="N88" s="156"/>
      <c r="O88" s="156"/>
      <c r="P88" s="156"/>
    </row>
  </sheetData>
  <mergeCells count="91">
    <mergeCell ref="T2:T3"/>
    <mergeCell ref="L3:M3"/>
    <mergeCell ref="V5:V6"/>
    <mergeCell ref="L12:M12"/>
    <mergeCell ref="A13:G13"/>
    <mergeCell ref="T13:T14"/>
    <mergeCell ref="P14:P15"/>
    <mergeCell ref="R7:U7"/>
    <mergeCell ref="S9:U9"/>
    <mergeCell ref="X16:X17"/>
    <mergeCell ref="Y16:Y17"/>
    <mergeCell ref="R18:U18"/>
    <mergeCell ref="V18:V20"/>
    <mergeCell ref="X5:X6"/>
    <mergeCell ref="Y5:Y6"/>
    <mergeCell ref="V7:V9"/>
    <mergeCell ref="A19:G19"/>
    <mergeCell ref="P19:P20"/>
    <mergeCell ref="S20:U20"/>
    <mergeCell ref="V16:V17"/>
    <mergeCell ref="T22:T23"/>
    <mergeCell ref="V22:V23"/>
    <mergeCell ref="T16:T17"/>
    <mergeCell ref="X22:X23"/>
    <mergeCell ref="Y22:Y23"/>
    <mergeCell ref="R24:U24"/>
    <mergeCell ref="V24:V26"/>
    <mergeCell ref="S26:U26"/>
    <mergeCell ref="R41:R42"/>
    <mergeCell ref="L28:M28"/>
    <mergeCell ref="M30:N30"/>
    <mergeCell ref="M31:N31"/>
    <mergeCell ref="L33:M33"/>
    <mergeCell ref="L34:P34"/>
    <mergeCell ref="R34:V34"/>
    <mergeCell ref="L35:P35"/>
    <mergeCell ref="R35:R36"/>
    <mergeCell ref="R37:R38"/>
    <mergeCell ref="S37:T38"/>
    <mergeCell ref="R40:V40"/>
    <mergeCell ref="L49:L50"/>
    <mergeCell ref="M49:M50"/>
    <mergeCell ref="N49:N50"/>
    <mergeCell ref="P49:P50"/>
    <mergeCell ref="S49:U49"/>
    <mergeCell ref="R43:R44"/>
    <mergeCell ref="S43:T44"/>
    <mergeCell ref="L46:M46"/>
    <mergeCell ref="L47:O47"/>
    <mergeCell ref="S48:U48"/>
    <mergeCell ref="X51:X52"/>
    <mergeCell ref="L52:L53"/>
    <mergeCell ref="M52:M53"/>
    <mergeCell ref="N52:N53"/>
    <mergeCell ref="P52:P53"/>
    <mergeCell ref="L63:L64"/>
    <mergeCell ref="M63:M64"/>
    <mergeCell ref="N63:Q64"/>
    <mergeCell ref="S51:T52"/>
    <mergeCell ref="V51:V52"/>
    <mergeCell ref="S54:U54"/>
    <mergeCell ref="S56:T57"/>
    <mergeCell ref="V56:V57"/>
    <mergeCell ref="X56:X57"/>
    <mergeCell ref="L61:M61"/>
    <mergeCell ref="S78:U78"/>
    <mergeCell ref="L66:L68"/>
    <mergeCell ref="S66:S68"/>
    <mergeCell ref="M68:P68"/>
    <mergeCell ref="Q68:R68"/>
    <mergeCell ref="T68:U68"/>
    <mergeCell ref="L69:L70"/>
    <mergeCell ref="M69:O70"/>
    <mergeCell ref="P69:P70"/>
    <mergeCell ref="Q69:R70"/>
    <mergeCell ref="L71:L72"/>
    <mergeCell ref="M71:R72"/>
    <mergeCell ref="L76:M76"/>
    <mergeCell ref="L77:O77"/>
    <mergeCell ref="S77:U77"/>
    <mergeCell ref="X80:X82"/>
    <mergeCell ref="L84:M84"/>
    <mergeCell ref="O86:P86"/>
    <mergeCell ref="O87:P87"/>
    <mergeCell ref="S80:T81"/>
    <mergeCell ref="V80:V82"/>
    <mergeCell ref="M88:P88"/>
    <mergeCell ref="L79:L80"/>
    <mergeCell ref="M79:M80"/>
    <mergeCell ref="N79:N80"/>
    <mergeCell ref="P79:P8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8"/>
  <sheetViews>
    <sheetView topLeftCell="B73" workbookViewId="0">
      <selection activeCell="Q54" sqref="Q54"/>
    </sheetView>
  </sheetViews>
  <sheetFormatPr defaultRowHeight="15" x14ac:dyDescent="0.25"/>
  <cols>
    <col min="1" max="1" width="4.42578125" customWidth="1"/>
    <col min="3" max="5" width="9.140625" customWidth="1"/>
    <col min="6" max="6" width="6.140625" customWidth="1"/>
    <col min="7" max="7" width="6.140625" style="9" customWidth="1"/>
    <col min="8" max="9" width="7" customWidth="1"/>
    <col min="11" max="11" width="1.85546875" customWidth="1"/>
    <col min="13" max="13" width="5.7109375" customWidth="1"/>
    <col min="14" max="14" width="6.140625" customWidth="1"/>
    <col min="15" max="15" width="4" customWidth="1"/>
    <col min="16" max="16" width="5.7109375" customWidth="1"/>
    <col min="18" max="18" width="6.5703125" customWidth="1"/>
    <col min="19" max="19" width="5.7109375" customWidth="1"/>
    <col min="21" max="21" width="13.42578125" customWidth="1"/>
    <col min="22" max="22" width="3.5703125" customWidth="1"/>
    <col min="23" max="23" width="13.7109375" bestFit="1" customWidth="1"/>
    <col min="24" max="24" width="4" customWidth="1"/>
  </cols>
  <sheetData>
    <row r="1" spans="1:26" x14ac:dyDescent="0.25">
      <c r="A1" t="s">
        <v>7</v>
      </c>
    </row>
    <row r="2" spans="1:26" ht="15.75" thickBot="1" x14ac:dyDescent="0.3">
      <c r="A2" t="s">
        <v>8</v>
      </c>
      <c r="K2" s="7"/>
      <c r="P2" t="s">
        <v>27</v>
      </c>
      <c r="T2" s="148" t="s">
        <v>40</v>
      </c>
      <c r="U2" s="103">
        <v>1</v>
      </c>
    </row>
    <row r="3" spans="1:26" ht="15.75" thickBot="1" x14ac:dyDescent="0.3">
      <c r="K3" s="7"/>
      <c r="L3" s="134" t="s">
        <v>26</v>
      </c>
      <c r="M3" s="134"/>
      <c r="N3" t="s">
        <v>29</v>
      </c>
      <c r="T3" s="148"/>
      <c r="U3" s="46" t="s">
        <v>41</v>
      </c>
    </row>
    <row r="4" spans="1:26" ht="15.75" thickBot="1" x14ac:dyDescent="0.3">
      <c r="B4" s="5" t="s">
        <v>10</v>
      </c>
      <c r="D4" s="5" t="s">
        <v>10</v>
      </c>
      <c r="H4" t="s">
        <v>22</v>
      </c>
      <c r="K4" s="7"/>
    </row>
    <row r="5" spans="1:26" ht="15.75" thickBot="1" x14ac:dyDescent="0.3">
      <c r="H5" t="s">
        <v>11</v>
      </c>
      <c r="J5" s="15" t="s">
        <v>12</v>
      </c>
      <c r="K5" s="7"/>
      <c r="P5" t="s">
        <v>4</v>
      </c>
      <c r="T5" s="50" t="s">
        <v>101</v>
      </c>
      <c r="U5" s="32">
        <v>1</v>
      </c>
      <c r="V5" s="149" t="s">
        <v>6</v>
      </c>
      <c r="W5" s="98">
        <v>1</v>
      </c>
      <c r="X5" s="149" t="s">
        <v>6</v>
      </c>
      <c r="Y5" s="153">
        <f>W5/W6</f>
        <v>0.6160007379422977</v>
      </c>
    </row>
    <row r="6" spans="1:26" ht="15.75" thickBot="1" x14ac:dyDescent="0.3">
      <c r="J6" s="8" t="s">
        <v>13</v>
      </c>
      <c r="K6" s="24"/>
      <c r="L6" s="25" t="s">
        <v>0</v>
      </c>
      <c r="M6" s="26">
        <f>C15</f>
        <v>1</v>
      </c>
      <c r="N6" s="25">
        <f>D15</f>
        <v>1</v>
      </c>
      <c r="O6" s="27">
        <f>E15</f>
        <v>1</v>
      </c>
      <c r="P6" s="29">
        <f>C21</f>
        <v>0.99510174291516917</v>
      </c>
      <c r="U6" t="s">
        <v>42</v>
      </c>
      <c r="V6" s="149"/>
      <c r="W6" s="40">
        <f>S9+R8</f>
        <v>1.6233746786414929</v>
      </c>
      <c r="X6" s="149"/>
      <c r="Y6" s="153"/>
    </row>
    <row r="7" spans="1:26" ht="15.75" thickBot="1" x14ac:dyDescent="0.3">
      <c r="A7" s="5" t="s">
        <v>0</v>
      </c>
      <c r="K7" s="7"/>
      <c r="O7" s="28"/>
      <c r="P7" s="30">
        <f>D21</f>
        <v>-1.0249433408276538</v>
      </c>
      <c r="R7" s="136" t="s">
        <v>32</v>
      </c>
      <c r="S7" s="136"/>
      <c r="T7" s="136"/>
      <c r="U7" s="136"/>
      <c r="V7" s="135"/>
    </row>
    <row r="8" spans="1:26" x14ac:dyDescent="0.25">
      <c r="H8" t="s">
        <v>14</v>
      </c>
      <c r="J8" s="8" t="s">
        <v>15</v>
      </c>
      <c r="K8" s="24"/>
      <c r="O8" s="28"/>
      <c r="P8" s="30">
        <f>E21</f>
        <v>0.97505665917234619</v>
      </c>
      <c r="R8" s="36">
        <v>1</v>
      </c>
      <c r="S8" s="38" t="s">
        <v>31</v>
      </c>
      <c r="T8" s="37">
        <v>-0.5</v>
      </c>
      <c r="U8" s="39">
        <f>Q10</f>
        <v>0.94521506125986154</v>
      </c>
      <c r="V8" s="135"/>
    </row>
    <row r="9" spans="1:26" ht="15.75" thickBot="1" x14ac:dyDescent="0.3">
      <c r="J9" s="8" t="s">
        <v>16</v>
      </c>
      <c r="K9" s="24"/>
      <c r="R9" s="104"/>
      <c r="S9" s="150">
        <f>EXP((T8)*U8)</f>
        <v>0.62337467864149299</v>
      </c>
      <c r="T9" s="151"/>
      <c r="U9" s="152"/>
      <c r="V9" s="135"/>
    </row>
    <row r="10" spans="1:26" ht="15.75" thickBot="1" x14ac:dyDescent="0.3">
      <c r="K10" s="7"/>
      <c r="L10" t="s">
        <v>28</v>
      </c>
      <c r="M10" s="8">
        <f>M6*P6</f>
        <v>0.99510174291516917</v>
      </c>
      <c r="N10">
        <f>N6*P7</f>
        <v>-1.0249433408276538</v>
      </c>
      <c r="O10">
        <f>O6*P8</f>
        <v>0.97505665917234619</v>
      </c>
      <c r="P10" s="31" t="s">
        <v>6</v>
      </c>
      <c r="Q10" s="104">
        <f>SUM(M10:O10)</f>
        <v>0.94521506125986154</v>
      </c>
      <c r="V10" s="97"/>
    </row>
    <row r="11" spans="1:26" ht="15.75" thickBot="1" x14ac:dyDescent="0.3">
      <c r="A11" s="5" t="s">
        <v>1</v>
      </c>
      <c r="K11" s="7"/>
      <c r="L11" s="9"/>
      <c r="M11" s="9"/>
      <c r="N11" s="9"/>
      <c r="O11" s="9"/>
      <c r="P11" s="82"/>
      <c r="Q11" s="82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K12" s="7"/>
      <c r="L12" s="134" t="s">
        <v>26</v>
      </c>
      <c r="M12" s="134"/>
      <c r="N12" t="s">
        <v>35</v>
      </c>
    </row>
    <row r="13" spans="1:26" ht="15.75" thickBot="1" x14ac:dyDescent="0.3">
      <c r="A13" s="148" t="s">
        <v>25</v>
      </c>
      <c r="B13" s="148"/>
      <c r="C13" s="148"/>
      <c r="D13" s="148"/>
      <c r="E13" s="148"/>
      <c r="F13" s="148"/>
      <c r="G13" s="148"/>
      <c r="K13" s="7"/>
      <c r="M13" t="s">
        <v>9</v>
      </c>
      <c r="N13" t="s">
        <v>34</v>
      </c>
      <c r="O13" t="s">
        <v>116</v>
      </c>
      <c r="T13" s="148" t="s">
        <v>40</v>
      </c>
      <c r="U13" s="103">
        <v>1</v>
      </c>
    </row>
    <row r="14" spans="1:26" x14ac:dyDescent="0.25">
      <c r="K14" s="7"/>
      <c r="L14" s="28" t="s">
        <v>33</v>
      </c>
      <c r="M14" s="97">
        <v>1</v>
      </c>
      <c r="N14" s="97">
        <f>Y5</f>
        <v>0.6160007379422977</v>
      </c>
      <c r="O14" s="99">
        <f>C23</f>
        <v>-1.0337019632744582</v>
      </c>
      <c r="P14" s="142"/>
      <c r="T14" s="148"/>
      <c r="U14" s="46" t="s">
        <v>41</v>
      </c>
    </row>
    <row r="15" spans="1:26" x14ac:dyDescent="0.25">
      <c r="B15" s="103" t="s">
        <v>0</v>
      </c>
      <c r="C15" s="20">
        <v>1</v>
      </c>
      <c r="D15" s="103">
        <v>1</v>
      </c>
      <c r="E15" s="103">
        <v>1</v>
      </c>
      <c r="F15" s="100"/>
      <c r="G15" s="21" t="s">
        <v>2</v>
      </c>
      <c r="H15" s="20">
        <v>1</v>
      </c>
      <c r="I15" s="21">
        <v>-1</v>
      </c>
      <c r="J15" s="8"/>
      <c r="K15" s="7"/>
      <c r="M15" s="97"/>
      <c r="N15" s="102"/>
      <c r="O15" s="97">
        <f>D23</f>
        <v>-1.0211017121089869</v>
      </c>
      <c r="P15" s="142"/>
    </row>
    <row r="16" spans="1:26" ht="15.75" thickBot="1" x14ac:dyDescent="0.3">
      <c r="B16" s="97"/>
      <c r="C16" s="97"/>
      <c r="D16" s="97"/>
      <c r="E16" s="97"/>
      <c r="F16" s="97"/>
      <c r="G16" s="105"/>
      <c r="H16" s="97"/>
      <c r="I16" s="97"/>
      <c r="K16" s="7"/>
      <c r="T16" s="137" t="s">
        <v>119</v>
      </c>
      <c r="U16" s="32">
        <v>1</v>
      </c>
      <c r="V16" s="149" t="s">
        <v>6</v>
      </c>
      <c r="W16" s="98">
        <v>1</v>
      </c>
      <c r="X16" s="149" t="s">
        <v>6</v>
      </c>
      <c r="Y16" s="153">
        <f>W16/W17</f>
        <v>0.30335955054954161</v>
      </c>
    </row>
    <row r="17" spans="1:26" x14ac:dyDescent="0.25">
      <c r="B17" s="103" t="s">
        <v>1</v>
      </c>
      <c r="C17" s="20">
        <v>1</v>
      </c>
      <c r="D17" s="103">
        <v>-1</v>
      </c>
      <c r="E17" s="103">
        <v>-1</v>
      </c>
      <c r="F17" s="100"/>
      <c r="G17" s="21" t="s">
        <v>3</v>
      </c>
      <c r="H17" s="20">
        <v>-1</v>
      </c>
      <c r="I17" s="21">
        <v>1</v>
      </c>
      <c r="J17" s="8"/>
      <c r="K17" s="7"/>
      <c r="L17" s="28" t="s">
        <v>33</v>
      </c>
      <c r="M17" s="98">
        <f>M14*O14</f>
        <v>-1.0337019632744582</v>
      </c>
      <c r="N17" s="41">
        <f>N14*O15</f>
        <v>-0.62899940817327959</v>
      </c>
      <c r="O17" s="98" t="s">
        <v>6</v>
      </c>
      <c r="P17" s="2">
        <f>SUM(M17:N17)</f>
        <v>-1.6627013714477377</v>
      </c>
      <c r="T17" s="137"/>
      <c r="U17" s="1" t="s">
        <v>44</v>
      </c>
      <c r="V17" s="149"/>
      <c r="W17" s="40">
        <f>S20+R19</f>
        <v>3.2964183859993232</v>
      </c>
      <c r="X17" s="149"/>
      <c r="Y17" s="153"/>
    </row>
    <row r="18" spans="1:26" x14ac:dyDescent="0.25">
      <c r="K18" s="7"/>
      <c r="O18" t="s">
        <v>117</v>
      </c>
      <c r="R18" s="136" t="s">
        <v>32</v>
      </c>
      <c r="S18" s="136"/>
      <c r="T18" s="136"/>
      <c r="U18" s="136"/>
      <c r="V18" s="135"/>
    </row>
    <row r="19" spans="1:26" x14ac:dyDescent="0.25">
      <c r="A19" s="148" t="s">
        <v>118</v>
      </c>
      <c r="B19" s="148"/>
      <c r="C19" s="148"/>
      <c r="D19" s="148"/>
      <c r="E19" s="148"/>
      <c r="F19" s="148"/>
      <c r="G19" s="148"/>
      <c r="K19" s="7"/>
      <c r="L19" s="28" t="s">
        <v>36</v>
      </c>
      <c r="M19" s="97">
        <v>1</v>
      </c>
      <c r="N19" s="97">
        <f>Y5</f>
        <v>0.6160007379422977</v>
      </c>
      <c r="O19" s="99">
        <f>C25</f>
        <v>0.92736876222278164</v>
      </c>
      <c r="P19" s="142"/>
      <c r="R19" s="36">
        <v>1</v>
      </c>
      <c r="S19" s="38" t="s">
        <v>31</v>
      </c>
      <c r="T19" s="37">
        <v>-0.5</v>
      </c>
      <c r="U19" s="39">
        <f>P17</f>
        <v>-1.6627013714477377</v>
      </c>
      <c r="V19" s="135"/>
    </row>
    <row r="20" spans="1:26" ht="15.75" thickBot="1" x14ac:dyDescent="0.3">
      <c r="C20" s="97"/>
      <c r="D20" s="97"/>
      <c r="E20" s="97"/>
      <c r="K20" s="7"/>
      <c r="M20" s="97"/>
      <c r="N20" s="102"/>
      <c r="O20" s="97">
        <f>D25</f>
        <v>0.95482063469193013</v>
      </c>
      <c r="P20" s="142"/>
      <c r="R20" s="104"/>
      <c r="S20" s="150">
        <f>EXP((T19)*U19)</f>
        <v>2.2964183859993232</v>
      </c>
      <c r="T20" s="151"/>
      <c r="U20" s="152"/>
      <c r="V20" s="135"/>
    </row>
    <row r="21" spans="1:26" ht="15.75" x14ac:dyDescent="0.25">
      <c r="B21" s="19" t="s">
        <v>23</v>
      </c>
      <c r="C21" s="22">
        <f>'X2'!Y80</f>
        <v>0.99510174291516917</v>
      </c>
      <c r="D21" s="22">
        <f>'X2'!Y81</f>
        <v>-1.0249433408276538</v>
      </c>
      <c r="E21" s="22">
        <f>'X2'!Y82</f>
        <v>0.97505665917234619</v>
      </c>
      <c r="F21" s="8"/>
      <c r="H21" s="9"/>
      <c r="K21" s="7"/>
      <c r="V21" s="97"/>
    </row>
    <row r="22" spans="1:26" ht="16.5" thickBot="1" x14ac:dyDescent="0.3">
      <c r="B22" s="14"/>
      <c r="C22" s="101"/>
      <c r="D22" s="101"/>
      <c r="E22" s="101"/>
      <c r="K22" s="7"/>
      <c r="L22" s="28" t="s">
        <v>36</v>
      </c>
      <c r="M22" s="98">
        <f>M19*O19</f>
        <v>0.92736876222278164</v>
      </c>
      <c r="N22" s="41">
        <f>N19*O20</f>
        <v>0.58817021557276206</v>
      </c>
      <c r="O22" s="98" t="s">
        <v>6</v>
      </c>
      <c r="P22" s="2">
        <f>SUM(M22:N22)</f>
        <v>1.5155389777955437</v>
      </c>
      <c r="T22" s="137" t="s">
        <v>120</v>
      </c>
      <c r="U22" s="32">
        <v>1</v>
      </c>
      <c r="V22" s="149" t="s">
        <v>6</v>
      </c>
      <c r="W22" s="98">
        <v>1</v>
      </c>
      <c r="X22" s="149" t="s">
        <v>6</v>
      </c>
      <c r="Y22" s="153">
        <f>W22/W23</f>
        <v>0.68086926991701535</v>
      </c>
    </row>
    <row r="23" spans="1:26" ht="15.75" x14ac:dyDescent="0.25">
      <c r="B23" s="19" t="s">
        <v>24</v>
      </c>
      <c r="C23" s="22">
        <f>'X2'!Y51</f>
        <v>-1.0337019632744582</v>
      </c>
      <c r="D23" s="23">
        <f>'X2'!Y52</f>
        <v>-1.0211017121089869</v>
      </c>
      <c r="E23" s="12"/>
      <c r="K23" s="7"/>
      <c r="T23" s="137"/>
      <c r="U23" s="47">
        <f>1+S26</f>
        <v>1.4687107263952159</v>
      </c>
      <c r="V23" s="149"/>
      <c r="W23" s="40">
        <f>S26+R25</f>
        <v>1.4687107263952159</v>
      </c>
      <c r="X23" s="149"/>
      <c r="Y23" s="153"/>
    </row>
    <row r="24" spans="1:26" x14ac:dyDescent="0.25">
      <c r="C24" s="97"/>
      <c r="D24" s="97"/>
      <c r="K24" s="7"/>
      <c r="R24" s="136" t="s">
        <v>32</v>
      </c>
      <c r="S24" s="136"/>
      <c r="T24" s="136"/>
      <c r="U24" s="136"/>
      <c r="V24" s="135"/>
    </row>
    <row r="25" spans="1:26" ht="15.75" x14ac:dyDescent="0.25">
      <c r="B25" s="19" t="s">
        <v>37</v>
      </c>
      <c r="C25" s="22">
        <f>'X2'!Y56</f>
        <v>0.92736876222278164</v>
      </c>
      <c r="D25" s="45">
        <f>'X2'!Y57</f>
        <v>0.95482063469193013</v>
      </c>
      <c r="K25" s="7"/>
      <c r="R25" s="36">
        <v>1</v>
      </c>
      <c r="S25" s="38" t="s">
        <v>31</v>
      </c>
      <c r="T25" s="37">
        <v>-0.5</v>
      </c>
      <c r="U25" s="39">
        <f>P22</f>
        <v>1.5155389777955437</v>
      </c>
      <c r="V25" s="135"/>
    </row>
    <row r="26" spans="1:26" ht="15.75" thickBot="1" x14ac:dyDescent="0.3">
      <c r="K26" s="7"/>
      <c r="R26" s="104"/>
      <c r="S26" s="150">
        <f>EXP((T25)*U25)</f>
        <v>0.46871072639521599</v>
      </c>
      <c r="T26" s="151"/>
      <c r="U26" s="152"/>
      <c r="V26" s="135"/>
    </row>
    <row r="27" spans="1:26" ht="15.75" thickBot="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7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K28" s="7"/>
      <c r="L28" s="134" t="s">
        <v>26</v>
      </c>
      <c r="M28" s="134"/>
      <c r="N28" t="s">
        <v>46</v>
      </c>
    </row>
    <row r="29" spans="1:26" x14ac:dyDescent="0.25">
      <c r="B29" t="s">
        <v>47</v>
      </c>
      <c r="K29" s="7"/>
      <c r="P29" s="97" t="s">
        <v>102</v>
      </c>
      <c r="Q29" s="97" t="s">
        <v>5</v>
      </c>
    </row>
    <row r="30" spans="1:26" x14ac:dyDescent="0.25">
      <c r="K30" s="7"/>
      <c r="L30" s="52" t="s">
        <v>106</v>
      </c>
      <c r="M30" s="136" t="s">
        <v>121</v>
      </c>
      <c r="N30" s="136"/>
      <c r="O30" s="97" t="s">
        <v>6</v>
      </c>
      <c r="P30" s="97">
        <f>H15</f>
        <v>1</v>
      </c>
      <c r="Q30" s="97">
        <f>Y16</f>
        <v>0.30335955054954161</v>
      </c>
      <c r="R30" s="98" t="s">
        <v>6</v>
      </c>
      <c r="S30" s="50">
        <f>P30-Q30</f>
        <v>0.69664044945045833</v>
      </c>
      <c r="U30" s="98" t="s">
        <v>100</v>
      </c>
      <c r="V30" s="98" t="s">
        <v>6</v>
      </c>
      <c r="W30" s="81">
        <f>SUM(S30:S31)/2</f>
        <v>-0.49211441023327851</v>
      </c>
    </row>
    <row r="31" spans="1:26" x14ac:dyDescent="0.25">
      <c r="K31" s="7"/>
      <c r="L31" s="52" t="s">
        <v>107</v>
      </c>
      <c r="M31" s="136" t="s">
        <v>122</v>
      </c>
      <c r="N31" s="136"/>
      <c r="O31" s="97" t="s">
        <v>6</v>
      </c>
      <c r="P31" s="97">
        <f>I15</f>
        <v>-1</v>
      </c>
      <c r="Q31" s="97">
        <f>Y22</f>
        <v>0.68086926991701535</v>
      </c>
      <c r="R31" s="98" t="s">
        <v>6</v>
      </c>
      <c r="S31" s="50">
        <f>P31-Q31</f>
        <v>-1.6808692699170154</v>
      </c>
      <c r="U31" s="98"/>
      <c r="V31" s="98"/>
    </row>
    <row r="32" spans="1:26" ht="15.75" thickBot="1" x14ac:dyDescent="0.3">
      <c r="K32" s="7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1:26" x14ac:dyDescent="0.25">
      <c r="K33" s="7"/>
      <c r="L33" s="134" t="s">
        <v>26</v>
      </c>
      <c r="M33" s="134"/>
      <c r="N33" t="s">
        <v>52</v>
      </c>
    </row>
    <row r="34" spans="11:26" x14ac:dyDescent="0.25">
      <c r="K34" s="7"/>
      <c r="L34" s="136" t="s">
        <v>53</v>
      </c>
      <c r="M34" s="136"/>
      <c r="N34" s="136"/>
      <c r="O34" s="136"/>
      <c r="P34" s="136"/>
      <c r="R34" s="136" t="s">
        <v>59</v>
      </c>
      <c r="S34" s="136"/>
      <c r="T34" s="136"/>
      <c r="U34" s="136"/>
      <c r="V34" s="136"/>
    </row>
    <row r="35" spans="11:26" x14ac:dyDescent="0.25">
      <c r="K35" s="7"/>
      <c r="L35" s="136" t="s">
        <v>54</v>
      </c>
      <c r="M35" s="136"/>
      <c r="N35" s="136"/>
      <c r="O35" s="136"/>
      <c r="P35" s="136"/>
      <c r="R35" s="135" t="s">
        <v>104</v>
      </c>
      <c r="S35" s="98" t="s">
        <v>108</v>
      </c>
      <c r="T35" s="98" t="s">
        <v>61</v>
      </c>
      <c r="U35" s="98" t="s">
        <v>109</v>
      </c>
      <c r="V35" s="98" t="s">
        <v>62</v>
      </c>
      <c r="W35" s="53" t="s">
        <v>110</v>
      </c>
    </row>
    <row r="36" spans="11:26" x14ac:dyDescent="0.25">
      <c r="K36" s="7"/>
      <c r="L36" s="54" t="s">
        <v>55</v>
      </c>
      <c r="M36" s="55">
        <v>0.5</v>
      </c>
      <c r="R36" s="135"/>
      <c r="S36" s="97">
        <f>S30</f>
        <v>0.69664044945045833</v>
      </c>
      <c r="T36" s="97">
        <v>0.5</v>
      </c>
      <c r="U36" s="97">
        <f>Y16</f>
        <v>0.30335955054954161</v>
      </c>
      <c r="V36" s="97">
        <v>1</v>
      </c>
      <c r="W36" s="97">
        <f>U36</f>
        <v>0.30335955054954161</v>
      </c>
    </row>
    <row r="37" spans="11:26" x14ac:dyDescent="0.25">
      <c r="K37" s="7"/>
      <c r="M37" t="s">
        <v>57</v>
      </c>
      <c r="R37" s="137" t="s">
        <v>104</v>
      </c>
      <c r="S37" s="137">
        <f>S36*T36*U36*(V36-W36)</f>
        <v>7.3611395609209582E-2</v>
      </c>
      <c r="T37" s="137"/>
    </row>
    <row r="38" spans="11:26" x14ac:dyDescent="0.25">
      <c r="K38" s="7"/>
      <c r="L38" t="s">
        <v>56</v>
      </c>
      <c r="Q38" s="97"/>
      <c r="R38" s="137"/>
      <c r="S38" s="137"/>
      <c r="T38" s="137"/>
    </row>
    <row r="39" spans="11:26" x14ac:dyDescent="0.25">
      <c r="K39" s="7"/>
      <c r="M39" t="s">
        <v>58</v>
      </c>
      <c r="U39" s="51"/>
      <c r="V39" s="51"/>
      <c r="W39" s="51"/>
    </row>
    <row r="40" spans="11:26" x14ac:dyDescent="0.25">
      <c r="K40" s="7"/>
      <c r="R40" s="136" t="s">
        <v>63</v>
      </c>
      <c r="S40" s="136"/>
      <c r="T40" s="136"/>
      <c r="U40" s="136"/>
      <c r="V40" s="136"/>
      <c r="W40" s="51"/>
    </row>
    <row r="41" spans="11:26" x14ac:dyDescent="0.25">
      <c r="K41" s="7"/>
      <c r="R41" s="135" t="s">
        <v>105</v>
      </c>
      <c r="S41" s="98" t="s">
        <v>111</v>
      </c>
      <c r="T41" s="98" t="s">
        <v>61</v>
      </c>
      <c r="U41" s="98" t="s">
        <v>112</v>
      </c>
      <c r="V41" s="98" t="s">
        <v>62</v>
      </c>
      <c r="W41" s="53" t="s">
        <v>113</v>
      </c>
    </row>
    <row r="42" spans="11:26" x14ac:dyDescent="0.25">
      <c r="K42" s="7"/>
      <c r="R42" s="135"/>
      <c r="S42" s="97">
        <f>S31</f>
        <v>-1.6808692699170154</v>
      </c>
      <c r="T42" s="97">
        <v>0.5</v>
      </c>
      <c r="U42" s="97">
        <f>Y22</f>
        <v>0.68086926991701535</v>
      </c>
      <c r="V42" s="97">
        <v>1</v>
      </c>
      <c r="W42" s="97">
        <f>U42</f>
        <v>0.68086926991701535</v>
      </c>
    </row>
    <row r="43" spans="11:26" x14ac:dyDescent="0.25">
      <c r="K43" s="7"/>
      <c r="R43" s="137" t="s">
        <v>105</v>
      </c>
      <c r="S43" s="137">
        <f>S42*T42*U42*(V42-W42)</f>
        <v>-0.18261493827285014</v>
      </c>
      <c r="T43" s="137"/>
    </row>
    <row r="44" spans="11:26" x14ac:dyDescent="0.25">
      <c r="K44" s="7"/>
      <c r="R44" s="137"/>
      <c r="S44" s="137"/>
      <c r="T44" s="137"/>
      <c r="U44" s="51"/>
      <c r="V44" s="51"/>
      <c r="W44" s="51"/>
    </row>
    <row r="45" spans="11:26" ht="15.75" thickBot="1" x14ac:dyDescent="0.3">
      <c r="K45" s="7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1:26" x14ac:dyDescent="0.25">
      <c r="K46" s="7"/>
      <c r="L46" s="134" t="s">
        <v>26</v>
      </c>
      <c r="M46" s="134"/>
      <c r="N46" t="s">
        <v>65</v>
      </c>
    </row>
    <row r="47" spans="11:26" x14ac:dyDescent="0.25">
      <c r="K47" s="7"/>
      <c r="L47" s="136" t="s">
        <v>66</v>
      </c>
      <c r="M47" s="136"/>
      <c r="N47" s="136"/>
      <c r="O47" s="136"/>
    </row>
    <row r="48" spans="11:26" x14ac:dyDescent="0.25">
      <c r="K48" s="7"/>
      <c r="L48" s="54" t="s">
        <v>67</v>
      </c>
      <c r="M48" s="55">
        <v>0.5</v>
      </c>
      <c r="S48" s="146" t="s">
        <v>70</v>
      </c>
      <c r="T48" s="146"/>
      <c r="U48" s="146"/>
    </row>
    <row r="49" spans="11:26" x14ac:dyDescent="0.25">
      <c r="K49" s="7"/>
      <c r="L49" s="137" t="s">
        <v>114</v>
      </c>
      <c r="M49" s="135">
        <f>M48</f>
        <v>0.5</v>
      </c>
      <c r="N49" s="139">
        <f>S37</f>
        <v>7.3611395609209582E-2</v>
      </c>
      <c r="O49" s="15">
        <v>1</v>
      </c>
      <c r="P49" s="147" t="s">
        <v>6</v>
      </c>
      <c r="Q49" s="57">
        <f>$M$49*$N$49*O49</f>
        <v>3.6805697804604791E-2</v>
      </c>
      <c r="R49" s="8"/>
      <c r="S49" s="135" t="s">
        <v>71</v>
      </c>
      <c r="T49" s="135"/>
      <c r="U49" s="135"/>
    </row>
    <row r="50" spans="11:26" x14ac:dyDescent="0.25">
      <c r="K50" s="7"/>
      <c r="L50" s="137"/>
      <c r="M50" s="135"/>
      <c r="N50" s="139"/>
      <c r="O50" s="56">
        <f>Y5</f>
        <v>0.6160007379422977</v>
      </c>
      <c r="P50" s="147"/>
      <c r="Q50" s="58">
        <f>$M$49*$N$49*O50</f>
        <v>2.2672337008117757E-2</v>
      </c>
      <c r="R50" s="8"/>
    </row>
    <row r="51" spans="11:26" x14ac:dyDescent="0.25">
      <c r="K51" s="7"/>
      <c r="S51" s="137" t="s">
        <v>72</v>
      </c>
      <c r="T51" s="137"/>
      <c r="U51" s="100">
        <f>C23</f>
        <v>-1.0337019632744582</v>
      </c>
      <c r="V51" s="142" t="s">
        <v>73</v>
      </c>
      <c r="W51" s="59">
        <f>Q49</f>
        <v>3.6805697804604791E-2</v>
      </c>
      <c r="X51" s="141" t="s">
        <v>6</v>
      </c>
      <c r="Y51" s="62">
        <f>U51+W51</f>
        <v>-0.99689626546985344</v>
      </c>
      <c r="Z51" s="8"/>
    </row>
    <row r="52" spans="11:26" x14ac:dyDescent="0.25">
      <c r="K52" s="7"/>
      <c r="L52" s="137" t="s">
        <v>115</v>
      </c>
      <c r="M52" s="135">
        <f>M48</f>
        <v>0.5</v>
      </c>
      <c r="N52" s="139">
        <f>S43</f>
        <v>-0.18261493827285014</v>
      </c>
      <c r="O52" s="15">
        <v>1</v>
      </c>
      <c r="P52" s="147" t="s">
        <v>6</v>
      </c>
      <c r="Q52" s="57">
        <f>$M$52*$N$52*O52</f>
        <v>-9.1307469136425068E-2</v>
      </c>
      <c r="R52" s="8"/>
      <c r="S52" s="137"/>
      <c r="T52" s="137"/>
      <c r="U52" s="100">
        <f>D23</f>
        <v>-1.0211017121089869</v>
      </c>
      <c r="V52" s="142"/>
      <c r="W52" s="60">
        <f>Q50</f>
        <v>2.2672337008117757E-2</v>
      </c>
      <c r="X52" s="141"/>
      <c r="Y52" s="62">
        <f>U52+W52</f>
        <v>-0.99842937510086915</v>
      </c>
      <c r="Z52" s="8"/>
    </row>
    <row r="53" spans="11:26" x14ac:dyDescent="0.25">
      <c r="K53" s="7"/>
      <c r="L53" s="137"/>
      <c r="M53" s="135"/>
      <c r="N53" s="139"/>
      <c r="O53" s="56">
        <f>Y5</f>
        <v>0.6160007379422977</v>
      </c>
      <c r="P53" s="147"/>
      <c r="Q53" s="58">
        <f>$M$52*$N$52*O53</f>
        <v>-5.6245468367681413E-2</v>
      </c>
      <c r="R53" s="8"/>
      <c r="Y53" s="61"/>
    </row>
    <row r="54" spans="11:26" x14ac:dyDescent="0.25">
      <c r="K54" s="7"/>
      <c r="S54" s="135" t="s">
        <v>74</v>
      </c>
      <c r="T54" s="135"/>
      <c r="U54" s="135"/>
    </row>
    <row r="55" spans="11:26" x14ac:dyDescent="0.25">
      <c r="K55" s="7"/>
    </row>
    <row r="56" spans="11:26" x14ac:dyDescent="0.25">
      <c r="K56" s="7"/>
      <c r="S56" s="137" t="s">
        <v>75</v>
      </c>
      <c r="T56" s="137"/>
      <c r="U56" s="100">
        <f>C25</f>
        <v>0.92736876222278164</v>
      </c>
      <c r="V56" s="142" t="s">
        <v>73</v>
      </c>
      <c r="W56" s="59">
        <f>Q52</f>
        <v>-9.1307469136425068E-2</v>
      </c>
      <c r="X56" s="141" t="s">
        <v>6</v>
      </c>
      <c r="Y56" s="63">
        <f>U56+W56</f>
        <v>0.83606129308635657</v>
      </c>
    </row>
    <row r="57" spans="11:26" x14ac:dyDescent="0.25">
      <c r="K57" s="7"/>
      <c r="S57" s="137"/>
      <c r="T57" s="137"/>
      <c r="U57" s="100">
        <f>D25</f>
        <v>0.95482063469193013</v>
      </c>
      <c r="V57" s="142"/>
      <c r="W57" s="60">
        <f>Q53</f>
        <v>-5.6245468367681413E-2</v>
      </c>
      <c r="X57" s="141"/>
      <c r="Y57" s="62">
        <f>U57+W57</f>
        <v>0.89857516632424872</v>
      </c>
      <c r="Z57" s="8"/>
    </row>
    <row r="58" spans="11:26" x14ac:dyDescent="0.25">
      <c r="K58" s="7"/>
    </row>
    <row r="59" spans="11:26" x14ac:dyDescent="0.25">
      <c r="K59" s="7"/>
    </row>
    <row r="60" spans="11:26" ht="15.75" thickBot="1" x14ac:dyDescent="0.3">
      <c r="K60" s="7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1:26" x14ac:dyDescent="0.25">
      <c r="K61" s="7"/>
      <c r="L61" s="134" t="s">
        <v>26</v>
      </c>
      <c r="M61" s="134"/>
      <c r="N61" t="s">
        <v>76</v>
      </c>
    </row>
    <row r="62" spans="11:26" x14ac:dyDescent="0.25">
      <c r="K62" s="7"/>
      <c r="L62" t="s">
        <v>81</v>
      </c>
    </row>
    <row r="63" spans="11:26" ht="15" customHeight="1" x14ac:dyDescent="0.25">
      <c r="K63" s="7"/>
      <c r="L63" s="144" t="s">
        <v>82</v>
      </c>
      <c r="M63" s="144" t="s">
        <v>6</v>
      </c>
      <c r="N63" s="145" t="s">
        <v>83</v>
      </c>
      <c r="O63" s="145"/>
      <c r="P63" s="145"/>
      <c r="Q63" s="145"/>
      <c r="S63" s="66"/>
      <c r="T63" s="66"/>
      <c r="U63" s="66"/>
      <c r="V63" s="66"/>
      <c r="W63" s="66"/>
    </row>
    <row r="64" spans="11:26" ht="15" customHeight="1" x14ac:dyDescent="0.25">
      <c r="K64" s="7"/>
      <c r="L64" s="144"/>
      <c r="M64" s="144"/>
      <c r="N64" s="145"/>
      <c r="O64" s="145"/>
      <c r="P64" s="145"/>
      <c r="Q64" s="145"/>
      <c r="S64" s="66"/>
      <c r="T64" s="66"/>
      <c r="U64" s="66"/>
      <c r="V64" s="66"/>
      <c r="W64" s="66"/>
    </row>
    <row r="65" spans="11:26" ht="15" customHeight="1" x14ac:dyDescent="0.25">
      <c r="K65" s="7"/>
      <c r="L65" s="51"/>
      <c r="M65" s="51"/>
      <c r="N65" s="51"/>
      <c r="O65" s="51"/>
      <c r="P65" s="51"/>
      <c r="Q65" s="66"/>
    </row>
    <row r="66" spans="11:26" x14ac:dyDescent="0.25">
      <c r="K66" s="7"/>
      <c r="L66" s="135" t="s">
        <v>123</v>
      </c>
      <c r="M66" s="104" t="s">
        <v>61</v>
      </c>
      <c r="N66" s="104" t="s">
        <v>128</v>
      </c>
      <c r="O66" s="104" t="s">
        <v>79</v>
      </c>
      <c r="P66" s="104" t="s">
        <v>127</v>
      </c>
      <c r="Q66" s="104" t="s">
        <v>126</v>
      </c>
      <c r="R66" s="104" t="s">
        <v>125</v>
      </c>
      <c r="S66" s="135" t="s">
        <v>73</v>
      </c>
      <c r="T66" s="104" t="s">
        <v>129</v>
      </c>
      <c r="U66" s="104" t="s">
        <v>130</v>
      </c>
    </row>
    <row r="67" spans="11:26" x14ac:dyDescent="0.25">
      <c r="K67" s="7"/>
      <c r="L67" s="135"/>
      <c r="M67" s="65">
        <f>M36</f>
        <v>0.5</v>
      </c>
      <c r="N67" s="65">
        <f>Y5</f>
        <v>0.6160007379422977</v>
      </c>
      <c r="O67" s="65">
        <v>1</v>
      </c>
      <c r="P67" s="65">
        <f>N67</f>
        <v>0.6160007379422977</v>
      </c>
      <c r="Q67" s="106">
        <f>S37:S37</f>
        <v>7.3611395609209582E-2</v>
      </c>
      <c r="R67" s="67">
        <f>D23</f>
        <v>-1.0211017121089869</v>
      </c>
      <c r="S67" s="135"/>
      <c r="T67" s="106">
        <f>S43</f>
        <v>-0.18261493827285014</v>
      </c>
      <c r="U67" s="106">
        <f>D25</f>
        <v>0.95482063469193013</v>
      </c>
    </row>
    <row r="68" spans="11:26" x14ac:dyDescent="0.25">
      <c r="K68" s="7"/>
      <c r="L68" s="135"/>
      <c r="M68" s="143">
        <f>(M67*(N67*(O67-P67)))</f>
        <v>0.11827191439842119</v>
      </c>
      <c r="N68" s="143"/>
      <c r="O68" s="143"/>
      <c r="P68" s="143"/>
      <c r="Q68" s="140">
        <f>Q67*R67</f>
        <v>-7.5164722087295868E-2</v>
      </c>
      <c r="R68" s="140"/>
      <c r="S68" s="135"/>
      <c r="T68" s="140">
        <f>T67*U67</f>
        <v>-0.1743645112659104</v>
      </c>
      <c r="U68" s="140"/>
    </row>
    <row r="69" spans="11:26" x14ac:dyDescent="0.25">
      <c r="K69" s="7"/>
      <c r="L69" s="135" t="s">
        <v>124</v>
      </c>
      <c r="M69" s="136">
        <f>M68</f>
        <v>0.11827191439842119</v>
      </c>
      <c r="N69" s="136"/>
      <c r="O69" s="136"/>
      <c r="P69" s="135" t="s">
        <v>89</v>
      </c>
      <c r="Q69" s="136">
        <f>Q68+T68</f>
        <v>-0.24952923335320626</v>
      </c>
      <c r="R69" s="136"/>
    </row>
    <row r="70" spans="11:26" x14ac:dyDescent="0.25">
      <c r="K70" s="7"/>
      <c r="L70" s="135"/>
      <c r="M70" s="136"/>
      <c r="N70" s="136"/>
      <c r="O70" s="136"/>
      <c r="P70" s="135"/>
      <c r="Q70" s="136"/>
      <c r="R70" s="136"/>
    </row>
    <row r="71" spans="11:26" x14ac:dyDescent="0.25">
      <c r="K71" s="7"/>
      <c r="L71" s="137" t="s">
        <v>124</v>
      </c>
      <c r="M71" s="138">
        <f>M69*Q69</f>
        <v>-2.9512300127054077E-2</v>
      </c>
      <c r="N71" s="138"/>
      <c r="O71" s="138"/>
      <c r="P71" s="138"/>
      <c r="Q71" s="138"/>
      <c r="R71" s="138"/>
    </row>
    <row r="72" spans="11:26" x14ac:dyDescent="0.25">
      <c r="K72" s="7"/>
      <c r="L72" s="137"/>
      <c r="M72" s="138"/>
      <c r="N72" s="138"/>
      <c r="O72" s="138"/>
      <c r="P72" s="138"/>
      <c r="Q72" s="138"/>
      <c r="R72" s="138"/>
    </row>
    <row r="73" spans="11:26" x14ac:dyDescent="0.25">
      <c r="K73" s="7"/>
    </row>
    <row r="74" spans="11:26" x14ac:dyDescent="0.25">
      <c r="K74" s="7"/>
    </row>
    <row r="75" spans="11:26" ht="15.75" thickBot="1" x14ac:dyDescent="0.3">
      <c r="K75" s="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1:26" x14ac:dyDescent="0.25">
      <c r="K76" s="7"/>
      <c r="L76" s="134" t="s">
        <v>26</v>
      </c>
      <c r="M76" s="134"/>
      <c r="N76" t="s">
        <v>90</v>
      </c>
    </row>
    <row r="77" spans="11:26" x14ac:dyDescent="0.25">
      <c r="K77" s="7"/>
      <c r="L77" s="136" t="s">
        <v>131</v>
      </c>
      <c r="M77" s="136"/>
      <c r="N77" s="136"/>
      <c r="O77" s="136"/>
      <c r="S77" s="146" t="s">
        <v>93</v>
      </c>
      <c r="T77" s="146"/>
      <c r="U77" s="146"/>
    </row>
    <row r="78" spans="11:26" x14ac:dyDescent="0.25">
      <c r="K78" s="7"/>
      <c r="M78" t="s">
        <v>98</v>
      </c>
      <c r="N78" t="s">
        <v>99</v>
      </c>
      <c r="O78" t="s">
        <v>0</v>
      </c>
      <c r="S78" s="135" t="s">
        <v>134</v>
      </c>
      <c r="T78" s="135"/>
      <c r="U78" s="135"/>
    </row>
    <row r="79" spans="11:26" ht="15" customHeight="1" x14ac:dyDescent="0.25">
      <c r="K79" s="7"/>
      <c r="L79" s="137" t="s">
        <v>132</v>
      </c>
      <c r="M79" s="135">
        <f>M48</f>
        <v>0.5</v>
      </c>
      <c r="N79" s="139">
        <f>M71</f>
        <v>-2.9512300127054077E-2</v>
      </c>
      <c r="O79" s="78">
        <f>M6</f>
        <v>1</v>
      </c>
      <c r="P79" s="155" t="s">
        <v>6</v>
      </c>
      <c r="Q79" s="57">
        <f>$M$79*$N$79*O79</f>
        <v>-1.4756150063527039E-2</v>
      </c>
      <c r="U79" s="97" t="s">
        <v>96</v>
      </c>
      <c r="W79" s="97" t="s">
        <v>97</v>
      </c>
    </row>
    <row r="80" spans="11:26" ht="15" customHeight="1" x14ac:dyDescent="0.25">
      <c r="K80" s="7"/>
      <c r="L80" s="137"/>
      <c r="M80" s="135"/>
      <c r="N80" s="139"/>
      <c r="O80" s="79">
        <f>N6</f>
        <v>1</v>
      </c>
      <c r="P80" s="155"/>
      <c r="Q80" s="57">
        <f t="shared" ref="Q80:Q81" si="0">$M$79*$N$79*O80</f>
        <v>-1.4756150063527039E-2</v>
      </c>
      <c r="S80" s="137" t="s">
        <v>133</v>
      </c>
      <c r="T80" s="137"/>
      <c r="U80" s="100">
        <f>C21</f>
        <v>0.99510174291516917</v>
      </c>
      <c r="V80" s="154" t="s">
        <v>73</v>
      </c>
      <c r="W80" s="59">
        <f>Q79</f>
        <v>-1.4756150063527039E-2</v>
      </c>
      <c r="X80" s="141" t="s">
        <v>6</v>
      </c>
      <c r="Y80" s="63">
        <f>U80+W80</f>
        <v>0.98034559285164213</v>
      </c>
    </row>
    <row r="81" spans="11:26" x14ac:dyDescent="0.25">
      <c r="K81" s="7"/>
      <c r="O81" s="79">
        <f>O6</f>
        <v>1</v>
      </c>
      <c r="P81" s="155"/>
      <c r="Q81" s="57">
        <f t="shared" si="0"/>
        <v>-1.4756150063527039E-2</v>
      </c>
      <c r="S81" s="137"/>
      <c r="T81" s="137"/>
      <c r="U81" s="100">
        <f>D21</f>
        <v>-1.0249433408276538</v>
      </c>
      <c r="V81" s="154"/>
      <c r="W81" s="59">
        <f>Q80</f>
        <v>-1.4756150063527039E-2</v>
      </c>
      <c r="X81" s="141"/>
      <c r="Y81" s="63">
        <f t="shared" ref="Y81:Y82" si="1">U81+W81</f>
        <v>-1.0396994908911807</v>
      </c>
    </row>
    <row r="82" spans="11:26" x14ac:dyDescent="0.25">
      <c r="K82" s="7"/>
      <c r="U82" s="100">
        <f>E21</f>
        <v>0.97505665917234619</v>
      </c>
      <c r="V82" s="154"/>
      <c r="W82" s="60">
        <f t="shared" ref="W82" si="2">Q81</f>
        <v>-1.4756150063527039E-2</v>
      </c>
      <c r="X82" s="141"/>
      <c r="Y82" s="63">
        <f t="shared" si="1"/>
        <v>0.96030050910881914</v>
      </c>
    </row>
    <row r="83" spans="11:26" ht="15.75" thickBot="1" x14ac:dyDescent="0.3">
      <c r="K83" s="7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1:26" x14ac:dyDescent="0.25">
      <c r="K84" s="7"/>
      <c r="L84" s="134" t="s">
        <v>135</v>
      </c>
      <c r="M84" s="134"/>
    </row>
    <row r="85" spans="11:26" x14ac:dyDescent="0.25">
      <c r="K85" s="7"/>
    </row>
    <row r="86" spans="11:26" x14ac:dyDescent="0.25">
      <c r="K86" s="7"/>
      <c r="O86" s="136"/>
      <c r="P86" s="136"/>
    </row>
    <row r="87" spans="11:26" x14ac:dyDescent="0.25">
      <c r="K87" s="7"/>
      <c r="M87" s="83"/>
      <c r="O87" s="157"/>
      <c r="P87" s="136"/>
    </row>
    <row r="88" spans="11:26" x14ac:dyDescent="0.25">
      <c r="K88" s="7"/>
      <c r="L88" s="50"/>
      <c r="M88" s="156"/>
      <c r="N88" s="156"/>
      <c r="O88" s="156"/>
      <c r="P88" s="156"/>
    </row>
  </sheetData>
  <mergeCells count="91">
    <mergeCell ref="T2:T3"/>
    <mergeCell ref="L3:M3"/>
    <mergeCell ref="V5:V6"/>
    <mergeCell ref="L12:M12"/>
    <mergeCell ref="A13:G13"/>
    <mergeCell ref="T13:T14"/>
    <mergeCell ref="P14:P15"/>
    <mergeCell ref="R7:U7"/>
    <mergeCell ref="S9:U9"/>
    <mergeCell ref="X16:X17"/>
    <mergeCell ref="Y16:Y17"/>
    <mergeCell ref="R18:U18"/>
    <mergeCell ref="V18:V20"/>
    <mergeCell ref="X5:X6"/>
    <mergeCell ref="Y5:Y6"/>
    <mergeCell ref="V7:V9"/>
    <mergeCell ref="A19:G19"/>
    <mergeCell ref="P19:P20"/>
    <mergeCell ref="S20:U20"/>
    <mergeCell ref="V16:V17"/>
    <mergeCell ref="T22:T23"/>
    <mergeCell ref="V22:V23"/>
    <mergeCell ref="T16:T17"/>
    <mergeCell ref="X22:X23"/>
    <mergeCell ref="Y22:Y23"/>
    <mergeCell ref="R24:U24"/>
    <mergeCell ref="V24:V26"/>
    <mergeCell ref="S26:U26"/>
    <mergeCell ref="R41:R42"/>
    <mergeCell ref="L28:M28"/>
    <mergeCell ref="M30:N30"/>
    <mergeCell ref="M31:N31"/>
    <mergeCell ref="L33:M33"/>
    <mergeCell ref="L34:P34"/>
    <mergeCell ref="R34:V34"/>
    <mergeCell ref="L35:P35"/>
    <mergeCell ref="R35:R36"/>
    <mergeCell ref="R37:R38"/>
    <mergeCell ref="S37:T38"/>
    <mergeCell ref="R40:V40"/>
    <mergeCell ref="L49:L50"/>
    <mergeCell ref="M49:M50"/>
    <mergeCell ref="N49:N50"/>
    <mergeCell ref="P49:P50"/>
    <mergeCell ref="S49:U49"/>
    <mergeCell ref="R43:R44"/>
    <mergeCell ref="S43:T44"/>
    <mergeCell ref="L46:M46"/>
    <mergeCell ref="L47:O47"/>
    <mergeCell ref="S48:U48"/>
    <mergeCell ref="X51:X52"/>
    <mergeCell ref="L52:L53"/>
    <mergeCell ref="M52:M53"/>
    <mergeCell ref="N52:N53"/>
    <mergeCell ref="P52:P53"/>
    <mergeCell ref="L63:L64"/>
    <mergeCell ref="M63:M64"/>
    <mergeCell ref="N63:Q64"/>
    <mergeCell ref="S51:T52"/>
    <mergeCell ref="V51:V52"/>
    <mergeCell ref="S54:U54"/>
    <mergeCell ref="S56:T57"/>
    <mergeCell ref="V56:V57"/>
    <mergeCell ref="X56:X57"/>
    <mergeCell ref="L61:M61"/>
    <mergeCell ref="S78:U78"/>
    <mergeCell ref="L66:L68"/>
    <mergeCell ref="S66:S68"/>
    <mergeCell ref="M68:P68"/>
    <mergeCell ref="Q68:R68"/>
    <mergeCell ref="T68:U68"/>
    <mergeCell ref="L69:L70"/>
    <mergeCell ref="M69:O70"/>
    <mergeCell ref="P69:P70"/>
    <mergeCell ref="Q69:R70"/>
    <mergeCell ref="L71:L72"/>
    <mergeCell ref="M71:R72"/>
    <mergeCell ref="L76:M76"/>
    <mergeCell ref="L77:O77"/>
    <mergeCell ref="S77:U77"/>
    <mergeCell ref="X80:X82"/>
    <mergeCell ref="L84:M84"/>
    <mergeCell ref="O86:P86"/>
    <mergeCell ref="O87:P87"/>
    <mergeCell ref="S80:T81"/>
    <mergeCell ref="V80:V82"/>
    <mergeCell ref="M88:P88"/>
    <mergeCell ref="L79:L80"/>
    <mergeCell ref="M79:M80"/>
    <mergeCell ref="N79:N80"/>
    <mergeCell ref="P79:P8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88"/>
  <sheetViews>
    <sheetView topLeftCell="B12" workbookViewId="0">
      <selection activeCell="P30" sqref="P30"/>
    </sheetView>
  </sheetViews>
  <sheetFormatPr defaultRowHeight="15" x14ac:dyDescent="0.25"/>
  <cols>
    <col min="1" max="1" width="4.42578125" customWidth="1"/>
    <col min="3" max="5" width="9.140625" customWidth="1"/>
    <col min="6" max="6" width="6.140625" customWidth="1"/>
    <col min="7" max="7" width="6.140625" style="9" customWidth="1"/>
    <col min="8" max="9" width="7" customWidth="1"/>
    <col min="11" max="11" width="1.85546875" customWidth="1"/>
    <col min="13" max="13" width="5.7109375" customWidth="1"/>
    <col min="14" max="14" width="6.140625" customWidth="1"/>
    <col min="15" max="15" width="4" customWidth="1"/>
    <col min="16" max="16" width="5.7109375" customWidth="1"/>
    <col min="18" max="18" width="6.5703125" customWidth="1"/>
    <col min="19" max="19" width="5.7109375" customWidth="1"/>
    <col min="21" max="21" width="13.42578125" customWidth="1"/>
    <col min="22" max="22" width="3.5703125" customWidth="1"/>
    <col min="23" max="23" width="13.7109375" bestFit="1" customWidth="1"/>
    <col min="24" max="24" width="4" customWidth="1"/>
  </cols>
  <sheetData>
    <row r="1" spans="1:26" x14ac:dyDescent="0.25">
      <c r="A1" t="s">
        <v>7</v>
      </c>
    </row>
    <row r="2" spans="1:26" ht="15.75" thickBot="1" x14ac:dyDescent="0.3">
      <c r="A2" t="s">
        <v>8</v>
      </c>
      <c r="K2" s="7"/>
      <c r="P2" t="s">
        <v>27</v>
      </c>
      <c r="T2" s="148" t="s">
        <v>40</v>
      </c>
      <c r="U2" s="103">
        <v>1</v>
      </c>
    </row>
    <row r="3" spans="1:26" ht="15.75" thickBot="1" x14ac:dyDescent="0.3">
      <c r="K3" s="7"/>
      <c r="L3" s="134" t="s">
        <v>26</v>
      </c>
      <c r="M3" s="134"/>
      <c r="N3" t="s">
        <v>29</v>
      </c>
      <c r="T3" s="148"/>
      <c r="U3" s="46" t="s">
        <v>41</v>
      </c>
    </row>
    <row r="4" spans="1:26" ht="15.75" thickBot="1" x14ac:dyDescent="0.3">
      <c r="B4" s="5" t="s">
        <v>10</v>
      </c>
      <c r="D4" s="5" t="s">
        <v>10</v>
      </c>
      <c r="H4" t="s">
        <v>22</v>
      </c>
      <c r="K4" s="7"/>
    </row>
    <row r="5" spans="1:26" ht="15.75" thickBot="1" x14ac:dyDescent="0.3">
      <c r="H5" t="s">
        <v>11</v>
      </c>
      <c r="J5" s="15" t="s">
        <v>12</v>
      </c>
      <c r="K5" s="7"/>
      <c r="P5" t="s">
        <v>4</v>
      </c>
      <c r="T5" s="50" t="s">
        <v>101</v>
      </c>
      <c r="U5" s="32">
        <v>1</v>
      </c>
      <c r="V5" s="149" t="s">
        <v>6</v>
      </c>
      <c r="W5" s="98">
        <v>1</v>
      </c>
      <c r="X5" s="149" t="s">
        <v>6</v>
      </c>
      <c r="Y5" s="153">
        <f>W5/W6</f>
        <v>0.62945332451914482</v>
      </c>
    </row>
    <row r="6" spans="1:26" ht="15.75" thickBot="1" x14ac:dyDescent="0.3">
      <c r="J6" s="8" t="s">
        <v>13</v>
      </c>
      <c r="K6" s="24"/>
      <c r="L6" s="25" t="s">
        <v>1</v>
      </c>
      <c r="M6" s="26">
        <f>C17</f>
        <v>1</v>
      </c>
      <c r="N6" s="25">
        <f>D17</f>
        <v>-1</v>
      </c>
      <c r="O6" s="27">
        <f>E17</f>
        <v>-1</v>
      </c>
      <c r="P6" s="29">
        <f>C21</f>
        <v>0.98034559285164213</v>
      </c>
      <c r="U6" t="s">
        <v>42</v>
      </c>
      <c r="V6" s="149"/>
      <c r="W6" s="40">
        <f>S9+R8</f>
        <v>1.5886801467986924</v>
      </c>
      <c r="X6" s="149"/>
      <c r="Y6" s="153"/>
    </row>
    <row r="7" spans="1:26" ht="15.75" thickBot="1" x14ac:dyDescent="0.3">
      <c r="A7" s="5" t="s">
        <v>0</v>
      </c>
      <c r="K7" s="7"/>
      <c r="O7" s="28"/>
      <c r="P7" s="30">
        <f>D21</f>
        <v>-1.0396994908911807</v>
      </c>
      <c r="R7" s="136" t="s">
        <v>32</v>
      </c>
      <c r="S7" s="136"/>
      <c r="T7" s="136"/>
      <c r="U7" s="136"/>
      <c r="V7" s="135"/>
    </row>
    <row r="8" spans="1:26" x14ac:dyDescent="0.25">
      <c r="H8" t="s">
        <v>14</v>
      </c>
      <c r="J8" s="8" t="s">
        <v>15</v>
      </c>
      <c r="K8" s="24"/>
      <c r="O8" s="28"/>
      <c r="P8" s="30">
        <f>E21</f>
        <v>0.96030050910881914</v>
      </c>
      <c r="R8" s="36">
        <v>1</v>
      </c>
      <c r="S8" s="38" t="s">
        <v>31</v>
      </c>
      <c r="T8" s="37">
        <v>-0.5</v>
      </c>
      <c r="U8" s="39">
        <f>Q10</f>
        <v>1.0597445746340037</v>
      </c>
      <c r="V8" s="135"/>
    </row>
    <row r="9" spans="1:26" ht="15.75" thickBot="1" x14ac:dyDescent="0.3">
      <c r="J9" s="8" t="s">
        <v>16</v>
      </c>
      <c r="K9" s="24"/>
      <c r="R9" s="104"/>
      <c r="S9" s="150">
        <f>EXP((T8)*U8)</f>
        <v>0.58868014679869252</v>
      </c>
      <c r="T9" s="151"/>
      <c r="U9" s="152"/>
      <c r="V9" s="135"/>
    </row>
    <row r="10" spans="1:26" ht="15.75" thickBot="1" x14ac:dyDescent="0.3">
      <c r="K10" s="7"/>
      <c r="L10" t="s">
        <v>28</v>
      </c>
      <c r="M10" s="8">
        <f>M6*P6</f>
        <v>0.98034559285164213</v>
      </c>
      <c r="N10">
        <f>N6*P7</f>
        <v>1.0396994908911807</v>
      </c>
      <c r="O10">
        <f>O6*P8</f>
        <v>-0.96030050910881914</v>
      </c>
      <c r="P10" s="31" t="s">
        <v>6</v>
      </c>
      <c r="Q10" s="104">
        <f>SUM(M10:O10)</f>
        <v>1.0597445746340037</v>
      </c>
      <c r="V10" s="97"/>
    </row>
    <row r="11" spans="1:26" ht="15.75" thickBot="1" x14ac:dyDescent="0.3">
      <c r="A11" s="5" t="s">
        <v>1</v>
      </c>
      <c r="K11" s="7"/>
      <c r="L11" s="9"/>
      <c r="M11" s="9"/>
      <c r="N11" s="9"/>
      <c r="O11" s="9"/>
      <c r="P11" s="82"/>
      <c r="Q11" s="82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5">
      <c r="K12" s="7"/>
      <c r="L12" s="134" t="s">
        <v>26</v>
      </c>
      <c r="M12" s="134"/>
      <c r="N12" t="s">
        <v>35</v>
      </c>
    </row>
    <row r="13" spans="1:26" ht="15.75" thickBot="1" x14ac:dyDescent="0.3">
      <c r="A13" s="148" t="s">
        <v>25</v>
      </c>
      <c r="B13" s="148"/>
      <c r="C13" s="148"/>
      <c r="D13" s="148"/>
      <c r="E13" s="148"/>
      <c r="F13" s="148"/>
      <c r="G13" s="148"/>
      <c r="K13" s="7"/>
      <c r="M13" t="s">
        <v>9</v>
      </c>
      <c r="N13" t="s">
        <v>34</v>
      </c>
      <c r="O13" t="s">
        <v>116</v>
      </c>
      <c r="T13" s="148" t="s">
        <v>40</v>
      </c>
      <c r="U13" s="103">
        <v>1</v>
      </c>
    </row>
    <row r="14" spans="1:26" x14ac:dyDescent="0.25">
      <c r="K14" s="7"/>
      <c r="L14" s="28" t="s">
        <v>33</v>
      </c>
      <c r="M14" s="97">
        <v>1</v>
      </c>
      <c r="N14" s="97">
        <f>Y5</f>
        <v>0.62945332451914482</v>
      </c>
      <c r="O14" s="99">
        <f>C23</f>
        <v>-0.99689626546985344</v>
      </c>
      <c r="P14" s="142"/>
      <c r="T14" s="148"/>
      <c r="U14" s="46" t="s">
        <v>41</v>
      </c>
    </row>
    <row r="15" spans="1:26" x14ac:dyDescent="0.25">
      <c r="B15" s="103" t="s">
        <v>0</v>
      </c>
      <c r="C15" s="20">
        <v>1</v>
      </c>
      <c r="D15" s="103">
        <v>1</v>
      </c>
      <c r="E15" s="103">
        <v>1</v>
      </c>
      <c r="F15" s="100"/>
      <c r="G15" s="21" t="s">
        <v>2</v>
      </c>
      <c r="H15" s="20">
        <v>1</v>
      </c>
      <c r="I15" s="21">
        <v>-1</v>
      </c>
      <c r="J15" s="8"/>
      <c r="K15" s="7"/>
      <c r="M15" s="97"/>
      <c r="N15" s="102"/>
      <c r="O15" s="97">
        <f>D23</f>
        <v>-0.99842937510086915</v>
      </c>
      <c r="P15" s="142"/>
    </row>
    <row r="16" spans="1:26" ht="15.75" thickBot="1" x14ac:dyDescent="0.3">
      <c r="B16" s="97"/>
      <c r="C16" s="97"/>
      <c r="D16" s="97"/>
      <c r="E16" s="97"/>
      <c r="F16" s="97"/>
      <c r="G16" s="105"/>
      <c r="H16" s="97"/>
      <c r="I16" s="97"/>
      <c r="K16" s="7"/>
      <c r="T16" s="137" t="s">
        <v>119</v>
      </c>
      <c r="U16" s="32">
        <v>1</v>
      </c>
      <c r="V16" s="149" t="s">
        <v>6</v>
      </c>
      <c r="W16" s="98">
        <v>1</v>
      </c>
      <c r="X16" s="149" t="s">
        <v>6</v>
      </c>
      <c r="Y16" s="153">
        <f>W16/W17</f>
        <v>0.30731959652269819</v>
      </c>
    </row>
    <row r="17" spans="1:26" x14ac:dyDescent="0.25">
      <c r="B17" s="103" t="s">
        <v>1</v>
      </c>
      <c r="C17" s="20">
        <v>1</v>
      </c>
      <c r="D17" s="103">
        <v>-1</v>
      </c>
      <c r="E17" s="103">
        <v>-1</v>
      </c>
      <c r="F17" s="100"/>
      <c r="G17" s="21" t="s">
        <v>3</v>
      </c>
      <c r="H17" s="20">
        <v>-1</v>
      </c>
      <c r="I17" s="21">
        <v>1</v>
      </c>
      <c r="J17" s="8"/>
      <c r="K17" s="7"/>
      <c r="L17" s="28" t="s">
        <v>33</v>
      </c>
      <c r="M17" s="98">
        <f>M14*O14</f>
        <v>-0.99689626546985344</v>
      </c>
      <c r="N17" s="41">
        <f>N14*O15</f>
        <v>-0.62846468945481437</v>
      </c>
      <c r="O17" s="98" t="s">
        <v>6</v>
      </c>
      <c r="P17" s="2">
        <f>SUM(M17:N17)</f>
        <v>-1.6253609549246679</v>
      </c>
      <c r="T17" s="137"/>
      <c r="U17" s="1" t="s">
        <v>44</v>
      </c>
      <c r="V17" s="149"/>
      <c r="W17" s="40">
        <f>S20+R19</f>
        <v>3.2539415361562907</v>
      </c>
      <c r="X17" s="149"/>
      <c r="Y17" s="153"/>
    </row>
    <row r="18" spans="1:26" x14ac:dyDescent="0.25">
      <c r="K18" s="7"/>
      <c r="O18" t="s">
        <v>117</v>
      </c>
      <c r="R18" s="136" t="s">
        <v>32</v>
      </c>
      <c r="S18" s="136"/>
      <c r="T18" s="136"/>
      <c r="U18" s="136"/>
      <c r="V18" s="135"/>
    </row>
    <row r="19" spans="1:26" x14ac:dyDescent="0.25">
      <c r="A19" s="148" t="s">
        <v>118</v>
      </c>
      <c r="B19" s="148"/>
      <c r="C19" s="148"/>
      <c r="D19" s="148"/>
      <c r="E19" s="148"/>
      <c r="F19" s="148"/>
      <c r="G19" s="148"/>
      <c r="K19" s="7"/>
      <c r="L19" s="28" t="s">
        <v>36</v>
      </c>
      <c r="M19" s="97">
        <v>1</v>
      </c>
      <c r="N19" s="97">
        <f>Y5</f>
        <v>0.62945332451914482</v>
      </c>
      <c r="O19" s="99">
        <f>C25</f>
        <v>0.83606129308635657</v>
      </c>
      <c r="P19" s="142"/>
      <c r="R19" s="36">
        <v>1</v>
      </c>
      <c r="S19" s="38" t="s">
        <v>31</v>
      </c>
      <c r="T19" s="37">
        <v>-0.5</v>
      </c>
      <c r="U19" s="39">
        <f>P17</f>
        <v>-1.6253609549246679</v>
      </c>
      <c r="V19" s="135"/>
    </row>
    <row r="20" spans="1:26" ht="15.75" thickBot="1" x14ac:dyDescent="0.3">
      <c r="C20" s="97"/>
      <c r="D20" s="97"/>
      <c r="E20" s="97"/>
      <c r="K20" s="7"/>
      <c r="M20" s="97"/>
      <c r="N20" s="102"/>
      <c r="O20" s="97">
        <f>D25</f>
        <v>0.89857516632424872</v>
      </c>
      <c r="P20" s="142"/>
      <c r="R20" s="104"/>
      <c r="S20" s="150">
        <f>EXP((T19)*U19)</f>
        <v>2.2539415361562907</v>
      </c>
      <c r="T20" s="151"/>
      <c r="U20" s="152"/>
      <c r="V20" s="135"/>
    </row>
    <row r="21" spans="1:26" ht="15.75" x14ac:dyDescent="0.25">
      <c r="B21" s="19" t="s">
        <v>23</v>
      </c>
      <c r="C21" s="22">
        <f>'X1 Epoca2'!Y80</f>
        <v>0.98034559285164213</v>
      </c>
      <c r="D21" s="22">
        <f>'X1 Epoca2'!Y81</f>
        <v>-1.0396994908911807</v>
      </c>
      <c r="E21" s="22">
        <f>'X1 Epoca2'!Y82</f>
        <v>0.96030050910881914</v>
      </c>
      <c r="F21" s="8"/>
      <c r="H21" s="9"/>
      <c r="K21" s="7"/>
      <c r="V21" s="97"/>
    </row>
    <row r="22" spans="1:26" ht="16.5" thickBot="1" x14ac:dyDescent="0.3">
      <c r="B22" s="14"/>
      <c r="C22" s="101"/>
      <c r="D22" s="101"/>
      <c r="E22" s="101"/>
      <c r="K22" s="7"/>
      <c r="L22" s="28" t="s">
        <v>36</v>
      </c>
      <c r="M22" s="98">
        <f>M19*O19</f>
        <v>0.83606129308635657</v>
      </c>
      <c r="N22" s="41">
        <f>N19*O20</f>
        <v>0.56561112577314188</v>
      </c>
      <c r="O22" s="98" t="s">
        <v>6</v>
      </c>
      <c r="P22" s="2">
        <f>SUM(M22:N22)</f>
        <v>1.4016724188594984</v>
      </c>
      <c r="T22" s="137" t="s">
        <v>120</v>
      </c>
      <c r="U22" s="32">
        <v>1</v>
      </c>
      <c r="V22" s="149" t="s">
        <v>6</v>
      </c>
      <c r="W22" s="98">
        <v>1</v>
      </c>
      <c r="X22" s="149" t="s">
        <v>6</v>
      </c>
      <c r="Y22" s="153">
        <f>W22/W23</f>
        <v>0.66837314448190943</v>
      </c>
    </row>
    <row r="23" spans="1:26" ht="15.75" x14ac:dyDescent="0.25">
      <c r="B23" s="19" t="s">
        <v>24</v>
      </c>
      <c r="C23" s="22">
        <f>'X1 Epoca2'!Y51</f>
        <v>-0.99689626546985344</v>
      </c>
      <c r="D23" s="23">
        <f>'X1 Epoca2'!Y52</f>
        <v>-0.99842937510086915</v>
      </c>
      <c r="E23" s="12"/>
      <c r="K23" s="7"/>
      <c r="T23" s="137"/>
      <c r="U23" s="47">
        <f>1+S26</f>
        <v>1.4961702280470166</v>
      </c>
      <c r="V23" s="149"/>
      <c r="W23" s="40">
        <f>S26+R25</f>
        <v>1.4961702280470166</v>
      </c>
      <c r="X23" s="149"/>
      <c r="Y23" s="153"/>
    </row>
    <row r="24" spans="1:26" x14ac:dyDescent="0.25">
      <c r="C24" s="97"/>
      <c r="D24" s="97"/>
      <c r="K24" s="7"/>
      <c r="R24" s="136" t="s">
        <v>32</v>
      </c>
      <c r="S24" s="136"/>
      <c r="T24" s="136"/>
      <c r="U24" s="136"/>
      <c r="V24" s="135"/>
    </row>
    <row r="25" spans="1:26" ht="15.75" x14ac:dyDescent="0.25">
      <c r="B25" s="19" t="s">
        <v>37</v>
      </c>
      <c r="C25" s="22">
        <f>'X1 Epoca2'!Y56</f>
        <v>0.83606129308635657</v>
      </c>
      <c r="D25" s="45">
        <f>'X1 Epoca2'!Y57</f>
        <v>0.89857516632424872</v>
      </c>
      <c r="K25" s="7"/>
      <c r="R25" s="36">
        <v>1</v>
      </c>
      <c r="S25" s="38" t="s">
        <v>31</v>
      </c>
      <c r="T25" s="37">
        <v>-0.5</v>
      </c>
      <c r="U25" s="39">
        <f>P22</f>
        <v>1.4016724188594984</v>
      </c>
      <c r="V25" s="135"/>
    </row>
    <row r="26" spans="1:26" ht="15.75" thickBot="1" x14ac:dyDescent="0.3">
      <c r="K26" s="7"/>
      <c r="R26" s="104"/>
      <c r="S26" s="150">
        <f>EXP((T25)*U25)</f>
        <v>0.49617022804701671</v>
      </c>
      <c r="T26" s="151"/>
      <c r="U26" s="152"/>
      <c r="V26" s="135"/>
    </row>
    <row r="27" spans="1:26" ht="15.75" thickBot="1" x14ac:dyDescent="0.3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7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spans="1:26" x14ac:dyDescent="0.25">
      <c r="K28" s="7"/>
      <c r="L28" s="134" t="s">
        <v>26</v>
      </c>
      <c r="M28" s="134"/>
      <c r="N28" t="s">
        <v>46</v>
      </c>
    </row>
    <row r="29" spans="1:26" x14ac:dyDescent="0.25">
      <c r="B29" t="s">
        <v>47</v>
      </c>
      <c r="K29" s="7"/>
      <c r="P29" s="97" t="s">
        <v>102</v>
      </c>
      <c r="Q29" s="97" t="s">
        <v>5</v>
      </c>
    </row>
    <row r="30" spans="1:26" x14ac:dyDescent="0.25">
      <c r="K30" s="7"/>
      <c r="L30" s="52" t="s">
        <v>106</v>
      </c>
      <c r="M30" s="136" t="s">
        <v>121</v>
      </c>
      <c r="N30" s="136"/>
      <c r="O30" s="97" t="s">
        <v>6</v>
      </c>
      <c r="P30" s="97">
        <f>H17</f>
        <v>-1</v>
      </c>
      <c r="Q30" s="97">
        <f>Y16</f>
        <v>0.30731959652269819</v>
      </c>
      <c r="R30" s="98" t="s">
        <v>6</v>
      </c>
      <c r="S30" s="50">
        <f>P30-Q30</f>
        <v>-1.3073195965226982</v>
      </c>
      <c r="U30" s="98" t="s">
        <v>100</v>
      </c>
      <c r="V30" s="98" t="s">
        <v>6</v>
      </c>
      <c r="W30" s="81">
        <f>SUM(S30:S31)/2</f>
        <v>-0.48784637050230384</v>
      </c>
    </row>
    <row r="31" spans="1:26" x14ac:dyDescent="0.25">
      <c r="K31" s="7"/>
      <c r="L31" s="52" t="s">
        <v>107</v>
      </c>
      <c r="M31" s="136" t="s">
        <v>122</v>
      </c>
      <c r="N31" s="136"/>
      <c r="O31" s="97" t="s">
        <v>6</v>
      </c>
      <c r="P31" s="97">
        <f>I17</f>
        <v>1</v>
      </c>
      <c r="Q31" s="97">
        <f>Y22</f>
        <v>0.66837314448190943</v>
      </c>
      <c r="R31" s="98" t="s">
        <v>6</v>
      </c>
      <c r="S31" s="50">
        <f>P31-Q31</f>
        <v>0.33162685551809057</v>
      </c>
      <c r="U31" s="98"/>
      <c r="V31" s="98"/>
    </row>
    <row r="32" spans="1:26" ht="15.75" thickBot="1" x14ac:dyDescent="0.3">
      <c r="K32" s="7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1:26" x14ac:dyDescent="0.25">
      <c r="K33" s="7"/>
      <c r="L33" s="134" t="s">
        <v>26</v>
      </c>
      <c r="M33" s="134"/>
      <c r="N33" t="s">
        <v>52</v>
      </c>
    </row>
    <row r="34" spans="11:26" x14ac:dyDescent="0.25">
      <c r="K34" s="7"/>
      <c r="L34" s="136" t="s">
        <v>53</v>
      </c>
      <c r="M34" s="136"/>
      <c r="N34" s="136"/>
      <c r="O34" s="136"/>
      <c r="P34" s="136"/>
      <c r="R34" s="136" t="s">
        <v>59</v>
      </c>
      <c r="S34" s="136"/>
      <c r="T34" s="136"/>
      <c r="U34" s="136"/>
      <c r="V34" s="136"/>
    </row>
    <row r="35" spans="11:26" x14ac:dyDescent="0.25">
      <c r="K35" s="7"/>
      <c r="L35" s="136" t="s">
        <v>54</v>
      </c>
      <c r="M35" s="136"/>
      <c r="N35" s="136"/>
      <c r="O35" s="136"/>
      <c r="P35" s="136"/>
      <c r="R35" s="135" t="s">
        <v>104</v>
      </c>
      <c r="S35" s="98" t="s">
        <v>108</v>
      </c>
      <c r="T35" s="98" t="s">
        <v>61</v>
      </c>
      <c r="U35" s="98" t="s">
        <v>109</v>
      </c>
      <c r="V35" s="98" t="s">
        <v>62</v>
      </c>
      <c r="W35" s="53" t="s">
        <v>110</v>
      </c>
    </row>
    <row r="36" spans="11:26" x14ac:dyDescent="0.25">
      <c r="K36" s="7"/>
      <c r="L36" s="54" t="s">
        <v>55</v>
      </c>
      <c r="M36" s="55">
        <v>0.5</v>
      </c>
      <c r="R36" s="135"/>
      <c r="S36" s="97">
        <f>S30</f>
        <v>-1.3073195965226982</v>
      </c>
      <c r="T36" s="97">
        <v>0.5</v>
      </c>
      <c r="U36" s="97">
        <f>Y16</f>
        <v>0.30731959652269819</v>
      </c>
      <c r="V36" s="97">
        <v>1</v>
      </c>
      <c r="W36" s="97">
        <f>U36</f>
        <v>0.30731959652269819</v>
      </c>
    </row>
    <row r="37" spans="11:26" x14ac:dyDescent="0.25">
      <c r="K37" s="7"/>
      <c r="M37" t="s">
        <v>57</v>
      </c>
      <c r="R37" s="137" t="s">
        <v>104</v>
      </c>
      <c r="S37" s="137">
        <f>S36*T36*U36*(V36-W36)</f>
        <v>-0.13914734722966318</v>
      </c>
      <c r="T37" s="137"/>
    </row>
    <row r="38" spans="11:26" x14ac:dyDescent="0.25">
      <c r="K38" s="7"/>
      <c r="L38" t="s">
        <v>56</v>
      </c>
      <c r="Q38" s="97"/>
      <c r="R38" s="137"/>
      <c r="S38" s="137"/>
      <c r="T38" s="137"/>
    </row>
    <row r="39" spans="11:26" x14ac:dyDescent="0.25">
      <c r="K39" s="7"/>
      <c r="M39" t="s">
        <v>58</v>
      </c>
      <c r="U39" s="51"/>
      <c r="V39" s="51"/>
      <c r="W39" s="51"/>
    </row>
    <row r="40" spans="11:26" x14ac:dyDescent="0.25">
      <c r="K40" s="7"/>
      <c r="R40" s="136" t="s">
        <v>63</v>
      </c>
      <c r="S40" s="136"/>
      <c r="T40" s="136"/>
      <c r="U40" s="136"/>
      <c r="V40" s="136"/>
      <c r="W40" s="51"/>
    </row>
    <row r="41" spans="11:26" x14ac:dyDescent="0.25">
      <c r="K41" s="7"/>
      <c r="R41" s="135" t="s">
        <v>105</v>
      </c>
      <c r="S41" s="98" t="s">
        <v>111</v>
      </c>
      <c r="T41" s="98" t="s">
        <v>61</v>
      </c>
      <c r="U41" s="98" t="s">
        <v>112</v>
      </c>
      <c r="V41" s="98" t="s">
        <v>62</v>
      </c>
      <c r="W41" s="53" t="s">
        <v>113</v>
      </c>
    </row>
    <row r="42" spans="11:26" x14ac:dyDescent="0.25">
      <c r="K42" s="7"/>
      <c r="R42" s="135"/>
      <c r="S42" s="97">
        <f>S31</f>
        <v>0.33162685551809057</v>
      </c>
      <c r="T42" s="97">
        <v>0.5</v>
      </c>
      <c r="U42" s="97">
        <f>Y22</f>
        <v>0.66837314448190943</v>
      </c>
      <c r="V42" s="97">
        <v>1</v>
      </c>
      <c r="W42" s="97">
        <f>U42</f>
        <v>0.66837314448190943</v>
      </c>
    </row>
    <row r="43" spans="11:26" x14ac:dyDescent="0.25">
      <c r="K43" s="7"/>
      <c r="R43" s="137" t="s">
        <v>105</v>
      </c>
      <c r="S43" s="137">
        <f>S42*T42*U42*(V42-W42)</f>
        <v>3.6752626552518375E-2</v>
      </c>
      <c r="T43" s="137"/>
    </row>
    <row r="44" spans="11:26" x14ac:dyDescent="0.25">
      <c r="K44" s="7"/>
      <c r="R44" s="137"/>
      <c r="S44" s="137"/>
      <c r="T44" s="137"/>
      <c r="U44" s="51"/>
      <c r="V44" s="51"/>
      <c r="W44" s="51"/>
    </row>
    <row r="45" spans="11:26" ht="15.75" thickBot="1" x14ac:dyDescent="0.3">
      <c r="K45" s="7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1:26" x14ac:dyDescent="0.25">
      <c r="K46" s="7"/>
      <c r="L46" s="134" t="s">
        <v>26</v>
      </c>
      <c r="M46" s="134"/>
      <c r="N46" t="s">
        <v>65</v>
      </c>
    </row>
    <row r="47" spans="11:26" x14ac:dyDescent="0.25">
      <c r="K47" s="7"/>
      <c r="L47" s="136" t="s">
        <v>66</v>
      </c>
      <c r="M47" s="136"/>
      <c r="N47" s="136"/>
      <c r="O47" s="136"/>
    </row>
    <row r="48" spans="11:26" x14ac:dyDescent="0.25">
      <c r="K48" s="7"/>
      <c r="L48" s="54" t="s">
        <v>67</v>
      </c>
      <c r="M48" s="55">
        <v>0.5</v>
      </c>
      <c r="S48" s="146" t="s">
        <v>70</v>
      </c>
      <c r="T48" s="146"/>
      <c r="U48" s="146"/>
    </row>
    <row r="49" spans="11:26" x14ac:dyDescent="0.25">
      <c r="K49" s="7"/>
      <c r="L49" s="137" t="s">
        <v>114</v>
      </c>
      <c r="M49" s="135">
        <f>M48</f>
        <v>0.5</v>
      </c>
      <c r="N49" s="139">
        <f>S37</f>
        <v>-0.13914734722966318</v>
      </c>
      <c r="O49" s="15">
        <v>1</v>
      </c>
      <c r="P49" s="147" t="s">
        <v>6</v>
      </c>
      <c r="Q49" s="57">
        <f>$M$49*$N$49*O49</f>
        <v>-6.9573673614831591E-2</v>
      </c>
      <c r="R49" s="8"/>
      <c r="S49" s="135" t="s">
        <v>71</v>
      </c>
      <c r="T49" s="135"/>
      <c r="U49" s="135"/>
    </row>
    <row r="50" spans="11:26" x14ac:dyDescent="0.25">
      <c r="K50" s="7"/>
      <c r="L50" s="137"/>
      <c r="M50" s="135"/>
      <c r="N50" s="139"/>
      <c r="O50" s="56">
        <f>Y5</f>
        <v>0.62945332451914482</v>
      </c>
      <c r="P50" s="147"/>
      <c r="Q50" s="58">
        <f>$M$49*$N$49*O50</f>
        <v>-4.3793380155865654E-2</v>
      </c>
      <c r="R50" s="8"/>
    </row>
    <row r="51" spans="11:26" x14ac:dyDescent="0.25">
      <c r="K51" s="7"/>
      <c r="S51" s="137" t="s">
        <v>72</v>
      </c>
      <c r="T51" s="137"/>
      <c r="U51" s="100">
        <f>C23</f>
        <v>-0.99689626546985344</v>
      </c>
      <c r="V51" s="142" t="s">
        <v>73</v>
      </c>
      <c r="W51" s="59">
        <f>Q49</f>
        <v>-6.9573673614831591E-2</v>
      </c>
      <c r="X51" s="141" t="s">
        <v>6</v>
      </c>
      <c r="Y51" s="62">
        <f>U51+W51</f>
        <v>-1.066469939084685</v>
      </c>
      <c r="Z51" s="8"/>
    </row>
    <row r="52" spans="11:26" x14ac:dyDescent="0.25">
      <c r="K52" s="7"/>
      <c r="L52" s="137" t="s">
        <v>115</v>
      </c>
      <c r="M52" s="135">
        <f>M48</f>
        <v>0.5</v>
      </c>
      <c r="N52" s="139">
        <f>S43</f>
        <v>3.6752626552518375E-2</v>
      </c>
      <c r="O52" s="15">
        <v>1</v>
      </c>
      <c r="P52" s="147" t="s">
        <v>6</v>
      </c>
      <c r="Q52" s="57">
        <f>$M$52*$N$52*O52</f>
        <v>1.8376313276259187E-2</v>
      </c>
      <c r="R52" s="8"/>
      <c r="S52" s="137"/>
      <c r="T52" s="137"/>
      <c r="U52" s="100">
        <f>D23</f>
        <v>-0.99842937510086915</v>
      </c>
      <c r="V52" s="142"/>
      <c r="W52" s="60">
        <f>Q50</f>
        <v>-4.3793380155865654E-2</v>
      </c>
      <c r="X52" s="141"/>
      <c r="Y52" s="62">
        <f>U52+W52</f>
        <v>-1.0422227552567349</v>
      </c>
      <c r="Z52" s="8"/>
    </row>
    <row r="53" spans="11:26" x14ac:dyDescent="0.25">
      <c r="K53" s="7"/>
      <c r="L53" s="137"/>
      <c r="M53" s="135"/>
      <c r="N53" s="139"/>
      <c r="O53" s="56">
        <f>Y5</f>
        <v>0.62945332451914482</v>
      </c>
      <c r="P53" s="147"/>
      <c r="Q53" s="58">
        <f>$M$52*$N$52*O53</f>
        <v>1.1567031484146643E-2</v>
      </c>
      <c r="R53" s="8"/>
      <c r="Y53" s="61"/>
    </row>
    <row r="54" spans="11:26" x14ac:dyDescent="0.25">
      <c r="K54" s="7"/>
      <c r="S54" s="135" t="s">
        <v>74</v>
      </c>
      <c r="T54" s="135"/>
      <c r="U54" s="135"/>
    </row>
    <row r="55" spans="11:26" x14ac:dyDescent="0.25">
      <c r="K55" s="7"/>
    </row>
    <row r="56" spans="11:26" x14ac:dyDescent="0.25">
      <c r="K56" s="7"/>
      <c r="S56" s="137" t="s">
        <v>75</v>
      </c>
      <c r="T56" s="137"/>
      <c r="U56" s="100">
        <f>C25</f>
        <v>0.83606129308635657</v>
      </c>
      <c r="V56" s="142" t="s">
        <v>73</v>
      </c>
      <c r="W56" s="59">
        <f>Q52</f>
        <v>1.8376313276259187E-2</v>
      </c>
      <c r="X56" s="141" t="s">
        <v>6</v>
      </c>
      <c r="Y56" s="63">
        <f>U56+W56</f>
        <v>0.85443760636261579</v>
      </c>
    </row>
    <row r="57" spans="11:26" x14ac:dyDescent="0.25">
      <c r="K57" s="7"/>
      <c r="S57" s="137"/>
      <c r="T57" s="137"/>
      <c r="U57" s="100">
        <f>D25</f>
        <v>0.89857516632424872</v>
      </c>
      <c r="V57" s="142"/>
      <c r="W57" s="60">
        <f>Q53</f>
        <v>1.1567031484146643E-2</v>
      </c>
      <c r="X57" s="141"/>
      <c r="Y57" s="62">
        <f>U57+W57</f>
        <v>0.91014219780839534</v>
      </c>
      <c r="Z57" s="8"/>
    </row>
    <row r="58" spans="11:26" x14ac:dyDescent="0.25">
      <c r="K58" s="7"/>
    </row>
    <row r="59" spans="11:26" x14ac:dyDescent="0.25">
      <c r="K59" s="7"/>
    </row>
    <row r="60" spans="11:26" ht="15.75" thickBot="1" x14ac:dyDescent="0.3">
      <c r="K60" s="7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1:26" x14ac:dyDescent="0.25">
      <c r="K61" s="7"/>
      <c r="L61" s="134" t="s">
        <v>26</v>
      </c>
      <c r="M61" s="134"/>
      <c r="N61" t="s">
        <v>76</v>
      </c>
    </row>
    <row r="62" spans="11:26" x14ac:dyDescent="0.25">
      <c r="K62" s="7"/>
      <c r="L62" t="s">
        <v>81</v>
      </c>
    </row>
    <row r="63" spans="11:26" ht="15" customHeight="1" x14ac:dyDescent="0.25">
      <c r="K63" s="7"/>
      <c r="L63" s="144" t="s">
        <v>82</v>
      </c>
      <c r="M63" s="144" t="s">
        <v>6</v>
      </c>
      <c r="N63" s="145" t="s">
        <v>83</v>
      </c>
      <c r="O63" s="145"/>
      <c r="P63" s="145"/>
      <c r="Q63" s="145"/>
      <c r="S63" s="66"/>
      <c r="T63" s="66"/>
      <c r="U63" s="66"/>
      <c r="V63" s="66"/>
      <c r="W63" s="66"/>
    </row>
    <row r="64" spans="11:26" ht="15" customHeight="1" x14ac:dyDescent="0.25">
      <c r="K64" s="7"/>
      <c r="L64" s="144"/>
      <c r="M64" s="144"/>
      <c r="N64" s="145"/>
      <c r="O64" s="145"/>
      <c r="P64" s="145"/>
      <c r="Q64" s="145"/>
      <c r="S64" s="66"/>
      <c r="T64" s="66"/>
      <c r="U64" s="66"/>
      <c r="V64" s="66"/>
      <c r="W64" s="66"/>
    </row>
    <row r="65" spans="11:26" ht="15" customHeight="1" x14ac:dyDescent="0.25">
      <c r="K65" s="7"/>
      <c r="L65" s="51"/>
      <c r="M65" s="51"/>
      <c r="N65" s="51"/>
      <c r="O65" s="51"/>
      <c r="P65" s="51"/>
      <c r="Q65" s="66"/>
    </row>
    <row r="66" spans="11:26" x14ac:dyDescent="0.25">
      <c r="K66" s="7"/>
      <c r="L66" s="135" t="s">
        <v>123</v>
      </c>
      <c r="M66" s="104" t="s">
        <v>61</v>
      </c>
      <c r="N66" s="104" t="s">
        <v>128</v>
      </c>
      <c r="O66" s="104" t="s">
        <v>79</v>
      </c>
      <c r="P66" s="104" t="s">
        <v>127</v>
      </c>
      <c r="Q66" s="104" t="s">
        <v>126</v>
      </c>
      <c r="R66" s="104" t="s">
        <v>125</v>
      </c>
      <c r="S66" s="135" t="s">
        <v>73</v>
      </c>
      <c r="T66" s="104" t="s">
        <v>129</v>
      </c>
      <c r="U66" s="104" t="s">
        <v>130</v>
      </c>
    </row>
    <row r="67" spans="11:26" x14ac:dyDescent="0.25">
      <c r="K67" s="7"/>
      <c r="L67" s="135"/>
      <c r="M67" s="65">
        <f>M36</f>
        <v>0.5</v>
      </c>
      <c r="N67" s="65">
        <f>Y5</f>
        <v>0.62945332451914482</v>
      </c>
      <c r="O67" s="65">
        <v>1</v>
      </c>
      <c r="P67" s="65">
        <f>N67</f>
        <v>0.62945332451914482</v>
      </c>
      <c r="Q67" s="106">
        <f>S37:S37</f>
        <v>-0.13914734722966318</v>
      </c>
      <c r="R67" s="67">
        <f>D23</f>
        <v>-0.99842937510086915</v>
      </c>
      <c r="S67" s="135"/>
      <c r="T67" s="106">
        <f>S43</f>
        <v>3.6752626552518375E-2</v>
      </c>
      <c r="U67" s="106">
        <f>D25</f>
        <v>0.89857516632424872</v>
      </c>
    </row>
    <row r="68" spans="11:26" x14ac:dyDescent="0.25">
      <c r="K68" s="7"/>
      <c r="L68" s="135"/>
      <c r="M68" s="143">
        <f>(M67*(N67*(O67-P67)))</f>
        <v>0.11662091838547049</v>
      </c>
      <c r="N68" s="143"/>
      <c r="O68" s="143"/>
      <c r="P68" s="143"/>
      <c r="Q68" s="140">
        <f>Q67*R67</f>
        <v>0.13892879894145627</v>
      </c>
      <c r="R68" s="140"/>
      <c r="S68" s="135"/>
      <c r="T68" s="140">
        <f>T67*U67</f>
        <v>3.3024997517282197E-2</v>
      </c>
      <c r="U68" s="140"/>
    </row>
    <row r="69" spans="11:26" x14ac:dyDescent="0.25">
      <c r="K69" s="7"/>
      <c r="L69" s="135" t="s">
        <v>124</v>
      </c>
      <c r="M69" s="136">
        <f>M68</f>
        <v>0.11662091838547049</v>
      </c>
      <c r="N69" s="136"/>
      <c r="O69" s="136"/>
      <c r="P69" s="135" t="s">
        <v>89</v>
      </c>
      <c r="Q69" s="136">
        <f>Q68+T68</f>
        <v>0.17195379645873846</v>
      </c>
      <c r="R69" s="136"/>
    </row>
    <row r="70" spans="11:26" x14ac:dyDescent="0.25">
      <c r="K70" s="7"/>
      <c r="L70" s="135"/>
      <c r="M70" s="136"/>
      <c r="N70" s="136"/>
      <c r="O70" s="136"/>
      <c r="P70" s="135"/>
      <c r="Q70" s="136"/>
      <c r="R70" s="136"/>
    </row>
    <row r="71" spans="11:26" x14ac:dyDescent="0.25">
      <c r="K71" s="7"/>
      <c r="L71" s="137" t="s">
        <v>124</v>
      </c>
      <c r="M71" s="138">
        <f>M69*Q69</f>
        <v>2.0053409662886344E-2</v>
      </c>
      <c r="N71" s="138"/>
      <c r="O71" s="138"/>
      <c r="P71" s="138"/>
      <c r="Q71" s="138"/>
      <c r="R71" s="138"/>
    </row>
    <row r="72" spans="11:26" x14ac:dyDescent="0.25">
      <c r="K72" s="7"/>
      <c r="L72" s="137"/>
      <c r="M72" s="138"/>
      <c r="N72" s="138"/>
      <c r="O72" s="138"/>
      <c r="P72" s="138"/>
      <c r="Q72" s="138"/>
      <c r="R72" s="138"/>
    </row>
    <row r="73" spans="11:26" x14ac:dyDescent="0.25">
      <c r="K73" s="7"/>
    </row>
    <row r="74" spans="11:26" x14ac:dyDescent="0.25">
      <c r="K74" s="7"/>
    </row>
    <row r="75" spans="11:26" ht="15.75" thickBot="1" x14ac:dyDescent="0.3">
      <c r="K75" s="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1:26" x14ac:dyDescent="0.25">
      <c r="K76" s="7"/>
      <c r="L76" s="134" t="s">
        <v>26</v>
      </c>
      <c r="M76" s="134"/>
      <c r="N76" t="s">
        <v>90</v>
      </c>
    </row>
    <row r="77" spans="11:26" x14ac:dyDescent="0.25">
      <c r="K77" s="7"/>
      <c r="L77" s="136" t="s">
        <v>131</v>
      </c>
      <c r="M77" s="136"/>
      <c r="N77" s="136"/>
      <c r="O77" s="136"/>
      <c r="S77" s="146" t="s">
        <v>93</v>
      </c>
      <c r="T77" s="146"/>
      <c r="U77" s="146"/>
    </row>
    <row r="78" spans="11:26" x14ac:dyDescent="0.25">
      <c r="K78" s="7"/>
      <c r="M78" t="s">
        <v>98</v>
      </c>
      <c r="N78" t="s">
        <v>99</v>
      </c>
      <c r="O78" t="s">
        <v>0</v>
      </c>
      <c r="S78" s="135" t="s">
        <v>134</v>
      </c>
      <c r="T78" s="135"/>
      <c r="U78" s="135"/>
    </row>
    <row r="79" spans="11:26" ht="15" customHeight="1" x14ac:dyDescent="0.25">
      <c r="K79" s="7"/>
      <c r="L79" s="137" t="s">
        <v>132</v>
      </c>
      <c r="M79" s="135">
        <f>M48</f>
        <v>0.5</v>
      </c>
      <c r="N79" s="139">
        <f>M71</f>
        <v>2.0053409662886344E-2</v>
      </c>
      <c r="O79" s="78">
        <f>M6</f>
        <v>1</v>
      </c>
      <c r="P79" s="155" t="s">
        <v>6</v>
      </c>
      <c r="Q79" s="57">
        <f>$M$79*$N$79*O79</f>
        <v>1.0026704831443172E-2</v>
      </c>
      <c r="U79" s="97" t="s">
        <v>96</v>
      </c>
      <c r="W79" s="97" t="s">
        <v>97</v>
      </c>
    </row>
    <row r="80" spans="11:26" ht="15" customHeight="1" x14ac:dyDescent="0.25">
      <c r="K80" s="7"/>
      <c r="L80" s="137"/>
      <c r="M80" s="135"/>
      <c r="N80" s="139"/>
      <c r="O80" s="79">
        <f>N6</f>
        <v>-1</v>
      </c>
      <c r="P80" s="155"/>
      <c r="Q80" s="57">
        <f t="shared" ref="Q80:Q81" si="0">$M$79*$N$79*O80</f>
        <v>-1.0026704831443172E-2</v>
      </c>
      <c r="S80" s="137" t="s">
        <v>133</v>
      </c>
      <c r="T80" s="137"/>
      <c r="U80" s="100">
        <f>C21</f>
        <v>0.98034559285164213</v>
      </c>
      <c r="V80" s="154" t="s">
        <v>73</v>
      </c>
      <c r="W80" s="59">
        <f>Q79</f>
        <v>1.0026704831443172E-2</v>
      </c>
      <c r="X80" s="141" t="s">
        <v>6</v>
      </c>
      <c r="Y80" s="63">
        <f>U80+W80</f>
        <v>0.99037229768308532</v>
      </c>
    </row>
    <row r="81" spans="11:26" x14ac:dyDescent="0.25">
      <c r="K81" s="7"/>
      <c r="O81" s="79">
        <f>O6</f>
        <v>-1</v>
      </c>
      <c r="P81" s="155"/>
      <c r="Q81" s="57">
        <f t="shared" si="0"/>
        <v>-1.0026704831443172E-2</v>
      </c>
      <c r="S81" s="137"/>
      <c r="T81" s="137"/>
      <c r="U81" s="100">
        <f>D21</f>
        <v>-1.0396994908911807</v>
      </c>
      <c r="V81" s="154"/>
      <c r="W81" s="59">
        <f>Q80</f>
        <v>-1.0026704831443172E-2</v>
      </c>
      <c r="X81" s="141"/>
      <c r="Y81" s="63">
        <f t="shared" ref="Y81:Y82" si="1">U81+W81</f>
        <v>-1.0497261957226238</v>
      </c>
    </row>
    <row r="82" spans="11:26" x14ac:dyDescent="0.25">
      <c r="K82" s="7"/>
      <c r="U82" s="100">
        <f>E21</f>
        <v>0.96030050910881914</v>
      </c>
      <c r="V82" s="154"/>
      <c r="W82" s="60">
        <f t="shared" ref="W82" si="2">Q81</f>
        <v>-1.0026704831443172E-2</v>
      </c>
      <c r="X82" s="141"/>
      <c r="Y82" s="63">
        <f t="shared" si="1"/>
        <v>0.95027380427737596</v>
      </c>
    </row>
    <row r="83" spans="11:26" ht="15.75" thickBot="1" x14ac:dyDescent="0.3">
      <c r="K83" s="7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1:26" x14ac:dyDescent="0.25">
      <c r="K84" s="7"/>
      <c r="L84" s="134" t="s">
        <v>135</v>
      </c>
      <c r="M84" s="134"/>
    </row>
    <row r="85" spans="11:26" x14ac:dyDescent="0.25">
      <c r="K85" s="7"/>
    </row>
    <row r="86" spans="11:26" x14ac:dyDescent="0.25">
      <c r="K86" s="7"/>
      <c r="L86" t="s">
        <v>136</v>
      </c>
      <c r="M86">
        <f>'Enunciado X1'!W30</f>
        <v>-0.5</v>
      </c>
      <c r="N86" t="s">
        <v>139</v>
      </c>
      <c r="O86" s="136">
        <f>M86^2</f>
        <v>0.25</v>
      </c>
      <c r="P86" s="136"/>
    </row>
    <row r="87" spans="11:26" x14ac:dyDescent="0.25">
      <c r="K87" s="7"/>
      <c r="L87" t="s">
        <v>137</v>
      </c>
      <c r="M87" s="83">
        <f>W30</f>
        <v>-0.48784637050230384</v>
      </c>
      <c r="N87" t="s">
        <v>139</v>
      </c>
      <c r="O87" s="157">
        <f>M87^2</f>
        <v>0.23799408121227111</v>
      </c>
      <c r="P87" s="136"/>
    </row>
    <row r="88" spans="11:26" x14ac:dyDescent="0.25">
      <c r="K88" s="7"/>
      <c r="L88" s="50" t="s">
        <v>138</v>
      </c>
      <c r="M88" s="156">
        <f>SUM(O86:P87)/2</f>
        <v>0.24399704060613556</v>
      </c>
      <c r="N88" s="156"/>
      <c r="O88" s="156"/>
      <c r="P88" s="156"/>
    </row>
  </sheetData>
  <mergeCells count="91">
    <mergeCell ref="T2:T3"/>
    <mergeCell ref="L3:M3"/>
    <mergeCell ref="V5:V6"/>
    <mergeCell ref="L12:M12"/>
    <mergeCell ref="A13:G13"/>
    <mergeCell ref="T13:T14"/>
    <mergeCell ref="P14:P15"/>
    <mergeCell ref="R7:U7"/>
    <mergeCell ref="S9:U9"/>
    <mergeCell ref="X16:X17"/>
    <mergeCell ref="Y16:Y17"/>
    <mergeCell ref="R18:U18"/>
    <mergeCell ref="V18:V20"/>
    <mergeCell ref="X5:X6"/>
    <mergeCell ref="Y5:Y6"/>
    <mergeCell ref="V7:V9"/>
    <mergeCell ref="A19:G19"/>
    <mergeCell ref="P19:P20"/>
    <mergeCell ref="S20:U20"/>
    <mergeCell ref="V16:V17"/>
    <mergeCell ref="T22:T23"/>
    <mergeCell ref="V22:V23"/>
    <mergeCell ref="T16:T17"/>
    <mergeCell ref="X22:X23"/>
    <mergeCell ref="Y22:Y23"/>
    <mergeCell ref="R24:U24"/>
    <mergeCell ref="V24:V26"/>
    <mergeCell ref="S26:U26"/>
    <mergeCell ref="R41:R42"/>
    <mergeCell ref="L28:M28"/>
    <mergeCell ref="M30:N30"/>
    <mergeCell ref="M31:N31"/>
    <mergeCell ref="L33:M33"/>
    <mergeCell ref="L34:P34"/>
    <mergeCell ref="R34:V34"/>
    <mergeCell ref="L35:P35"/>
    <mergeCell ref="R35:R36"/>
    <mergeCell ref="R37:R38"/>
    <mergeCell ref="S37:T38"/>
    <mergeCell ref="R40:V40"/>
    <mergeCell ref="L49:L50"/>
    <mergeCell ref="M49:M50"/>
    <mergeCell ref="N49:N50"/>
    <mergeCell ref="P49:P50"/>
    <mergeCell ref="S49:U49"/>
    <mergeCell ref="R43:R44"/>
    <mergeCell ref="S43:T44"/>
    <mergeCell ref="L46:M46"/>
    <mergeCell ref="L47:O47"/>
    <mergeCell ref="S48:U48"/>
    <mergeCell ref="X51:X52"/>
    <mergeCell ref="L52:L53"/>
    <mergeCell ref="M52:M53"/>
    <mergeCell ref="N52:N53"/>
    <mergeCell ref="P52:P53"/>
    <mergeCell ref="L63:L64"/>
    <mergeCell ref="M63:M64"/>
    <mergeCell ref="N63:Q64"/>
    <mergeCell ref="S51:T52"/>
    <mergeCell ref="V51:V52"/>
    <mergeCell ref="S54:U54"/>
    <mergeCell ref="S56:T57"/>
    <mergeCell ref="V56:V57"/>
    <mergeCell ref="X56:X57"/>
    <mergeCell ref="L61:M61"/>
    <mergeCell ref="S78:U78"/>
    <mergeCell ref="L66:L68"/>
    <mergeCell ref="S66:S68"/>
    <mergeCell ref="M68:P68"/>
    <mergeCell ref="Q68:R68"/>
    <mergeCell ref="T68:U68"/>
    <mergeCell ref="L69:L70"/>
    <mergeCell ref="M69:O70"/>
    <mergeCell ref="P69:P70"/>
    <mergeCell ref="Q69:R70"/>
    <mergeCell ref="L71:L72"/>
    <mergeCell ref="M71:R72"/>
    <mergeCell ref="L76:M76"/>
    <mergeCell ref="L77:O77"/>
    <mergeCell ref="S77:U77"/>
    <mergeCell ref="X80:X82"/>
    <mergeCell ref="L84:M84"/>
    <mergeCell ref="O86:P86"/>
    <mergeCell ref="O87:P87"/>
    <mergeCell ref="S80:T81"/>
    <mergeCell ref="V80:V82"/>
    <mergeCell ref="M88:P88"/>
    <mergeCell ref="L79:L80"/>
    <mergeCell ref="M79:M80"/>
    <mergeCell ref="N79:N80"/>
    <mergeCell ref="P79:P81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119"/>
  <sheetViews>
    <sheetView workbookViewId="0">
      <selection activeCell="A34" sqref="A34"/>
    </sheetView>
  </sheetViews>
  <sheetFormatPr defaultRowHeight="15" x14ac:dyDescent="0.25"/>
  <cols>
    <col min="1" max="1" width="4.42578125" customWidth="1"/>
    <col min="3" max="7" width="9.140625" customWidth="1"/>
    <col min="8" max="8" width="6.140625" customWidth="1"/>
    <col min="9" max="9" width="6.140625" style="9" customWidth="1"/>
    <col min="10" max="11" width="7" customWidth="1"/>
    <col min="13" max="13" width="1.85546875" customWidth="1"/>
    <col min="15" max="16" width="5.7109375" customWidth="1"/>
    <col min="17" max="17" width="6.140625" customWidth="1"/>
    <col min="18" max="18" width="4" customWidth="1"/>
    <col min="19" max="19" width="5.7109375" customWidth="1"/>
    <col min="21" max="21" width="6.5703125" customWidth="1"/>
    <col min="22" max="22" width="5.7109375" customWidth="1"/>
    <col min="24" max="24" width="13.42578125" customWidth="1"/>
    <col min="25" max="25" width="3.5703125" customWidth="1"/>
    <col min="26" max="26" width="13.7109375" bestFit="1" customWidth="1"/>
    <col min="27" max="27" width="4" customWidth="1"/>
  </cols>
  <sheetData>
    <row r="1" spans="1:29" x14ac:dyDescent="0.25">
      <c r="A1" t="s">
        <v>140</v>
      </c>
      <c r="M1" s="7"/>
      <c r="N1" s="134" t="s">
        <v>26</v>
      </c>
      <c r="O1" s="134"/>
      <c r="P1" s="72" t="s">
        <v>175</v>
      </c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</row>
    <row r="2" spans="1:29" ht="15.75" thickBot="1" x14ac:dyDescent="0.3">
      <c r="M2" s="7"/>
      <c r="S2" t="s">
        <v>27</v>
      </c>
      <c r="W2" s="148" t="s">
        <v>40</v>
      </c>
      <c r="X2" s="76">
        <v>1</v>
      </c>
    </row>
    <row r="3" spans="1:29" ht="15.75" thickBot="1" x14ac:dyDescent="0.3">
      <c r="M3" s="7"/>
      <c r="S3" t="str">
        <f>B32</f>
        <v>W4(0)  =</v>
      </c>
      <c r="W3" s="148"/>
      <c r="X3" s="46" t="s">
        <v>41</v>
      </c>
    </row>
    <row r="4" spans="1:29" ht="15.75" thickBot="1" x14ac:dyDescent="0.3">
      <c r="B4" s="5" t="s">
        <v>10</v>
      </c>
      <c r="D4" s="5" t="s">
        <v>10</v>
      </c>
      <c r="E4" s="9"/>
      <c r="M4" s="7"/>
      <c r="N4" s="25" t="s">
        <v>0</v>
      </c>
      <c r="O4" s="26">
        <f>C24</f>
        <v>1</v>
      </c>
      <c r="P4" s="85">
        <f>D24</f>
        <v>1</v>
      </c>
      <c r="Q4" s="25">
        <f>E24</f>
        <v>-1</v>
      </c>
      <c r="R4" s="27">
        <f>F24</f>
        <v>1</v>
      </c>
      <c r="S4" s="29">
        <f>C32</f>
        <v>1</v>
      </c>
    </row>
    <row r="5" spans="1:29" ht="15.75" thickBot="1" x14ac:dyDescent="0.3">
      <c r="L5" s="15"/>
      <c r="M5" s="7"/>
      <c r="R5" s="28"/>
      <c r="S5" s="30">
        <f>D32</f>
        <v>-1</v>
      </c>
      <c r="W5" s="50" t="s">
        <v>147</v>
      </c>
      <c r="X5" s="32">
        <v>1</v>
      </c>
      <c r="Y5" s="149" t="s">
        <v>6</v>
      </c>
      <c r="Z5" s="69">
        <v>1</v>
      </c>
      <c r="AA5" s="149" t="s">
        <v>6</v>
      </c>
      <c r="AB5" s="153">
        <f>Z5/Z6</f>
        <v>0.7310585786300049</v>
      </c>
      <c r="AC5" s="135" t="s">
        <v>152</v>
      </c>
    </row>
    <row r="6" spans="1:29" x14ac:dyDescent="0.25">
      <c r="L6" s="8"/>
      <c r="M6" s="24"/>
      <c r="R6" s="28"/>
      <c r="S6" s="30">
        <f>E32</f>
        <v>-1</v>
      </c>
      <c r="X6" t="s">
        <v>148</v>
      </c>
      <c r="Y6" s="149"/>
      <c r="Z6" s="40">
        <f>V10+U9</f>
        <v>1.3678794411714423</v>
      </c>
      <c r="AA6" s="149"/>
      <c r="AB6" s="153"/>
      <c r="AC6" s="135"/>
    </row>
    <row r="7" spans="1:29" x14ac:dyDescent="0.25">
      <c r="M7" s="7"/>
      <c r="P7" s="9"/>
      <c r="R7" s="28"/>
      <c r="S7" s="30">
        <f>F32</f>
        <v>1</v>
      </c>
      <c r="U7" s="136"/>
      <c r="V7" s="136"/>
      <c r="W7" s="136"/>
      <c r="X7" s="136"/>
      <c r="Y7" s="86"/>
    </row>
    <row r="8" spans="1:29" ht="15.75" thickBot="1" x14ac:dyDescent="0.3">
      <c r="L8" s="8"/>
      <c r="M8" s="7"/>
      <c r="U8" s="136" t="s">
        <v>32</v>
      </c>
      <c r="V8" s="136"/>
      <c r="W8" s="136"/>
      <c r="X8" s="136"/>
      <c r="Y8" s="86"/>
    </row>
    <row r="9" spans="1:29" ht="15.75" thickBot="1" x14ac:dyDescent="0.3">
      <c r="A9" s="5" t="s">
        <v>0</v>
      </c>
      <c r="L9" s="8"/>
      <c r="M9" s="24"/>
      <c r="N9" t="s">
        <v>174</v>
      </c>
      <c r="O9" s="8">
        <f>O4*$S4</f>
        <v>1</v>
      </c>
      <c r="P9" s="9">
        <f>P4*$S5</f>
        <v>-1</v>
      </c>
      <c r="Q9" s="9">
        <f>Q4*$S6</f>
        <v>1</v>
      </c>
      <c r="R9" s="28">
        <f>R4*$S7</f>
        <v>1</v>
      </c>
      <c r="S9" s="31" t="s">
        <v>6</v>
      </c>
      <c r="T9" s="87">
        <f>SUM(O9:R9)</f>
        <v>2</v>
      </c>
      <c r="U9" s="36">
        <v>1</v>
      </c>
      <c r="V9" s="38" t="s">
        <v>31</v>
      </c>
      <c r="W9" s="37">
        <v>-0.5</v>
      </c>
      <c r="X9" s="39">
        <f>T9</f>
        <v>2</v>
      </c>
      <c r="Y9" s="86"/>
    </row>
    <row r="10" spans="1:29" ht="15.75" thickBot="1" x14ac:dyDescent="0.3">
      <c r="M10" s="24"/>
      <c r="U10" s="77"/>
      <c r="V10" s="150">
        <f>EXP((W9)*X9)</f>
        <v>0.36787944117144233</v>
      </c>
      <c r="W10" s="151"/>
      <c r="X10" s="152"/>
      <c r="Y10" s="86"/>
    </row>
    <row r="11" spans="1:29" ht="15.75" thickBot="1" x14ac:dyDescent="0.3">
      <c r="A11" s="5" t="s">
        <v>1</v>
      </c>
      <c r="M11" s="7"/>
      <c r="Y11" s="68"/>
    </row>
    <row r="12" spans="1:29" x14ac:dyDescent="0.25">
      <c r="M12" s="7"/>
      <c r="N12" s="134" t="s">
        <v>223</v>
      </c>
      <c r="O12" s="134"/>
      <c r="P12" s="134"/>
      <c r="Q12" s="134"/>
      <c r="R12" s="134"/>
      <c r="S12" s="134"/>
      <c r="T12" s="134"/>
      <c r="U12" s="134"/>
      <c r="V12" s="92"/>
      <c r="W12" s="92"/>
      <c r="X12" s="92"/>
      <c r="Y12" s="92"/>
      <c r="Z12" s="92"/>
      <c r="AA12" s="92"/>
      <c r="AB12" s="92"/>
      <c r="AC12" s="94"/>
    </row>
    <row r="13" spans="1:29" ht="15.75" thickBot="1" x14ac:dyDescent="0.3">
      <c r="A13" s="84"/>
      <c r="B13" s="84"/>
      <c r="C13" s="84"/>
      <c r="D13" s="84"/>
      <c r="E13" s="84"/>
      <c r="F13" s="84"/>
      <c r="G13" s="84"/>
      <c r="H13" s="84"/>
      <c r="I13" s="84"/>
      <c r="M13" s="7"/>
      <c r="O13" t="s">
        <v>9</v>
      </c>
      <c r="P13" t="s">
        <v>34</v>
      </c>
      <c r="Q13" t="s">
        <v>176</v>
      </c>
      <c r="W13" s="137" t="s">
        <v>185</v>
      </c>
      <c r="X13" s="32">
        <v>1</v>
      </c>
      <c r="Y13" s="149" t="s">
        <v>6</v>
      </c>
      <c r="Z13" s="69">
        <v>1</v>
      </c>
      <c r="AA13" s="149" t="s">
        <v>6</v>
      </c>
      <c r="AB13" s="153">
        <f>Z13/Z14</f>
        <v>0.70381458534784525</v>
      </c>
      <c r="AC13" s="135" t="s">
        <v>151</v>
      </c>
    </row>
    <row r="14" spans="1:29" ht="15.75" thickBot="1" x14ac:dyDescent="0.3">
      <c r="A14" s="84"/>
      <c r="B14" s="84"/>
      <c r="C14" s="84"/>
      <c r="D14" s="84"/>
      <c r="E14" s="84"/>
      <c r="F14" s="84"/>
      <c r="G14" s="84"/>
      <c r="H14" s="84"/>
      <c r="I14" s="84"/>
      <c r="M14" s="7"/>
      <c r="N14" s="28" t="s">
        <v>146</v>
      </c>
      <c r="O14" s="68">
        <v>1</v>
      </c>
      <c r="P14" s="68">
        <f>$AB$5</f>
        <v>0.7310585786300049</v>
      </c>
      <c r="Q14" s="73">
        <f>C34</f>
        <v>1</v>
      </c>
      <c r="R14" s="142"/>
      <c r="W14" s="137"/>
      <c r="X14" s="47">
        <f>1+V17</f>
        <v>1.4208287535072486</v>
      </c>
      <c r="Y14" s="149"/>
      <c r="Z14" s="40">
        <f>V17+U16</f>
        <v>1.4208287535072486</v>
      </c>
      <c r="AA14" s="149"/>
      <c r="AB14" s="153"/>
      <c r="AC14" s="135"/>
    </row>
    <row r="15" spans="1:29" ht="15.75" thickBot="1" x14ac:dyDescent="0.3">
      <c r="A15" s="5" t="s">
        <v>141</v>
      </c>
      <c r="B15" s="84"/>
      <c r="C15" s="84"/>
      <c r="D15" s="84"/>
      <c r="E15" s="84"/>
      <c r="F15" s="84"/>
      <c r="G15" s="84"/>
      <c r="H15" s="84"/>
      <c r="I15" s="84"/>
      <c r="M15" s="7"/>
      <c r="O15" s="68"/>
      <c r="P15" s="75"/>
      <c r="Q15" s="68">
        <f>D34</f>
        <v>1</v>
      </c>
      <c r="R15" s="142"/>
      <c r="U15" s="136" t="s">
        <v>32</v>
      </c>
      <c r="V15" s="136"/>
      <c r="W15" s="136"/>
      <c r="X15" s="136"/>
      <c r="Y15" s="135"/>
    </row>
    <row r="16" spans="1:29" x14ac:dyDescent="0.25">
      <c r="A16" s="84"/>
      <c r="B16" s="84"/>
      <c r="C16" s="84"/>
      <c r="D16" s="84"/>
      <c r="E16" s="84"/>
      <c r="F16" s="84"/>
      <c r="G16" s="84"/>
      <c r="H16" s="84"/>
      <c r="I16" s="84"/>
      <c r="M16" s="7"/>
      <c r="U16" s="36">
        <v>1</v>
      </c>
      <c r="V16" s="38" t="s">
        <v>31</v>
      </c>
      <c r="W16" s="37">
        <v>-0.5</v>
      </c>
      <c r="X16" s="39">
        <f>R17</f>
        <v>1.7310585786300048</v>
      </c>
      <c r="Y16" s="135"/>
    </row>
    <row r="17" spans="1:30" ht="15.75" thickBot="1" x14ac:dyDescent="0.3">
      <c r="A17" s="84"/>
      <c r="B17" s="84"/>
      <c r="C17" s="84"/>
      <c r="D17" s="84"/>
      <c r="E17" s="84"/>
      <c r="F17" s="84"/>
      <c r="G17" s="84"/>
      <c r="H17" s="84"/>
      <c r="I17" s="84"/>
      <c r="J17" t="s">
        <v>61</v>
      </c>
      <c r="M17" s="7"/>
      <c r="N17" s="107" t="s">
        <v>180</v>
      </c>
      <c r="O17" s="108">
        <f>O14*Q14</f>
        <v>1</v>
      </c>
      <c r="P17" s="109">
        <f>P14*Q15</f>
        <v>0.7310585786300049</v>
      </c>
      <c r="Q17" s="108" t="s">
        <v>6</v>
      </c>
      <c r="R17" s="164">
        <f>SUM(O17:P17)</f>
        <v>1.7310585786300048</v>
      </c>
      <c r="S17" s="164"/>
      <c r="U17" s="77"/>
      <c r="V17" s="150">
        <f>EXP((W16)*X16)</f>
        <v>0.42082875350724858</v>
      </c>
      <c r="W17" s="151"/>
      <c r="X17" s="152"/>
      <c r="Y17" s="135"/>
    </row>
    <row r="18" spans="1:30" x14ac:dyDescent="0.25">
      <c r="A18" s="84"/>
      <c r="B18" s="84"/>
      <c r="C18" s="84"/>
      <c r="D18" s="84"/>
      <c r="E18" s="84"/>
      <c r="F18" s="84"/>
      <c r="G18" s="84"/>
      <c r="H18" s="84"/>
      <c r="I18" s="84"/>
      <c r="M18" s="7"/>
      <c r="Q18" t="s">
        <v>177</v>
      </c>
    </row>
    <row r="19" spans="1:30" ht="15.75" thickBot="1" x14ac:dyDescent="0.3">
      <c r="A19" s="84"/>
      <c r="B19" s="84"/>
      <c r="C19" s="84"/>
      <c r="D19" s="84"/>
      <c r="E19" s="84"/>
      <c r="F19" s="84"/>
      <c r="G19" s="84"/>
      <c r="H19" s="84"/>
      <c r="I19" s="84"/>
      <c r="M19" s="7"/>
      <c r="N19" s="28" t="s">
        <v>181</v>
      </c>
      <c r="O19" s="68">
        <v>1</v>
      </c>
      <c r="P19" s="68">
        <f>$AB$5</f>
        <v>0.7310585786300049</v>
      </c>
      <c r="Q19" s="73">
        <f>C36</f>
        <v>-1</v>
      </c>
      <c r="R19" s="142"/>
      <c r="W19" s="137" t="s">
        <v>186</v>
      </c>
      <c r="X19" s="32">
        <v>1</v>
      </c>
      <c r="Y19" s="149" t="s">
        <v>6</v>
      </c>
      <c r="Z19" s="69">
        <v>1</v>
      </c>
      <c r="AA19" s="149" t="s">
        <v>6</v>
      </c>
      <c r="AB19" s="153">
        <f>Z19/Z20</f>
        <v>0.466432888175216</v>
      </c>
      <c r="AC19" s="135" t="s">
        <v>191</v>
      </c>
    </row>
    <row r="20" spans="1:30" x14ac:dyDescent="0.25">
      <c r="A20" s="84"/>
      <c r="B20" s="84"/>
      <c r="C20" s="84"/>
      <c r="D20" s="84"/>
      <c r="E20" s="84"/>
      <c r="F20" s="84"/>
      <c r="G20" s="84"/>
      <c r="H20" s="84"/>
      <c r="I20" s="84"/>
      <c r="M20" s="7"/>
      <c r="O20" s="68"/>
      <c r="P20" s="75"/>
      <c r="Q20" s="68">
        <f>D36</f>
        <v>1</v>
      </c>
      <c r="R20" s="142"/>
      <c r="W20" s="137"/>
      <c r="X20" s="47">
        <f>1+V23</f>
        <v>2.1439311535518244</v>
      </c>
      <c r="Y20" s="149"/>
      <c r="Z20" s="40">
        <f>V23+U22</f>
        <v>2.1439311535518244</v>
      </c>
      <c r="AA20" s="149"/>
      <c r="AB20" s="153"/>
      <c r="AC20" s="135"/>
    </row>
    <row r="21" spans="1:30" x14ac:dyDescent="0.25">
      <c r="A21" s="84"/>
      <c r="B21" s="84"/>
      <c r="C21" s="84"/>
      <c r="D21" s="84"/>
      <c r="E21" s="84"/>
      <c r="F21" s="84"/>
      <c r="G21" s="84"/>
      <c r="H21" s="84"/>
      <c r="I21" s="84"/>
      <c r="M21" s="7"/>
      <c r="U21" s="136" t="s">
        <v>32</v>
      </c>
      <c r="V21" s="136"/>
      <c r="W21" s="136"/>
      <c r="X21" s="136"/>
      <c r="Y21" s="135"/>
    </row>
    <row r="22" spans="1:30" x14ac:dyDescent="0.25">
      <c r="A22" s="148" t="s">
        <v>159</v>
      </c>
      <c r="B22" s="148"/>
      <c r="C22" s="148"/>
      <c r="D22" s="148"/>
      <c r="E22" s="148"/>
      <c r="F22" s="148"/>
      <c r="G22" s="148"/>
      <c r="H22" s="148"/>
      <c r="I22" s="148"/>
      <c r="M22" s="7"/>
      <c r="N22" s="107" t="s">
        <v>181</v>
      </c>
      <c r="O22" s="108">
        <f>O19*Q19</f>
        <v>-1</v>
      </c>
      <c r="P22" s="109">
        <f>P19*Q20</f>
        <v>0.7310585786300049</v>
      </c>
      <c r="Q22" s="108" t="s">
        <v>6</v>
      </c>
      <c r="R22" s="164">
        <f>SUM(O22:P22)</f>
        <v>-0.2689414213699951</v>
      </c>
      <c r="S22" s="164"/>
      <c r="U22" s="36">
        <v>1</v>
      </c>
      <c r="V22" s="38" t="s">
        <v>31</v>
      </c>
      <c r="W22" s="37">
        <v>-0.5</v>
      </c>
      <c r="X22" s="39">
        <f>R22</f>
        <v>-0.2689414213699951</v>
      </c>
      <c r="Y22" s="135"/>
      <c r="AC22" t="s">
        <v>155</v>
      </c>
    </row>
    <row r="23" spans="1:30" ht="15.75" thickBot="1" x14ac:dyDescent="0.3">
      <c r="C23" s="114" t="s">
        <v>166</v>
      </c>
      <c r="D23" s="114" t="s">
        <v>167</v>
      </c>
      <c r="E23" s="114" t="s">
        <v>168</v>
      </c>
      <c r="F23" s="114" t="s">
        <v>169</v>
      </c>
      <c r="M23" s="7"/>
      <c r="Q23" t="s">
        <v>178</v>
      </c>
      <c r="U23" s="77"/>
      <c r="V23" s="150">
        <f>EXP((W22)*X22)</f>
        <v>1.1439311535518244</v>
      </c>
      <c r="W23" s="151"/>
      <c r="X23" s="152"/>
      <c r="Y23" s="135"/>
    </row>
    <row r="24" spans="1:30" x14ac:dyDescent="0.25">
      <c r="B24" s="175" t="s">
        <v>0</v>
      </c>
      <c r="C24" s="176">
        <v>1</v>
      </c>
      <c r="D24" s="177">
        <v>1</v>
      </c>
      <c r="E24" s="177">
        <v>-1</v>
      </c>
      <c r="F24" s="175">
        <v>1</v>
      </c>
      <c r="G24" s="74"/>
      <c r="H24" s="21" t="s">
        <v>2</v>
      </c>
      <c r="I24" s="20">
        <v>1</v>
      </c>
      <c r="J24" s="21">
        <v>-1</v>
      </c>
      <c r="K24" s="21">
        <v>-1</v>
      </c>
      <c r="L24" s="21">
        <v>-1</v>
      </c>
      <c r="M24" s="7"/>
      <c r="N24" s="28" t="s">
        <v>182</v>
      </c>
      <c r="O24" s="68">
        <v>1</v>
      </c>
      <c r="P24" s="68">
        <f>$AB$5</f>
        <v>0.7310585786300049</v>
      </c>
      <c r="Q24" s="73">
        <f>C38</f>
        <v>1</v>
      </c>
      <c r="R24" s="142"/>
      <c r="S24" s="88"/>
      <c r="T24" s="88"/>
      <c r="U24" s="89"/>
      <c r="V24" s="89"/>
      <c r="W24" s="89"/>
      <c r="X24" s="89"/>
      <c r="Y24" s="90"/>
      <c r="Z24" s="88"/>
      <c r="AA24" s="88"/>
      <c r="AB24" s="88"/>
    </row>
    <row r="25" spans="1:30" ht="15.75" thickBot="1" x14ac:dyDescent="0.3">
      <c r="B25" s="68"/>
      <c r="C25" s="68"/>
      <c r="D25" s="68"/>
      <c r="E25" s="68"/>
      <c r="F25" s="68"/>
      <c r="G25" s="68"/>
      <c r="H25" s="9"/>
      <c r="M25" s="7"/>
      <c r="O25" s="68"/>
      <c r="P25" s="75"/>
      <c r="Q25" s="68">
        <f>D38</f>
        <v>-1</v>
      </c>
      <c r="R25" s="142"/>
      <c r="S25" s="88"/>
      <c r="T25" s="88"/>
      <c r="W25" s="137" t="s">
        <v>187</v>
      </c>
      <c r="X25" s="32">
        <v>1</v>
      </c>
      <c r="Y25" s="149" t="s">
        <v>6</v>
      </c>
      <c r="Z25" s="69">
        <v>1</v>
      </c>
      <c r="AA25" s="149" t="s">
        <v>6</v>
      </c>
      <c r="AB25" s="153">
        <f>Z25/Z26</f>
        <v>0.533567111824784</v>
      </c>
      <c r="AC25" s="135" t="s">
        <v>190</v>
      </c>
    </row>
    <row r="26" spans="1:30" x14ac:dyDescent="0.25">
      <c r="B26" s="76" t="s">
        <v>1</v>
      </c>
      <c r="C26" s="20">
        <v>1</v>
      </c>
      <c r="D26" s="21">
        <v>1</v>
      </c>
      <c r="E26" s="21">
        <v>-1</v>
      </c>
      <c r="F26" s="76">
        <v>-1</v>
      </c>
      <c r="G26" s="74"/>
      <c r="H26" s="21" t="s">
        <v>3</v>
      </c>
      <c r="I26" s="20">
        <v>-1</v>
      </c>
      <c r="J26" s="21">
        <v>1</v>
      </c>
      <c r="K26" s="21">
        <v>-1</v>
      </c>
      <c r="L26" s="21">
        <v>-1</v>
      </c>
      <c r="M26" s="7"/>
      <c r="S26" s="88"/>
      <c r="T26" s="88"/>
      <c r="W26" s="137"/>
      <c r="X26" s="47">
        <f>1+V29</f>
        <v>1.8741784825905576</v>
      </c>
      <c r="Y26" s="149"/>
      <c r="Z26" s="40">
        <f>V29+U28</f>
        <v>1.8741784825905576</v>
      </c>
      <c r="AA26" s="149"/>
      <c r="AB26" s="153"/>
      <c r="AC26" s="135"/>
    </row>
    <row r="27" spans="1:30" x14ac:dyDescent="0.25">
      <c r="B27" s="25"/>
      <c r="C27" s="85"/>
      <c r="D27" s="85"/>
      <c r="E27" s="85"/>
      <c r="F27" s="25"/>
      <c r="G27" s="85"/>
      <c r="H27" s="85"/>
      <c r="J27" s="85"/>
      <c r="K27" s="85"/>
      <c r="L27" s="9"/>
      <c r="M27" s="7"/>
      <c r="N27" s="107" t="s">
        <v>182</v>
      </c>
      <c r="O27" s="108">
        <f>O24*Q24</f>
        <v>1</v>
      </c>
      <c r="P27" s="109">
        <f>P24*Q25</f>
        <v>-0.7310585786300049</v>
      </c>
      <c r="Q27" s="108" t="s">
        <v>6</v>
      </c>
      <c r="R27" s="164">
        <f>SUM(O27:P27)</f>
        <v>0.2689414213699951</v>
      </c>
      <c r="S27" s="164"/>
      <c r="T27" s="88"/>
      <c r="U27" s="136" t="s">
        <v>32</v>
      </c>
      <c r="V27" s="136"/>
      <c r="W27" s="136"/>
      <c r="X27" s="136"/>
      <c r="Y27" s="135"/>
    </row>
    <row r="28" spans="1:30" x14ac:dyDescent="0.25">
      <c r="B28" s="76" t="s">
        <v>143</v>
      </c>
      <c r="C28" s="20">
        <v>1</v>
      </c>
      <c r="D28" s="21">
        <v>-1</v>
      </c>
      <c r="E28" s="21">
        <v>-1</v>
      </c>
      <c r="F28" s="76">
        <v>-1</v>
      </c>
      <c r="G28" s="74"/>
      <c r="H28" s="21" t="s">
        <v>142</v>
      </c>
      <c r="I28" s="20">
        <v>-1</v>
      </c>
      <c r="J28" s="21">
        <v>-1</v>
      </c>
      <c r="K28" s="21">
        <v>1</v>
      </c>
      <c r="L28" s="21">
        <v>-1</v>
      </c>
      <c r="M28" s="7"/>
      <c r="N28" s="88"/>
      <c r="O28" s="88"/>
      <c r="P28" s="88"/>
      <c r="Q28" s="88" t="s">
        <v>179</v>
      </c>
      <c r="R28" s="88"/>
      <c r="S28" s="88"/>
      <c r="T28" s="88"/>
      <c r="U28" s="36">
        <v>1</v>
      </c>
      <c r="V28" s="38" t="s">
        <v>31</v>
      </c>
      <c r="W28" s="37">
        <v>-0.5</v>
      </c>
      <c r="X28" s="39">
        <f>R27</f>
        <v>0.2689414213699951</v>
      </c>
      <c r="Y28" s="135"/>
    </row>
    <row r="29" spans="1:30" ht="15.75" thickBot="1" x14ac:dyDescent="0.3">
      <c r="B29" s="25"/>
      <c r="C29" s="85"/>
      <c r="D29" s="85"/>
      <c r="E29" s="85"/>
      <c r="F29" s="25"/>
      <c r="G29" s="25"/>
      <c r="H29" s="85"/>
      <c r="I29" s="85"/>
      <c r="J29" s="85"/>
      <c r="K29" s="85"/>
      <c r="L29" s="9"/>
      <c r="M29" s="7"/>
      <c r="N29" s="28" t="s">
        <v>183</v>
      </c>
      <c r="O29" s="68">
        <v>1</v>
      </c>
      <c r="P29" s="68">
        <f>$AB$5</f>
        <v>0.7310585786300049</v>
      </c>
      <c r="Q29" s="73">
        <f>C40</f>
        <v>-1</v>
      </c>
      <c r="R29" s="142"/>
      <c r="S29" s="88"/>
      <c r="T29" s="88"/>
      <c r="U29" s="77"/>
      <c r="V29" s="150">
        <f>EXP((W28)*X28)</f>
        <v>0.87417848259055764</v>
      </c>
      <c r="W29" s="151"/>
      <c r="X29" s="152"/>
      <c r="Y29" s="135"/>
      <c r="AC29" s="9"/>
    </row>
    <row r="30" spans="1:30" x14ac:dyDescent="0.25">
      <c r="A30" s="148" t="s">
        <v>144</v>
      </c>
      <c r="B30" s="148"/>
      <c r="C30" s="148"/>
      <c r="D30" s="148"/>
      <c r="E30" s="148"/>
      <c r="F30" s="111"/>
      <c r="G30" s="25"/>
      <c r="H30" s="25"/>
      <c r="I30" s="25"/>
      <c r="J30" s="85"/>
      <c r="K30" s="85"/>
      <c r="L30" s="9"/>
      <c r="M30" s="7"/>
      <c r="O30" s="68"/>
      <c r="P30" s="75"/>
      <c r="Q30" s="68">
        <f>D40</f>
        <v>-1</v>
      </c>
      <c r="R30" s="142"/>
      <c r="U30" s="89"/>
      <c r="V30" s="89"/>
      <c r="W30" s="89"/>
      <c r="X30" s="89"/>
      <c r="Y30" s="90"/>
      <c r="Z30" s="88"/>
      <c r="AA30" s="88"/>
      <c r="AB30" s="88"/>
      <c r="AC30" s="88"/>
      <c r="AD30" s="88"/>
    </row>
    <row r="31" spans="1:30" ht="15.75" thickBot="1" x14ac:dyDescent="0.3">
      <c r="C31" s="110" t="s">
        <v>20</v>
      </c>
      <c r="D31" s="110" t="s">
        <v>167</v>
      </c>
      <c r="E31" s="110" t="s">
        <v>168</v>
      </c>
      <c r="F31" s="110" t="s">
        <v>169</v>
      </c>
      <c r="G31" s="110"/>
      <c r="M31" s="7"/>
      <c r="W31" s="137" t="s">
        <v>188</v>
      </c>
      <c r="X31" s="32">
        <v>1</v>
      </c>
      <c r="Y31" s="149" t="s">
        <v>6</v>
      </c>
      <c r="Z31" s="69">
        <v>1</v>
      </c>
      <c r="AA31" s="149" t="s">
        <v>6</v>
      </c>
      <c r="AB31" s="153">
        <f>Z31/Z32</f>
        <v>0.29618541465215475</v>
      </c>
      <c r="AC31" s="135" t="s">
        <v>189</v>
      </c>
      <c r="AD31" s="88"/>
    </row>
    <row r="32" spans="1:30" ht="15.75" x14ac:dyDescent="0.25">
      <c r="B32" s="19" t="s">
        <v>172</v>
      </c>
      <c r="C32" s="20">
        <v>1</v>
      </c>
      <c r="D32" s="21">
        <v>-1</v>
      </c>
      <c r="E32" s="21">
        <v>-1</v>
      </c>
      <c r="F32" s="76">
        <v>1</v>
      </c>
      <c r="G32" s="74"/>
      <c r="M32" s="7"/>
      <c r="N32" s="107" t="s">
        <v>183</v>
      </c>
      <c r="O32" s="108">
        <f>O29*Q29</f>
        <v>-1</v>
      </c>
      <c r="P32" s="109">
        <f>P29*Q30</f>
        <v>-0.7310585786300049</v>
      </c>
      <c r="Q32" s="108" t="s">
        <v>6</v>
      </c>
      <c r="R32" s="164">
        <f>SUM(O32:P32)</f>
        <v>-1.7310585786300048</v>
      </c>
      <c r="S32" s="164"/>
      <c r="W32" s="137"/>
      <c r="X32" s="47">
        <f>1+V35</f>
        <v>3.3762634840558143</v>
      </c>
      <c r="Y32" s="149"/>
      <c r="Z32" s="40">
        <f>V35+U34</f>
        <v>3.3762634840558143</v>
      </c>
      <c r="AA32" s="149"/>
      <c r="AB32" s="153"/>
      <c r="AC32" s="135"/>
      <c r="AD32" s="88"/>
    </row>
    <row r="33" spans="1:30" ht="15.75" x14ac:dyDescent="0.25">
      <c r="B33" s="14"/>
      <c r="C33" s="71" t="s">
        <v>20</v>
      </c>
      <c r="D33" s="71" t="s">
        <v>192</v>
      </c>
      <c r="E33" s="71"/>
      <c r="F33" s="71"/>
      <c r="G33" s="71"/>
      <c r="J33" s="85"/>
      <c r="K33" s="85"/>
      <c r="L33" s="9"/>
      <c r="M33" s="7"/>
      <c r="U33" s="136" t="s">
        <v>32</v>
      </c>
      <c r="V33" s="136"/>
      <c r="W33" s="136"/>
      <c r="X33" s="136"/>
      <c r="Y33" s="135"/>
      <c r="AC33" s="88"/>
      <c r="AD33" s="88"/>
    </row>
    <row r="34" spans="1:30" ht="15.75" x14ac:dyDescent="0.25">
      <c r="B34" s="19" t="s">
        <v>145</v>
      </c>
      <c r="C34" s="22">
        <v>1</v>
      </c>
      <c r="D34" s="23">
        <v>1</v>
      </c>
      <c r="E34" s="116"/>
      <c r="G34" s="9"/>
      <c r="M34" s="7"/>
      <c r="U34" s="36">
        <v>1</v>
      </c>
      <c r="V34" s="38" t="s">
        <v>31</v>
      </c>
      <c r="W34" s="37">
        <v>-0.5</v>
      </c>
      <c r="X34" s="39">
        <f>R32</f>
        <v>-1.7310585786300048</v>
      </c>
      <c r="Y34" s="135"/>
      <c r="AC34" s="88"/>
    </row>
    <row r="35" spans="1:30" ht="15.75" thickBot="1" x14ac:dyDescent="0.3">
      <c r="C35" s="68" t="s">
        <v>20</v>
      </c>
      <c r="D35" s="68" t="s">
        <v>193</v>
      </c>
      <c r="E35" s="68"/>
      <c r="F35" s="68"/>
      <c r="J35" s="85"/>
      <c r="K35" s="85"/>
      <c r="L35" s="9"/>
      <c r="M35" s="7"/>
      <c r="N35" t="s">
        <v>184</v>
      </c>
      <c r="U35" s="77"/>
      <c r="V35" s="150">
        <f>EXP((W34)*X34)</f>
        <v>2.3762634840558143</v>
      </c>
      <c r="W35" s="151"/>
      <c r="X35" s="152"/>
      <c r="Y35" s="135"/>
      <c r="AC35" s="88"/>
    </row>
    <row r="36" spans="1:30" ht="16.5" thickBot="1" x14ac:dyDescent="0.3">
      <c r="B36" s="19" t="s">
        <v>170</v>
      </c>
      <c r="C36" s="22">
        <v>-1</v>
      </c>
      <c r="D36" s="23">
        <v>1</v>
      </c>
      <c r="E36" s="116"/>
      <c r="G36" s="9"/>
      <c r="M36" s="7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30" x14ac:dyDescent="0.25">
      <c r="A37" s="9"/>
      <c r="B37" s="9"/>
      <c r="C37" s="129" t="s">
        <v>20</v>
      </c>
      <c r="D37" s="129" t="s">
        <v>194</v>
      </c>
      <c r="E37" s="9"/>
      <c r="F37" s="9"/>
      <c r="G37" s="9"/>
      <c r="H37" s="9"/>
      <c r="J37" s="85"/>
      <c r="K37" s="85"/>
      <c r="L37" s="9"/>
      <c r="M37" s="7"/>
      <c r="N37" s="160" t="s">
        <v>160</v>
      </c>
      <c r="O37" s="160"/>
      <c r="P37" s="160"/>
      <c r="Q37" s="160"/>
      <c r="R37" s="160"/>
      <c r="S37" s="160"/>
      <c r="T37" s="160"/>
      <c r="U37" s="160"/>
      <c r="V37" s="92"/>
      <c r="W37" s="92"/>
      <c r="X37" s="92"/>
      <c r="Y37" s="92"/>
      <c r="Z37" s="92"/>
      <c r="AA37" s="92"/>
      <c r="AB37" s="92"/>
      <c r="AC37" s="92"/>
    </row>
    <row r="38" spans="1:30" ht="15.75" x14ac:dyDescent="0.25">
      <c r="A38" s="9"/>
      <c r="B38" s="19" t="s">
        <v>171</v>
      </c>
      <c r="C38" s="22">
        <v>1</v>
      </c>
      <c r="D38" s="23">
        <v>-1</v>
      </c>
      <c r="E38" s="116"/>
      <c r="F38" s="9"/>
      <c r="G38" s="9"/>
      <c r="H38" s="9"/>
      <c r="M38" s="7"/>
      <c r="S38" s="68"/>
      <c r="T38" s="68"/>
    </row>
    <row r="39" spans="1:30" x14ac:dyDescent="0.25">
      <c r="A39" s="9"/>
      <c r="C39" s="68" t="s">
        <v>20</v>
      </c>
      <c r="D39" s="68" t="s">
        <v>195</v>
      </c>
      <c r="E39" s="68"/>
      <c r="F39" s="9"/>
      <c r="G39" s="9"/>
      <c r="H39" s="9"/>
      <c r="M39" s="7"/>
      <c r="N39" s="130" t="s">
        <v>196</v>
      </c>
      <c r="O39" s="165" t="s">
        <v>149</v>
      </c>
      <c r="P39" s="165"/>
      <c r="Q39" s="165"/>
      <c r="R39" s="112" t="s">
        <v>6</v>
      </c>
      <c r="S39" s="112">
        <f>I24</f>
        <v>1</v>
      </c>
      <c r="T39" s="112">
        <f>AB13</f>
        <v>0.70381458534784525</v>
      </c>
      <c r="U39" s="113" t="s">
        <v>6</v>
      </c>
      <c r="V39" s="167">
        <f>S39-T39</f>
        <v>0.29618541465215475</v>
      </c>
      <c r="W39" s="167"/>
      <c r="X39" s="131" t="s">
        <v>100</v>
      </c>
      <c r="Y39" s="131" t="s">
        <v>6</v>
      </c>
      <c r="Z39" s="132">
        <f>SUM(V39:V42)/4</f>
        <v>-1</v>
      </c>
      <c r="AB39" s="166"/>
      <c r="AC39" s="166"/>
    </row>
    <row r="40" spans="1:30" ht="15.75" x14ac:dyDescent="0.25">
      <c r="A40" s="9"/>
      <c r="B40" s="19" t="s">
        <v>173</v>
      </c>
      <c r="C40" s="22">
        <v>-1</v>
      </c>
      <c r="D40" s="23">
        <v>-1</v>
      </c>
      <c r="E40" s="116"/>
      <c r="F40" s="9"/>
      <c r="G40" s="9"/>
      <c r="H40" s="9"/>
      <c r="M40" s="7"/>
      <c r="N40" s="130" t="s">
        <v>197</v>
      </c>
      <c r="O40" s="165" t="s">
        <v>200</v>
      </c>
      <c r="P40" s="165"/>
      <c r="Q40" s="165"/>
      <c r="R40" s="112" t="s">
        <v>6</v>
      </c>
      <c r="S40" s="112">
        <f>J24</f>
        <v>-1</v>
      </c>
      <c r="T40" s="112">
        <f>AB19</f>
        <v>0.466432888175216</v>
      </c>
      <c r="U40" s="113" t="s">
        <v>6</v>
      </c>
      <c r="V40" s="167">
        <f>S40-T40</f>
        <v>-1.466432888175216</v>
      </c>
      <c r="W40" s="167"/>
      <c r="X40" s="114"/>
      <c r="Y40" s="114"/>
      <c r="Z40" s="115"/>
      <c r="AB40" s="166"/>
      <c r="AC40" s="166"/>
    </row>
    <row r="41" spans="1:30" x14ac:dyDescent="0.25">
      <c r="J41" s="9"/>
      <c r="M41" s="7"/>
      <c r="N41" s="130" t="s">
        <v>198</v>
      </c>
      <c r="O41" s="165" t="s">
        <v>201</v>
      </c>
      <c r="P41" s="165"/>
      <c r="Q41" s="165"/>
      <c r="R41" s="112" t="s">
        <v>6</v>
      </c>
      <c r="S41" s="112">
        <f>K24</f>
        <v>-1</v>
      </c>
      <c r="T41" s="112">
        <f>AB25</f>
        <v>0.533567111824784</v>
      </c>
      <c r="U41" s="113" t="s">
        <v>6</v>
      </c>
      <c r="V41" s="167">
        <f>S41-T41</f>
        <v>-1.533567111824784</v>
      </c>
      <c r="W41" s="167"/>
      <c r="X41" s="82"/>
      <c r="Y41" s="82"/>
      <c r="Z41" s="82"/>
      <c r="AA41" s="82"/>
      <c r="AB41" s="82"/>
    </row>
    <row r="42" spans="1:30" x14ac:dyDescent="0.25">
      <c r="M42" s="7"/>
      <c r="N42" s="130" t="s">
        <v>199</v>
      </c>
      <c r="O42" s="165" t="s">
        <v>202</v>
      </c>
      <c r="P42" s="165"/>
      <c r="Q42" s="165"/>
      <c r="R42" s="112" t="s">
        <v>6</v>
      </c>
      <c r="S42" s="112">
        <f>L24</f>
        <v>-1</v>
      </c>
      <c r="T42" s="112">
        <f>AB31</f>
        <v>0.29618541465215475</v>
      </c>
      <c r="U42" s="113" t="s">
        <v>6</v>
      </c>
      <c r="V42" s="167">
        <f>S42-T42</f>
        <v>-1.2961854146521548</v>
      </c>
      <c r="W42" s="167"/>
      <c r="X42" s="82"/>
      <c r="Y42" s="82"/>
      <c r="Z42" s="82"/>
      <c r="AA42" s="82"/>
      <c r="AB42" s="82"/>
    </row>
    <row r="43" spans="1:30" ht="15.75" thickBot="1" x14ac:dyDescent="0.3">
      <c r="M43" s="7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30" x14ac:dyDescent="0.25">
      <c r="M44" s="7"/>
      <c r="N44" s="160" t="s">
        <v>161</v>
      </c>
      <c r="O44" s="160"/>
      <c r="P44" s="160"/>
      <c r="Q44" s="160"/>
      <c r="R44" s="160"/>
      <c r="S44" s="160"/>
      <c r="T44" s="160"/>
      <c r="U44" s="160"/>
      <c r="V44" s="160"/>
      <c r="W44" s="160"/>
      <c r="X44" s="92"/>
      <c r="Y44" s="92"/>
      <c r="Z44" s="92"/>
      <c r="AA44" s="92"/>
      <c r="AB44" s="92"/>
      <c r="AC44" s="92"/>
    </row>
    <row r="45" spans="1:30" x14ac:dyDescent="0.25">
      <c r="M45" s="7"/>
      <c r="N45" s="136" t="s">
        <v>53</v>
      </c>
      <c r="O45" s="136"/>
      <c r="P45" s="136"/>
      <c r="Q45" s="136"/>
      <c r="R45" s="136"/>
      <c r="S45" s="136"/>
      <c r="U45" s="136" t="s">
        <v>59</v>
      </c>
      <c r="V45" s="136"/>
      <c r="W45" s="136"/>
      <c r="X45" s="136"/>
      <c r="Y45" s="136"/>
    </row>
    <row r="46" spans="1:30" x14ac:dyDescent="0.25">
      <c r="J46" s="9"/>
      <c r="K46" s="9"/>
      <c r="L46" s="9"/>
      <c r="M46" s="7"/>
      <c r="N46" s="136"/>
      <c r="O46" s="136"/>
      <c r="P46" s="136"/>
      <c r="Q46" s="136"/>
      <c r="R46" s="136"/>
      <c r="S46" s="136"/>
      <c r="U46" s="135" t="s">
        <v>150</v>
      </c>
      <c r="V46" s="133" t="str">
        <f>N39</f>
        <v>e5(0) =</v>
      </c>
      <c r="W46" s="69" t="s">
        <v>61</v>
      </c>
      <c r="X46" s="69" t="s">
        <v>151</v>
      </c>
      <c r="Y46" s="69" t="s">
        <v>62</v>
      </c>
      <c r="Z46" s="53" t="s">
        <v>203</v>
      </c>
    </row>
    <row r="47" spans="1:30" x14ac:dyDescent="0.25">
      <c r="J47" s="9"/>
      <c r="K47" s="9"/>
      <c r="L47" s="9"/>
      <c r="M47" s="7"/>
      <c r="N47" s="54" t="s">
        <v>55</v>
      </c>
      <c r="O47" s="55">
        <v>0.5</v>
      </c>
      <c r="P47" s="55"/>
      <c r="U47" s="135"/>
      <c r="V47" s="68">
        <f>V39</f>
        <v>0.29618541465215475</v>
      </c>
      <c r="W47" s="68">
        <v>0.5</v>
      </c>
      <c r="X47" s="68">
        <f>AB13</f>
        <v>0.70381458534784525</v>
      </c>
      <c r="Y47" s="68">
        <v>1</v>
      </c>
      <c r="Z47" s="68">
        <f>X47</f>
        <v>0.70381458534784525</v>
      </c>
    </row>
    <row r="48" spans="1:30" x14ac:dyDescent="0.25">
      <c r="J48" s="9"/>
      <c r="K48" s="9"/>
      <c r="L48" s="9"/>
      <c r="M48" s="7"/>
      <c r="U48" s="137" t="str">
        <f>U46</f>
        <v>S5(0)=</v>
      </c>
      <c r="V48" s="137">
        <f>V47*W47*X47*(Y47-Z47)</f>
        <v>3.0871348723807094E-2</v>
      </c>
      <c r="W48" s="137"/>
    </row>
    <row r="49" spans="1:29" x14ac:dyDescent="0.25">
      <c r="J49" s="9"/>
      <c r="K49" s="9"/>
      <c r="L49" s="9"/>
      <c r="M49" s="7"/>
      <c r="T49" s="68"/>
      <c r="U49" s="137"/>
      <c r="V49" s="137"/>
      <c r="W49" s="137"/>
    </row>
    <row r="50" spans="1:29" x14ac:dyDescent="0.25">
      <c r="A50" s="9"/>
      <c r="B50" s="9"/>
      <c r="C50" s="9"/>
      <c r="D50" s="9"/>
      <c r="E50" s="9"/>
      <c r="F50" s="9"/>
      <c r="G50" s="9"/>
      <c r="H50" s="9"/>
      <c r="J50" s="9"/>
      <c r="K50" s="9"/>
      <c r="L50" s="9"/>
      <c r="M50" s="7"/>
      <c r="X50" s="51"/>
      <c r="Y50" s="51"/>
      <c r="Z50" s="51"/>
    </row>
    <row r="51" spans="1:29" x14ac:dyDescent="0.25">
      <c r="A51" s="9"/>
      <c r="B51" s="9"/>
      <c r="C51" s="9"/>
      <c r="D51" s="9"/>
      <c r="E51" s="9"/>
      <c r="F51" s="9"/>
      <c r="G51" s="9"/>
      <c r="H51" s="9"/>
      <c r="J51" s="9"/>
      <c r="K51" s="9"/>
      <c r="L51" s="9"/>
      <c r="M51" s="7"/>
      <c r="U51" s="135" t="s">
        <v>207</v>
      </c>
      <c r="V51" s="133" t="str">
        <f>N40</f>
        <v xml:space="preserve">e6(0) = </v>
      </c>
      <c r="W51" s="69" t="s">
        <v>61</v>
      </c>
      <c r="X51" s="69" t="s">
        <v>191</v>
      </c>
      <c r="Y51" s="69" t="s">
        <v>62</v>
      </c>
      <c r="Z51" s="53" t="s">
        <v>204</v>
      </c>
    </row>
    <row r="52" spans="1:29" ht="15.75" thickBot="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7"/>
      <c r="R52" s="61"/>
      <c r="S52" s="61"/>
      <c r="T52" s="61"/>
      <c r="U52" s="135"/>
      <c r="V52" s="68">
        <f>V40</f>
        <v>-1.466432888175216</v>
      </c>
      <c r="W52" s="68">
        <v>0.5</v>
      </c>
      <c r="X52" s="68">
        <f>AB19</f>
        <v>0.466432888175216</v>
      </c>
      <c r="Y52" s="68">
        <v>1</v>
      </c>
      <c r="Z52" s="68">
        <f>X52</f>
        <v>0.466432888175216</v>
      </c>
    </row>
    <row r="53" spans="1:29" x14ac:dyDescent="0.25">
      <c r="M53" s="7"/>
      <c r="R53" s="61"/>
      <c r="S53" s="61"/>
      <c r="T53" s="61"/>
      <c r="U53" s="137" t="str">
        <f>U51</f>
        <v>S6(0)=</v>
      </c>
      <c r="V53" s="137">
        <f>V52*W52*X52*(Y52-Z52)</f>
        <v>-0.18247795866305389</v>
      </c>
      <c r="W53" s="137"/>
    </row>
    <row r="54" spans="1:29" x14ac:dyDescent="0.25">
      <c r="B54" t="s">
        <v>47</v>
      </c>
      <c r="M54" s="7"/>
      <c r="R54" s="61"/>
      <c r="S54" s="61"/>
      <c r="T54" s="61"/>
      <c r="U54" s="137"/>
      <c r="V54" s="137"/>
      <c r="W54" s="137"/>
    </row>
    <row r="55" spans="1:29" x14ac:dyDescent="0.25">
      <c r="M55" s="7"/>
      <c r="R55" s="61"/>
      <c r="S55" s="61"/>
      <c r="T55" s="61"/>
      <c r="U55" s="84"/>
      <c r="V55" s="84"/>
      <c r="W55" s="84"/>
      <c r="X55" s="91"/>
      <c r="Y55" s="91"/>
      <c r="Z55" s="91"/>
    </row>
    <row r="56" spans="1:29" x14ac:dyDescent="0.25">
      <c r="M56" s="7"/>
      <c r="U56" s="135" t="s">
        <v>208</v>
      </c>
      <c r="V56" s="133" t="str">
        <f>N41</f>
        <v xml:space="preserve">e7(0) = </v>
      </c>
      <c r="W56" s="69" t="s">
        <v>61</v>
      </c>
      <c r="X56" s="69" t="s">
        <v>190</v>
      </c>
      <c r="Y56" s="69" t="s">
        <v>62</v>
      </c>
      <c r="Z56" s="53" t="s">
        <v>205</v>
      </c>
    </row>
    <row r="57" spans="1:29" x14ac:dyDescent="0.25">
      <c r="M57" s="7"/>
      <c r="R57" s="61"/>
      <c r="S57" s="61"/>
      <c r="T57" s="61"/>
      <c r="U57" s="135"/>
      <c r="V57" s="68">
        <f>V41</f>
        <v>-1.533567111824784</v>
      </c>
      <c r="W57" s="68">
        <v>0.5</v>
      </c>
      <c r="X57" s="68">
        <f>AB25</f>
        <v>0.533567111824784</v>
      </c>
      <c r="Y57" s="68">
        <v>1</v>
      </c>
      <c r="Z57" s="68">
        <f>X57</f>
        <v>0.533567111824784</v>
      </c>
    </row>
    <row r="58" spans="1:29" x14ac:dyDescent="0.25">
      <c r="M58" s="7"/>
      <c r="R58" s="61"/>
      <c r="S58" s="61"/>
      <c r="T58" s="61"/>
      <c r="U58" s="137" t="str">
        <f>U56</f>
        <v>S7(0)=</v>
      </c>
      <c r="V58" s="137">
        <f>V57*W57*X57*(Y57-Z57)</f>
        <v>-0.19083191484255982</v>
      </c>
      <c r="W58" s="137"/>
    </row>
    <row r="59" spans="1:29" x14ac:dyDescent="0.25">
      <c r="M59" s="7"/>
      <c r="R59" s="61"/>
      <c r="S59" s="61"/>
      <c r="T59" s="61"/>
      <c r="U59" s="137"/>
      <c r="V59" s="137"/>
      <c r="W59" s="137"/>
    </row>
    <row r="60" spans="1:29" x14ac:dyDescent="0.25">
      <c r="M60" s="7"/>
      <c r="R60" s="61"/>
      <c r="S60" s="61"/>
      <c r="T60" s="61"/>
      <c r="U60" s="84"/>
      <c r="V60" s="84"/>
      <c r="W60" s="84"/>
      <c r="X60" s="91"/>
      <c r="Y60" s="91"/>
      <c r="Z60" s="91"/>
    </row>
    <row r="61" spans="1:29" x14ac:dyDescent="0.25">
      <c r="M61" s="7"/>
      <c r="U61" s="135" t="s">
        <v>209</v>
      </c>
      <c r="V61" s="133" t="str">
        <f>N42</f>
        <v xml:space="preserve">e8(0) = </v>
      </c>
      <c r="W61" s="69" t="s">
        <v>61</v>
      </c>
      <c r="X61" s="69" t="s">
        <v>189</v>
      </c>
      <c r="Y61" s="69" t="s">
        <v>62</v>
      </c>
      <c r="Z61" s="53" t="s">
        <v>206</v>
      </c>
    </row>
    <row r="62" spans="1:29" x14ac:dyDescent="0.25">
      <c r="M62" s="7"/>
      <c r="R62" s="61"/>
      <c r="S62" s="61"/>
      <c r="T62" s="61"/>
      <c r="U62" s="135"/>
      <c r="V62" s="68">
        <f>V42</f>
        <v>-1.2961854146521548</v>
      </c>
      <c r="W62" s="68">
        <v>0.5</v>
      </c>
      <c r="X62" s="68">
        <f>AB31</f>
        <v>0.29618541465215475</v>
      </c>
      <c r="Y62" s="68">
        <v>1</v>
      </c>
      <c r="Z62" s="68">
        <f>X62</f>
        <v>0.29618541465215475</v>
      </c>
    </row>
    <row r="63" spans="1:29" x14ac:dyDescent="0.25">
      <c r="M63" s="7"/>
      <c r="R63" s="61"/>
      <c r="S63" s="61"/>
      <c r="T63" s="61"/>
      <c r="U63" s="137" t="str">
        <f>U61</f>
        <v>S8(0)=</v>
      </c>
      <c r="V63" s="137">
        <f>V62*W62*X62*(Y62-Z62)</f>
        <v>-0.13510115612355006</v>
      </c>
      <c r="W63" s="137"/>
      <c r="AC63" s="8"/>
    </row>
    <row r="64" spans="1:29" ht="15" customHeight="1" x14ac:dyDescent="0.25">
      <c r="M64" s="7"/>
      <c r="R64" s="61"/>
      <c r="S64" s="61"/>
      <c r="T64" s="61"/>
      <c r="U64" s="137"/>
      <c r="V64" s="137"/>
      <c r="W64" s="137"/>
    </row>
    <row r="65" spans="13:28" ht="15" customHeight="1" x14ac:dyDescent="0.25">
      <c r="M65" s="7"/>
      <c r="R65" s="61"/>
      <c r="S65" s="61"/>
      <c r="T65" s="61"/>
      <c r="U65" s="84"/>
      <c r="V65" s="84"/>
      <c r="W65" s="84"/>
      <c r="X65" s="91"/>
      <c r="Y65" s="91"/>
      <c r="Z65" s="91"/>
    </row>
    <row r="66" spans="13:28" ht="15" customHeight="1" thickBot="1" x14ac:dyDescent="0.3">
      <c r="M66" s="7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3:28" x14ac:dyDescent="0.25">
      <c r="M67" s="7"/>
      <c r="N67" s="160" t="s">
        <v>162</v>
      </c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92"/>
      <c r="Z67" s="92"/>
      <c r="AA67" s="92"/>
      <c r="AB67" s="92"/>
    </row>
    <row r="68" spans="13:28" x14ac:dyDescent="0.25">
      <c r="M68" s="7"/>
      <c r="N68" s="136" t="s">
        <v>165</v>
      </c>
      <c r="O68" s="136"/>
      <c r="P68" s="136"/>
      <c r="Q68" s="136"/>
      <c r="R68" s="136"/>
    </row>
    <row r="69" spans="13:28" x14ac:dyDescent="0.25">
      <c r="M69" s="7"/>
      <c r="N69" s="54" t="s">
        <v>248</v>
      </c>
      <c r="O69" s="55">
        <v>0.5</v>
      </c>
      <c r="P69" s="55"/>
      <c r="V69" s="146" t="s">
        <v>70</v>
      </c>
      <c r="W69" s="146"/>
      <c r="X69" s="146"/>
    </row>
    <row r="70" spans="13:28" x14ac:dyDescent="0.25">
      <c r="M70" s="7"/>
      <c r="N70" s="137" t="s">
        <v>154</v>
      </c>
      <c r="O70" s="135">
        <f>O69</f>
        <v>0.5</v>
      </c>
      <c r="P70" s="139">
        <f>V48</f>
        <v>3.0871348723807094E-2</v>
      </c>
      <c r="Q70" s="15">
        <v>1</v>
      </c>
      <c r="R70" s="147" t="s">
        <v>6</v>
      </c>
      <c r="S70" s="162">
        <f>$O$70*$P$70*Q70</f>
        <v>1.5435674361903547E-2</v>
      </c>
      <c r="T70" s="163"/>
      <c r="U70" s="135" t="s">
        <v>71</v>
      </c>
      <c r="V70" s="135"/>
      <c r="W70" s="135"/>
      <c r="X70" s="135"/>
      <c r="Y70" s="135"/>
    </row>
    <row r="71" spans="13:28" x14ac:dyDescent="0.25">
      <c r="M71" s="7"/>
      <c r="N71" s="137"/>
      <c r="O71" s="135"/>
      <c r="P71" s="139"/>
      <c r="Q71" s="56">
        <f>AB5</f>
        <v>0.7310585786300049</v>
      </c>
      <c r="R71" s="147"/>
      <c r="S71" s="162">
        <f>$O$70*$P$70*Q71</f>
        <v>1.1284382159208815E-2</v>
      </c>
      <c r="T71" s="163"/>
    </row>
    <row r="72" spans="13:28" ht="15" customHeight="1" x14ac:dyDescent="0.25">
      <c r="M72" s="7"/>
      <c r="S72" s="93"/>
      <c r="T72" s="4"/>
      <c r="V72" s="137" t="s">
        <v>157</v>
      </c>
      <c r="W72" s="158"/>
      <c r="X72" s="74">
        <f>C34</f>
        <v>1</v>
      </c>
      <c r="Y72" s="141" t="s">
        <v>73</v>
      </c>
      <c r="Z72" s="59">
        <f>S70</f>
        <v>1.5435674361903547E-2</v>
      </c>
      <c r="AA72" s="141" t="s">
        <v>6</v>
      </c>
      <c r="AB72" s="63">
        <f>X72+Z72</f>
        <v>1.0154356743619035</v>
      </c>
    </row>
    <row r="73" spans="13:28" ht="15" customHeight="1" x14ac:dyDescent="0.25">
      <c r="M73" s="7"/>
      <c r="N73" s="137" t="s">
        <v>211</v>
      </c>
      <c r="O73" s="135">
        <f>O69</f>
        <v>0.5</v>
      </c>
      <c r="P73" s="139">
        <f>V53</f>
        <v>-0.18247795866305389</v>
      </c>
      <c r="Q73" s="15">
        <v>1</v>
      </c>
      <c r="R73" s="147" t="s">
        <v>6</v>
      </c>
      <c r="S73" s="162">
        <f>$O$73*$P$73*Q73</f>
        <v>-9.1238979331526943E-2</v>
      </c>
      <c r="T73" s="163"/>
      <c r="V73" s="137"/>
      <c r="W73" s="158"/>
      <c r="X73" s="74">
        <f>D34</f>
        <v>1</v>
      </c>
      <c r="Y73" s="141"/>
      <c r="Z73" s="60">
        <f>S71</f>
        <v>1.1284382159208815E-2</v>
      </c>
      <c r="AA73" s="141"/>
      <c r="AB73" s="63">
        <f>X73+Z73</f>
        <v>1.0112843821592088</v>
      </c>
    </row>
    <row r="74" spans="13:28" x14ac:dyDescent="0.25">
      <c r="M74" s="7"/>
      <c r="N74" s="137"/>
      <c r="O74" s="135"/>
      <c r="P74" s="139"/>
      <c r="Q74" s="56">
        <f>AB5</f>
        <v>0.7310585786300049</v>
      </c>
      <c r="R74" s="147"/>
      <c r="S74" s="162">
        <f>$O$73*$P$73*Q74</f>
        <v>-6.6701038545758484E-2</v>
      </c>
      <c r="T74" s="163"/>
    </row>
    <row r="75" spans="13:28" x14ac:dyDescent="0.25">
      <c r="M75" s="7"/>
      <c r="S75" s="93"/>
      <c r="T75" s="4"/>
      <c r="V75" s="137" t="s">
        <v>214</v>
      </c>
      <c r="W75" s="158"/>
      <c r="X75" s="74">
        <f>C36</f>
        <v>-1</v>
      </c>
      <c r="Y75" s="141" t="s">
        <v>73</v>
      </c>
      <c r="Z75" s="59">
        <f>S73</f>
        <v>-9.1238979331526943E-2</v>
      </c>
      <c r="AA75" s="141" t="s">
        <v>6</v>
      </c>
      <c r="AB75" s="63">
        <f>X75+Z75</f>
        <v>-1.0912389793315269</v>
      </c>
    </row>
    <row r="76" spans="13:28" x14ac:dyDescent="0.25">
      <c r="M76" s="7"/>
      <c r="N76" s="137" t="s">
        <v>212</v>
      </c>
      <c r="O76" s="135">
        <f>O69</f>
        <v>0.5</v>
      </c>
      <c r="P76" s="139">
        <f>V58</f>
        <v>-0.19083191484255982</v>
      </c>
      <c r="Q76" s="15">
        <v>1</v>
      </c>
      <c r="R76" s="147" t="s">
        <v>6</v>
      </c>
      <c r="S76" s="162">
        <f>$O$76*$P$76*Q76</f>
        <v>-9.5415957421279909E-2</v>
      </c>
      <c r="T76" s="163"/>
      <c r="V76" s="137"/>
      <c r="W76" s="158"/>
      <c r="X76" s="74">
        <f>D36</f>
        <v>1</v>
      </c>
      <c r="Y76" s="141"/>
      <c r="Z76" s="60">
        <f>S74</f>
        <v>-6.6701038545758484E-2</v>
      </c>
      <c r="AA76" s="141"/>
      <c r="AB76" s="63">
        <f>X76+Z76</f>
        <v>0.93329896145424152</v>
      </c>
    </row>
    <row r="77" spans="13:28" x14ac:dyDescent="0.25">
      <c r="M77" s="7"/>
      <c r="N77" s="137"/>
      <c r="O77" s="135"/>
      <c r="P77" s="139"/>
      <c r="Q77" s="56">
        <f>AB5</f>
        <v>0.7310585786300049</v>
      </c>
      <c r="R77" s="147"/>
      <c r="S77" s="162">
        <f>$O$76*$P$76*Q77</f>
        <v>-6.9754654211021963E-2</v>
      </c>
      <c r="T77" s="163"/>
    </row>
    <row r="78" spans="13:28" ht="15" customHeight="1" x14ac:dyDescent="0.25">
      <c r="M78" s="7"/>
      <c r="S78" s="93"/>
      <c r="T78" s="4"/>
      <c r="V78" s="137" t="s">
        <v>215</v>
      </c>
      <c r="W78" s="158"/>
      <c r="X78" s="74">
        <f>C38</f>
        <v>1</v>
      </c>
      <c r="Y78" s="141" t="s">
        <v>73</v>
      </c>
      <c r="Z78" s="59">
        <f>S76</f>
        <v>-9.5415957421279909E-2</v>
      </c>
      <c r="AA78" s="141" t="s">
        <v>6</v>
      </c>
      <c r="AB78" s="63">
        <f>X78+Z78</f>
        <v>0.90458404257872005</v>
      </c>
    </row>
    <row r="79" spans="13:28" ht="15" customHeight="1" x14ac:dyDescent="0.25">
      <c r="M79" s="7"/>
      <c r="N79" s="137" t="s">
        <v>213</v>
      </c>
      <c r="O79" s="135">
        <f>O69</f>
        <v>0.5</v>
      </c>
      <c r="P79" s="139">
        <f>V63</f>
        <v>-0.13510115612355006</v>
      </c>
      <c r="Q79" s="15">
        <v>1</v>
      </c>
      <c r="R79" s="147" t="s">
        <v>6</v>
      </c>
      <c r="S79" s="162">
        <f>$O$79*$P$79*Q79</f>
        <v>-6.755057806177503E-2</v>
      </c>
      <c r="T79" s="163"/>
      <c r="V79" s="137"/>
      <c r="W79" s="158"/>
      <c r="X79" s="74">
        <f>D38</f>
        <v>-1</v>
      </c>
      <c r="Y79" s="141"/>
      <c r="Z79" s="60">
        <f>S77</f>
        <v>-6.9754654211021963E-2</v>
      </c>
      <c r="AA79" s="141"/>
      <c r="AB79" s="63">
        <f>X79+Z79</f>
        <v>-1.0697546542110219</v>
      </c>
    </row>
    <row r="80" spans="13:28" ht="15" customHeight="1" x14ac:dyDescent="0.25">
      <c r="M80" s="7"/>
      <c r="N80" s="137"/>
      <c r="O80" s="135"/>
      <c r="P80" s="139"/>
      <c r="Q80" s="56">
        <f>AB5</f>
        <v>0.7310585786300049</v>
      </c>
      <c r="R80" s="147"/>
      <c r="S80" s="162">
        <f>$O$79*$P$79*Q80</f>
        <v>-4.9383429583476447E-2</v>
      </c>
      <c r="T80" s="163"/>
      <c r="AB80" s="61"/>
    </row>
    <row r="81" spans="13:32" ht="15" customHeight="1" x14ac:dyDescent="0.25">
      <c r="M81" s="7"/>
      <c r="V81" s="137" t="s">
        <v>216</v>
      </c>
      <c r="W81" s="158"/>
      <c r="X81" s="74">
        <f>C40</f>
        <v>-1</v>
      </c>
      <c r="Y81" s="141" t="s">
        <v>73</v>
      </c>
      <c r="Z81" s="59">
        <f>S79</f>
        <v>-6.755057806177503E-2</v>
      </c>
      <c r="AA81" s="141" t="s">
        <v>6</v>
      </c>
      <c r="AB81" s="63">
        <f>X81+Z81</f>
        <v>-1.0675505780617751</v>
      </c>
    </row>
    <row r="82" spans="13:32" ht="15" customHeight="1" x14ac:dyDescent="0.25">
      <c r="M82" s="7"/>
      <c r="V82" s="137"/>
      <c r="W82" s="158"/>
      <c r="X82" s="74">
        <f>D40</f>
        <v>-1</v>
      </c>
      <c r="Y82" s="141"/>
      <c r="Z82" s="60">
        <f>S80</f>
        <v>-4.9383429583476447E-2</v>
      </c>
      <c r="AA82" s="141"/>
      <c r="AB82" s="62">
        <f>X82+Z82</f>
        <v>-1.0493834295834765</v>
      </c>
      <c r="AC82" s="8"/>
    </row>
    <row r="83" spans="13:32" ht="15" customHeight="1" x14ac:dyDescent="0.25">
      <c r="M83" s="7"/>
      <c r="U83" s="66"/>
      <c r="V83" s="66"/>
      <c r="W83" s="66"/>
      <c r="X83" s="66"/>
      <c r="Y83" s="66"/>
    </row>
    <row r="84" spans="13:32" ht="13.5" customHeight="1" thickBot="1" x14ac:dyDescent="0.3">
      <c r="M84" s="7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13:32" ht="13.5" customHeight="1" x14ac:dyDescent="0.25">
      <c r="M85" s="7"/>
      <c r="N85" s="160" t="s">
        <v>163</v>
      </c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92"/>
      <c r="AA85" s="92"/>
      <c r="AB85" s="92"/>
      <c r="AC85" s="92"/>
    </row>
    <row r="86" spans="13:32" ht="13.5" customHeight="1" x14ac:dyDescent="0.25">
      <c r="M86" s="7"/>
      <c r="N86" t="s">
        <v>81</v>
      </c>
    </row>
    <row r="87" spans="13:32" ht="13.5" customHeight="1" x14ac:dyDescent="0.25">
      <c r="M87" s="7"/>
      <c r="N87" s="144" t="s">
        <v>82</v>
      </c>
      <c r="O87" s="144" t="s">
        <v>6</v>
      </c>
      <c r="P87" s="70"/>
      <c r="Q87" s="145" t="s">
        <v>83</v>
      </c>
      <c r="R87" s="145"/>
      <c r="S87" s="145"/>
      <c r="T87" s="145"/>
      <c r="AB87" s="61"/>
    </row>
    <row r="88" spans="13:32" ht="13.5" customHeight="1" x14ac:dyDescent="0.25">
      <c r="M88" s="7"/>
      <c r="N88" s="144"/>
      <c r="O88" s="144"/>
      <c r="P88" s="70"/>
      <c r="Q88" s="145"/>
      <c r="R88" s="145"/>
      <c r="S88" s="145"/>
      <c r="T88" s="145"/>
    </row>
    <row r="89" spans="13:32" ht="13.5" customHeight="1" x14ac:dyDescent="0.25">
      <c r="M89" s="7"/>
      <c r="N89" s="51"/>
      <c r="O89" s="51"/>
      <c r="P89" s="51"/>
      <c r="Q89" s="51"/>
      <c r="R89" s="51"/>
      <c r="S89" s="51"/>
      <c r="T89" s="66"/>
    </row>
    <row r="90" spans="13:32" ht="13.5" customHeight="1" x14ac:dyDescent="0.25">
      <c r="M90" s="7"/>
      <c r="N90" s="135" t="s">
        <v>218</v>
      </c>
      <c r="O90" s="135"/>
      <c r="P90" s="77" t="s">
        <v>61</v>
      </c>
      <c r="Q90" s="77" t="str">
        <f>W5</f>
        <v>Y4(0) =</v>
      </c>
      <c r="R90" s="77" t="s">
        <v>79</v>
      </c>
      <c r="S90" s="77" t="s">
        <v>217</v>
      </c>
      <c r="T90" s="77" t="str">
        <f>U46</f>
        <v>S5(0)=</v>
      </c>
      <c r="U90" s="169" t="s">
        <v>219</v>
      </c>
      <c r="V90" s="135" t="s">
        <v>73</v>
      </c>
      <c r="W90" s="77" t="str">
        <f>U51</f>
        <v>S6(0)=</v>
      </c>
      <c r="X90" s="77" t="s">
        <v>220</v>
      </c>
      <c r="Y90" s="135" t="s">
        <v>73</v>
      </c>
      <c r="Z90" s="77" t="str">
        <f>U56</f>
        <v>S7(0)=</v>
      </c>
      <c r="AA90" s="171" t="s">
        <v>221</v>
      </c>
      <c r="AB90" s="171"/>
      <c r="AC90" s="135" t="s">
        <v>73</v>
      </c>
      <c r="AD90" s="77" t="str">
        <f>U61</f>
        <v>S8(0)=</v>
      </c>
      <c r="AE90" s="170" t="s">
        <v>222</v>
      </c>
      <c r="AF90" s="95"/>
    </row>
    <row r="91" spans="13:32" x14ac:dyDescent="0.25">
      <c r="M91" s="7"/>
      <c r="N91" s="135"/>
      <c r="O91" s="135"/>
      <c r="P91" s="65">
        <f>O47</f>
        <v>0.5</v>
      </c>
      <c r="Q91" s="65">
        <f>AB5</f>
        <v>0.7310585786300049</v>
      </c>
      <c r="R91" s="65">
        <v>1</v>
      </c>
      <c r="S91" s="65">
        <f>Q91</f>
        <v>0.7310585786300049</v>
      </c>
      <c r="T91" s="64">
        <f>V48</f>
        <v>3.0871348723807094E-2</v>
      </c>
      <c r="U91" s="168">
        <f>D34</f>
        <v>1</v>
      </c>
      <c r="V91" s="135"/>
      <c r="W91" s="64">
        <f>V53</f>
        <v>-0.18247795866305389</v>
      </c>
      <c r="X91" s="64">
        <f>D36</f>
        <v>1</v>
      </c>
      <c r="Y91" s="135"/>
      <c r="Z91" s="64">
        <f>V58</f>
        <v>-0.19083191484255982</v>
      </c>
      <c r="AA91" s="161">
        <f>D38</f>
        <v>-1</v>
      </c>
      <c r="AB91" s="161"/>
      <c r="AC91" s="135"/>
      <c r="AD91" s="64">
        <f>V63</f>
        <v>-0.13510115612355006</v>
      </c>
      <c r="AE91" s="96">
        <f>D40</f>
        <v>-1</v>
      </c>
      <c r="AF91" s="84"/>
    </row>
    <row r="92" spans="13:32" x14ac:dyDescent="0.25">
      <c r="M92" s="7"/>
      <c r="N92" s="135"/>
      <c r="O92" s="135"/>
      <c r="P92" s="143">
        <f>(P91*(Q91*(R91-S91)))</f>
        <v>9.8305966620740926E-2</v>
      </c>
      <c r="Q92" s="143"/>
      <c r="R92" s="143"/>
      <c r="S92" s="143"/>
      <c r="T92" s="140">
        <f>T91*U91</f>
        <v>3.0871348723807094E-2</v>
      </c>
      <c r="U92" s="140"/>
      <c r="V92" s="135"/>
      <c r="W92" s="140">
        <f>W91*X91</f>
        <v>-0.18247795866305389</v>
      </c>
      <c r="X92" s="140"/>
      <c r="Y92" s="135"/>
      <c r="Z92" s="140">
        <f>Z91*AA91</f>
        <v>0.19083191484255982</v>
      </c>
      <c r="AA92" s="140"/>
      <c r="AB92" s="140"/>
      <c r="AC92" s="135"/>
      <c r="AD92" s="140">
        <f>AD91*AE91</f>
        <v>0.13510115612355006</v>
      </c>
      <c r="AE92" s="140"/>
      <c r="AF92" s="91"/>
    </row>
    <row r="93" spans="13:32" x14ac:dyDescent="0.25">
      <c r="M93" s="7"/>
      <c r="N93" s="135" t="str">
        <f>N90</f>
        <v>S4 (0) =</v>
      </c>
      <c r="O93" s="136">
        <f>P92</f>
        <v>9.8305966620740926E-2</v>
      </c>
      <c r="P93" s="136"/>
      <c r="Q93" s="136"/>
      <c r="R93" s="136"/>
      <c r="S93" s="135" t="s">
        <v>89</v>
      </c>
      <c r="T93" s="136">
        <f>T92+W92+Z92+AD92</f>
        <v>0.17432646102686308</v>
      </c>
      <c r="U93" s="136"/>
    </row>
    <row r="94" spans="13:32" x14ac:dyDescent="0.25">
      <c r="M94" s="7"/>
      <c r="N94" s="135"/>
      <c r="O94" s="136"/>
      <c r="P94" s="136"/>
      <c r="Q94" s="136"/>
      <c r="R94" s="136"/>
      <c r="S94" s="135"/>
      <c r="T94" s="136"/>
      <c r="U94" s="136"/>
    </row>
    <row r="95" spans="13:32" x14ac:dyDescent="0.25">
      <c r="M95" s="7"/>
      <c r="N95" s="137" t="str">
        <f>N90</f>
        <v>S4 (0) =</v>
      </c>
      <c r="O95" s="138">
        <f>O93*T93</f>
        <v>1.7137331258818698E-2</v>
      </c>
      <c r="P95" s="138"/>
      <c r="Q95" s="138"/>
      <c r="R95" s="138"/>
      <c r="S95" s="138"/>
      <c r="T95" s="138"/>
      <c r="U95" s="138"/>
    </row>
    <row r="96" spans="13:32" x14ac:dyDescent="0.25">
      <c r="M96" s="7"/>
      <c r="N96" s="137"/>
      <c r="O96" s="138"/>
      <c r="P96" s="138"/>
      <c r="Q96" s="138"/>
      <c r="R96" s="138"/>
      <c r="S96" s="138"/>
      <c r="T96" s="138"/>
      <c r="U96" s="138"/>
    </row>
    <row r="97" spans="13:28" x14ac:dyDescent="0.25">
      <c r="M97" s="7"/>
    </row>
    <row r="98" spans="13:28" x14ac:dyDescent="0.25">
      <c r="M98" s="7"/>
    </row>
    <row r="99" spans="13:28" ht="15.75" thickBot="1" x14ac:dyDescent="0.3">
      <c r="M99" s="7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3:28" x14ac:dyDescent="0.25">
      <c r="M100" s="7"/>
      <c r="N100" s="160" t="s">
        <v>164</v>
      </c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</row>
    <row r="101" spans="13:28" x14ac:dyDescent="0.25">
      <c r="M101" s="7"/>
      <c r="N101" s="136" t="s">
        <v>131</v>
      </c>
      <c r="O101" s="136"/>
      <c r="P101" s="136"/>
      <c r="Q101" s="136"/>
      <c r="R101" s="136"/>
      <c r="W101" s="146" t="s">
        <v>93</v>
      </c>
      <c r="X101" s="146"/>
      <c r="Y101" s="146"/>
      <c r="Z101" s="146"/>
    </row>
    <row r="102" spans="13:28" x14ac:dyDescent="0.25">
      <c r="M102" s="7"/>
      <c r="O102" t="s">
        <v>98</v>
      </c>
      <c r="P102" t="s">
        <v>99</v>
      </c>
      <c r="Q102" t="s">
        <v>0</v>
      </c>
      <c r="W102" s="135" t="s">
        <v>94</v>
      </c>
      <c r="X102" s="135"/>
      <c r="Y102" s="135"/>
      <c r="Z102" s="135"/>
    </row>
    <row r="103" spans="13:28" x14ac:dyDescent="0.25">
      <c r="M103" s="7"/>
      <c r="N103" s="137" t="s">
        <v>153</v>
      </c>
      <c r="O103" s="135">
        <f>O69</f>
        <v>0.5</v>
      </c>
      <c r="P103" s="139">
        <f>O95</f>
        <v>1.7137331258818698E-2</v>
      </c>
      <c r="Q103" s="78">
        <f>C24</f>
        <v>1</v>
      </c>
      <c r="R103" s="155" t="s">
        <v>6</v>
      </c>
      <c r="S103" s="159">
        <f>$O$103*$P$103*Q103</f>
        <v>8.5686656294093489E-3</v>
      </c>
      <c r="T103" s="159"/>
      <c r="X103" s="68" t="s">
        <v>96</v>
      </c>
      <c r="Z103" s="68" t="s">
        <v>97</v>
      </c>
    </row>
    <row r="104" spans="13:28" x14ac:dyDescent="0.25">
      <c r="M104" s="7"/>
      <c r="N104" s="137"/>
      <c r="O104" s="135"/>
      <c r="P104" s="139"/>
      <c r="Q104" s="79">
        <f>D24</f>
        <v>1</v>
      </c>
      <c r="R104" s="155"/>
      <c r="S104" s="159">
        <f>$O$103*$P$103*Q104</f>
        <v>8.5686656294093489E-3</v>
      </c>
      <c r="T104" s="159"/>
      <c r="V104" s="137" t="s">
        <v>156</v>
      </c>
      <c r="W104" s="158"/>
      <c r="X104" s="73">
        <f>C32</f>
        <v>1</v>
      </c>
      <c r="Y104" s="141" t="s">
        <v>73</v>
      </c>
      <c r="Z104" s="59">
        <f>S103</f>
        <v>8.5686656294093489E-3</v>
      </c>
      <c r="AA104" s="141" t="s">
        <v>6</v>
      </c>
      <c r="AB104" s="63">
        <f>X104+Z104</f>
        <v>1.0085686656294093</v>
      </c>
    </row>
    <row r="105" spans="13:28" x14ac:dyDescent="0.25">
      <c r="M105" s="7"/>
      <c r="Q105" s="79">
        <f>E24</f>
        <v>-1</v>
      </c>
      <c r="R105" s="155"/>
      <c r="S105" s="159">
        <f>$O$103*$P$103*Q105</f>
        <v>-8.5686656294093489E-3</v>
      </c>
      <c r="T105" s="159"/>
      <c r="V105" s="137"/>
      <c r="W105" s="158"/>
      <c r="X105" s="73">
        <f>D32</f>
        <v>-1</v>
      </c>
      <c r="Y105" s="141"/>
      <c r="Z105" s="59">
        <f>S104</f>
        <v>8.5686656294093489E-3</v>
      </c>
      <c r="AA105" s="141"/>
      <c r="AB105" s="63">
        <f t="shared" ref="AB105:AB106" si="0">X105+Z105</f>
        <v>-0.99143133437059061</v>
      </c>
    </row>
    <row r="106" spans="13:28" x14ac:dyDescent="0.25">
      <c r="M106" s="7"/>
      <c r="Q106" s="79">
        <f>F24</f>
        <v>1</v>
      </c>
      <c r="S106" s="159">
        <f>$O$103*$P$103*Q106</f>
        <v>8.5686656294093489E-3</v>
      </c>
      <c r="T106" s="159"/>
      <c r="V106" s="137"/>
      <c r="W106" s="158"/>
      <c r="X106" s="73">
        <f>E32</f>
        <v>-1</v>
      </c>
      <c r="Y106" s="141"/>
      <c r="Z106" s="60">
        <f>S105</f>
        <v>-8.5686656294093489E-3</v>
      </c>
      <c r="AA106" s="141"/>
      <c r="AB106" s="63">
        <f t="shared" si="0"/>
        <v>-1.0085686656294093</v>
      </c>
    </row>
    <row r="107" spans="13:28" x14ac:dyDescent="0.25">
      <c r="M107" s="7"/>
      <c r="N107" s="9"/>
      <c r="O107" s="9"/>
      <c r="P107" s="9"/>
      <c r="Q107" s="9"/>
      <c r="R107" s="9"/>
      <c r="S107" s="9"/>
      <c r="T107" s="9"/>
      <c r="U107" s="9"/>
      <c r="V107" s="137"/>
      <c r="W107" s="158"/>
      <c r="X107" s="73">
        <f>F32</f>
        <v>1</v>
      </c>
      <c r="Y107" s="141"/>
      <c r="Z107" s="60">
        <f>S106</f>
        <v>8.5686656294093489E-3</v>
      </c>
      <c r="AA107" s="141"/>
      <c r="AB107" s="63">
        <f>X107+Z107</f>
        <v>1.0085686656294093</v>
      </c>
    </row>
    <row r="108" spans="13:28" x14ac:dyDescent="0.25">
      <c r="M108" s="7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3:28" x14ac:dyDescent="0.25">
      <c r="M109" s="7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3:28" x14ac:dyDescent="0.25">
      <c r="M110" s="7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3:28" x14ac:dyDescent="0.25">
      <c r="M111" s="7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3:28" x14ac:dyDescent="0.25">
      <c r="M112" s="7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3:27" ht="15.75" thickBot="1" x14ac:dyDescent="0.3">
      <c r="M113" s="7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3:27" x14ac:dyDescent="0.25">
      <c r="M114" s="7"/>
      <c r="N114" s="134" t="s">
        <v>135</v>
      </c>
      <c r="O114" s="134"/>
      <c r="P114" s="72"/>
    </row>
    <row r="115" spans="13:27" x14ac:dyDescent="0.25">
      <c r="M115" s="7"/>
    </row>
    <row r="116" spans="13:27" x14ac:dyDescent="0.25">
      <c r="M116" s="7"/>
      <c r="R116" s="136"/>
      <c r="S116" s="136"/>
    </row>
    <row r="117" spans="13:27" x14ac:dyDescent="0.25">
      <c r="M117" s="7"/>
      <c r="O117" s="83"/>
      <c r="P117" s="83"/>
      <c r="R117" s="157"/>
      <c r="S117" s="157"/>
    </row>
    <row r="118" spans="13:27" x14ac:dyDescent="0.25">
      <c r="M118" s="7"/>
      <c r="N118" s="50"/>
      <c r="O118" s="156"/>
      <c r="P118" s="156"/>
      <c r="Q118" s="156"/>
      <c r="R118" s="156"/>
      <c r="S118" s="156"/>
    </row>
    <row r="119" spans="13:27" x14ac:dyDescent="0.25">
      <c r="M119" s="7"/>
    </row>
  </sheetData>
  <mergeCells count="158">
    <mergeCell ref="A22:I22"/>
    <mergeCell ref="A30:E30"/>
    <mergeCell ref="W2:W3"/>
    <mergeCell ref="N1:O1"/>
    <mergeCell ref="Y5:Y6"/>
    <mergeCell ref="AA5:AA6"/>
    <mergeCell ref="AB5:AB6"/>
    <mergeCell ref="U8:X8"/>
    <mergeCell ref="V10:X10"/>
    <mergeCell ref="AA13:AA14"/>
    <mergeCell ref="Y13:Y14"/>
    <mergeCell ref="N46:S46"/>
    <mergeCell ref="U46:U47"/>
    <mergeCell ref="U48:U49"/>
    <mergeCell ref="V48:W49"/>
    <mergeCell ref="N45:S45"/>
    <mergeCell ref="U45:Y45"/>
    <mergeCell ref="U27:X27"/>
    <mergeCell ref="Y27:Y29"/>
    <mergeCell ref="U15:X15"/>
    <mergeCell ref="Y15:Y17"/>
    <mergeCell ref="R14:R15"/>
    <mergeCell ref="O40:Q40"/>
    <mergeCell ref="W19:W20"/>
    <mergeCell ref="N44:W44"/>
    <mergeCell ref="R19:R20"/>
    <mergeCell ref="V17:X17"/>
    <mergeCell ref="R22:S22"/>
    <mergeCell ref="R17:S17"/>
    <mergeCell ref="R27:S27"/>
    <mergeCell ref="Y19:Y20"/>
    <mergeCell ref="V40:W40"/>
    <mergeCell ref="V39:W39"/>
    <mergeCell ref="Y31:Y32"/>
    <mergeCell ref="N73:N74"/>
    <mergeCell ref="O73:O74"/>
    <mergeCell ref="P73:P74"/>
    <mergeCell ref="R73:R74"/>
    <mergeCell ref="S79:T79"/>
    <mergeCell ref="S80:T80"/>
    <mergeCell ref="N68:R68"/>
    <mergeCell ref="V69:X69"/>
    <mergeCell ref="N70:N71"/>
    <mergeCell ref="O70:O71"/>
    <mergeCell ref="P70:P71"/>
    <mergeCell ref="R70:R71"/>
    <mergeCell ref="O118:S118"/>
    <mergeCell ref="R117:S117"/>
    <mergeCell ref="R116:S116"/>
    <mergeCell ref="U7:X7"/>
    <mergeCell ref="R24:R25"/>
    <mergeCell ref="R29:R30"/>
    <mergeCell ref="N114:O114"/>
    <mergeCell ref="N103:N104"/>
    <mergeCell ref="O103:O104"/>
    <mergeCell ref="P103:P104"/>
    <mergeCell ref="R103:R105"/>
    <mergeCell ref="N95:N96"/>
    <mergeCell ref="O95:U96"/>
    <mergeCell ref="N101:R101"/>
    <mergeCell ref="V90:V92"/>
    <mergeCell ref="T92:U92"/>
    <mergeCell ref="W92:X92"/>
    <mergeCell ref="N93:N94"/>
    <mergeCell ref="O93:R94"/>
    <mergeCell ref="O41:Q41"/>
    <mergeCell ref="O42:Q42"/>
    <mergeCell ref="V42:W42"/>
    <mergeCell ref="V41:W41"/>
    <mergeCell ref="W13:W14"/>
    <mergeCell ref="AA31:AA32"/>
    <mergeCell ref="AB31:AB32"/>
    <mergeCell ref="U33:X33"/>
    <mergeCell ref="Y33:Y35"/>
    <mergeCell ref="V35:X35"/>
    <mergeCell ref="R32:S32"/>
    <mergeCell ref="O39:Q39"/>
    <mergeCell ref="AA19:AA20"/>
    <mergeCell ref="AB39:AC40"/>
    <mergeCell ref="N37:U37"/>
    <mergeCell ref="V29:X29"/>
    <mergeCell ref="AB19:AB20"/>
    <mergeCell ref="U21:X21"/>
    <mergeCell ref="Y21:Y23"/>
    <mergeCell ref="V23:X23"/>
    <mergeCell ref="Y25:Y26"/>
    <mergeCell ref="AA25:AA26"/>
    <mergeCell ref="AB25:AB26"/>
    <mergeCell ref="U51:U52"/>
    <mergeCell ref="U53:U54"/>
    <mergeCell ref="V53:W54"/>
    <mergeCell ref="U56:U57"/>
    <mergeCell ref="U58:U59"/>
    <mergeCell ref="V58:W59"/>
    <mergeCell ref="U61:U62"/>
    <mergeCell ref="U63:U64"/>
    <mergeCell ref="V63:W64"/>
    <mergeCell ref="N67:X67"/>
    <mergeCell ref="AC5:AC6"/>
    <mergeCell ref="S70:T70"/>
    <mergeCell ref="S71:T71"/>
    <mergeCell ref="S73:T73"/>
    <mergeCell ref="S74:T74"/>
    <mergeCell ref="S76:T76"/>
    <mergeCell ref="V72:W73"/>
    <mergeCell ref="V75:W76"/>
    <mergeCell ref="Y72:Y73"/>
    <mergeCell ref="AA72:AA73"/>
    <mergeCell ref="AB13:AB14"/>
    <mergeCell ref="N12:U12"/>
    <mergeCell ref="AC13:AC14"/>
    <mergeCell ref="AC19:AC20"/>
    <mergeCell ref="AC25:AC26"/>
    <mergeCell ref="AC31:AC32"/>
    <mergeCell ref="N76:N77"/>
    <mergeCell ref="O76:O77"/>
    <mergeCell ref="P76:P77"/>
    <mergeCell ref="R76:R77"/>
    <mergeCell ref="U70:Y70"/>
    <mergeCell ref="W25:W26"/>
    <mergeCell ref="W31:W32"/>
    <mergeCell ref="AC90:AC92"/>
    <mergeCell ref="AD92:AE92"/>
    <mergeCell ref="Y90:Y92"/>
    <mergeCell ref="AA90:AB90"/>
    <mergeCell ref="AA91:AB91"/>
    <mergeCell ref="Z92:AB92"/>
    <mergeCell ref="AA75:AA76"/>
    <mergeCell ref="Y75:Y76"/>
    <mergeCell ref="Y78:Y79"/>
    <mergeCell ref="AA78:AA79"/>
    <mergeCell ref="AA81:AA82"/>
    <mergeCell ref="Y81:Y82"/>
    <mergeCell ref="N85:Y85"/>
    <mergeCell ref="V78:W79"/>
    <mergeCell ref="V81:W82"/>
    <mergeCell ref="P79:P80"/>
    <mergeCell ref="R79:R80"/>
    <mergeCell ref="S77:T77"/>
    <mergeCell ref="N87:N88"/>
    <mergeCell ref="O87:O88"/>
    <mergeCell ref="Q87:T88"/>
    <mergeCell ref="N79:N80"/>
    <mergeCell ref="O79:O80"/>
    <mergeCell ref="AA104:AA107"/>
    <mergeCell ref="V104:W107"/>
    <mergeCell ref="N90:O92"/>
    <mergeCell ref="S103:T103"/>
    <mergeCell ref="S104:T104"/>
    <mergeCell ref="S105:T105"/>
    <mergeCell ref="S106:T106"/>
    <mergeCell ref="W101:Z101"/>
    <mergeCell ref="W102:Z102"/>
    <mergeCell ref="Y104:Y107"/>
    <mergeCell ref="S93:S94"/>
    <mergeCell ref="T93:U94"/>
    <mergeCell ref="P92:S92"/>
    <mergeCell ref="N100:AB10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119"/>
  <sheetViews>
    <sheetView workbookViewId="0">
      <selection activeCell="A11" sqref="A11"/>
    </sheetView>
  </sheetViews>
  <sheetFormatPr defaultRowHeight="15" x14ac:dyDescent="0.25"/>
  <cols>
    <col min="1" max="1" width="4.42578125" customWidth="1"/>
    <col min="3" max="7" width="9.140625" customWidth="1"/>
    <col min="8" max="8" width="6.140625" customWidth="1"/>
    <col min="9" max="9" width="6.140625" style="9" customWidth="1"/>
    <col min="10" max="11" width="7" customWidth="1"/>
    <col min="13" max="13" width="1.85546875" customWidth="1"/>
    <col min="15" max="16" width="5.7109375" customWidth="1"/>
    <col min="17" max="17" width="6.140625" customWidth="1"/>
    <col min="18" max="18" width="4" customWidth="1"/>
    <col min="19" max="19" width="5.7109375" customWidth="1"/>
    <col min="21" max="21" width="6.5703125" customWidth="1"/>
    <col min="22" max="22" width="5.7109375" customWidth="1"/>
    <col min="24" max="24" width="13.42578125" customWidth="1"/>
    <col min="25" max="25" width="3.5703125" customWidth="1"/>
    <col min="26" max="26" width="13.7109375" bestFit="1" customWidth="1"/>
    <col min="27" max="27" width="4" customWidth="1"/>
  </cols>
  <sheetData>
    <row r="1" spans="1:29" x14ac:dyDescent="0.25">
      <c r="A1" t="s">
        <v>140</v>
      </c>
      <c r="M1" s="7"/>
      <c r="N1" s="134" t="s">
        <v>26</v>
      </c>
      <c r="O1" s="134"/>
      <c r="P1" s="119" t="s">
        <v>175</v>
      </c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</row>
    <row r="2" spans="1:29" ht="15.75" thickBot="1" x14ac:dyDescent="0.3">
      <c r="M2" s="7"/>
      <c r="S2" t="s">
        <v>27</v>
      </c>
      <c r="W2" s="148" t="s">
        <v>40</v>
      </c>
      <c r="X2" s="123">
        <v>1</v>
      </c>
    </row>
    <row r="3" spans="1:29" ht="15.75" thickBot="1" x14ac:dyDescent="0.3">
      <c r="M3" s="7"/>
      <c r="S3" t="str">
        <f>B32</f>
        <v>W4(1)  =</v>
      </c>
      <c r="W3" s="148"/>
      <c r="X3" s="46" t="s">
        <v>41</v>
      </c>
    </row>
    <row r="4" spans="1:29" ht="15.75" thickBot="1" x14ac:dyDescent="0.3">
      <c r="B4" s="5" t="s">
        <v>10</v>
      </c>
      <c r="D4" s="5" t="s">
        <v>10</v>
      </c>
      <c r="E4" s="9"/>
      <c r="M4" s="7"/>
      <c r="N4" s="25" t="s">
        <v>1</v>
      </c>
      <c r="O4" s="26">
        <f>C26</f>
        <v>1</v>
      </c>
      <c r="P4" s="85">
        <f>D26</f>
        <v>1</v>
      </c>
      <c r="Q4" s="25">
        <f>E26</f>
        <v>-1</v>
      </c>
      <c r="R4" s="27">
        <f>F26</f>
        <v>-1</v>
      </c>
      <c r="S4" s="29">
        <f>C32</f>
        <v>1.0085686656294093</v>
      </c>
    </row>
    <row r="5" spans="1:29" ht="15.75" thickBot="1" x14ac:dyDescent="0.3">
      <c r="L5" s="15"/>
      <c r="M5" s="7"/>
      <c r="R5" s="28"/>
      <c r="S5" s="30">
        <f>D32</f>
        <v>-0.99143133437059061</v>
      </c>
      <c r="W5" s="50" t="s">
        <v>225</v>
      </c>
      <c r="X5" s="32">
        <v>1</v>
      </c>
      <c r="Y5" s="149" t="s">
        <v>6</v>
      </c>
      <c r="Z5" s="121">
        <v>1</v>
      </c>
      <c r="AA5" s="149" t="s">
        <v>6</v>
      </c>
      <c r="AB5" s="153">
        <f>Z5/Z6</f>
        <v>0.50214215330059797</v>
      </c>
      <c r="AC5" s="135" t="s">
        <v>152</v>
      </c>
    </row>
    <row r="6" spans="1:29" x14ac:dyDescent="0.25">
      <c r="L6" s="8"/>
      <c r="M6" s="24"/>
      <c r="R6" s="28"/>
      <c r="S6" s="30">
        <f>E32</f>
        <v>-1.0085686656294093</v>
      </c>
      <c r="X6" t="s">
        <v>148</v>
      </c>
      <c r="Y6" s="149"/>
      <c r="Z6" s="40">
        <f>V10+U9</f>
        <v>1.9914679407553519</v>
      </c>
      <c r="AA6" s="149"/>
      <c r="AB6" s="153"/>
      <c r="AC6" s="135"/>
    </row>
    <row r="7" spans="1:29" x14ac:dyDescent="0.25">
      <c r="M7" s="7"/>
      <c r="P7" s="9"/>
      <c r="R7" s="28"/>
      <c r="S7" s="30">
        <f>F32</f>
        <v>1.0085686656294093</v>
      </c>
      <c r="U7" s="136"/>
      <c r="V7" s="136"/>
      <c r="W7" s="136"/>
      <c r="X7" s="136"/>
      <c r="Y7" s="86"/>
    </row>
    <row r="8" spans="1:29" ht="15.75" thickBot="1" x14ac:dyDescent="0.3">
      <c r="L8" s="8"/>
      <c r="M8" s="7"/>
      <c r="U8" s="136" t="s">
        <v>32</v>
      </c>
      <c r="V8" s="136"/>
      <c r="W8" s="136"/>
      <c r="X8" s="136"/>
      <c r="Y8" s="86"/>
    </row>
    <row r="9" spans="1:29" ht="15.75" thickBot="1" x14ac:dyDescent="0.3">
      <c r="A9" s="5" t="s">
        <v>0</v>
      </c>
      <c r="L9" s="8"/>
      <c r="M9" s="24"/>
      <c r="N9" t="s">
        <v>224</v>
      </c>
      <c r="O9" s="8">
        <f>O4*$S4</f>
        <v>1.0085686656294093</v>
      </c>
      <c r="P9" s="9">
        <f>P4*$S5</f>
        <v>-0.99143133437059061</v>
      </c>
      <c r="Q9" s="9">
        <f>Q4*$S6</f>
        <v>1.0085686656294093</v>
      </c>
      <c r="R9" s="28">
        <f>R4*$S7</f>
        <v>-1.0085686656294093</v>
      </c>
      <c r="S9" s="31" t="s">
        <v>6</v>
      </c>
      <c r="T9" s="87">
        <f>SUM(O9:R9)</f>
        <v>1.7137331258818556E-2</v>
      </c>
      <c r="U9" s="36">
        <v>1</v>
      </c>
      <c r="V9" s="38" t="s">
        <v>31</v>
      </c>
      <c r="W9" s="37">
        <v>-0.5</v>
      </c>
      <c r="X9" s="39">
        <f>T9</f>
        <v>1.7137331258818556E-2</v>
      </c>
      <c r="Y9" s="86"/>
    </row>
    <row r="10" spans="1:29" ht="15.75" thickBot="1" x14ac:dyDescent="0.3">
      <c r="M10" s="24"/>
      <c r="U10" s="120"/>
      <c r="V10" s="150">
        <f>EXP((W9)*X9)</f>
        <v>0.99146794075535194</v>
      </c>
      <c r="W10" s="151"/>
      <c r="X10" s="152"/>
      <c r="Y10" s="86"/>
    </row>
    <row r="11" spans="1:29" ht="15.75" thickBot="1" x14ac:dyDescent="0.3">
      <c r="A11" s="5" t="s">
        <v>1</v>
      </c>
      <c r="M11" s="7"/>
      <c r="Y11" s="118"/>
    </row>
    <row r="12" spans="1:29" x14ac:dyDescent="0.25">
      <c r="M12" s="7"/>
      <c r="N12" s="134" t="s">
        <v>223</v>
      </c>
      <c r="O12" s="134"/>
      <c r="P12" s="134"/>
      <c r="Q12" s="134"/>
      <c r="R12" s="134"/>
      <c r="S12" s="134"/>
      <c r="T12" s="134"/>
      <c r="U12" s="134"/>
      <c r="V12" s="92"/>
      <c r="W12" s="92"/>
      <c r="X12" s="92"/>
      <c r="Y12" s="92"/>
      <c r="Z12" s="92"/>
      <c r="AA12" s="92"/>
      <c r="AB12" s="92"/>
      <c r="AC12" s="94"/>
    </row>
    <row r="13" spans="1:29" ht="15.75" thickBot="1" x14ac:dyDescent="0.3">
      <c r="A13" s="84"/>
      <c r="B13" s="84"/>
      <c r="C13" s="84"/>
      <c r="D13" s="84"/>
      <c r="E13" s="84"/>
      <c r="F13" s="84"/>
      <c r="G13" s="84"/>
      <c r="H13" s="84"/>
      <c r="I13" s="84"/>
      <c r="M13" s="7"/>
      <c r="O13" t="s">
        <v>9</v>
      </c>
      <c r="P13" t="s">
        <v>34</v>
      </c>
      <c r="Q13" t="s">
        <v>176</v>
      </c>
      <c r="W13" s="137" t="s">
        <v>230</v>
      </c>
      <c r="X13" s="32">
        <v>1</v>
      </c>
      <c r="Y13" s="149" t="s">
        <v>6</v>
      </c>
      <c r="Z13" s="121">
        <v>1</v>
      </c>
      <c r="AA13" s="149" t="s">
        <v>6</v>
      </c>
      <c r="AB13" s="153">
        <f>Z13/Z14</f>
        <v>0.68170580469855813</v>
      </c>
      <c r="AC13" s="135" t="s">
        <v>151</v>
      </c>
    </row>
    <row r="14" spans="1:29" ht="15.75" thickBot="1" x14ac:dyDescent="0.3">
      <c r="A14" s="84"/>
      <c r="B14" s="84"/>
      <c r="C14" s="84"/>
      <c r="D14" s="84"/>
      <c r="E14" s="84"/>
      <c r="F14" s="84"/>
      <c r="G14" s="84"/>
      <c r="H14" s="84"/>
      <c r="I14" s="84"/>
      <c r="M14" s="7"/>
      <c r="N14" s="28" t="s">
        <v>226</v>
      </c>
      <c r="O14" s="118">
        <v>1</v>
      </c>
      <c r="P14" s="118">
        <f>$AB$5</f>
        <v>0.50214215330059797</v>
      </c>
      <c r="Q14" s="117">
        <f>C34</f>
        <v>1.0154356743619035</v>
      </c>
      <c r="R14" s="142"/>
      <c r="W14" s="137"/>
      <c r="X14" s="47">
        <f>1+V17</f>
        <v>1.4669084421867107</v>
      </c>
      <c r="Y14" s="149"/>
      <c r="Z14" s="40">
        <f>V17+U16</f>
        <v>1.4669084421867107</v>
      </c>
      <c r="AA14" s="149"/>
      <c r="AB14" s="153"/>
      <c r="AC14" s="135"/>
    </row>
    <row r="15" spans="1:29" ht="15.75" thickBot="1" x14ac:dyDescent="0.3">
      <c r="A15" s="5" t="s">
        <v>141</v>
      </c>
      <c r="B15" s="84"/>
      <c r="C15" s="84"/>
      <c r="D15" s="84"/>
      <c r="E15" s="84"/>
      <c r="F15" s="84"/>
      <c r="G15" s="84"/>
      <c r="H15" s="84"/>
      <c r="I15" s="84"/>
      <c r="M15" s="7"/>
      <c r="O15" s="118"/>
      <c r="P15" s="124"/>
      <c r="Q15" s="118">
        <f>D34</f>
        <v>1.0112843821592088</v>
      </c>
      <c r="R15" s="142"/>
      <c r="U15" s="136" t="s">
        <v>32</v>
      </c>
      <c r="V15" s="136"/>
      <c r="W15" s="136"/>
      <c r="X15" s="136"/>
      <c r="Y15" s="135"/>
    </row>
    <row r="16" spans="1:29" x14ac:dyDescent="0.25">
      <c r="A16" s="84"/>
      <c r="B16" s="84"/>
      <c r="C16" s="84"/>
      <c r="D16" s="84"/>
      <c r="E16" s="84"/>
      <c r="F16" s="84"/>
      <c r="G16" s="84"/>
      <c r="H16" s="84"/>
      <c r="I16" s="84"/>
      <c r="M16" s="7"/>
      <c r="U16" s="36">
        <v>1</v>
      </c>
      <c r="V16" s="38" t="s">
        <v>31</v>
      </c>
      <c r="W16" s="37">
        <v>-0.5</v>
      </c>
      <c r="X16" s="39">
        <f>R17</f>
        <v>1.5232441916185935</v>
      </c>
      <c r="Y16" s="135"/>
    </row>
    <row r="17" spans="1:30" ht="15.75" thickBot="1" x14ac:dyDescent="0.3">
      <c r="A17" s="84"/>
      <c r="B17" s="84"/>
      <c r="C17" s="84"/>
      <c r="D17" s="84"/>
      <c r="E17" s="84"/>
      <c r="F17" s="84"/>
      <c r="G17" s="84"/>
      <c r="H17" s="84"/>
      <c r="I17" s="84"/>
      <c r="J17" t="s">
        <v>61</v>
      </c>
      <c r="M17" s="7"/>
      <c r="N17" s="107" t="str">
        <f>N14</f>
        <v>V5(1) =</v>
      </c>
      <c r="O17" s="108">
        <f>O14*Q14</f>
        <v>1.0154356743619035</v>
      </c>
      <c r="P17" s="109">
        <f>P14*Q15</f>
        <v>0.50780851725668996</v>
      </c>
      <c r="Q17" s="108" t="s">
        <v>6</v>
      </c>
      <c r="R17" s="164">
        <f>SUM(O17:P17)</f>
        <v>1.5232441916185935</v>
      </c>
      <c r="S17" s="164"/>
      <c r="U17" s="120"/>
      <c r="V17" s="150">
        <f>EXP((W16)*X16)</f>
        <v>0.46690844218671074</v>
      </c>
      <c r="W17" s="151"/>
      <c r="X17" s="152"/>
      <c r="Y17" s="135"/>
    </row>
    <row r="18" spans="1:30" x14ac:dyDescent="0.25">
      <c r="A18" s="84"/>
      <c r="B18" s="84"/>
      <c r="C18" s="84"/>
      <c r="D18" s="84"/>
      <c r="E18" s="84"/>
      <c r="F18" s="84"/>
      <c r="G18" s="84"/>
      <c r="H18" s="84"/>
      <c r="I18" s="84"/>
      <c r="M18" s="7"/>
      <c r="Q18" t="s">
        <v>177</v>
      </c>
    </row>
    <row r="19" spans="1:30" ht="15.75" thickBot="1" x14ac:dyDescent="0.3">
      <c r="A19" s="84"/>
      <c r="B19" s="84"/>
      <c r="C19" s="84"/>
      <c r="D19" s="84"/>
      <c r="E19" s="84"/>
      <c r="F19" s="84"/>
      <c r="G19" s="84"/>
      <c r="H19" s="84"/>
      <c r="I19" s="84"/>
      <c r="M19" s="7"/>
      <c r="N19" s="28" t="s">
        <v>227</v>
      </c>
      <c r="O19" s="118">
        <v>1</v>
      </c>
      <c r="P19" s="118">
        <f>$AB$5</f>
        <v>0.50214215330059797</v>
      </c>
      <c r="Q19" s="117">
        <f>C36</f>
        <v>-1.0912389793315269</v>
      </c>
      <c r="R19" s="142"/>
      <c r="W19" s="137" t="s">
        <v>231</v>
      </c>
      <c r="X19" s="32">
        <v>1</v>
      </c>
      <c r="Y19" s="149" t="s">
        <v>6</v>
      </c>
      <c r="Z19" s="121">
        <v>1</v>
      </c>
      <c r="AA19" s="149" t="s">
        <v>6</v>
      </c>
      <c r="AB19" s="153">
        <f>Z19/Z20</f>
        <v>0.42279864760976232</v>
      </c>
      <c r="AC19" s="135" t="s">
        <v>191</v>
      </c>
    </row>
    <row r="20" spans="1:30" x14ac:dyDescent="0.25">
      <c r="A20" s="84"/>
      <c r="B20" s="84"/>
      <c r="C20" s="84"/>
      <c r="D20" s="84"/>
      <c r="E20" s="84"/>
      <c r="F20" s="84"/>
      <c r="G20" s="84"/>
      <c r="H20" s="84"/>
      <c r="I20" s="84"/>
      <c r="M20" s="7"/>
      <c r="O20" s="118"/>
      <c r="P20" s="124"/>
      <c r="Q20" s="118">
        <f>D36</f>
        <v>0.93329896145424152</v>
      </c>
      <c r="R20" s="142"/>
      <c r="W20" s="137"/>
      <c r="X20" s="47">
        <f>1+V23</f>
        <v>2.3651920498170256</v>
      </c>
      <c r="Y20" s="149"/>
      <c r="Z20" s="40">
        <f>V23+U22</f>
        <v>2.3651920498170256</v>
      </c>
      <c r="AA20" s="149"/>
      <c r="AB20" s="153"/>
      <c r="AC20" s="135"/>
    </row>
    <row r="21" spans="1:30" x14ac:dyDescent="0.25">
      <c r="A21" s="84"/>
      <c r="B21" s="84"/>
      <c r="C21" s="84"/>
      <c r="D21" s="84"/>
      <c r="E21" s="84"/>
      <c r="F21" s="84"/>
      <c r="G21" s="84"/>
      <c r="H21" s="84"/>
      <c r="I21" s="84"/>
      <c r="M21" s="7"/>
      <c r="U21" s="136" t="s">
        <v>32</v>
      </c>
      <c r="V21" s="136"/>
      <c r="W21" s="136"/>
      <c r="X21" s="136"/>
      <c r="Y21" s="135"/>
    </row>
    <row r="22" spans="1:30" x14ac:dyDescent="0.25">
      <c r="A22" s="148" t="s">
        <v>159</v>
      </c>
      <c r="B22" s="148"/>
      <c r="C22" s="148"/>
      <c r="D22" s="148"/>
      <c r="E22" s="148"/>
      <c r="F22" s="148"/>
      <c r="G22" s="148"/>
      <c r="H22" s="148"/>
      <c r="I22" s="148"/>
      <c r="M22" s="7"/>
      <c r="N22" s="107" t="str">
        <f>N19</f>
        <v>V6(1)=</v>
      </c>
      <c r="O22" s="108">
        <f>O19*Q19</f>
        <v>-1.0912389793315269</v>
      </c>
      <c r="P22" s="109">
        <f>P19*Q20</f>
        <v>0.46864875017784463</v>
      </c>
      <c r="Q22" s="108" t="s">
        <v>6</v>
      </c>
      <c r="R22" s="164">
        <f>SUM(O22:P22)</f>
        <v>-0.62259022915368223</v>
      </c>
      <c r="S22" s="164"/>
      <c r="U22" s="36">
        <v>1</v>
      </c>
      <c r="V22" s="38" t="s">
        <v>31</v>
      </c>
      <c r="W22" s="37">
        <v>-0.5</v>
      </c>
      <c r="X22" s="39">
        <f>R22</f>
        <v>-0.62259022915368223</v>
      </c>
      <c r="Y22" s="135"/>
      <c r="AC22" t="s">
        <v>155</v>
      </c>
    </row>
    <row r="23" spans="1:30" ht="15.75" thickBot="1" x14ac:dyDescent="0.3">
      <c r="C23" s="114" t="s">
        <v>166</v>
      </c>
      <c r="D23" s="114" t="s">
        <v>167</v>
      </c>
      <c r="E23" s="114" t="s">
        <v>168</v>
      </c>
      <c r="F23" s="114" t="s">
        <v>169</v>
      </c>
      <c r="M23" s="7"/>
      <c r="Q23" t="s">
        <v>178</v>
      </c>
      <c r="U23" s="120"/>
      <c r="V23" s="150">
        <f>EXP((W22)*X22)</f>
        <v>1.3651920498170258</v>
      </c>
      <c r="W23" s="151"/>
      <c r="X23" s="152"/>
      <c r="Y23" s="135"/>
    </row>
    <row r="24" spans="1:30" x14ac:dyDescent="0.25">
      <c r="B24" s="123" t="s">
        <v>0</v>
      </c>
      <c r="C24" s="20">
        <v>1</v>
      </c>
      <c r="D24" s="21">
        <v>1</v>
      </c>
      <c r="E24" s="21">
        <v>-1</v>
      </c>
      <c r="F24" s="123">
        <v>1</v>
      </c>
      <c r="G24" s="122"/>
      <c r="H24" s="21" t="s">
        <v>2</v>
      </c>
      <c r="I24" s="20">
        <v>1</v>
      </c>
      <c r="J24" s="21">
        <v>-1</v>
      </c>
      <c r="K24" s="21">
        <v>-1</v>
      </c>
      <c r="L24" s="21">
        <v>-1</v>
      </c>
      <c r="M24" s="7"/>
      <c r="N24" s="28" t="s">
        <v>228</v>
      </c>
      <c r="O24" s="118">
        <v>1</v>
      </c>
      <c r="P24" s="118">
        <f>$AB$5</f>
        <v>0.50214215330059797</v>
      </c>
      <c r="Q24" s="117">
        <f>C38</f>
        <v>0.90458404257872005</v>
      </c>
      <c r="R24" s="142"/>
      <c r="S24" s="88"/>
      <c r="T24" s="88"/>
      <c r="U24" s="89"/>
      <c r="V24" s="89"/>
      <c r="W24" s="89"/>
      <c r="X24" s="89"/>
      <c r="Y24" s="90"/>
      <c r="Z24" s="88"/>
      <c r="AA24" s="88"/>
      <c r="AB24" s="88"/>
    </row>
    <row r="25" spans="1:30" ht="15.75" thickBot="1" x14ac:dyDescent="0.3">
      <c r="B25" s="118"/>
      <c r="C25" s="118"/>
      <c r="D25" s="118"/>
      <c r="E25" s="118"/>
      <c r="F25" s="118"/>
      <c r="G25" s="118"/>
      <c r="H25" s="9"/>
      <c r="M25" s="7"/>
      <c r="O25" s="118"/>
      <c r="P25" s="124"/>
      <c r="Q25" s="118">
        <f>D38</f>
        <v>-1.0697546542110219</v>
      </c>
      <c r="R25" s="142"/>
      <c r="S25" s="88"/>
      <c r="T25" s="88"/>
      <c r="W25" s="137" t="s">
        <v>232</v>
      </c>
      <c r="X25" s="32">
        <v>1</v>
      </c>
      <c r="Y25" s="149" t="s">
        <v>6</v>
      </c>
      <c r="Z25" s="121">
        <v>1</v>
      </c>
      <c r="AA25" s="149" t="s">
        <v>6</v>
      </c>
      <c r="AB25" s="153">
        <f>Z25/Z26</f>
        <v>0.54579816301863182</v>
      </c>
      <c r="AC25" s="135" t="s">
        <v>190</v>
      </c>
    </row>
    <row r="26" spans="1:30" x14ac:dyDescent="0.25">
      <c r="B26" s="175" t="s">
        <v>1</v>
      </c>
      <c r="C26" s="176">
        <v>1</v>
      </c>
      <c r="D26" s="177">
        <v>1</v>
      </c>
      <c r="E26" s="177">
        <v>-1</v>
      </c>
      <c r="F26" s="175">
        <v>-1</v>
      </c>
      <c r="G26" s="122"/>
      <c r="H26" s="21" t="s">
        <v>3</v>
      </c>
      <c r="I26" s="20">
        <v>-1</v>
      </c>
      <c r="J26" s="21">
        <v>1</v>
      </c>
      <c r="K26" s="21">
        <v>-1</v>
      </c>
      <c r="L26" s="21">
        <v>-1</v>
      </c>
      <c r="M26" s="7"/>
      <c r="S26" s="88"/>
      <c r="T26" s="88"/>
      <c r="W26" s="137"/>
      <c r="X26" s="47">
        <f>1+V29</f>
        <v>1.83217912363304</v>
      </c>
      <c r="Y26" s="149"/>
      <c r="Z26" s="40">
        <f>V29+U28</f>
        <v>1.83217912363304</v>
      </c>
      <c r="AA26" s="149"/>
      <c r="AB26" s="153"/>
      <c r="AC26" s="135"/>
    </row>
    <row r="27" spans="1:30" x14ac:dyDescent="0.25">
      <c r="B27" s="25"/>
      <c r="C27" s="85"/>
      <c r="D27" s="85"/>
      <c r="E27" s="85"/>
      <c r="F27" s="25"/>
      <c r="G27" s="85"/>
      <c r="H27" s="85"/>
      <c r="J27" s="85"/>
      <c r="K27" s="85"/>
      <c r="L27" s="9"/>
      <c r="M27" s="7"/>
      <c r="N27" s="107" t="str">
        <f>N24</f>
        <v>V7(1)=</v>
      </c>
      <c r="O27" s="108">
        <f>O24*Q24</f>
        <v>0.90458404257872005</v>
      </c>
      <c r="P27" s="109">
        <f>P24*Q25</f>
        <v>-0.5371689055688591</v>
      </c>
      <c r="Q27" s="108" t="s">
        <v>6</v>
      </c>
      <c r="R27" s="164">
        <f>SUM(O27:P27)</f>
        <v>0.36741513700986095</v>
      </c>
      <c r="S27" s="164"/>
      <c r="T27" s="88"/>
      <c r="U27" s="136" t="s">
        <v>32</v>
      </c>
      <c r="V27" s="136"/>
      <c r="W27" s="136"/>
      <c r="X27" s="136"/>
      <c r="Y27" s="135"/>
    </row>
    <row r="28" spans="1:30" x14ac:dyDescent="0.25">
      <c r="B28" s="123" t="s">
        <v>143</v>
      </c>
      <c r="C28" s="20">
        <v>1</v>
      </c>
      <c r="D28" s="21">
        <v>-1</v>
      </c>
      <c r="E28" s="21">
        <v>-1</v>
      </c>
      <c r="F28" s="123">
        <v>-1</v>
      </c>
      <c r="G28" s="122"/>
      <c r="H28" s="21" t="s">
        <v>142</v>
      </c>
      <c r="I28" s="20">
        <v>-1</v>
      </c>
      <c r="J28" s="21">
        <v>-1</v>
      </c>
      <c r="K28" s="21">
        <v>1</v>
      </c>
      <c r="L28" s="21">
        <v>-1</v>
      </c>
      <c r="M28" s="7"/>
      <c r="N28" s="88"/>
      <c r="O28" s="88"/>
      <c r="P28" s="88"/>
      <c r="Q28" s="88" t="s">
        <v>179</v>
      </c>
      <c r="R28" s="88"/>
      <c r="S28" s="88"/>
      <c r="T28" s="88"/>
      <c r="U28" s="36">
        <v>1</v>
      </c>
      <c r="V28" s="38" t="s">
        <v>31</v>
      </c>
      <c r="W28" s="37">
        <v>-0.5</v>
      </c>
      <c r="X28" s="39">
        <f>R27</f>
        <v>0.36741513700986095</v>
      </c>
      <c r="Y28" s="135"/>
    </row>
    <row r="29" spans="1:30" ht="15.75" thickBot="1" x14ac:dyDescent="0.3">
      <c r="B29" s="25"/>
      <c r="C29" s="85"/>
      <c r="D29" s="85"/>
      <c r="E29" s="85"/>
      <c r="F29" s="25"/>
      <c r="G29" s="25"/>
      <c r="H29" s="85"/>
      <c r="I29" s="85"/>
      <c r="J29" s="85"/>
      <c r="K29" s="85"/>
      <c r="L29" s="9"/>
      <c r="M29" s="7"/>
      <c r="N29" s="28" t="s">
        <v>229</v>
      </c>
      <c r="O29" s="118">
        <v>1</v>
      </c>
      <c r="P29" s="118">
        <f>$AB$5</f>
        <v>0.50214215330059797</v>
      </c>
      <c r="Q29" s="117">
        <f>C40</f>
        <v>-1.0675505780617751</v>
      </c>
      <c r="R29" s="142"/>
      <c r="S29" s="88"/>
      <c r="T29" s="88"/>
      <c r="U29" s="120"/>
      <c r="V29" s="150">
        <f>EXP((W28)*X28)</f>
        <v>0.83217912363304003</v>
      </c>
      <c r="W29" s="151"/>
      <c r="X29" s="152"/>
      <c r="Y29" s="135"/>
      <c r="AC29" s="9"/>
    </row>
    <row r="30" spans="1:30" x14ac:dyDescent="0.25">
      <c r="A30" s="148" t="s">
        <v>144</v>
      </c>
      <c r="B30" s="148"/>
      <c r="C30" s="148"/>
      <c r="D30" s="148"/>
      <c r="E30" s="148"/>
      <c r="F30" s="123"/>
      <c r="G30" s="25"/>
      <c r="H30" s="25"/>
      <c r="I30" s="25"/>
      <c r="J30" s="85"/>
      <c r="K30" s="85"/>
      <c r="L30" s="9"/>
      <c r="M30" s="7"/>
      <c r="O30" s="118"/>
      <c r="P30" s="124"/>
      <c r="Q30" s="118">
        <f>D40</f>
        <v>-1.0493834295834765</v>
      </c>
      <c r="R30" s="142"/>
      <c r="U30" s="89"/>
      <c r="V30" s="89"/>
      <c r="W30" s="89"/>
      <c r="X30" s="89"/>
      <c r="Y30" s="90"/>
      <c r="Z30" s="88"/>
      <c r="AA30" s="88"/>
      <c r="AB30" s="88"/>
      <c r="AC30" s="88"/>
      <c r="AD30" s="88"/>
    </row>
    <row r="31" spans="1:30" ht="15.75" thickBot="1" x14ac:dyDescent="0.3">
      <c r="C31" s="118" t="s">
        <v>20</v>
      </c>
      <c r="D31" s="118" t="s">
        <v>167</v>
      </c>
      <c r="E31" s="118" t="s">
        <v>168</v>
      </c>
      <c r="F31" s="118" t="s">
        <v>169</v>
      </c>
      <c r="G31" s="118"/>
      <c r="M31" s="7"/>
      <c r="W31" s="137" t="s">
        <v>233</v>
      </c>
      <c r="X31" s="32">
        <v>1</v>
      </c>
      <c r="Y31" s="149" t="s">
        <v>6</v>
      </c>
      <c r="Z31" s="121">
        <v>1</v>
      </c>
      <c r="AA31" s="149" t="s">
        <v>6</v>
      </c>
      <c r="AB31" s="153">
        <f>Z31/Z32</f>
        <v>0.31061512336360209</v>
      </c>
      <c r="AC31" s="135" t="s">
        <v>189</v>
      </c>
      <c r="AD31" s="88"/>
    </row>
    <row r="32" spans="1:30" ht="15.75" x14ac:dyDescent="0.25">
      <c r="B32" s="19" t="s">
        <v>261</v>
      </c>
      <c r="C32" s="20">
        <f>'TRABALHO(0)'!AB104</f>
        <v>1.0085686656294093</v>
      </c>
      <c r="D32" s="20">
        <f>'TRABALHO(0)'!AB105</f>
        <v>-0.99143133437059061</v>
      </c>
      <c r="E32" s="20">
        <f>'TRABALHO(0)'!AB106</f>
        <v>-1.0085686656294093</v>
      </c>
      <c r="F32" s="20">
        <f>'TRABALHO(0)'!AB107</f>
        <v>1.0085686656294093</v>
      </c>
      <c r="G32" s="122"/>
      <c r="M32" s="7"/>
      <c r="N32" s="107" t="str">
        <f>N29</f>
        <v>V8(1)=</v>
      </c>
      <c r="O32" s="108">
        <f>O29*Q29</f>
        <v>-1.0675505780617751</v>
      </c>
      <c r="P32" s="109">
        <f>P29*Q30</f>
        <v>-0.52693965496901329</v>
      </c>
      <c r="Q32" s="108" t="s">
        <v>6</v>
      </c>
      <c r="R32" s="164">
        <f>SUM(O32:P32)</f>
        <v>-1.5944902330307884</v>
      </c>
      <c r="S32" s="164"/>
      <c r="W32" s="137"/>
      <c r="X32" s="47">
        <f>1+V35</f>
        <v>3.2194182600356287</v>
      </c>
      <c r="Y32" s="149"/>
      <c r="Z32" s="40">
        <f>V35+U34</f>
        <v>3.2194182600356287</v>
      </c>
      <c r="AA32" s="149"/>
      <c r="AB32" s="153"/>
      <c r="AC32" s="135"/>
      <c r="AD32" s="88"/>
    </row>
    <row r="33" spans="1:30" ht="15.75" x14ac:dyDescent="0.25">
      <c r="B33" s="14"/>
      <c r="C33" s="126" t="s">
        <v>20</v>
      </c>
      <c r="D33" s="126" t="s">
        <v>192</v>
      </c>
      <c r="E33" s="126"/>
      <c r="F33" s="126"/>
      <c r="G33" s="126"/>
      <c r="J33" s="85"/>
      <c r="K33" s="85"/>
      <c r="L33" s="9"/>
      <c r="M33" s="7"/>
      <c r="U33" s="136" t="s">
        <v>32</v>
      </c>
      <c r="V33" s="136"/>
      <c r="W33" s="136"/>
      <c r="X33" s="136"/>
      <c r="Y33" s="135"/>
      <c r="AC33" s="88"/>
      <c r="AD33" s="88"/>
    </row>
    <row r="34" spans="1:30" ht="15.75" x14ac:dyDescent="0.25">
      <c r="B34" s="19" t="s">
        <v>262</v>
      </c>
      <c r="C34" s="22">
        <f>'TRABALHO(0)'!AB72</f>
        <v>1.0154356743619035</v>
      </c>
      <c r="D34" s="22">
        <f>'TRABALHO(0)'!AB73</f>
        <v>1.0112843821592088</v>
      </c>
      <c r="E34" s="116"/>
      <c r="G34" s="9"/>
      <c r="M34" s="7"/>
      <c r="U34" s="36">
        <v>1</v>
      </c>
      <c r="V34" s="38" t="s">
        <v>31</v>
      </c>
      <c r="W34" s="37">
        <v>-0.5</v>
      </c>
      <c r="X34" s="39">
        <f>R32</f>
        <v>-1.5944902330307884</v>
      </c>
      <c r="Y34" s="135"/>
      <c r="AC34" s="88"/>
    </row>
    <row r="35" spans="1:30" ht="15.75" thickBot="1" x14ac:dyDescent="0.3">
      <c r="C35" s="118" t="s">
        <v>20</v>
      </c>
      <c r="D35" s="118" t="s">
        <v>193</v>
      </c>
      <c r="E35" s="118"/>
      <c r="F35" s="118"/>
      <c r="J35" s="85"/>
      <c r="K35" s="85"/>
      <c r="L35" s="9"/>
      <c r="M35" s="7"/>
      <c r="N35" t="s">
        <v>184</v>
      </c>
      <c r="U35" s="120"/>
      <c r="V35" s="150">
        <f>EXP((W34)*X34)</f>
        <v>2.2194182600356287</v>
      </c>
      <c r="W35" s="151"/>
      <c r="X35" s="152"/>
      <c r="Y35" s="135"/>
      <c r="AC35" s="88"/>
    </row>
    <row r="36" spans="1:30" ht="16.5" thickBot="1" x14ac:dyDescent="0.3">
      <c r="B36" s="19" t="s">
        <v>263</v>
      </c>
      <c r="C36" s="22">
        <f>'TRABALHO(0)'!AB75</f>
        <v>-1.0912389793315269</v>
      </c>
      <c r="D36" s="23">
        <f>'TRABALHO(0)'!AB76</f>
        <v>0.93329896145424152</v>
      </c>
      <c r="E36" s="116"/>
      <c r="G36" s="9"/>
      <c r="M36" s="7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30" x14ac:dyDescent="0.25">
      <c r="A37" s="9"/>
      <c r="B37" s="9"/>
      <c r="C37" s="129" t="s">
        <v>20</v>
      </c>
      <c r="D37" s="129" t="s">
        <v>194</v>
      </c>
      <c r="E37" s="9"/>
      <c r="F37" s="9"/>
      <c r="G37" s="9"/>
      <c r="H37" s="9"/>
      <c r="J37" s="85"/>
      <c r="K37" s="85"/>
      <c r="L37" s="9"/>
      <c r="M37" s="7"/>
      <c r="N37" s="160" t="s">
        <v>160</v>
      </c>
      <c r="O37" s="160"/>
      <c r="P37" s="160"/>
      <c r="Q37" s="160"/>
      <c r="R37" s="160"/>
      <c r="S37" s="160"/>
      <c r="T37" s="160"/>
      <c r="U37" s="160"/>
      <c r="V37" s="92"/>
      <c r="W37" s="92"/>
      <c r="X37" s="92"/>
      <c r="Y37" s="92"/>
      <c r="Z37" s="92"/>
      <c r="AA37" s="92"/>
      <c r="AB37" s="92"/>
      <c r="AC37" s="92"/>
    </row>
    <row r="38" spans="1:30" ht="15.75" x14ac:dyDescent="0.25">
      <c r="A38" s="9"/>
      <c r="B38" s="19" t="s">
        <v>264</v>
      </c>
      <c r="C38" s="22">
        <f>'TRABALHO(0)'!AB78</f>
        <v>0.90458404257872005</v>
      </c>
      <c r="D38" s="23">
        <f>'TRABALHO(0)'!AB79</f>
        <v>-1.0697546542110219</v>
      </c>
      <c r="E38" s="116"/>
      <c r="F38" s="9"/>
      <c r="G38" s="9"/>
      <c r="H38" s="9"/>
      <c r="M38" s="7"/>
      <c r="S38" s="118" t="s">
        <v>242</v>
      </c>
      <c r="T38" s="118" t="s">
        <v>243</v>
      </c>
      <c r="V38" t="s">
        <v>31</v>
      </c>
    </row>
    <row r="39" spans="1:30" x14ac:dyDescent="0.25">
      <c r="A39" s="9"/>
      <c r="C39" s="118" t="s">
        <v>20</v>
      </c>
      <c r="D39" s="118" t="s">
        <v>195</v>
      </c>
      <c r="E39" s="118"/>
      <c r="F39" s="9"/>
      <c r="G39" s="9"/>
      <c r="H39" s="9"/>
      <c r="M39" s="7"/>
      <c r="N39" s="130" t="s">
        <v>234</v>
      </c>
      <c r="O39" s="165" t="s">
        <v>238</v>
      </c>
      <c r="P39" s="165"/>
      <c r="Q39" s="165"/>
      <c r="R39" s="120" t="s">
        <v>6</v>
      </c>
      <c r="S39" s="120">
        <f>I26</f>
        <v>-1</v>
      </c>
      <c r="T39" s="120">
        <f>AB13</f>
        <v>0.68170580469855813</v>
      </c>
      <c r="U39" s="128" t="s">
        <v>6</v>
      </c>
      <c r="V39" s="167">
        <f>S39-T39</f>
        <v>-1.681705804698558</v>
      </c>
      <c r="W39" s="167"/>
      <c r="X39" s="131" t="s">
        <v>100</v>
      </c>
      <c r="Y39" s="131" t="s">
        <v>6</v>
      </c>
      <c r="Z39" s="132">
        <f>SUM(V39:V42)/4</f>
        <v>-0.99022943467263858</v>
      </c>
      <c r="AB39" s="166"/>
      <c r="AC39" s="166"/>
    </row>
    <row r="40" spans="1:30" ht="15.75" x14ac:dyDescent="0.25">
      <c r="A40" s="9"/>
      <c r="B40" s="19" t="s">
        <v>265</v>
      </c>
      <c r="C40" s="22">
        <f>'TRABALHO(0)'!AB81</f>
        <v>-1.0675505780617751</v>
      </c>
      <c r="D40" s="23">
        <f>'TRABALHO(0)'!AB82</f>
        <v>-1.0493834295834765</v>
      </c>
      <c r="E40" s="116"/>
      <c r="F40" s="9"/>
      <c r="G40" s="9"/>
      <c r="H40" s="9"/>
      <c r="M40" s="7"/>
      <c r="N40" s="130" t="s">
        <v>235</v>
      </c>
      <c r="O40" s="165" t="s">
        <v>239</v>
      </c>
      <c r="P40" s="165"/>
      <c r="Q40" s="165"/>
      <c r="R40" s="120" t="s">
        <v>6</v>
      </c>
      <c r="S40" s="120">
        <f>J26</f>
        <v>1</v>
      </c>
      <c r="T40" s="120">
        <f>AB19</f>
        <v>0.42279864760976232</v>
      </c>
      <c r="U40" s="128" t="s">
        <v>6</v>
      </c>
      <c r="V40" s="167">
        <f>S40-T40</f>
        <v>0.57720135239023773</v>
      </c>
      <c r="W40" s="167"/>
      <c r="X40" s="114"/>
      <c r="Y40" s="114"/>
      <c r="Z40" s="115"/>
      <c r="AB40" s="166"/>
      <c r="AC40" s="166"/>
    </row>
    <row r="41" spans="1:30" x14ac:dyDescent="0.25">
      <c r="J41" s="9"/>
      <c r="M41" s="7"/>
      <c r="N41" s="130" t="s">
        <v>236</v>
      </c>
      <c r="O41" s="165" t="s">
        <v>240</v>
      </c>
      <c r="P41" s="165"/>
      <c r="Q41" s="165"/>
      <c r="R41" s="120" t="s">
        <v>6</v>
      </c>
      <c r="S41" s="120">
        <f>K26</f>
        <v>-1</v>
      </c>
      <c r="T41" s="120">
        <f>AB25</f>
        <v>0.54579816301863182</v>
      </c>
      <c r="U41" s="128" t="s">
        <v>6</v>
      </c>
      <c r="V41" s="167">
        <f>S41-T41</f>
        <v>-1.5457981630186319</v>
      </c>
      <c r="W41" s="167"/>
      <c r="X41" s="82"/>
      <c r="Y41" s="82"/>
      <c r="Z41" s="82"/>
      <c r="AA41" s="82"/>
      <c r="AB41" s="82"/>
    </row>
    <row r="42" spans="1:30" x14ac:dyDescent="0.25">
      <c r="M42" s="7"/>
      <c r="N42" s="130" t="s">
        <v>237</v>
      </c>
      <c r="O42" s="165" t="s">
        <v>241</v>
      </c>
      <c r="P42" s="165"/>
      <c r="Q42" s="165"/>
      <c r="R42" s="120" t="s">
        <v>6</v>
      </c>
      <c r="S42" s="120">
        <f>L26</f>
        <v>-1</v>
      </c>
      <c r="T42" s="120">
        <f>AB31</f>
        <v>0.31061512336360209</v>
      </c>
      <c r="U42" s="128" t="s">
        <v>6</v>
      </c>
      <c r="V42" s="167">
        <f>S42-T42</f>
        <v>-1.3106151233636021</v>
      </c>
      <c r="W42" s="167"/>
      <c r="X42" s="82"/>
      <c r="Y42" s="82"/>
      <c r="Z42" s="82"/>
      <c r="AA42" s="82"/>
      <c r="AB42" s="82"/>
    </row>
    <row r="43" spans="1:30" ht="15.75" thickBot="1" x14ac:dyDescent="0.3">
      <c r="M43" s="7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30" x14ac:dyDescent="0.25">
      <c r="M44" s="7"/>
      <c r="N44" s="160" t="s">
        <v>161</v>
      </c>
      <c r="O44" s="160"/>
      <c r="P44" s="160"/>
      <c r="Q44" s="160"/>
      <c r="R44" s="160"/>
      <c r="S44" s="160"/>
      <c r="T44" s="160"/>
      <c r="U44" s="160"/>
      <c r="V44" s="160"/>
      <c r="W44" s="160"/>
      <c r="X44" s="92"/>
      <c r="Y44" s="92"/>
      <c r="Z44" s="92"/>
      <c r="AA44" s="92"/>
      <c r="AB44" s="92"/>
      <c r="AC44" s="92"/>
    </row>
    <row r="45" spans="1:30" x14ac:dyDescent="0.25">
      <c r="M45" s="7"/>
      <c r="N45" s="136" t="s">
        <v>53</v>
      </c>
      <c r="O45" s="136"/>
      <c r="P45" s="136"/>
      <c r="Q45" s="136"/>
      <c r="R45" s="136"/>
      <c r="S45" s="136"/>
      <c r="U45" s="136" t="s">
        <v>59</v>
      </c>
      <c r="V45" s="136"/>
      <c r="W45" s="136"/>
      <c r="X45" s="136"/>
      <c r="Y45" s="136"/>
    </row>
    <row r="46" spans="1:30" x14ac:dyDescent="0.25">
      <c r="J46" s="9"/>
      <c r="K46" s="9"/>
      <c r="L46" s="9"/>
      <c r="M46" s="7"/>
      <c r="N46" s="136"/>
      <c r="O46" s="136"/>
      <c r="P46" s="136"/>
      <c r="Q46" s="136"/>
      <c r="R46" s="136"/>
      <c r="S46" s="136"/>
      <c r="U46" s="135" t="s">
        <v>244</v>
      </c>
      <c r="V46" s="133" t="str">
        <f>N39</f>
        <v>e5(1) =</v>
      </c>
      <c r="W46" s="121" t="s">
        <v>61</v>
      </c>
      <c r="X46" s="121" t="s">
        <v>151</v>
      </c>
      <c r="Y46" s="121" t="s">
        <v>62</v>
      </c>
      <c r="Z46" s="53" t="s">
        <v>203</v>
      </c>
    </row>
    <row r="47" spans="1:30" x14ac:dyDescent="0.25">
      <c r="J47" s="9"/>
      <c r="K47" s="9"/>
      <c r="L47" s="9"/>
      <c r="M47" s="7"/>
      <c r="N47" s="54" t="s">
        <v>55</v>
      </c>
      <c r="O47" s="55">
        <v>0.5</v>
      </c>
      <c r="P47" s="55"/>
      <c r="U47" s="135"/>
      <c r="V47" s="118">
        <f>V39</f>
        <v>-1.681705804698558</v>
      </c>
      <c r="W47" s="118">
        <v>0.5</v>
      </c>
      <c r="X47" s="118">
        <f>AB13</f>
        <v>0.68170580469855813</v>
      </c>
      <c r="Y47" s="118">
        <v>1</v>
      </c>
      <c r="Z47" s="118">
        <f>X47</f>
        <v>0.68170580469855813</v>
      </c>
    </row>
    <row r="48" spans="1:30" x14ac:dyDescent="0.25">
      <c r="J48" s="9"/>
      <c r="K48" s="9"/>
      <c r="L48" s="9"/>
      <c r="M48" s="7"/>
      <c r="U48" s="137" t="str">
        <f>U46</f>
        <v>S5(1)=</v>
      </c>
      <c r="V48" s="137">
        <f>V47*W47*X47*(Y47-Z47)</f>
        <v>-0.18245078576354673</v>
      </c>
      <c r="W48" s="137"/>
    </row>
    <row r="49" spans="1:29" x14ac:dyDescent="0.25">
      <c r="J49" s="9"/>
      <c r="K49" s="9"/>
      <c r="L49" s="9"/>
      <c r="M49" s="7"/>
      <c r="T49" s="118"/>
      <c r="U49" s="137"/>
      <c r="V49" s="137"/>
      <c r="W49" s="137"/>
    </row>
    <row r="50" spans="1:29" x14ac:dyDescent="0.25">
      <c r="A50" s="9"/>
      <c r="B50" s="9"/>
      <c r="C50" s="9"/>
      <c r="D50" s="9"/>
      <c r="E50" s="9"/>
      <c r="F50" s="9"/>
      <c r="G50" s="9"/>
      <c r="H50" s="9"/>
      <c r="J50" s="9"/>
      <c r="K50" s="9"/>
      <c r="L50" s="9"/>
      <c r="M50" s="7"/>
      <c r="X50" s="51"/>
      <c r="Y50" s="51"/>
      <c r="Z50" s="51"/>
    </row>
    <row r="51" spans="1:29" x14ac:dyDescent="0.25">
      <c r="A51" s="9"/>
      <c r="B51" s="9"/>
      <c r="C51" s="9"/>
      <c r="D51" s="9"/>
      <c r="E51" s="9"/>
      <c r="F51" s="9"/>
      <c r="G51" s="9"/>
      <c r="H51" s="9"/>
      <c r="J51" s="9"/>
      <c r="K51" s="9"/>
      <c r="L51" s="9"/>
      <c r="M51" s="7"/>
      <c r="U51" s="135" t="s">
        <v>245</v>
      </c>
      <c r="V51" s="133" t="str">
        <f>N40</f>
        <v xml:space="preserve">e6(1) = </v>
      </c>
      <c r="W51" s="121" t="s">
        <v>61</v>
      </c>
      <c r="X51" s="121" t="s">
        <v>191</v>
      </c>
      <c r="Y51" s="121" t="s">
        <v>62</v>
      </c>
      <c r="Z51" s="53" t="s">
        <v>204</v>
      </c>
    </row>
    <row r="52" spans="1:29" ht="15.75" thickBot="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7"/>
      <c r="R52" s="61"/>
      <c r="S52" s="61"/>
      <c r="T52" s="61"/>
      <c r="U52" s="135"/>
      <c r="V52" s="118">
        <f>V40</f>
        <v>0.57720135239023773</v>
      </c>
      <c r="W52" s="118">
        <v>0.5</v>
      </c>
      <c r="X52" s="118">
        <f>AB19</f>
        <v>0.42279864760976232</v>
      </c>
      <c r="Y52" s="118">
        <v>1</v>
      </c>
      <c r="Z52" s="118">
        <f>X52</f>
        <v>0.42279864760976232</v>
      </c>
    </row>
    <row r="53" spans="1:29" x14ac:dyDescent="0.25">
      <c r="M53" s="7"/>
      <c r="R53" s="61"/>
      <c r="S53" s="61"/>
      <c r="T53" s="61"/>
      <c r="U53" s="137" t="str">
        <f>U51</f>
        <v>S6(1)=</v>
      </c>
      <c r="V53" s="137">
        <f>V52*W52*X52*(Y52-Z52)</f>
        <v>7.0430094931803369E-2</v>
      </c>
      <c r="W53" s="137"/>
    </row>
    <row r="54" spans="1:29" x14ac:dyDescent="0.25">
      <c r="B54" t="s">
        <v>47</v>
      </c>
      <c r="M54" s="7"/>
      <c r="R54" s="61"/>
      <c r="S54" s="61"/>
      <c r="T54" s="61"/>
      <c r="U54" s="137"/>
      <c r="V54" s="137"/>
      <c r="W54" s="137"/>
    </row>
    <row r="55" spans="1:29" x14ac:dyDescent="0.25">
      <c r="M55" s="7"/>
      <c r="R55" s="61"/>
      <c r="S55" s="61"/>
      <c r="T55" s="61"/>
      <c r="U55" s="84"/>
      <c r="V55" s="84"/>
      <c r="W55" s="84"/>
      <c r="X55" s="91"/>
      <c r="Y55" s="91"/>
      <c r="Z55" s="91"/>
    </row>
    <row r="56" spans="1:29" x14ac:dyDescent="0.25">
      <c r="M56" s="7"/>
      <c r="U56" s="135" t="s">
        <v>246</v>
      </c>
      <c r="V56" s="133" t="str">
        <f>N41</f>
        <v xml:space="preserve">e7(1) = </v>
      </c>
      <c r="W56" s="121" t="s">
        <v>61</v>
      </c>
      <c r="X56" s="121" t="s">
        <v>190</v>
      </c>
      <c r="Y56" s="121" t="s">
        <v>62</v>
      </c>
      <c r="Z56" s="53" t="s">
        <v>205</v>
      </c>
    </row>
    <row r="57" spans="1:29" x14ac:dyDescent="0.25">
      <c r="M57" s="7"/>
      <c r="R57" s="61"/>
      <c r="S57" s="61"/>
      <c r="T57" s="61"/>
      <c r="U57" s="135"/>
      <c r="V57" s="118">
        <f>V41</f>
        <v>-1.5457981630186319</v>
      </c>
      <c r="W57" s="118">
        <v>0.5</v>
      </c>
      <c r="X57" s="118">
        <f>AB25</f>
        <v>0.54579816301863182</v>
      </c>
      <c r="Y57" s="118">
        <v>1</v>
      </c>
      <c r="Z57" s="118">
        <f>X57</f>
        <v>0.54579816301863182</v>
      </c>
    </row>
    <row r="58" spans="1:29" x14ac:dyDescent="0.25">
      <c r="M58" s="7"/>
      <c r="R58" s="61"/>
      <c r="S58" s="61"/>
      <c r="T58" s="61"/>
      <c r="U58" s="137" t="str">
        <f>U56</f>
        <v>S7(1)=</v>
      </c>
      <c r="V58" s="137">
        <f>V57*W57*X57*(Y57-Z57)</f>
        <v>-0.19160363639917469</v>
      </c>
      <c r="W58" s="137"/>
    </row>
    <row r="59" spans="1:29" x14ac:dyDescent="0.25">
      <c r="M59" s="7"/>
      <c r="R59" s="61"/>
      <c r="S59" s="61"/>
      <c r="T59" s="61"/>
      <c r="U59" s="137"/>
      <c r="V59" s="137"/>
      <c r="W59" s="137"/>
    </row>
    <row r="60" spans="1:29" x14ac:dyDescent="0.25">
      <c r="M60" s="7"/>
      <c r="R60" s="61"/>
      <c r="S60" s="61"/>
      <c r="T60" s="61"/>
      <c r="U60" s="84"/>
      <c r="V60" s="84"/>
      <c r="W60" s="84"/>
      <c r="X60" s="91"/>
      <c r="Y60" s="91"/>
      <c r="Z60" s="91"/>
    </row>
    <row r="61" spans="1:29" x14ac:dyDescent="0.25">
      <c r="M61" s="7"/>
      <c r="U61" s="135" t="s">
        <v>247</v>
      </c>
      <c r="V61" s="133" t="str">
        <f>N42</f>
        <v xml:space="preserve">e8(1) = </v>
      </c>
      <c r="W61" s="121" t="s">
        <v>61</v>
      </c>
      <c r="X61" s="121" t="s">
        <v>189</v>
      </c>
      <c r="Y61" s="121" t="s">
        <v>62</v>
      </c>
      <c r="Z61" s="53" t="s">
        <v>206</v>
      </c>
    </row>
    <row r="62" spans="1:29" x14ac:dyDescent="0.25">
      <c r="M62" s="7"/>
      <c r="R62" s="61"/>
      <c r="S62" s="61"/>
      <c r="T62" s="61"/>
      <c r="U62" s="135"/>
      <c r="V62" s="118">
        <f>V42</f>
        <v>-1.3106151233636021</v>
      </c>
      <c r="W62" s="118">
        <v>0.5</v>
      </c>
      <c r="X62" s="118">
        <f>AB31</f>
        <v>0.31061512336360209</v>
      </c>
      <c r="Y62" s="118">
        <v>1</v>
      </c>
      <c r="Z62" s="118">
        <f>X62</f>
        <v>0.31061512336360209</v>
      </c>
    </row>
    <row r="63" spans="1:29" x14ac:dyDescent="0.25">
      <c r="M63" s="7"/>
      <c r="R63" s="61"/>
      <c r="S63" s="61"/>
      <c r="T63" s="61"/>
      <c r="U63" s="137" t="str">
        <f>U61</f>
        <v>S8(1)=</v>
      </c>
      <c r="V63" s="137">
        <f>V62*W62*X62*(Y62-Z62)</f>
        <v>-0.14032321558737373</v>
      </c>
      <c r="W63" s="137"/>
      <c r="AC63" s="8"/>
    </row>
    <row r="64" spans="1:29" ht="15" customHeight="1" x14ac:dyDescent="0.25">
      <c r="M64" s="7"/>
      <c r="R64" s="61"/>
      <c r="S64" s="61"/>
      <c r="T64" s="61"/>
      <c r="U64" s="137"/>
      <c r="V64" s="137"/>
      <c r="W64" s="137"/>
    </row>
    <row r="65" spans="13:28" ht="15" customHeight="1" x14ac:dyDescent="0.25">
      <c r="M65" s="7"/>
      <c r="R65" s="61"/>
      <c r="S65" s="61"/>
      <c r="T65" s="61"/>
      <c r="U65" s="84"/>
      <c r="V65" s="84"/>
      <c r="W65" s="84"/>
      <c r="X65" s="91"/>
      <c r="Y65" s="91"/>
      <c r="Z65" s="91"/>
    </row>
    <row r="66" spans="13:28" ht="15" customHeight="1" thickBot="1" x14ac:dyDescent="0.3">
      <c r="M66" s="7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3:28" x14ac:dyDescent="0.25">
      <c r="M67" s="7"/>
      <c r="N67" s="160" t="s">
        <v>162</v>
      </c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92"/>
      <c r="Z67" s="92"/>
      <c r="AA67" s="92"/>
      <c r="AB67" s="92"/>
    </row>
    <row r="68" spans="13:28" x14ac:dyDescent="0.25">
      <c r="M68" s="7"/>
      <c r="N68" s="136" t="s">
        <v>165</v>
      </c>
      <c r="O68" s="136"/>
      <c r="P68" s="136"/>
      <c r="Q68" s="136"/>
      <c r="R68" s="136"/>
    </row>
    <row r="69" spans="13:28" x14ac:dyDescent="0.25">
      <c r="M69" s="7"/>
      <c r="N69" s="54" t="s">
        <v>248</v>
      </c>
      <c r="O69" s="55">
        <v>0.5</v>
      </c>
      <c r="P69" s="55" t="s">
        <v>252</v>
      </c>
      <c r="V69" s="146" t="s">
        <v>70</v>
      </c>
      <c r="W69" s="146"/>
      <c r="X69" s="146"/>
    </row>
    <row r="70" spans="13:28" x14ac:dyDescent="0.25">
      <c r="M70" s="7"/>
      <c r="N70" s="137" t="s">
        <v>210</v>
      </c>
      <c r="O70" s="135">
        <f>O69</f>
        <v>0.5</v>
      </c>
      <c r="P70" s="139">
        <f>V48</f>
        <v>-0.18245078576354673</v>
      </c>
      <c r="Q70" s="15">
        <v>1</v>
      </c>
      <c r="R70" s="147" t="s">
        <v>6</v>
      </c>
      <c r="S70" s="162">
        <f>($O$70*$P$70)*Q70</f>
        <v>-9.1225392881773365E-2</v>
      </c>
      <c r="T70" s="163"/>
      <c r="U70" s="135" t="s">
        <v>71</v>
      </c>
      <c r="V70" s="135"/>
      <c r="W70" s="135"/>
      <c r="X70" s="135"/>
      <c r="Y70" s="135"/>
    </row>
    <row r="71" spans="13:28" x14ac:dyDescent="0.25">
      <c r="M71" s="7"/>
      <c r="N71" s="137"/>
      <c r="O71" s="135"/>
      <c r="P71" s="139"/>
      <c r="Q71" s="178">
        <f>AB5</f>
        <v>0.50214215330059797</v>
      </c>
      <c r="R71" s="147"/>
      <c r="S71" s="162">
        <f>$O$70*$P$70*Q71</f>
        <v>-4.580811521734672E-2</v>
      </c>
      <c r="T71" s="163"/>
    </row>
    <row r="72" spans="13:28" ht="15" customHeight="1" x14ac:dyDescent="0.25">
      <c r="M72" s="7"/>
      <c r="S72" s="93"/>
      <c r="T72" s="4"/>
      <c r="V72" s="137" t="s">
        <v>253</v>
      </c>
      <c r="W72" s="158"/>
      <c r="X72" s="122">
        <f>C34</f>
        <v>1.0154356743619035</v>
      </c>
      <c r="Y72" s="141" t="s">
        <v>73</v>
      </c>
      <c r="Z72" s="59">
        <f>S70</f>
        <v>-9.1225392881773365E-2</v>
      </c>
      <c r="AA72" s="141" t="s">
        <v>6</v>
      </c>
      <c r="AB72" s="63">
        <f>X72+Z72</f>
        <v>0.92421028148013018</v>
      </c>
    </row>
    <row r="73" spans="13:28" ht="15" customHeight="1" x14ac:dyDescent="0.25">
      <c r="M73" s="7"/>
      <c r="N73" s="137" t="s">
        <v>249</v>
      </c>
      <c r="O73" s="135">
        <f>O69</f>
        <v>0.5</v>
      </c>
      <c r="P73" s="139">
        <f>V53</f>
        <v>7.0430094931803369E-2</v>
      </c>
      <c r="Q73" s="15">
        <v>1</v>
      </c>
      <c r="R73" s="147" t="s">
        <v>6</v>
      </c>
      <c r="S73" s="162">
        <f>$O$73*$P$73*Q73</f>
        <v>3.5215047465901685E-2</v>
      </c>
      <c r="T73" s="163"/>
      <c r="V73" s="137"/>
      <c r="W73" s="158"/>
      <c r="X73" s="122">
        <f>D34</f>
        <v>1.0112843821592088</v>
      </c>
      <c r="Y73" s="141"/>
      <c r="Z73" s="60">
        <f>S71</f>
        <v>-4.580811521734672E-2</v>
      </c>
      <c r="AA73" s="141"/>
      <c r="AB73" s="63">
        <f>X73+Z73</f>
        <v>0.96547626694186206</v>
      </c>
    </row>
    <row r="74" spans="13:28" x14ac:dyDescent="0.25">
      <c r="M74" s="7"/>
      <c r="N74" s="137"/>
      <c r="O74" s="135"/>
      <c r="P74" s="139"/>
      <c r="Q74" s="178">
        <f>AB5</f>
        <v>0.50214215330059797</v>
      </c>
      <c r="R74" s="147"/>
      <c r="S74" s="162">
        <f>$O$73*$P$73*Q74</f>
        <v>1.7682959763110639E-2</v>
      </c>
      <c r="T74" s="163"/>
    </row>
    <row r="75" spans="13:28" x14ac:dyDescent="0.25">
      <c r="M75" s="7"/>
      <c r="S75" s="93"/>
      <c r="T75" s="4"/>
      <c r="V75" s="137" t="s">
        <v>254</v>
      </c>
      <c r="W75" s="158"/>
      <c r="X75" s="122">
        <f>C36</f>
        <v>-1.0912389793315269</v>
      </c>
      <c r="Y75" s="141" t="s">
        <v>73</v>
      </c>
      <c r="Z75" s="59">
        <f>S73</f>
        <v>3.5215047465901685E-2</v>
      </c>
      <c r="AA75" s="141" t="s">
        <v>6</v>
      </c>
      <c r="AB75" s="63">
        <f>X75+Z75</f>
        <v>-1.0560239318656253</v>
      </c>
    </row>
    <row r="76" spans="13:28" x14ac:dyDescent="0.25">
      <c r="M76" s="7"/>
      <c r="N76" s="137" t="s">
        <v>250</v>
      </c>
      <c r="O76" s="135">
        <f>O69</f>
        <v>0.5</v>
      </c>
      <c r="P76" s="139">
        <f>V58</f>
        <v>-0.19160363639917469</v>
      </c>
      <c r="Q76" s="15">
        <v>1</v>
      </c>
      <c r="R76" s="147" t="s">
        <v>6</v>
      </c>
      <c r="S76" s="162">
        <f>$O$76*$P$76*Q76</f>
        <v>-9.5801818199587344E-2</v>
      </c>
      <c r="T76" s="163"/>
      <c r="V76" s="137"/>
      <c r="W76" s="158"/>
      <c r="X76" s="122">
        <f>D36</f>
        <v>0.93329896145424152</v>
      </c>
      <c r="Y76" s="141"/>
      <c r="Z76" s="60">
        <f>S74</f>
        <v>1.7682959763110639E-2</v>
      </c>
      <c r="AA76" s="141"/>
      <c r="AB76" s="63">
        <f>X76+Z76</f>
        <v>0.95098192121735214</v>
      </c>
    </row>
    <row r="77" spans="13:28" x14ac:dyDescent="0.25">
      <c r="M77" s="7"/>
      <c r="N77" s="137"/>
      <c r="O77" s="135"/>
      <c r="P77" s="139"/>
      <c r="Q77" s="178">
        <f>AB5</f>
        <v>0.50214215330059797</v>
      </c>
      <c r="R77" s="147"/>
      <c r="S77" s="162">
        <f>$O$76*$P$76*Q77</f>
        <v>-4.8106131280853205E-2</v>
      </c>
      <c r="T77" s="163"/>
    </row>
    <row r="78" spans="13:28" ht="15" customHeight="1" x14ac:dyDescent="0.25">
      <c r="M78" s="7"/>
      <c r="S78" s="93"/>
      <c r="T78" s="4"/>
      <c r="V78" s="137" t="s">
        <v>255</v>
      </c>
      <c r="W78" s="158"/>
      <c r="X78" s="122">
        <f>C38</f>
        <v>0.90458404257872005</v>
      </c>
      <c r="Y78" s="141" t="s">
        <v>73</v>
      </c>
      <c r="Z78" s="59">
        <f>S76</f>
        <v>-9.5801818199587344E-2</v>
      </c>
      <c r="AA78" s="141" t="s">
        <v>6</v>
      </c>
      <c r="AB78" s="63">
        <f>X78+Z78</f>
        <v>0.80878222437913272</v>
      </c>
    </row>
    <row r="79" spans="13:28" ht="15" customHeight="1" x14ac:dyDescent="0.25">
      <c r="M79" s="7"/>
      <c r="N79" s="137" t="s">
        <v>251</v>
      </c>
      <c r="O79" s="135">
        <f>O69</f>
        <v>0.5</v>
      </c>
      <c r="P79" s="139">
        <f>V63</f>
        <v>-0.14032321558737373</v>
      </c>
      <c r="Q79" s="15">
        <v>1</v>
      </c>
      <c r="R79" s="147" t="s">
        <v>6</v>
      </c>
      <c r="S79" s="162">
        <f>$O$79*$P$79*Q79</f>
        <v>-7.0161607793686867E-2</v>
      </c>
      <c r="T79" s="163"/>
      <c r="V79" s="137"/>
      <c r="W79" s="158"/>
      <c r="X79" s="122">
        <f>D38</f>
        <v>-1.0697546542110219</v>
      </c>
      <c r="Y79" s="141"/>
      <c r="Z79" s="60">
        <f>S77</f>
        <v>-4.8106131280853205E-2</v>
      </c>
      <c r="AA79" s="141"/>
      <c r="AB79" s="63">
        <f>X79+Z79</f>
        <v>-1.1178607854918752</v>
      </c>
    </row>
    <row r="80" spans="13:28" ht="15" customHeight="1" x14ac:dyDescent="0.25">
      <c r="M80" s="7"/>
      <c r="N80" s="137"/>
      <c r="O80" s="135"/>
      <c r="P80" s="139"/>
      <c r="Q80" s="178">
        <f>AB5</f>
        <v>0.50214215330059797</v>
      </c>
      <c r="R80" s="147"/>
      <c r="S80" s="162">
        <f>$O$79*$P$79*Q80</f>
        <v>-3.5231100816553937E-2</v>
      </c>
      <c r="T80" s="163"/>
      <c r="AB80" s="61"/>
    </row>
    <row r="81" spans="13:32" ht="15" customHeight="1" x14ac:dyDescent="0.25">
      <c r="M81" s="7"/>
      <c r="V81" s="137" t="s">
        <v>256</v>
      </c>
      <c r="W81" s="158"/>
      <c r="X81" s="122">
        <f>C40</f>
        <v>-1.0675505780617751</v>
      </c>
      <c r="Y81" s="141" t="s">
        <v>73</v>
      </c>
      <c r="Z81" s="59">
        <f>S79</f>
        <v>-7.0161607793686867E-2</v>
      </c>
      <c r="AA81" s="141" t="s">
        <v>6</v>
      </c>
      <c r="AB81" s="63">
        <f>X81+Z81</f>
        <v>-1.137712185855462</v>
      </c>
    </row>
    <row r="82" spans="13:32" ht="15" customHeight="1" x14ac:dyDescent="0.25">
      <c r="M82" s="7"/>
      <c r="V82" s="137"/>
      <c r="W82" s="158"/>
      <c r="X82" s="122">
        <f>D40</f>
        <v>-1.0493834295834765</v>
      </c>
      <c r="Y82" s="141"/>
      <c r="Z82" s="60">
        <f>S80</f>
        <v>-3.5231100816553937E-2</v>
      </c>
      <c r="AA82" s="141"/>
      <c r="AB82" s="62">
        <f>X82+Z82</f>
        <v>-1.0846145304000305</v>
      </c>
      <c r="AC82" s="8"/>
    </row>
    <row r="83" spans="13:32" ht="15" customHeight="1" x14ac:dyDescent="0.25">
      <c r="M83" s="7"/>
      <c r="U83" s="66"/>
      <c r="V83" s="66"/>
      <c r="W83" s="66"/>
      <c r="X83" s="66"/>
      <c r="Y83" s="66"/>
    </row>
    <row r="84" spans="13:32" ht="13.5" customHeight="1" thickBot="1" x14ac:dyDescent="0.3">
      <c r="M84" s="7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13:32" ht="13.5" customHeight="1" x14ac:dyDescent="0.25">
      <c r="M85" s="7"/>
      <c r="N85" s="160" t="s">
        <v>163</v>
      </c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92"/>
      <c r="AA85" s="92"/>
      <c r="AB85" s="92"/>
      <c r="AC85" s="92"/>
    </row>
    <row r="86" spans="13:32" ht="13.5" customHeight="1" x14ac:dyDescent="0.25">
      <c r="M86" s="7"/>
      <c r="N86" t="s">
        <v>81</v>
      </c>
    </row>
    <row r="87" spans="13:32" ht="13.5" customHeight="1" x14ac:dyDescent="0.25">
      <c r="M87" s="7"/>
      <c r="N87" s="144" t="s">
        <v>82</v>
      </c>
      <c r="O87" s="144" t="s">
        <v>6</v>
      </c>
      <c r="P87" s="125"/>
      <c r="Q87" s="145" t="s">
        <v>83</v>
      </c>
      <c r="R87" s="145"/>
      <c r="S87" s="145"/>
      <c r="T87" s="145"/>
      <c r="AB87" s="61"/>
    </row>
    <row r="88" spans="13:32" ht="13.5" customHeight="1" x14ac:dyDescent="0.25">
      <c r="M88" s="7"/>
      <c r="N88" s="144"/>
      <c r="O88" s="144"/>
      <c r="P88" s="125"/>
      <c r="Q88" s="145"/>
      <c r="R88" s="145"/>
      <c r="S88" s="145"/>
      <c r="T88" s="145"/>
    </row>
    <row r="89" spans="13:32" ht="13.5" customHeight="1" x14ac:dyDescent="0.25">
      <c r="M89" s="7"/>
      <c r="N89" s="51"/>
      <c r="O89" s="51"/>
      <c r="P89" s="51"/>
      <c r="Q89" s="51"/>
      <c r="R89" s="51"/>
      <c r="S89" s="51"/>
      <c r="T89" s="66"/>
    </row>
    <row r="90" spans="13:32" ht="13.5" customHeight="1" x14ac:dyDescent="0.25">
      <c r="M90" s="7"/>
      <c r="N90" s="135" t="s">
        <v>257</v>
      </c>
      <c r="O90" s="135"/>
      <c r="P90" s="120" t="s">
        <v>61</v>
      </c>
      <c r="Q90" s="120" t="str">
        <f>W5</f>
        <v>Y4(1) =</v>
      </c>
      <c r="R90" s="120" t="s">
        <v>79</v>
      </c>
      <c r="S90" s="120" t="s">
        <v>258</v>
      </c>
      <c r="T90" s="120" t="str">
        <f>U46</f>
        <v>S5(1)=</v>
      </c>
      <c r="U90" s="169" t="s">
        <v>259</v>
      </c>
      <c r="V90" s="135" t="s">
        <v>73</v>
      </c>
      <c r="W90" s="120" t="str">
        <f>U51</f>
        <v>S6(1)=</v>
      </c>
      <c r="X90" s="120" t="s">
        <v>308</v>
      </c>
      <c r="Y90" s="135" t="s">
        <v>73</v>
      </c>
      <c r="Z90" s="120" t="str">
        <f>U56</f>
        <v>S7(1)=</v>
      </c>
      <c r="AA90" s="171" t="s">
        <v>309</v>
      </c>
      <c r="AB90" s="171"/>
      <c r="AC90" s="135" t="s">
        <v>73</v>
      </c>
      <c r="AD90" s="120" t="str">
        <f>U61</f>
        <v>S8(1)=</v>
      </c>
      <c r="AE90" s="170" t="s">
        <v>310</v>
      </c>
      <c r="AF90" s="95"/>
    </row>
    <row r="91" spans="13:32" x14ac:dyDescent="0.25">
      <c r="M91" s="7"/>
      <c r="N91" s="135"/>
      <c r="O91" s="135"/>
      <c r="P91" s="65">
        <f>O47</f>
        <v>0.5</v>
      </c>
      <c r="Q91" s="65">
        <f>AB5</f>
        <v>0.50214215330059797</v>
      </c>
      <c r="R91" s="65">
        <v>1</v>
      </c>
      <c r="S91" s="65">
        <f>Q91</f>
        <v>0.50214215330059797</v>
      </c>
      <c r="T91" s="127">
        <f>V48</f>
        <v>-0.18245078576354673</v>
      </c>
      <c r="U91" s="168">
        <f>D34</f>
        <v>1.0112843821592088</v>
      </c>
      <c r="V91" s="135"/>
      <c r="W91" s="127">
        <f>V53</f>
        <v>7.0430094931803369E-2</v>
      </c>
      <c r="X91" s="127">
        <f>D36</f>
        <v>0.93329896145424152</v>
      </c>
      <c r="Y91" s="135"/>
      <c r="Z91" s="127">
        <f>V58</f>
        <v>-0.19160363639917469</v>
      </c>
      <c r="AA91" s="161">
        <f>D38</f>
        <v>-1.0697546542110219</v>
      </c>
      <c r="AB91" s="161"/>
      <c r="AC91" s="135"/>
      <c r="AD91" s="127">
        <f>V63</f>
        <v>-0.14032321558737373</v>
      </c>
      <c r="AE91" s="96">
        <f>D40</f>
        <v>-1.0493834295834765</v>
      </c>
      <c r="AF91" s="84"/>
    </row>
    <row r="92" spans="13:32" x14ac:dyDescent="0.25">
      <c r="M92" s="7"/>
      <c r="N92" s="135"/>
      <c r="O92" s="135"/>
      <c r="P92" s="143">
        <f>(P91*(Q91*(R91-S91)))</f>
        <v>0.12499770558961837</v>
      </c>
      <c r="Q92" s="143"/>
      <c r="R92" s="143"/>
      <c r="S92" s="143"/>
      <c r="T92" s="140">
        <f>T91*U91</f>
        <v>-0.18450963015535052</v>
      </c>
      <c r="U92" s="140"/>
      <c r="V92" s="135"/>
      <c r="W92" s="140">
        <f>W91*X91</f>
        <v>6.5732334454975727E-2</v>
      </c>
      <c r="X92" s="140"/>
      <c r="Y92" s="135"/>
      <c r="Z92" s="140">
        <f>Z91*AA91</f>
        <v>0.20496888180177347</v>
      </c>
      <c r="AA92" s="140"/>
      <c r="AB92" s="140"/>
      <c r="AC92" s="135"/>
      <c r="AD92" s="140">
        <f>AD91*AE91</f>
        <v>0.14725285722325979</v>
      </c>
      <c r="AE92" s="140"/>
      <c r="AF92" s="91"/>
    </row>
    <row r="93" spans="13:32" x14ac:dyDescent="0.25">
      <c r="M93" s="7"/>
      <c r="N93" s="135" t="str">
        <f>N90</f>
        <v>S4 (1) =</v>
      </c>
      <c r="O93" s="136">
        <f>P92</f>
        <v>0.12499770558961837</v>
      </c>
      <c r="P93" s="136"/>
      <c r="Q93" s="136"/>
      <c r="R93" s="136"/>
      <c r="S93" s="135" t="s">
        <v>89</v>
      </c>
      <c r="T93" s="136">
        <f>T92+W92+Z92+AD92</f>
        <v>0.23344444332465847</v>
      </c>
      <c r="U93" s="136"/>
    </row>
    <row r="94" spans="13:32" x14ac:dyDescent="0.25">
      <c r="M94" s="7"/>
      <c r="N94" s="135"/>
      <c r="O94" s="136"/>
      <c r="P94" s="136"/>
      <c r="Q94" s="136"/>
      <c r="R94" s="136"/>
      <c r="S94" s="135"/>
      <c r="T94" s="136"/>
      <c r="U94" s="136"/>
    </row>
    <row r="95" spans="13:32" x14ac:dyDescent="0.25">
      <c r="M95" s="7"/>
      <c r="N95" s="137" t="str">
        <f>N90</f>
        <v>S4 (1) =</v>
      </c>
      <c r="O95" s="138">
        <f>O93*T93</f>
        <v>2.9180019798228009E-2</v>
      </c>
      <c r="P95" s="138"/>
      <c r="Q95" s="138"/>
      <c r="R95" s="138"/>
      <c r="S95" s="138"/>
      <c r="T95" s="138"/>
      <c r="U95" s="138"/>
    </row>
    <row r="96" spans="13:32" x14ac:dyDescent="0.25">
      <c r="M96" s="7"/>
      <c r="N96" s="137"/>
      <c r="O96" s="138"/>
      <c r="P96" s="138"/>
      <c r="Q96" s="138"/>
      <c r="R96" s="138"/>
      <c r="S96" s="138"/>
      <c r="T96" s="138"/>
      <c r="U96" s="138"/>
    </row>
    <row r="97" spans="13:28" x14ac:dyDescent="0.25">
      <c r="M97" s="7"/>
    </row>
    <row r="98" spans="13:28" x14ac:dyDescent="0.25">
      <c r="M98" s="7"/>
    </row>
    <row r="99" spans="13:28" ht="15.75" thickBot="1" x14ac:dyDescent="0.3">
      <c r="M99" s="7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3:28" x14ac:dyDescent="0.25">
      <c r="M100" s="7"/>
      <c r="N100" s="160" t="s">
        <v>164</v>
      </c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</row>
    <row r="101" spans="13:28" x14ac:dyDescent="0.25">
      <c r="M101" s="7"/>
      <c r="N101" s="136" t="s">
        <v>131</v>
      </c>
      <c r="O101" s="136"/>
      <c r="P101" s="136"/>
      <c r="Q101" s="136"/>
      <c r="R101" s="136"/>
      <c r="W101" s="146" t="s">
        <v>93</v>
      </c>
      <c r="X101" s="146"/>
      <c r="Y101" s="146"/>
      <c r="Z101" s="146"/>
    </row>
    <row r="102" spans="13:28" x14ac:dyDescent="0.25">
      <c r="M102" s="7"/>
      <c r="O102" t="s">
        <v>98</v>
      </c>
      <c r="P102" t="s">
        <v>99</v>
      </c>
      <c r="Q102" t="str">
        <f>N4</f>
        <v>X2</v>
      </c>
      <c r="W102" s="135" t="s">
        <v>94</v>
      </c>
      <c r="X102" s="135"/>
      <c r="Y102" s="135"/>
      <c r="Z102" s="135"/>
    </row>
    <row r="103" spans="13:28" x14ac:dyDescent="0.25">
      <c r="M103" s="7"/>
      <c r="N103" s="137" t="s">
        <v>153</v>
      </c>
      <c r="O103" s="135">
        <f>O69</f>
        <v>0.5</v>
      </c>
      <c r="P103" s="139">
        <f>O95</f>
        <v>2.9180019798228009E-2</v>
      </c>
      <c r="Q103" s="78">
        <f>O4</f>
        <v>1</v>
      </c>
      <c r="R103" s="155" t="s">
        <v>6</v>
      </c>
      <c r="S103" s="159">
        <f>$O$103*$P$103*Q103</f>
        <v>1.4590009899114005E-2</v>
      </c>
      <c r="T103" s="159"/>
      <c r="X103" s="118" t="s">
        <v>96</v>
      </c>
      <c r="Z103" s="118" t="s">
        <v>97</v>
      </c>
    </row>
    <row r="104" spans="13:28" x14ac:dyDescent="0.25">
      <c r="M104" s="7"/>
      <c r="N104" s="137"/>
      <c r="O104" s="135"/>
      <c r="P104" s="139"/>
      <c r="Q104" s="79">
        <f>P4</f>
        <v>1</v>
      </c>
      <c r="R104" s="155"/>
      <c r="S104" s="159">
        <f>$O$103*$P$103*Q104</f>
        <v>1.4590009899114005E-2</v>
      </c>
      <c r="T104" s="159"/>
      <c r="V104" s="137" t="s">
        <v>260</v>
      </c>
      <c r="W104" s="158"/>
      <c r="X104" s="117">
        <f>C32</f>
        <v>1.0085686656294093</v>
      </c>
      <c r="Y104" s="141" t="s">
        <v>73</v>
      </c>
      <c r="Z104" s="59">
        <f>S103</f>
        <v>1.4590009899114005E-2</v>
      </c>
      <c r="AA104" s="141" t="s">
        <v>6</v>
      </c>
      <c r="AB104" s="63">
        <f>X104+Z104</f>
        <v>1.0231586755285234</v>
      </c>
    </row>
    <row r="105" spans="13:28" x14ac:dyDescent="0.25">
      <c r="M105" s="7"/>
      <c r="Q105" s="79">
        <f>Q4</f>
        <v>-1</v>
      </c>
      <c r="R105" s="155"/>
      <c r="S105" s="159">
        <f>$O$103*$P$103*Q105</f>
        <v>-1.4590009899114005E-2</v>
      </c>
      <c r="T105" s="159"/>
      <c r="V105" s="137"/>
      <c r="W105" s="158"/>
      <c r="X105" s="117">
        <f>D32</f>
        <v>-0.99143133437059061</v>
      </c>
      <c r="Y105" s="141"/>
      <c r="Z105" s="59">
        <f>S104</f>
        <v>1.4590009899114005E-2</v>
      </c>
      <c r="AA105" s="141"/>
      <c r="AB105" s="63">
        <f t="shared" ref="AB105:AB106" si="0">X105+Z105</f>
        <v>-0.97684132447147665</v>
      </c>
    </row>
    <row r="106" spans="13:28" x14ac:dyDescent="0.25">
      <c r="M106" s="7"/>
      <c r="Q106" s="79">
        <f>R4</f>
        <v>-1</v>
      </c>
      <c r="S106" s="159">
        <f>$O$103*$P$103*Q106</f>
        <v>-1.4590009899114005E-2</v>
      </c>
      <c r="T106" s="159"/>
      <c r="V106" s="137"/>
      <c r="W106" s="158"/>
      <c r="X106" s="117">
        <f>E32</f>
        <v>-1.0085686656294093</v>
      </c>
      <c r="Y106" s="141"/>
      <c r="Z106" s="60">
        <f>S105</f>
        <v>-1.4590009899114005E-2</v>
      </c>
      <c r="AA106" s="141"/>
      <c r="AB106" s="63">
        <f t="shared" si="0"/>
        <v>-1.0231586755285234</v>
      </c>
    </row>
    <row r="107" spans="13:28" x14ac:dyDescent="0.25">
      <c r="M107" s="7"/>
      <c r="N107" s="9"/>
      <c r="O107" s="9"/>
      <c r="P107" s="9"/>
      <c r="Q107" s="9"/>
      <c r="R107" s="9"/>
      <c r="S107" s="9"/>
      <c r="T107" s="9"/>
      <c r="U107" s="9"/>
      <c r="V107" s="137"/>
      <c r="W107" s="158"/>
      <c r="X107" s="117">
        <f>F32</f>
        <v>1.0085686656294093</v>
      </c>
      <c r="Y107" s="141"/>
      <c r="Z107" s="60">
        <f>S106</f>
        <v>-1.4590009899114005E-2</v>
      </c>
      <c r="AA107" s="141"/>
      <c r="AB107" s="63">
        <f>X107+Z107</f>
        <v>0.99397865573029531</v>
      </c>
    </row>
    <row r="108" spans="13:28" x14ac:dyDescent="0.25">
      <c r="M108" s="7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3:28" x14ac:dyDescent="0.25">
      <c r="M109" s="7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3:28" x14ac:dyDescent="0.25">
      <c r="M110" s="7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3:28" x14ac:dyDescent="0.25">
      <c r="M111" s="7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3:28" x14ac:dyDescent="0.25">
      <c r="M112" s="7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3:27" ht="15.75" thickBot="1" x14ac:dyDescent="0.3">
      <c r="M113" s="7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3:27" x14ac:dyDescent="0.25">
      <c r="M114" s="7"/>
      <c r="N114" s="134" t="s">
        <v>135</v>
      </c>
      <c r="O114" s="134"/>
      <c r="P114" s="119"/>
    </row>
    <row r="115" spans="13:27" x14ac:dyDescent="0.25">
      <c r="M115" s="7"/>
    </row>
    <row r="116" spans="13:27" x14ac:dyDescent="0.25">
      <c r="M116" s="7"/>
      <c r="R116" s="136"/>
      <c r="S116" s="136"/>
    </row>
    <row r="117" spans="13:27" x14ac:dyDescent="0.25">
      <c r="M117" s="7"/>
      <c r="O117" s="83"/>
      <c r="P117" s="83"/>
      <c r="R117" s="157"/>
      <c r="S117" s="157"/>
    </row>
    <row r="118" spans="13:27" x14ac:dyDescent="0.25">
      <c r="M118" s="7"/>
      <c r="N118" s="50"/>
      <c r="O118" s="156"/>
      <c r="P118" s="156"/>
      <c r="Q118" s="156"/>
      <c r="R118" s="156"/>
      <c r="S118" s="156"/>
    </row>
    <row r="119" spans="13:27" x14ac:dyDescent="0.25">
      <c r="M119" s="7"/>
    </row>
  </sheetData>
  <mergeCells count="158">
    <mergeCell ref="R116:S116"/>
    <mergeCell ref="R117:S117"/>
    <mergeCell ref="O118:S118"/>
    <mergeCell ref="V104:W107"/>
    <mergeCell ref="Y104:Y107"/>
    <mergeCell ref="AA104:AA107"/>
    <mergeCell ref="S105:T105"/>
    <mergeCell ref="S106:T106"/>
    <mergeCell ref="N114:O114"/>
    <mergeCell ref="N100:AB100"/>
    <mergeCell ref="N101:R101"/>
    <mergeCell ref="W101:Z101"/>
    <mergeCell ref="W102:Z102"/>
    <mergeCell ref="N103:N104"/>
    <mergeCell ref="O103:O104"/>
    <mergeCell ref="P103:P104"/>
    <mergeCell ref="R103:R105"/>
    <mergeCell ref="S103:T103"/>
    <mergeCell ref="S104:T104"/>
    <mergeCell ref="AD92:AE92"/>
    <mergeCell ref="N93:N94"/>
    <mergeCell ref="O93:R94"/>
    <mergeCell ref="S93:S94"/>
    <mergeCell ref="T93:U94"/>
    <mergeCell ref="N95:N96"/>
    <mergeCell ref="O95:U96"/>
    <mergeCell ref="N90:O92"/>
    <mergeCell ref="V90:V92"/>
    <mergeCell ref="Y90:Y92"/>
    <mergeCell ref="AA90:AB90"/>
    <mergeCell ref="AC90:AC92"/>
    <mergeCell ref="AA91:AB91"/>
    <mergeCell ref="P92:S92"/>
    <mergeCell ref="T92:U92"/>
    <mergeCell ref="W92:X92"/>
    <mergeCell ref="Z92:AB92"/>
    <mergeCell ref="V81:W82"/>
    <mergeCell ref="Y81:Y82"/>
    <mergeCell ref="AA81:AA82"/>
    <mergeCell ref="N85:Y85"/>
    <mergeCell ref="N87:N88"/>
    <mergeCell ref="O87:O88"/>
    <mergeCell ref="Q87:T88"/>
    <mergeCell ref="V78:W79"/>
    <mergeCell ref="Y78:Y79"/>
    <mergeCell ref="AA78:AA79"/>
    <mergeCell ref="N79:N80"/>
    <mergeCell ref="O79:O80"/>
    <mergeCell ref="P79:P80"/>
    <mergeCell ref="R79:R80"/>
    <mergeCell ref="S79:T79"/>
    <mergeCell ref="S80:T80"/>
    <mergeCell ref="V75:W76"/>
    <mergeCell ref="Y75:Y76"/>
    <mergeCell ref="AA75:AA76"/>
    <mergeCell ref="N76:N77"/>
    <mergeCell ref="O76:O77"/>
    <mergeCell ref="P76:P77"/>
    <mergeCell ref="R76:R77"/>
    <mergeCell ref="S76:T76"/>
    <mergeCell ref="S77:T77"/>
    <mergeCell ref="V72:W73"/>
    <mergeCell ref="Y72:Y73"/>
    <mergeCell ref="AA72:AA73"/>
    <mergeCell ref="N73:N74"/>
    <mergeCell ref="O73:O74"/>
    <mergeCell ref="P73:P74"/>
    <mergeCell ref="R73:R74"/>
    <mergeCell ref="S73:T73"/>
    <mergeCell ref="S74:T74"/>
    <mergeCell ref="N70:N71"/>
    <mergeCell ref="O70:O71"/>
    <mergeCell ref="P70:P71"/>
    <mergeCell ref="R70:R71"/>
    <mergeCell ref="S70:T70"/>
    <mergeCell ref="U70:Y70"/>
    <mergeCell ref="S71:T71"/>
    <mergeCell ref="U61:U62"/>
    <mergeCell ref="U63:U64"/>
    <mergeCell ref="V63:W64"/>
    <mergeCell ref="N67:X67"/>
    <mergeCell ref="N68:R68"/>
    <mergeCell ref="V69:X69"/>
    <mergeCell ref="U51:U52"/>
    <mergeCell ref="U53:U54"/>
    <mergeCell ref="V53:W54"/>
    <mergeCell ref="U56:U57"/>
    <mergeCell ref="U58:U59"/>
    <mergeCell ref="V58:W59"/>
    <mergeCell ref="N44:W44"/>
    <mergeCell ref="N45:S45"/>
    <mergeCell ref="U45:Y45"/>
    <mergeCell ref="N46:S46"/>
    <mergeCell ref="U46:U47"/>
    <mergeCell ref="U48:U49"/>
    <mergeCell ref="V48:W49"/>
    <mergeCell ref="AB39:AC40"/>
    <mergeCell ref="O40:Q40"/>
    <mergeCell ref="V40:W40"/>
    <mergeCell ref="O41:Q41"/>
    <mergeCell ref="V41:W41"/>
    <mergeCell ref="O42:Q42"/>
    <mergeCell ref="V42:W42"/>
    <mergeCell ref="U33:X33"/>
    <mergeCell ref="Y33:Y35"/>
    <mergeCell ref="V35:X35"/>
    <mergeCell ref="N37:U37"/>
    <mergeCell ref="O39:Q39"/>
    <mergeCell ref="V39:W39"/>
    <mergeCell ref="A30:E30"/>
    <mergeCell ref="W31:W32"/>
    <mergeCell ref="Y31:Y32"/>
    <mergeCell ref="AA31:AA32"/>
    <mergeCell ref="AB31:AB32"/>
    <mergeCell ref="AC31:AC32"/>
    <mergeCell ref="R32:S32"/>
    <mergeCell ref="AA25:AA26"/>
    <mergeCell ref="AB25:AB26"/>
    <mergeCell ref="AC25:AC26"/>
    <mergeCell ref="R27:S27"/>
    <mergeCell ref="U27:X27"/>
    <mergeCell ref="Y27:Y29"/>
    <mergeCell ref="R29:R30"/>
    <mergeCell ref="V29:X29"/>
    <mergeCell ref="U21:X21"/>
    <mergeCell ref="Y21:Y23"/>
    <mergeCell ref="A22:I22"/>
    <mergeCell ref="R22:S22"/>
    <mergeCell ref="V23:X23"/>
    <mergeCell ref="R24:R25"/>
    <mergeCell ref="W25:W26"/>
    <mergeCell ref="Y25:Y26"/>
    <mergeCell ref="R19:R20"/>
    <mergeCell ref="W19:W20"/>
    <mergeCell ref="Y19:Y20"/>
    <mergeCell ref="AA19:AA20"/>
    <mergeCell ref="AB19:AB20"/>
    <mergeCell ref="AC19:AC20"/>
    <mergeCell ref="AA13:AA14"/>
    <mergeCell ref="AB13:AB14"/>
    <mergeCell ref="AC13:AC14"/>
    <mergeCell ref="R14:R15"/>
    <mergeCell ref="U15:X15"/>
    <mergeCell ref="Y15:Y17"/>
    <mergeCell ref="R17:S17"/>
    <mergeCell ref="V17:X17"/>
    <mergeCell ref="U7:X7"/>
    <mergeCell ref="U8:X8"/>
    <mergeCell ref="V10:X10"/>
    <mergeCell ref="N12:U12"/>
    <mergeCell ref="W13:W14"/>
    <mergeCell ref="Y13:Y14"/>
    <mergeCell ref="N1:O1"/>
    <mergeCell ref="W2:W3"/>
    <mergeCell ref="Y5:Y6"/>
    <mergeCell ref="AA5:AA6"/>
    <mergeCell ref="AB5:AB6"/>
    <mergeCell ref="AC5:AC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119"/>
  <sheetViews>
    <sheetView tabSelected="1" topLeftCell="A10" workbookViewId="0">
      <selection activeCell="J15" sqref="J15"/>
    </sheetView>
  </sheetViews>
  <sheetFormatPr defaultRowHeight="15" x14ac:dyDescent="0.25"/>
  <cols>
    <col min="1" max="1" width="4.42578125" customWidth="1"/>
    <col min="3" max="7" width="9.140625" customWidth="1"/>
    <col min="8" max="8" width="6.140625" customWidth="1"/>
    <col min="9" max="9" width="6.140625" style="9" customWidth="1"/>
    <col min="10" max="11" width="7" customWidth="1"/>
    <col min="13" max="13" width="1.85546875" customWidth="1"/>
    <col min="15" max="16" width="5.7109375" customWidth="1"/>
    <col min="17" max="17" width="6.140625" customWidth="1"/>
    <col min="18" max="18" width="4" customWidth="1"/>
    <col min="19" max="19" width="5.7109375" customWidth="1"/>
    <col min="21" max="21" width="6.5703125" customWidth="1"/>
    <col min="22" max="22" width="5.7109375" customWidth="1"/>
    <col min="24" max="24" width="13.42578125" customWidth="1"/>
    <col min="25" max="25" width="3.5703125" customWidth="1"/>
    <col min="26" max="26" width="13.7109375" bestFit="1" customWidth="1"/>
    <col min="27" max="27" width="4" customWidth="1"/>
  </cols>
  <sheetData>
    <row r="1" spans="1:29" x14ac:dyDescent="0.25">
      <c r="A1" t="s">
        <v>140</v>
      </c>
      <c r="M1" s="7"/>
      <c r="N1" s="134" t="s">
        <v>26</v>
      </c>
      <c r="O1" s="134"/>
      <c r="P1" s="119" t="s">
        <v>175</v>
      </c>
      <c r="Q1" s="92"/>
      <c r="R1" s="92"/>
      <c r="S1" s="92"/>
      <c r="T1" s="92"/>
      <c r="U1" s="92"/>
      <c r="V1" s="92"/>
      <c r="W1" s="92"/>
      <c r="X1" s="92"/>
      <c r="Y1" s="92"/>
      <c r="Z1" s="92"/>
      <c r="AA1" s="92"/>
      <c r="AB1" s="92"/>
      <c r="AC1" s="92"/>
    </row>
    <row r="2" spans="1:29" ht="15.75" thickBot="1" x14ac:dyDescent="0.3">
      <c r="M2" s="7"/>
      <c r="S2" t="s">
        <v>27</v>
      </c>
      <c r="W2" s="148" t="s">
        <v>40</v>
      </c>
      <c r="X2" s="123">
        <v>1</v>
      </c>
    </row>
    <row r="3" spans="1:29" ht="15.75" thickBot="1" x14ac:dyDescent="0.3">
      <c r="M3" s="7"/>
      <c r="S3" t="str">
        <f>B32</f>
        <v>W4(2)  =</v>
      </c>
      <c r="W3" s="148"/>
      <c r="X3" s="46" t="s">
        <v>41</v>
      </c>
    </row>
    <row r="4" spans="1:29" ht="15.75" thickBot="1" x14ac:dyDescent="0.3">
      <c r="B4" s="5" t="s">
        <v>10</v>
      </c>
      <c r="D4" s="5" t="s">
        <v>10</v>
      </c>
      <c r="E4" s="9"/>
      <c r="M4" s="7"/>
      <c r="N4" s="25" t="s">
        <v>143</v>
      </c>
      <c r="O4" s="26">
        <f>C28</f>
        <v>1</v>
      </c>
      <c r="P4" s="85">
        <f>D28</f>
        <v>-1</v>
      </c>
      <c r="Q4" s="25">
        <f>E28</f>
        <v>-1</v>
      </c>
      <c r="R4" s="27">
        <f>F28</f>
        <v>-1</v>
      </c>
      <c r="S4" s="29">
        <f>C32</f>
        <v>1.0231586755285234</v>
      </c>
    </row>
    <row r="5" spans="1:29" ht="15.75" thickBot="1" x14ac:dyDescent="0.3">
      <c r="L5" s="15"/>
      <c r="M5" s="7"/>
      <c r="R5" s="28"/>
      <c r="S5" s="30">
        <f>D32</f>
        <v>-0.97684132447147665</v>
      </c>
      <c r="W5" s="50" t="s">
        <v>271</v>
      </c>
      <c r="X5" s="32">
        <v>1</v>
      </c>
      <c r="Y5" s="149" t="s">
        <v>6</v>
      </c>
      <c r="Z5" s="121">
        <v>1</v>
      </c>
      <c r="AA5" s="149" t="s">
        <v>6</v>
      </c>
      <c r="AB5" s="153">
        <f>Z5/Z6</f>
        <v>0.73391746025858695</v>
      </c>
      <c r="AC5" s="135" t="s">
        <v>152</v>
      </c>
    </row>
    <row r="6" spans="1:29" x14ac:dyDescent="0.25">
      <c r="L6" s="8"/>
      <c r="M6" s="24"/>
      <c r="R6" s="28"/>
      <c r="S6" s="30">
        <f>E32</f>
        <v>-1.0231586755285234</v>
      </c>
      <c r="X6" t="s">
        <v>148</v>
      </c>
      <c r="Y6" s="149"/>
      <c r="Z6" s="40">
        <f>V10+U9</f>
        <v>1.3625510417038751</v>
      </c>
      <c r="AA6" s="149"/>
      <c r="AB6" s="153"/>
      <c r="AC6" s="135"/>
    </row>
    <row r="7" spans="1:29" x14ac:dyDescent="0.25">
      <c r="M7" s="7"/>
      <c r="P7" s="9"/>
      <c r="R7" s="28"/>
      <c r="S7" s="30">
        <f>F32</f>
        <v>0.99397865573029531</v>
      </c>
      <c r="U7" s="136"/>
      <c r="V7" s="136"/>
      <c r="W7" s="136"/>
      <c r="X7" s="136"/>
      <c r="Y7" s="86"/>
    </row>
    <row r="8" spans="1:29" ht="15.75" thickBot="1" x14ac:dyDescent="0.3">
      <c r="L8" s="8"/>
      <c r="M8" s="7"/>
      <c r="U8" s="136" t="s">
        <v>32</v>
      </c>
      <c r="V8" s="136"/>
      <c r="W8" s="136"/>
      <c r="X8" s="136"/>
      <c r="Y8" s="86"/>
    </row>
    <row r="9" spans="1:29" ht="15.75" thickBot="1" x14ac:dyDescent="0.3">
      <c r="A9" s="5" t="s">
        <v>0</v>
      </c>
      <c r="L9" s="8"/>
      <c r="M9" s="24"/>
      <c r="N9" t="s">
        <v>272</v>
      </c>
      <c r="O9" s="8">
        <f>O4*$S4</f>
        <v>1.0231586755285234</v>
      </c>
      <c r="P9" s="9">
        <f>P4*$S5</f>
        <v>0.97684132447147665</v>
      </c>
      <c r="Q9" s="9">
        <f>Q4*$S6</f>
        <v>1.0231586755285234</v>
      </c>
      <c r="R9" s="28">
        <f>R4*$S7</f>
        <v>-0.99397865573029531</v>
      </c>
      <c r="S9" s="31" t="s">
        <v>6</v>
      </c>
      <c r="T9" s="87">
        <f>SUM(O9:R9)</f>
        <v>2.0291800197982282</v>
      </c>
      <c r="U9" s="36">
        <v>1</v>
      </c>
      <c r="V9" s="38" t="s">
        <v>31</v>
      </c>
      <c r="W9" s="37">
        <v>-0.5</v>
      </c>
      <c r="X9" s="39">
        <f>T9</f>
        <v>2.0291800197982282</v>
      </c>
      <c r="Y9" s="86"/>
    </row>
    <row r="10" spans="1:29" ht="15.75" thickBot="1" x14ac:dyDescent="0.3">
      <c r="M10" s="24"/>
      <c r="U10" s="120"/>
      <c r="V10" s="150">
        <f>EXP((W9)*X9)</f>
        <v>0.36255104170387503</v>
      </c>
      <c r="W10" s="151"/>
      <c r="X10" s="152"/>
      <c r="Y10" s="86"/>
    </row>
    <row r="11" spans="1:29" ht="15.75" thickBot="1" x14ac:dyDescent="0.3">
      <c r="A11" s="5" t="s">
        <v>1</v>
      </c>
      <c r="M11" s="7"/>
      <c r="Y11" s="118"/>
    </row>
    <row r="12" spans="1:29" x14ac:dyDescent="0.25">
      <c r="M12" s="7"/>
      <c r="N12" s="134" t="s">
        <v>223</v>
      </c>
      <c r="O12" s="134"/>
      <c r="P12" s="134"/>
      <c r="Q12" s="134"/>
      <c r="R12" s="134"/>
      <c r="S12" s="134"/>
      <c r="T12" s="134"/>
      <c r="U12" s="134"/>
      <c r="V12" s="92"/>
      <c r="W12" s="92"/>
      <c r="X12" s="92"/>
      <c r="Y12" s="92"/>
      <c r="Z12" s="92"/>
      <c r="AA12" s="92"/>
      <c r="AB12" s="92"/>
      <c r="AC12" s="94"/>
    </row>
    <row r="13" spans="1:29" ht="15.75" thickBot="1" x14ac:dyDescent="0.3">
      <c r="A13" s="84"/>
      <c r="B13" s="84"/>
      <c r="C13" s="84"/>
      <c r="D13" s="84"/>
      <c r="E13" s="84"/>
      <c r="F13" s="84"/>
      <c r="G13" s="84"/>
      <c r="H13" s="84"/>
      <c r="I13" s="84"/>
      <c r="M13" s="7"/>
      <c r="O13" t="s">
        <v>9</v>
      </c>
      <c r="P13" t="s">
        <v>34</v>
      </c>
      <c r="Q13" t="s">
        <v>176</v>
      </c>
      <c r="W13" s="137" t="s">
        <v>275</v>
      </c>
      <c r="X13" s="32">
        <v>1</v>
      </c>
      <c r="Y13" s="149" t="s">
        <v>6</v>
      </c>
      <c r="Z13" s="121">
        <v>1</v>
      </c>
      <c r="AA13" s="149" t="s">
        <v>6</v>
      </c>
      <c r="AB13" s="153">
        <f>Z13/Z14</f>
        <v>0.69347058148497176</v>
      </c>
      <c r="AC13" s="135" t="s">
        <v>151</v>
      </c>
    </row>
    <row r="14" spans="1:29" ht="15.75" thickBot="1" x14ac:dyDescent="0.3">
      <c r="A14" s="84"/>
      <c r="B14" s="84"/>
      <c r="C14" s="84"/>
      <c r="D14" s="84"/>
      <c r="E14" s="84"/>
      <c r="F14" s="84"/>
      <c r="G14" s="84"/>
      <c r="H14" s="84"/>
      <c r="I14" s="84"/>
      <c r="M14" s="7"/>
      <c r="N14" s="28" t="s">
        <v>273</v>
      </c>
      <c r="O14" s="118">
        <v>1</v>
      </c>
      <c r="P14" s="118">
        <f>$AB$5</f>
        <v>0.73391746025858695</v>
      </c>
      <c r="Q14" s="117">
        <f>C34</f>
        <v>0.92421028148013018</v>
      </c>
      <c r="R14" s="142"/>
      <c r="W14" s="137"/>
      <c r="X14" s="47">
        <f>1+V17</f>
        <v>1.4420222381440286</v>
      </c>
      <c r="Y14" s="149"/>
      <c r="Z14" s="40">
        <f>V17+U16</f>
        <v>1.4420222381440286</v>
      </c>
      <c r="AA14" s="149"/>
      <c r="AB14" s="153"/>
      <c r="AC14" s="135"/>
    </row>
    <row r="15" spans="1:29" ht="15.75" thickBot="1" x14ac:dyDescent="0.3">
      <c r="A15" s="5" t="s">
        <v>141</v>
      </c>
      <c r="B15" s="84"/>
      <c r="C15" s="84"/>
      <c r="D15" s="84"/>
      <c r="E15" s="84"/>
      <c r="F15" s="84"/>
      <c r="G15" s="84"/>
      <c r="H15" s="84"/>
      <c r="I15" s="84"/>
      <c r="M15" s="7"/>
      <c r="O15" s="118"/>
      <c r="P15" s="124"/>
      <c r="Q15" s="118">
        <f>D34</f>
        <v>0.96547626694186206</v>
      </c>
      <c r="R15" s="142"/>
      <c r="U15" s="136" t="s">
        <v>32</v>
      </c>
      <c r="V15" s="136"/>
      <c r="W15" s="136"/>
      <c r="X15" s="136"/>
      <c r="Y15" s="135"/>
    </row>
    <row r="16" spans="1:29" x14ac:dyDescent="0.25">
      <c r="A16" s="84"/>
      <c r="B16" s="84"/>
      <c r="C16" s="84"/>
      <c r="D16" s="84"/>
      <c r="E16" s="84"/>
      <c r="F16" s="84"/>
      <c r="G16" s="84"/>
      <c r="H16" s="84"/>
      <c r="I16" s="84"/>
      <c r="M16" s="7"/>
      <c r="U16" s="36">
        <v>1</v>
      </c>
      <c r="V16" s="38" t="s">
        <v>31</v>
      </c>
      <c r="W16" s="37">
        <v>-0.5</v>
      </c>
      <c r="X16" s="39">
        <f>R17</f>
        <v>1.6327901712540431</v>
      </c>
      <c r="Y16" s="135"/>
    </row>
    <row r="17" spans="1:30" ht="15.75" thickBot="1" x14ac:dyDescent="0.3">
      <c r="A17" s="84"/>
      <c r="B17" s="84"/>
      <c r="C17" s="84"/>
      <c r="D17" s="84"/>
      <c r="E17" s="84"/>
      <c r="F17" s="84"/>
      <c r="G17" s="84"/>
      <c r="H17" s="84"/>
      <c r="I17" s="84"/>
      <c r="J17" t="s">
        <v>61</v>
      </c>
      <c r="M17" s="7"/>
      <c r="N17" s="107" t="str">
        <f>N14</f>
        <v>V5(2) =</v>
      </c>
      <c r="O17" s="108">
        <f>O14*Q14</f>
        <v>0.92421028148013018</v>
      </c>
      <c r="P17" s="109">
        <f>P14*Q15</f>
        <v>0.70857988977391295</v>
      </c>
      <c r="Q17" s="108" t="s">
        <v>6</v>
      </c>
      <c r="R17" s="164">
        <f>SUM(O17:P17)</f>
        <v>1.6327901712540431</v>
      </c>
      <c r="S17" s="164"/>
      <c r="U17" s="120"/>
      <c r="V17" s="150">
        <f>EXP((W16)*X16)</f>
        <v>0.44202223814402852</v>
      </c>
      <c r="W17" s="151"/>
      <c r="X17" s="152"/>
      <c r="Y17" s="135"/>
    </row>
    <row r="18" spans="1:30" x14ac:dyDescent="0.25">
      <c r="A18" s="84"/>
      <c r="B18" s="84"/>
      <c r="C18" s="84"/>
      <c r="D18" s="84"/>
      <c r="E18" s="84"/>
      <c r="F18" s="84"/>
      <c r="G18" s="84"/>
      <c r="H18" s="84"/>
      <c r="I18" s="84"/>
      <c r="M18" s="7"/>
      <c r="Q18" t="s">
        <v>177</v>
      </c>
    </row>
    <row r="19" spans="1:30" ht="15.75" thickBot="1" x14ac:dyDescent="0.3">
      <c r="A19" s="84"/>
      <c r="B19" s="84"/>
      <c r="C19" s="84"/>
      <c r="D19" s="84"/>
      <c r="E19" s="84"/>
      <c r="F19" s="84"/>
      <c r="G19" s="84"/>
      <c r="H19" s="84"/>
      <c r="I19" s="84"/>
      <c r="M19" s="7"/>
      <c r="N19" s="28" t="s">
        <v>274</v>
      </c>
      <c r="O19" s="118">
        <v>1</v>
      </c>
      <c r="P19" s="118">
        <f>$AB$5</f>
        <v>0.73391746025858695</v>
      </c>
      <c r="Q19" s="117">
        <f>C36</f>
        <v>-1.0560239318656253</v>
      </c>
      <c r="R19" s="142"/>
      <c r="W19" s="137" t="s">
        <v>276</v>
      </c>
      <c r="X19" s="32">
        <v>1</v>
      </c>
      <c r="Y19" s="149" t="s">
        <v>6</v>
      </c>
      <c r="Z19" s="121">
        <v>1</v>
      </c>
      <c r="AA19" s="149" t="s">
        <v>6</v>
      </c>
      <c r="AB19" s="153">
        <f>Z19/Z20</f>
        <v>0.45535897406764336</v>
      </c>
      <c r="AC19" s="135" t="s">
        <v>191</v>
      </c>
    </row>
    <row r="20" spans="1:30" x14ac:dyDescent="0.25">
      <c r="A20" s="84"/>
      <c r="B20" s="84"/>
      <c r="C20" s="84"/>
      <c r="D20" s="84"/>
      <c r="E20" s="84"/>
      <c r="F20" s="84"/>
      <c r="G20" s="84"/>
      <c r="H20" s="84"/>
      <c r="I20" s="84"/>
      <c r="M20" s="7"/>
      <c r="O20" s="118"/>
      <c r="P20" s="124"/>
      <c r="Q20" s="118">
        <f>D36</f>
        <v>0.95098192121735214</v>
      </c>
      <c r="R20" s="142"/>
      <c r="W20" s="137"/>
      <c r="X20" s="47">
        <f>1+V23</f>
        <v>2.1960695999184381</v>
      </c>
      <c r="Y20" s="149"/>
      <c r="Z20" s="40">
        <f>V23+U22</f>
        <v>2.1960695999184381</v>
      </c>
      <c r="AA20" s="149"/>
      <c r="AB20" s="153"/>
      <c r="AC20" s="135"/>
    </row>
    <row r="21" spans="1:30" x14ac:dyDescent="0.25">
      <c r="A21" s="84"/>
      <c r="B21" s="84"/>
      <c r="C21" s="84"/>
      <c r="D21" s="84"/>
      <c r="E21" s="84"/>
      <c r="F21" s="84"/>
      <c r="G21" s="84"/>
      <c r="H21" s="84"/>
      <c r="I21" s="84"/>
      <c r="M21" s="7"/>
      <c r="U21" s="136" t="s">
        <v>32</v>
      </c>
      <c r="V21" s="136"/>
      <c r="W21" s="136"/>
      <c r="X21" s="136"/>
      <c r="Y21" s="135"/>
    </row>
    <row r="22" spans="1:30" x14ac:dyDescent="0.25">
      <c r="A22" s="148" t="s">
        <v>159</v>
      </c>
      <c r="B22" s="148"/>
      <c r="C22" s="148"/>
      <c r="D22" s="148"/>
      <c r="E22" s="148"/>
      <c r="F22" s="148"/>
      <c r="G22" s="148"/>
      <c r="H22" s="148"/>
      <c r="I22" s="148"/>
      <c r="M22" s="7"/>
      <c r="N22" s="107" t="str">
        <f>N19</f>
        <v>V6(2)=</v>
      </c>
      <c r="O22" s="108">
        <f>O19*Q19</f>
        <v>-1.0560239318656253</v>
      </c>
      <c r="P22" s="109">
        <f>P19*Q20</f>
        <v>0.69794223637167074</v>
      </c>
      <c r="Q22" s="108" t="s">
        <v>6</v>
      </c>
      <c r="R22" s="164">
        <f>SUM(O22:P22)</f>
        <v>-0.35808169549395452</v>
      </c>
      <c r="S22" s="164"/>
      <c r="U22" s="36">
        <v>1</v>
      </c>
      <c r="V22" s="38" t="s">
        <v>31</v>
      </c>
      <c r="W22" s="37">
        <v>-0.5</v>
      </c>
      <c r="X22" s="39">
        <f>R22</f>
        <v>-0.35808169549395452</v>
      </c>
      <c r="Y22" s="135"/>
      <c r="AC22" t="s">
        <v>155</v>
      </c>
    </row>
    <row r="23" spans="1:30" ht="15.75" thickBot="1" x14ac:dyDescent="0.3">
      <c r="C23" s="114" t="s">
        <v>166</v>
      </c>
      <c r="D23" s="114" t="s">
        <v>167</v>
      </c>
      <c r="E23" s="114" t="s">
        <v>168</v>
      </c>
      <c r="F23" s="114" t="s">
        <v>169</v>
      </c>
      <c r="M23" s="7"/>
      <c r="Q23" t="s">
        <v>178</v>
      </c>
      <c r="U23" s="120"/>
      <c r="V23" s="150">
        <f>EXP((W22)*X22)</f>
        <v>1.1960695999184379</v>
      </c>
      <c r="W23" s="151"/>
      <c r="X23" s="152"/>
      <c r="Y23" s="135"/>
    </row>
    <row r="24" spans="1:30" x14ac:dyDescent="0.25">
      <c r="B24" s="123" t="s">
        <v>0</v>
      </c>
      <c r="C24" s="20">
        <v>1</v>
      </c>
      <c r="D24" s="21">
        <v>1</v>
      </c>
      <c r="E24" s="21">
        <v>-1</v>
      </c>
      <c r="F24" s="123">
        <v>1</v>
      </c>
      <c r="G24" s="122"/>
      <c r="H24" s="21" t="s">
        <v>2</v>
      </c>
      <c r="I24" s="20">
        <v>1</v>
      </c>
      <c r="J24" s="21">
        <v>-1</v>
      </c>
      <c r="K24" s="21">
        <v>-1</v>
      </c>
      <c r="L24" s="21">
        <v>-1</v>
      </c>
      <c r="M24" s="7"/>
      <c r="N24" s="28" t="s">
        <v>277</v>
      </c>
      <c r="O24" s="118">
        <v>1</v>
      </c>
      <c r="P24" s="118">
        <f>$AB$5</f>
        <v>0.73391746025858695</v>
      </c>
      <c r="Q24" s="117">
        <f>C38</f>
        <v>0.80878222437913272</v>
      </c>
      <c r="R24" s="142"/>
      <c r="S24" s="88"/>
      <c r="T24" s="88"/>
      <c r="U24" s="89"/>
      <c r="V24" s="89"/>
      <c r="W24" s="89"/>
      <c r="X24" s="89"/>
      <c r="Y24" s="90"/>
      <c r="Z24" s="88"/>
      <c r="AA24" s="88"/>
      <c r="AB24" s="88"/>
    </row>
    <row r="25" spans="1:30" ht="15.75" thickBot="1" x14ac:dyDescent="0.3">
      <c r="B25" s="118"/>
      <c r="C25" s="118"/>
      <c r="D25" s="118"/>
      <c r="E25" s="118"/>
      <c r="F25" s="118"/>
      <c r="G25" s="118"/>
      <c r="H25" s="9"/>
      <c r="M25" s="7"/>
      <c r="O25" s="118"/>
      <c r="P25" s="124"/>
      <c r="Q25" s="118">
        <f>D38</f>
        <v>-1.1178607854918752</v>
      </c>
      <c r="R25" s="142"/>
      <c r="S25" s="88"/>
      <c r="T25" s="88"/>
      <c r="W25" s="137" t="s">
        <v>279</v>
      </c>
      <c r="X25" s="32">
        <v>1</v>
      </c>
      <c r="Y25" s="149" t="s">
        <v>6</v>
      </c>
      <c r="Z25" s="121">
        <v>1</v>
      </c>
      <c r="AA25" s="149" t="s">
        <v>6</v>
      </c>
      <c r="AB25" s="153">
        <f>Z25/Z26</f>
        <v>0.49854558857310061</v>
      </c>
      <c r="AC25" s="135" t="s">
        <v>190</v>
      </c>
    </row>
    <row r="26" spans="1:30" x14ac:dyDescent="0.25">
      <c r="B26" s="172" t="s">
        <v>1</v>
      </c>
      <c r="C26" s="173">
        <v>1</v>
      </c>
      <c r="D26" s="174">
        <v>1</v>
      </c>
      <c r="E26" s="174">
        <v>-1</v>
      </c>
      <c r="F26" s="172">
        <v>-1</v>
      </c>
      <c r="G26" s="122"/>
      <c r="H26" s="21" t="s">
        <v>3</v>
      </c>
      <c r="I26" s="20">
        <v>-1</v>
      </c>
      <c r="J26" s="21">
        <v>1</v>
      </c>
      <c r="K26" s="21">
        <v>-1</v>
      </c>
      <c r="L26" s="21">
        <v>-1</v>
      </c>
      <c r="M26" s="7"/>
      <c r="S26" s="88"/>
      <c r="T26" s="88"/>
      <c r="W26" s="137"/>
      <c r="X26" s="47">
        <f>1+V29</f>
        <v>2.0058346175765474</v>
      </c>
      <c r="Y26" s="149"/>
      <c r="Z26" s="40">
        <f>V29+U28</f>
        <v>2.0058346175765474</v>
      </c>
      <c r="AA26" s="149"/>
      <c r="AB26" s="153"/>
      <c r="AC26" s="135"/>
    </row>
    <row r="27" spans="1:30" x14ac:dyDescent="0.25">
      <c r="B27" s="25"/>
      <c r="C27" s="85"/>
      <c r="D27" s="85"/>
      <c r="E27" s="85"/>
      <c r="F27" s="25"/>
      <c r="G27" s="85"/>
      <c r="H27" s="85"/>
      <c r="J27" s="85"/>
      <c r="K27" s="85"/>
      <c r="L27" s="9"/>
      <c r="M27" s="7"/>
      <c r="N27" s="107" t="str">
        <f>N24</f>
        <v>V7(2)=</v>
      </c>
      <c r="O27" s="108">
        <f>O24*Q24</f>
        <v>0.80878222437913272</v>
      </c>
      <c r="P27" s="109">
        <f>P24*Q25</f>
        <v>-0.82041754861086613</v>
      </c>
      <c r="Q27" s="108" t="s">
        <v>6</v>
      </c>
      <c r="R27" s="164">
        <f>SUM(O27:P27)</f>
        <v>-1.1635324231733413E-2</v>
      </c>
      <c r="S27" s="164"/>
      <c r="T27" s="88"/>
      <c r="U27" s="136" t="s">
        <v>32</v>
      </c>
      <c r="V27" s="136"/>
      <c r="W27" s="136"/>
      <c r="X27" s="136"/>
      <c r="Y27" s="135"/>
    </row>
    <row r="28" spans="1:30" x14ac:dyDescent="0.25">
      <c r="B28" s="175" t="s">
        <v>143</v>
      </c>
      <c r="C28" s="176">
        <v>1</v>
      </c>
      <c r="D28" s="177">
        <v>-1</v>
      </c>
      <c r="E28" s="177">
        <v>-1</v>
      </c>
      <c r="F28" s="175">
        <v>-1</v>
      </c>
      <c r="G28" s="122"/>
      <c r="H28" s="21" t="s">
        <v>142</v>
      </c>
      <c r="I28" s="20">
        <v>-1</v>
      </c>
      <c r="J28" s="21">
        <v>-1</v>
      </c>
      <c r="K28" s="21">
        <v>1</v>
      </c>
      <c r="L28" s="21">
        <v>-1</v>
      </c>
      <c r="M28" s="7"/>
      <c r="N28" s="88"/>
      <c r="O28" s="88"/>
      <c r="P28" s="88"/>
      <c r="Q28" s="88" t="s">
        <v>179</v>
      </c>
      <c r="R28" s="88"/>
      <c r="S28" s="88"/>
      <c r="T28" s="88"/>
      <c r="U28" s="36">
        <v>1</v>
      </c>
      <c r="V28" s="38" t="s">
        <v>31</v>
      </c>
      <c r="W28" s="37">
        <v>-0.5</v>
      </c>
      <c r="X28" s="39">
        <f>R27</f>
        <v>-1.1635324231733413E-2</v>
      </c>
      <c r="Y28" s="135"/>
    </row>
    <row r="29" spans="1:30" ht="15.75" thickBot="1" x14ac:dyDescent="0.3">
      <c r="B29" s="25"/>
      <c r="C29" s="85"/>
      <c r="D29" s="85"/>
      <c r="E29" s="85"/>
      <c r="F29" s="25"/>
      <c r="G29" s="25"/>
      <c r="H29" s="85"/>
      <c r="I29" s="85"/>
      <c r="J29" s="85"/>
      <c r="K29" s="85"/>
      <c r="L29" s="9"/>
      <c r="M29" s="7"/>
      <c r="N29" s="28" t="s">
        <v>278</v>
      </c>
      <c r="O29" s="118">
        <v>1</v>
      </c>
      <c r="P29" s="118">
        <f>$AB$5</f>
        <v>0.73391746025858695</v>
      </c>
      <c r="Q29" s="117">
        <f>C40</f>
        <v>-1.137712185855462</v>
      </c>
      <c r="R29" s="142"/>
      <c r="S29" s="88"/>
      <c r="T29" s="88"/>
      <c r="U29" s="120"/>
      <c r="V29" s="150">
        <f>EXP((W28)*X28)</f>
        <v>1.0058346175765476</v>
      </c>
      <c r="W29" s="151"/>
      <c r="X29" s="152"/>
      <c r="Y29" s="135"/>
      <c r="AC29" s="9"/>
    </row>
    <row r="30" spans="1:30" x14ac:dyDescent="0.25">
      <c r="A30" s="148" t="s">
        <v>144</v>
      </c>
      <c r="B30" s="148"/>
      <c r="C30" s="148"/>
      <c r="D30" s="148"/>
      <c r="E30" s="148"/>
      <c r="F30" s="123"/>
      <c r="G30" s="25"/>
      <c r="H30" s="25"/>
      <c r="I30" s="25"/>
      <c r="J30" s="85"/>
      <c r="K30" s="85"/>
      <c r="L30" s="9"/>
      <c r="M30" s="7"/>
      <c r="O30" s="118"/>
      <c r="P30" s="124"/>
      <c r="Q30" s="118">
        <f>D40</f>
        <v>-1.0846145304000305</v>
      </c>
      <c r="R30" s="142"/>
      <c r="U30" s="89"/>
      <c r="V30" s="89"/>
      <c r="W30" s="89"/>
      <c r="X30" s="89"/>
      <c r="Y30" s="90"/>
      <c r="Z30" s="88"/>
      <c r="AA30" s="88"/>
      <c r="AB30" s="88"/>
      <c r="AC30" s="88"/>
      <c r="AD30" s="88"/>
    </row>
    <row r="31" spans="1:30" ht="15.75" thickBot="1" x14ac:dyDescent="0.3">
      <c r="C31" s="118" t="s">
        <v>20</v>
      </c>
      <c r="D31" s="118" t="s">
        <v>167</v>
      </c>
      <c r="E31" s="118" t="s">
        <v>168</v>
      </c>
      <c r="F31" s="118" t="s">
        <v>169</v>
      </c>
      <c r="G31" s="118"/>
      <c r="M31" s="7"/>
      <c r="W31" s="137" t="s">
        <v>280</v>
      </c>
      <c r="X31" s="32">
        <v>1</v>
      </c>
      <c r="Y31" s="149" t="s">
        <v>6</v>
      </c>
      <c r="Z31" s="121">
        <v>1</v>
      </c>
      <c r="AA31" s="149" t="s">
        <v>6</v>
      </c>
      <c r="AB31" s="153">
        <f>Z31/Z32</f>
        <v>0.27550584222020991</v>
      </c>
      <c r="AC31" s="135" t="s">
        <v>189</v>
      </c>
      <c r="AD31" s="88"/>
    </row>
    <row r="32" spans="1:30" ht="15.75" x14ac:dyDescent="0.25">
      <c r="B32" s="19" t="s">
        <v>270</v>
      </c>
      <c r="C32" s="20">
        <f>'TRABALHO(1)'!AB104</f>
        <v>1.0231586755285234</v>
      </c>
      <c r="D32" s="20">
        <f>'TRABALHO(1)'!AB105</f>
        <v>-0.97684132447147665</v>
      </c>
      <c r="E32" s="20">
        <f>'TRABALHO(1)'!AB106</f>
        <v>-1.0231586755285234</v>
      </c>
      <c r="F32" s="20">
        <f>'TRABALHO(1)'!AB107</f>
        <v>0.99397865573029531</v>
      </c>
      <c r="G32" s="122"/>
      <c r="M32" s="7"/>
      <c r="N32" s="107" t="str">
        <f>N29</f>
        <v>V8(2)=</v>
      </c>
      <c r="O32" s="108">
        <f>O29*Q29</f>
        <v>-1.137712185855462</v>
      </c>
      <c r="P32" s="109">
        <f>P29*Q30</f>
        <v>-0.79601754151075033</v>
      </c>
      <c r="Q32" s="108" t="s">
        <v>6</v>
      </c>
      <c r="R32" s="164">
        <f>SUM(O32:P32)</f>
        <v>-1.9337297273662122</v>
      </c>
      <c r="S32" s="164"/>
      <c r="W32" s="137"/>
      <c r="X32" s="47">
        <f>1+V35</f>
        <v>3.6296870946232307</v>
      </c>
      <c r="Y32" s="149"/>
      <c r="Z32" s="40">
        <f>V35+U34</f>
        <v>3.6296870946232307</v>
      </c>
      <c r="AA32" s="149"/>
      <c r="AB32" s="153"/>
      <c r="AC32" s="135"/>
      <c r="AD32" s="88"/>
    </row>
    <row r="33" spans="1:30" ht="15.75" x14ac:dyDescent="0.25">
      <c r="B33" s="14"/>
      <c r="C33" s="126" t="s">
        <v>20</v>
      </c>
      <c r="D33" s="126" t="s">
        <v>192</v>
      </c>
      <c r="E33" s="126"/>
      <c r="F33" s="126"/>
      <c r="G33" s="126"/>
      <c r="J33" s="85"/>
      <c r="K33" s="85"/>
      <c r="L33" s="9"/>
      <c r="M33" s="7"/>
      <c r="U33" s="136" t="s">
        <v>32</v>
      </c>
      <c r="V33" s="136"/>
      <c r="W33" s="136"/>
      <c r="X33" s="136"/>
      <c r="Y33" s="135"/>
      <c r="AC33" s="88"/>
      <c r="AD33" s="88"/>
    </row>
    <row r="34" spans="1:30" ht="15.75" x14ac:dyDescent="0.25">
      <c r="B34" s="19" t="s">
        <v>269</v>
      </c>
      <c r="C34" s="22">
        <f>'TRABALHO(1)'!AB72</f>
        <v>0.92421028148013018</v>
      </c>
      <c r="D34" s="22">
        <f>'TRABALHO(1)'!AB73</f>
        <v>0.96547626694186206</v>
      </c>
      <c r="E34" s="116"/>
      <c r="G34" s="9"/>
      <c r="M34" s="7"/>
      <c r="U34" s="36">
        <v>1</v>
      </c>
      <c r="V34" s="38" t="s">
        <v>31</v>
      </c>
      <c r="W34" s="37">
        <v>-0.5</v>
      </c>
      <c r="X34" s="39">
        <f>R32</f>
        <v>-1.9337297273662122</v>
      </c>
      <c r="Y34" s="135"/>
      <c r="AC34" s="88"/>
    </row>
    <row r="35" spans="1:30" ht="15.75" thickBot="1" x14ac:dyDescent="0.3">
      <c r="C35" s="118" t="s">
        <v>20</v>
      </c>
      <c r="D35" s="118" t="s">
        <v>193</v>
      </c>
      <c r="E35" s="118"/>
      <c r="F35" s="118"/>
      <c r="J35" s="85"/>
      <c r="K35" s="85"/>
      <c r="L35" s="9"/>
      <c r="M35" s="7"/>
      <c r="N35" t="s">
        <v>184</v>
      </c>
      <c r="U35" s="120"/>
      <c r="V35" s="150">
        <f>EXP((W34)*X34)</f>
        <v>2.6296870946232307</v>
      </c>
      <c r="W35" s="151"/>
      <c r="X35" s="152"/>
      <c r="Y35" s="135"/>
      <c r="AC35" s="88"/>
    </row>
    <row r="36" spans="1:30" ht="16.5" thickBot="1" x14ac:dyDescent="0.3">
      <c r="B36" s="19" t="s">
        <v>268</v>
      </c>
      <c r="C36" s="22">
        <f>'TRABALHO(1)'!AB75</f>
        <v>-1.0560239318656253</v>
      </c>
      <c r="D36" s="23">
        <f>'TRABALHO(1)'!AB76</f>
        <v>0.95098192121735214</v>
      </c>
      <c r="E36" s="116"/>
      <c r="G36" s="9"/>
      <c r="M36" s="7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30" x14ac:dyDescent="0.25">
      <c r="A37" s="9"/>
      <c r="B37" s="9"/>
      <c r="C37" s="129" t="s">
        <v>20</v>
      </c>
      <c r="D37" s="129" t="s">
        <v>194</v>
      </c>
      <c r="E37" s="9"/>
      <c r="F37" s="9"/>
      <c r="G37" s="9"/>
      <c r="H37" s="9"/>
      <c r="J37" s="85"/>
      <c r="K37" s="85"/>
      <c r="L37" s="9"/>
      <c r="M37" s="7"/>
      <c r="N37" s="160" t="s">
        <v>160</v>
      </c>
      <c r="O37" s="160"/>
      <c r="P37" s="160"/>
      <c r="Q37" s="160"/>
      <c r="R37" s="160"/>
      <c r="S37" s="160"/>
      <c r="T37" s="160"/>
      <c r="U37" s="160"/>
      <c r="V37" s="92"/>
      <c r="W37" s="92"/>
      <c r="X37" s="92"/>
      <c r="Y37" s="92"/>
      <c r="Z37" s="92"/>
      <c r="AA37" s="92"/>
      <c r="AB37" s="92"/>
      <c r="AC37" s="92"/>
    </row>
    <row r="38" spans="1:30" ht="15.75" x14ac:dyDescent="0.25">
      <c r="A38" s="9"/>
      <c r="B38" s="19" t="s">
        <v>267</v>
      </c>
      <c r="C38" s="22">
        <f>'TRABALHO(1)'!AB78</f>
        <v>0.80878222437913272</v>
      </c>
      <c r="D38" s="23">
        <f>'TRABALHO(1)'!AB79</f>
        <v>-1.1178607854918752</v>
      </c>
      <c r="E38" s="116"/>
      <c r="F38" s="9"/>
      <c r="G38" s="9"/>
      <c r="H38" s="9"/>
      <c r="M38" s="7"/>
      <c r="S38" s="118" t="s">
        <v>242</v>
      </c>
      <c r="T38" s="118" t="s">
        <v>243</v>
      </c>
      <c r="V38" t="s">
        <v>31</v>
      </c>
    </row>
    <row r="39" spans="1:30" x14ac:dyDescent="0.25">
      <c r="A39" s="9"/>
      <c r="C39" s="118" t="s">
        <v>20</v>
      </c>
      <c r="D39" s="118" t="s">
        <v>195</v>
      </c>
      <c r="E39" s="118"/>
      <c r="F39" s="9"/>
      <c r="G39" s="9"/>
      <c r="H39" s="9"/>
      <c r="M39" s="7"/>
      <c r="N39" s="130" t="s">
        <v>281</v>
      </c>
      <c r="O39" s="165" t="s">
        <v>285</v>
      </c>
      <c r="P39" s="165"/>
      <c r="Q39" s="165"/>
      <c r="R39" s="120" t="s">
        <v>6</v>
      </c>
      <c r="S39" s="120">
        <f>I28</f>
        <v>-1</v>
      </c>
      <c r="T39" s="120">
        <f>AB13</f>
        <v>0.69347058148497176</v>
      </c>
      <c r="U39" s="128" t="s">
        <v>6</v>
      </c>
      <c r="V39" s="167">
        <f>S39-T39</f>
        <v>-1.6934705814849718</v>
      </c>
      <c r="W39" s="167"/>
      <c r="X39" s="131" t="s">
        <v>100</v>
      </c>
      <c r="Y39" s="131" t="s">
        <v>6</v>
      </c>
      <c r="Z39" s="132">
        <f>SUM(V39:V42)/4</f>
        <v>-0.98072024658648138</v>
      </c>
      <c r="AB39" s="166"/>
      <c r="AC39" s="166"/>
    </row>
    <row r="40" spans="1:30" ht="15.75" x14ac:dyDescent="0.25">
      <c r="A40" s="9"/>
      <c r="B40" s="19" t="s">
        <v>266</v>
      </c>
      <c r="C40" s="22">
        <f>'TRABALHO(1)'!AB81</f>
        <v>-1.137712185855462</v>
      </c>
      <c r="D40" s="23">
        <f>'TRABALHO(1)'!AB82</f>
        <v>-1.0846145304000305</v>
      </c>
      <c r="E40" s="116"/>
      <c r="F40" s="9"/>
      <c r="G40" s="9"/>
      <c r="H40" s="9"/>
      <c r="M40" s="7"/>
      <c r="N40" s="130" t="s">
        <v>282</v>
      </c>
      <c r="O40" s="165" t="s">
        <v>287</v>
      </c>
      <c r="P40" s="165"/>
      <c r="Q40" s="165"/>
      <c r="R40" s="120" t="s">
        <v>6</v>
      </c>
      <c r="S40" s="120">
        <f>J28</f>
        <v>-1</v>
      </c>
      <c r="T40" s="120">
        <f>AB19</f>
        <v>0.45535897406764336</v>
      </c>
      <c r="U40" s="128" t="s">
        <v>6</v>
      </c>
      <c r="V40" s="167">
        <f>S40-T40</f>
        <v>-1.4553589740676434</v>
      </c>
      <c r="W40" s="167"/>
      <c r="X40" s="114"/>
      <c r="Y40" s="114"/>
      <c r="Z40" s="115"/>
      <c r="AB40" s="166"/>
      <c r="AC40" s="166"/>
    </row>
    <row r="41" spans="1:30" x14ac:dyDescent="0.25">
      <c r="J41" s="9"/>
      <c r="M41" s="7"/>
      <c r="N41" s="130" t="s">
        <v>283</v>
      </c>
      <c r="O41" s="165" t="s">
        <v>286</v>
      </c>
      <c r="P41" s="165"/>
      <c r="Q41" s="165"/>
      <c r="R41" s="120" t="s">
        <v>6</v>
      </c>
      <c r="S41" s="120">
        <f>K28</f>
        <v>1</v>
      </c>
      <c r="T41" s="120">
        <f>AB25</f>
        <v>0.49854558857310061</v>
      </c>
      <c r="U41" s="128" t="s">
        <v>6</v>
      </c>
      <c r="V41" s="167">
        <f>S41-T41</f>
        <v>0.50145441142689939</v>
      </c>
      <c r="W41" s="167"/>
      <c r="X41" s="82"/>
      <c r="Y41" s="82"/>
      <c r="Z41" s="82"/>
      <c r="AA41" s="82"/>
      <c r="AB41" s="82"/>
    </row>
    <row r="42" spans="1:30" x14ac:dyDescent="0.25">
      <c r="M42" s="7"/>
      <c r="N42" s="130" t="s">
        <v>284</v>
      </c>
      <c r="O42" s="165" t="s">
        <v>288</v>
      </c>
      <c r="P42" s="165"/>
      <c r="Q42" s="165"/>
      <c r="R42" s="120" t="s">
        <v>6</v>
      </c>
      <c r="S42" s="120">
        <f>L28</f>
        <v>-1</v>
      </c>
      <c r="T42" s="120">
        <f>AB31</f>
        <v>0.27550584222020991</v>
      </c>
      <c r="U42" s="128" t="s">
        <v>6</v>
      </c>
      <c r="V42" s="167">
        <f>S42-T42</f>
        <v>-1.2755058422202099</v>
      </c>
      <c r="W42" s="167"/>
      <c r="X42" s="82"/>
      <c r="Y42" s="82"/>
      <c r="Z42" s="82"/>
      <c r="AA42" s="82"/>
      <c r="AB42" s="82"/>
    </row>
    <row r="43" spans="1:30" ht="15.75" thickBot="1" x14ac:dyDescent="0.3">
      <c r="M43" s="7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30" x14ac:dyDescent="0.25">
      <c r="M44" s="7"/>
      <c r="N44" s="160" t="s">
        <v>161</v>
      </c>
      <c r="O44" s="160"/>
      <c r="P44" s="160"/>
      <c r="Q44" s="160"/>
      <c r="R44" s="160"/>
      <c r="S44" s="160"/>
      <c r="T44" s="160"/>
      <c r="U44" s="160"/>
      <c r="V44" s="160"/>
      <c r="W44" s="160"/>
      <c r="X44" s="92"/>
      <c r="Y44" s="92"/>
      <c r="Z44" s="92"/>
      <c r="AA44" s="92"/>
      <c r="AB44" s="92"/>
      <c r="AC44" s="92"/>
    </row>
    <row r="45" spans="1:30" x14ac:dyDescent="0.25">
      <c r="M45" s="7"/>
      <c r="N45" s="136" t="s">
        <v>53</v>
      </c>
      <c r="O45" s="136"/>
      <c r="P45" s="136"/>
      <c r="Q45" s="136"/>
      <c r="R45" s="136"/>
      <c r="S45" s="136"/>
      <c r="U45" s="136" t="s">
        <v>59</v>
      </c>
      <c r="V45" s="136"/>
      <c r="W45" s="136"/>
      <c r="X45" s="136"/>
      <c r="Y45" s="136"/>
    </row>
    <row r="46" spans="1:30" x14ac:dyDescent="0.25">
      <c r="J46" s="9"/>
      <c r="K46" s="9"/>
      <c r="L46" s="9"/>
      <c r="M46" s="7"/>
      <c r="N46" s="136"/>
      <c r="O46" s="136"/>
      <c r="P46" s="136"/>
      <c r="Q46" s="136"/>
      <c r="R46" s="136"/>
      <c r="S46" s="136"/>
      <c r="U46" s="135" t="s">
        <v>301</v>
      </c>
      <c r="V46" s="133" t="str">
        <f>N39</f>
        <v>e5(2) =</v>
      </c>
      <c r="W46" s="121" t="s">
        <v>61</v>
      </c>
      <c r="X46" s="121" t="s">
        <v>151</v>
      </c>
      <c r="Y46" s="121" t="s">
        <v>62</v>
      </c>
      <c r="Z46" s="53" t="s">
        <v>203</v>
      </c>
    </row>
    <row r="47" spans="1:30" x14ac:dyDescent="0.25">
      <c r="J47" s="9"/>
      <c r="K47" s="9"/>
      <c r="L47" s="9"/>
      <c r="M47" s="7"/>
      <c r="N47" s="54" t="s">
        <v>55</v>
      </c>
      <c r="O47" s="55">
        <v>0.5</v>
      </c>
      <c r="P47" s="55"/>
      <c r="U47" s="135"/>
      <c r="V47" s="118">
        <f>V39</f>
        <v>-1.6934705814849718</v>
      </c>
      <c r="W47" s="118">
        <v>0.5</v>
      </c>
      <c r="X47" s="118">
        <f>AB13</f>
        <v>0.69347058148497176</v>
      </c>
      <c r="Y47" s="118">
        <v>1</v>
      </c>
      <c r="Z47" s="118">
        <f>X47</f>
        <v>0.69347058148497176</v>
      </c>
    </row>
    <row r="48" spans="1:30" x14ac:dyDescent="0.25">
      <c r="J48" s="9"/>
      <c r="K48" s="9"/>
      <c r="L48" s="9"/>
      <c r="M48" s="7"/>
      <c r="U48" s="137" t="str">
        <f>U46</f>
        <v>S5(2)=</v>
      </c>
      <c r="V48" s="137">
        <f>V47*W47*X47*(Y47-Z47)</f>
        <v>-0.17998978756492925</v>
      </c>
      <c r="W48" s="137"/>
    </row>
    <row r="49" spans="1:29" x14ac:dyDescent="0.25">
      <c r="J49" s="9"/>
      <c r="K49" s="9"/>
      <c r="L49" s="9"/>
      <c r="M49" s="7"/>
      <c r="T49" s="118"/>
      <c r="U49" s="137"/>
      <c r="V49" s="137"/>
      <c r="W49" s="137"/>
    </row>
    <row r="50" spans="1:29" x14ac:dyDescent="0.25">
      <c r="A50" s="9"/>
      <c r="B50" s="9"/>
      <c r="C50" s="9"/>
      <c r="D50" s="9"/>
      <c r="E50" s="9"/>
      <c r="F50" s="9"/>
      <c r="G50" s="9"/>
      <c r="H50" s="9"/>
      <c r="J50" s="9"/>
      <c r="K50" s="9"/>
      <c r="L50" s="9"/>
      <c r="M50" s="7"/>
      <c r="X50" s="51"/>
      <c r="Y50" s="51"/>
      <c r="Z50" s="51"/>
    </row>
    <row r="51" spans="1:29" x14ac:dyDescent="0.25">
      <c r="A51" s="9"/>
      <c r="B51" s="9"/>
      <c r="C51" s="9"/>
      <c r="D51" s="9"/>
      <c r="E51" s="9"/>
      <c r="F51" s="9"/>
      <c r="G51" s="9"/>
      <c r="H51" s="9"/>
      <c r="J51" s="9"/>
      <c r="K51" s="9"/>
      <c r="L51" s="9"/>
      <c r="M51" s="7"/>
      <c r="U51" s="135" t="s">
        <v>302</v>
      </c>
      <c r="V51" s="133" t="str">
        <f>N40</f>
        <v xml:space="preserve">e6(2) = </v>
      </c>
      <c r="W51" s="121" t="s">
        <v>61</v>
      </c>
      <c r="X51" s="121" t="s">
        <v>191</v>
      </c>
      <c r="Y51" s="121" t="s">
        <v>62</v>
      </c>
      <c r="Z51" s="53" t="s">
        <v>204</v>
      </c>
    </row>
    <row r="52" spans="1:29" ht="15.75" thickBot="1" x14ac:dyDescent="0.3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7"/>
      <c r="R52" s="61"/>
      <c r="S52" s="61"/>
      <c r="T52" s="61"/>
      <c r="U52" s="135"/>
      <c r="V52" s="118">
        <f>V40</f>
        <v>-1.4553589740676434</v>
      </c>
      <c r="W52" s="118">
        <v>0.5</v>
      </c>
      <c r="X52" s="118">
        <f>AB19</f>
        <v>0.45535897406764336</v>
      </c>
      <c r="Y52" s="118">
        <v>1</v>
      </c>
      <c r="Z52" s="118">
        <f>X52</f>
        <v>0.45535897406764336</v>
      </c>
    </row>
    <row r="53" spans="1:29" x14ac:dyDescent="0.25">
      <c r="M53" s="7"/>
      <c r="R53" s="61"/>
      <c r="S53" s="61"/>
      <c r="T53" s="61"/>
      <c r="U53" s="137" t="str">
        <f>U51</f>
        <v>S6(2)=</v>
      </c>
      <c r="V53" s="137">
        <f>V52*W52*X52*(Y52-Z52)</f>
        <v>-0.18046973665258653</v>
      </c>
      <c r="W53" s="137"/>
    </row>
    <row r="54" spans="1:29" x14ac:dyDescent="0.25">
      <c r="B54" t="s">
        <v>47</v>
      </c>
      <c r="M54" s="7"/>
      <c r="R54" s="61"/>
      <c r="S54" s="61"/>
      <c r="T54" s="61"/>
      <c r="U54" s="137"/>
      <c r="V54" s="137"/>
      <c r="W54" s="137"/>
    </row>
    <row r="55" spans="1:29" x14ac:dyDescent="0.25">
      <c r="M55" s="7"/>
      <c r="R55" s="61"/>
      <c r="S55" s="61"/>
      <c r="T55" s="61"/>
      <c r="U55" s="84"/>
      <c r="V55" s="84"/>
      <c r="W55" s="84"/>
      <c r="X55" s="91"/>
      <c r="Y55" s="91"/>
      <c r="Z55" s="91"/>
    </row>
    <row r="56" spans="1:29" x14ac:dyDescent="0.25">
      <c r="M56" s="7"/>
      <c r="U56" s="135" t="s">
        <v>303</v>
      </c>
      <c r="V56" s="133" t="str">
        <f>N41</f>
        <v xml:space="preserve">e7(2) = </v>
      </c>
      <c r="W56" s="121" t="s">
        <v>61</v>
      </c>
      <c r="X56" s="121" t="s">
        <v>190</v>
      </c>
      <c r="Y56" s="121" t="s">
        <v>62</v>
      </c>
      <c r="Z56" s="53" t="s">
        <v>205</v>
      </c>
    </row>
    <row r="57" spans="1:29" x14ac:dyDescent="0.25">
      <c r="M57" s="7"/>
      <c r="R57" s="61"/>
      <c r="S57" s="61"/>
      <c r="T57" s="61"/>
      <c r="U57" s="135"/>
      <c r="V57" s="118">
        <f>V41</f>
        <v>0.50145441142689939</v>
      </c>
      <c r="W57" s="118">
        <v>0.5</v>
      </c>
      <c r="X57" s="118">
        <f>AB25</f>
        <v>0.49854558857310061</v>
      </c>
      <c r="Y57" s="118">
        <v>1</v>
      </c>
      <c r="Z57" s="118">
        <f>X57</f>
        <v>0.49854558857310061</v>
      </c>
    </row>
    <row r="58" spans="1:29" x14ac:dyDescent="0.25">
      <c r="M58" s="7"/>
      <c r="R58" s="61"/>
      <c r="S58" s="61"/>
      <c r="T58" s="61"/>
      <c r="U58" s="137" t="str">
        <f>U56</f>
        <v>S7(2)=</v>
      </c>
      <c r="V58" s="137">
        <f>V57*W57*X57*(Y57-Z57)</f>
        <v>6.2681271061945348E-2</v>
      </c>
      <c r="W58" s="137"/>
    </row>
    <row r="59" spans="1:29" x14ac:dyDescent="0.25">
      <c r="M59" s="7"/>
      <c r="R59" s="61"/>
      <c r="S59" s="61"/>
      <c r="T59" s="61"/>
      <c r="U59" s="137"/>
      <c r="V59" s="137"/>
      <c r="W59" s="137"/>
    </row>
    <row r="60" spans="1:29" x14ac:dyDescent="0.25">
      <c r="M60" s="7"/>
      <c r="R60" s="61"/>
      <c r="S60" s="61"/>
      <c r="T60" s="61"/>
      <c r="U60" s="84"/>
      <c r="V60" s="84"/>
      <c r="W60" s="84"/>
      <c r="X60" s="91"/>
      <c r="Y60" s="91"/>
      <c r="Z60" s="91"/>
    </row>
    <row r="61" spans="1:29" x14ac:dyDescent="0.25">
      <c r="M61" s="7"/>
      <c r="U61" s="135" t="s">
        <v>304</v>
      </c>
      <c r="V61" s="133" t="str">
        <f>N42</f>
        <v xml:space="preserve">e8(2) = </v>
      </c>
      <c r="W61" s="121" t="s">
        <v>61</v>
      </c>
      <c r="X61" s="121" t="s">
        <v>189</v>
      </c>
      <c r="Y61" s="121" t="s">
        <v>62</v>
      </c>
      <c r="Z61" s="53" t="s">
        <v>206</v>
      </c>
    </row>
    <row r="62" spans="1:29" x14ac:dyDescent="0.25">
      <c r="M62" s="7"/>
      <c r="R62" s="61"/>
      <c r="S62" s="61"/>
      <c r="T62" s="61"/>
      <c r="U62" s="135"/>
      <c r="V62" s="118">
        <f>V42</f>
        <v>-1.2755058422202099</v>
      </c>
      <c r="W62" s="118">
        <v>0.5</v>
      </c>
      <c r="X62" s="118">
        <f>AB31</f>
        <v>0.27550584222020991</v>
      </c>
      <c r="Y62" s="118">
        <v>1</v>
      </c>
      <c r="Z62" s="118">
        <f>X62</f>
        <v>0.27550584222020991</v>
      </c>
    </row>
    <row r="63" spans="1:29" x14ac:dyDescent="0.25">
      <c r="M63" s="7"/>
      <c r="R63" s="61"/>
      <c r="S63" s="61"/>
      <c r="T63" s="61"/>
      <c r="U63" s="137" t="str">
        <f>U61</f>
        <v>S8(2)=</v>
      </c>
      <c r="V63" s="137">
        <f>V62*W62*X62*(Y62-Z62)</f>
        <v>-0.12729699651953827</v>
      </c>
      <c r="W63" s="137"/>
      <c r="AC63" s="8"/>
    </row>
    <row r="64" spans="1:29" ht="15" customHeight="1" x14ac:dyDescent="0.25">
      <c r="M64" s="7"/>
      <c r="R64" s="61"/>
      <c r="S64" s="61"/>
      <c r="T64" s="61"/>
      <c r="U64" s="137"/>
      <c r="V64" s="137"/>
      <c r="W64" s="137"/>
    </row>
    <row r="65" spans="13:28" ht="15" customHeight="1" x14ac:dyDescent="0.25">
      <c r="M65" s="7"/>
      <c r="R65" s="61"/>
      <c r="S65" s="61"/>
      <c r="T65" s="61"/>
      <c r="U65" s="84"/>
      <c r="V65" s="84"/>
      <c r="W65" s="84"/>
      <c r="X65" s="91"/>
      <c r="Y65" s="91"/>
      <c r="Z65" s="91"/>
    </row>
    <row r="66" spans="13:28" ht="15" customHeight="1" thickBot="1" x14ac:dyDescent="0.3">
      <c r="M66" s="7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</row>
    <row r="67" spans="13:28" x14ac:dyDescent="0.25">
      <c r="M67" s="7"/>
      <c r="N67" s="160" t="s">
        <v>162</v>
      </c>
      <c r="O67" s="160"/>
      <c r="P67" s="160"/>
      <c r="Q67" s="160"/>
      <c r="R67" s="160"/>
      <c r="S67" s="160"/>
      <c r="T67" s="160"/>
      <c r="U67" s="160"/>
      <c r="V67" s="160"/>
      <c r="W67" s="160"/>
      <c r="X67" s="160"/>
      <c r="Y67" s="92"/>
      <c r="Z67" s="92"/>
      <c r="AA67" s="92"/>
      <c r="AB67" s="92"/>
    </row>
    <row r="68" spans="13:28" x14ac:dyDescent="0.25">
      <c r="M68" s="7"/>
      <c r="N68" s="136" t="s">
        <v>165</v>
      </c>
      <c r="O68" s="136"/>
      <c r="P68" s="136"/>
      <c r="Q68" s="136"/>
      <c r="R68" s="136"/>
    </row>
    <row r="69" spans="13:28" x14ac:dyDescent="0.25">
      <c r="M69" s="7"/>
      <c r="N69" s="54" t="s">
        <v>248</v>
      </c>
      <c r="O69" s="55">
        <v>0.5</v>
      </c>
      <c r="P69" s="55" t="s">
        <v>252</v>
      </c>
      <c r="V69" s="146" t="s">
        <v>70</v>
      </c>
      <c r="W69" s="146"/>
      <c r="X69" s="146"/>
    </row>
    <row r="70" spans="13:28" x14ac:dyDescent="0.25">
      <c r="M70" s="7"/>
      <c r="N70" s="137" t="s">
        <v>289</v>
      </c>
      <c r="O70" s="135">
        <f>O69</f>
        <v>0.5</v>
      </c>
      <c r="P70" s="139">
        <f>V48</f>
        <v>-0.17998978756492925</v>
      </c>
      <c r="Q70" s="15">
        <v>1</v>
      </c>
      <c r="R70" s="147" t="s">
        <v>6</v>
      </c>
      <c r="S70" s="162">
        <f>($O$70*$P$70)*Q70</f>
        <v>-8.9994893782464627E-2</v>
      </c>
      <c r="T70" s="163"/>
      <c r="U70" s="135" t="s">
        <v>71</v>
      </c>
      <c r="V70" s="135"/>
      <c r="W70" s="135"/>
      <c r="X70" s="135"/>
      <c r="Y70" s="135"/>
    </row>
    <row r="71" spans="13:28" x14ac:dyDescent="0.25">
      <c r="M71" s="7"/>
      <c r="N71" s="137"/>
      <c r="O71" s="135"/>
      <c r="P71" s="139"/>
      <c r="Q71" s="178">
        <f>AB5</f>
        <v>0.73391746025858695</v>
      </c>
      <c r="R71" s="147"/>
      <c r="S71" s="162">
        <f>$O$70*$P$70*Q71</f>
        <v>-6.6048823881067739E-2</v>
      </c>
      <c r="T71" s="163"/>
    </row>
    <row r="72" spans="13:28" ht="15" customHeight="1" x14ac:dyDescent="0.25">
      <c r="M72" s="7"/>
      <c r="S72" s="93"/>
      <c r="T72" s="4"/>
      <c r="V72" s="137" t="s">
        <v>293</v>
      </c>
      <c r="W72" s="158"/>
      <c r="X72" s="122">
        <f>C34</f>
        <v>0.92421028148013018</v>
      </c>
      <c r="Y72" s="141" t="s">
        <v>73</v>
      </c>
      <c r="Z72" s="59">
        <f>S70</f>
        <v>-8.9994893782464627E-2</v>
      </c>
      <c r="AA72" s="141" t="s">
        <v>6</v>
      </c>
      <c r="AB72" s="63">
        <f>X72+Z72</f>
        <v>0.83421538769766557</v>
      </c>
    </row>
    <row r="73" spans="13:28" ht="15" customHeight="1" x14ac:dyDescent="0.25">
      <c r="M73" s="7"/>
      <c r="N73" s="137" t="s">
        <v>290</v>
      </c>
      <c r="O73" s="135">
        <f>O69</f>
        <v>0.5</v>
      </c>
      <c r="P73" s="139">
        <f>V53</f>
        <v>-0.18046973665258653</v>
      </c>
      <c r="Q73" s="15">
        <v>1</v>
      </c>
      <c r="R73" s="147" t="s">
        <v>6</v>
      </c>
      <c r="S73" s="162">
        <f>$O$73*$P$73*Q73</f>
        <v>-9.0234868326293266E-2</v>
      </c>
      <c r="T73" s="163"/>
      <c r="V73" s="137"/>
      <c r="W73" s="158"/>
      <c r="X73" s="122">
        <f>D34</f>
        <v>0.96547626694186206</v>
      </c>
      <c r="Y73" s="141"/>
      <c r="Z73" s="60">
        <f>S71</f>
        <v>-6.6048823881067739E-2</v>
      </c>
      <c r="AA73" s="141"/>
      <c r="AB73" s="63">
        <f>X73+Z73</f>
        <v>0.89942744306079436</v>
      </c>
    </row>
    <row r="74" spans="13:28" x14ac:dyDescent="0.25">
      <c r="M74" s="7"/>
      <c r="N74" s="137"/>
      <c r="O74" s="135"/>
      <c r="P74" s="139"/>
      <c r="Q74" s="178">
        <f>AB5</f>
        <v>0.73391746025858695</v>
      </c>
      <c r="R74" s="147"/>
      <c r="S74" s="162">
        <f>$O$73*$P$73*Q74</f>
        <v>-6.6224945388801165E-2</v>
      </c>
      <c r="T74" s="163"/>
    </row>
    <row r="75" spans="13:28" x14ac:dyDescent="0.25">
      <c r="M75" s="7"/>
      <c r="S75" s="93"/>
      <c r="T75" s="4"/>
      <c r="V75" s="137" t="s">
        <v>294</v>
      </c>
      <c r="W75" s="158"/>
      <c r="X75" s="122">
        <f>C36</f>
        <v>-1.0560239318656253</v>
      </c>
      <c r="Y75" s="141" t="s">
        <v>73</v>
      </c>
      <c r="Z75" s="59">
        <f>S73</f>
        <v>-9.0234868326293266E-2</v>
      </c>
      <c r="AA75" s="141" t="s">
        <v>6</v>
      </c>
      <c r="AB75" s="63">
        <f>X75+Z75</f>
        <v>-1.1462588001919185</v>
      </c>
    </row>
    <row r="76" spans="13:28" x14ac:dyDescent="0.25">
      <c r="M76" s="7"/>
      <c r="N76" s="137" t="s">
        <v>291</v>
      </c>
      <c r="O76" s="135">
        <f>O69</f>
        <v>0.5</v>
      </c>
      <c r="P76" s="139">
        <f>V58</f>
        <v>6.2681271061945348E-2</v>
      </c>
      <c r="Q76" s="15">
        <v>1</v>
      </c>
      <c r="R76" s="147" t="s">
        <v>6</v>
      </c>
      <c r="S76" s="162">
        <f>$O$76*$P$76*Q76</f>
        <v>3.1340635530972674E-2</v>
      </c>
      <c r="T76" s="163"/>
      <c r="V76" s="137"/>
      <c r="W76" s="158"/>
      <c r="X76" s="122">
        <f>D36</f>
        <v>0.95098192121735214</v>
      </c>
      <c r="Y76" s="141"/>
      <c r="Z76" s="60">
        <f>S74</f>
        <v>-6.6224945388801165E-2</v>
      </c>
      <c r="AA76" s="141"/>
      <c r="AB76" s="63">
        <f>X76+Z76</f>
        <v>0.88475697582855095</v>
      </c>
    </row>
    <row r="77" spans="13:28" x14ac:dyDescent="0.25">
      <c r="M77" s="7"/>
      <c r="N77" s="137"/>
      <c r="O77" s="135"/>
      <c r="P77" s="139"/>
      <c r="Q77" s="178">
        <f>AB5</f>
        <v>0.73391746025858695</v>
      </c>
      <c r="R77" s="147"/>
      <c r="S77" s="162">
        <f>$O$76*$P$76*Q77</f>
        <v>2.3001439631781497E-2</v>
      </c>
      <c r="T77" s="163"/>
    </row>
    <row r="78" spans="13:28" ht="15" customHeight="1" x14ac:dyDescent="0.25">
      <c r="M78" s="7"/>
      <c r="S78" s="93"/>
      <c r="T78" s="4"/>
      <c r="V78" s="137" t="s">
        <v>295</v>
      </c>
      <c r="W78" s="158"/>
      <c r="X78" s="122">
        <f>C38</f>
        <v>0.80878222437913272</v>
      </c>
      <c r="Y78" s="141" t="s">
        <v>73</v>
      </c>
      <c r="Z78" s="59">
        <f>S76</f>
        <v>3.1340635530972674E-2</v>
      </c>
      <c r="AA78" s="141" t="s">
        <v>6</v>
      </c>
      <c r="AB78" s="63">
        <f>X78+Z78</f>
        <v>0.84012285991010538</v>
      </c>
    </row>
    <row r="79" spans="13:28" ht="15" customHeight="1" x14ac:dyDescent="0.25">
      <c r="M79" s="7"/>
      <c r="N79" s="137" t="s">
        <v>292</v>
      </c>
      <c r="O79" s="135">
        <f>O69</f>
        <v>0.5</v>
      </c>
      <c r="P79" s="139">
        <f>V63</f>
        <v>-0.12729699651953827</v>
      </c>
      <c r="Q79" s="15">
        <v>1</v>
      </c>
      <c r="R79" s="147" t="s">
        <v>6</v>
      </c>
      <c r="S79" s="162">
        <f>$O$79*$P$79*Q79</f>
        <v>-6.3648498259769135E-2</v>
      </c>
      <c r="T79" s="163"/>
      <c r="V79" s="137"/>
      <c r="W79" s="158"/>
      <c r="X79" s="122">
        <f>D38</f>
        <v>-1.1178607854918752</v>
      </c>
      <c r="Y79" s="141"/>
      <c r="Z79" s="60">
        <f>S77</f>
        <v>2.3001439631781497E-2</v>
      </c>
      <c r="AA79" s="141"/>
      <c r="AB79" s="63">
        <f>X79+Z79</f>
        <v>-1.0948593458600937</v>
      </c>
    </row>
    <row r="80" spans="13:28" ht="15" customHeight="1" x14ac:dyDescent="0.25">
      <c r="M80" s="7"/>
      <c r="N80" s="137"/>
      <c r="O80" s="135"/>
      <c r="P80" s="139"/>
      <c r="Q80" s="178">
        <f>AB5</f>
        <v>0.73391746025858695</v>
      </c>
      <c r="R80" s="147"/>
      <c r="S80" s="162">
        <f>$O$79*$P$79*Q80</f>
        <v>-4.6712744192082857E-2</v>
      </c>
      <c r="T80" s="163"/>
      <c r="AB80" s="61"/>
    </row>
    <row r="81" spans="13:32" ht="15" customHeight="1" x14ac:dyDescent="0.25">
      <c r="M81" s="7"/>
      <c r="V81" s="137" t="s">
        <v>296</v>
      </c>
      <c r="W81" s="158"/>
      <c r="X81" s="122">
        <f>C40</f>
        <v>-1.137712185855462</v>
      </c>
      <c r="Y81" s="141" t="s">
        <v>73</v>
      </c>
      <c r="Z81" s="59">
        <f>S79</f>
        <v>-6.3648498259769135E-2</v>
      </c>
      <c r="AA81" s="141" t="s">
        <v>6</v>
      </c>
      <c r="AB81" s="63">
        <f>X81+Z81</f>
        <v>-1.2013606841152311</v>
      </c>
    </row>
    <row r="82" spans="13:32" ht="15" customHeight="1" x14ac:dyDescent="0.25">
      <c r="M82" s="7"/>
      <c r="V82" s="137"/>
      <c r="W82" s="158"/>
      <c r="X82" s="122">
        <f>D40</f>
        <v>-1.0846145304000305</v>
      </c>
      <c r="Y82" s="141"/>
      <c r="Z82" s="60">
        <f>S80</f>
        <v>-4.6712744192082857E-2</v>
      </c>
      <c r="AA82" s="141"/>
      <c r="AB82" s="62">
        <f>X82+Z82</f>
        <v>-1.1313272745921135</v>
      </c>
      <c r="AC82" s="8"/>
    </row>
    <row r="83" spans="13:32" ht="15" customHeight="1" x14ac:dyDescent="0.25">
      <c r="M83" s="7"/>
      <c r="U83" s="66"/>
      <c r="V83" s="66"/>
      <c r="W83" s="66"/>
      <c r="X83" s="66"/>
      <c r="Y83" s="66"/>
    </row>
    <row r="84" spans="13:32" ht="13.5" customHeight="1" thickBot="1" x14ac:dyDescent="0.3">
      <c r="M84" s="7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13:32" ht="13.5" customHeight="1" x14ac:dyDescent="0.25">
      <c r="M85" s="7"/>
      <c r="N85" s="160" t="s">
        <v>163</v>
      </c>
      <c r="O85" s="160"/>
      <c r="P85" s="160"/>
      <c r="Q85" s="160"/>
      <c r="R85" s="160"/>
      <c r="S85" s="160"/>
      <c r="T85" s="160"/>
      <c r="U85" s="160"/>
      <c r="V85" s="160"/>
      <c r="W85" s="160"/>
      <c r="X85" s="160"/>
      <c r="Y85" s="160"/>
      <c r="Z85" s="92"/>
      <c r="AA85" s="92"/>
      <c r="AB85" s="92"/>
      <c r="AC85" s="92"/>
    </row>
    <row r="86" spans="13:32" ht="13.5" customHeight="1" x14ac:dyDescent="0.25">
      <c r="M86" s="7"/>
      <c r="N86" t="s">
        <v>81</v>
      </c>
    </row>
    <row r="87" spans="13:32" ht="13.5" customHeight="1" x14ac:dyDescent="0.25">
      <c r="M87" s="7"/>
      <c r="N87" s="144" t="s">
        <v>82</v>
      </c>
      <c r="O87" s="144" t="s">
        <v>6</v>
      </c>
      <c r="P87" s="125"/>
      <c r="Q87" s="145" t="s">
        <v>83</v>
      </c>
      <c r="R87" s="145"/>
      <c r="S87" s="145"/>
      <c r="T87" s="145"/>
      <c r="AB87" s="61"/>
    </row>
    <row r="88" spans="13:32" ht="13.5" customHeight="1" x14ac:dyDescent="0.25">
      <c r="M88" s="7"/>
      <c r="N88" s="144"/>
      <c r="O88" s="144"/>
      <c r="P88" s="125"/>
      <c r="Q88" s="145"/>
      <c r="R88" s="145"/>
      <c r="S88" s="145"/>
      <c r="T88" s="145"/>
    </row>
    <row r="89" spans="13:32" ht="13.5" customHeight="1" x14ac:dyDescent="0.25">
      <c r="M89" s="7"/>
      <c r="N89" s="51"/>
      <c r="O89" s="51"/>
      <c r="P89" s="51"/>
      <c r="Q89" s="51"/>
      <c r="R89" s="51"/>
      <c r="S89" s="51"/>
      <c r="T89" s="66"/>
    </row>
    <row r="90" spans="13:32" ht="13.5" customHeight="1" x14ac:dyDescent="0.25">
      <c r="M90" s="7"/>
      <c r="N90" s="135" t="s">
        <v>299</v>
      </c>
      <c r="O90" s="135"/>
      <c r="P90" s="120" t="s">
        <v>61</v>
      </c>
      <c r="Q90" s="120" t="str">
        <f>W5</f>
        <v>Y4(2) =</v>
      </c>
      <c r="R90" s="120" t="s">
        <v>79</v>
      </c>
      <c r="S90" s="120" t="s">
        <v>300</v>
      </c>
      <c r="T90" s="120" t="str">
        <f>U46</f>
        <v>S5(2)=</v>
      </c>
      <c r="U90" s="169" t="s">
        <v>259</v>
      </c>
      <c r="V90" s="135" t="s">
        <v>73</v>
      </c>
      <c r="W90" s="120" t="str">
        <f>U51</f>
        <v>S6(2)=</v>
      </c>
      <c r="X90" s="120" t="s">
        <v>305</v>
      </c>
      <c r="Y90" s="135" t="s">
        <v>73</v>
      </c>
      <c r="Z90" s="120" t="str">
        <f>U56</f>
        <v>S7(2)=</v>
      </c>
      <c r="AA90" s="171" t="s">
        <v>306</v>
      </c>
      <c r="AB90" s="171"/>
      <c r="AC90" s="135" t="s">
        <v>73</v>
      </c>
      <c r="AD90" s="120" t="str">
        <f>U61</f>
        <v>S8(2)=</v>
      </c>
      <c r="AE90" s="170" t="s">
        <v>307</v>
      </c>
      <c r="AF90" s="95"/>
    </row>
    <row r="91" spans="13:32" x14ac:dyDescent="0.25">
      <c r="M91" s="7"/>
      <c r="N91" s="135"/>
      <c r="O91" s="135"/>
      <c r="P91" s="65">
        <f>O47</f>
        <v>0.5</v>
      </c>
      <c r="Q91" s="65">
        <f>AB5</f>
        <v>0.73391746025858695</v>
      </c>
      <c r="R91" s="65">
        <v>1</v>
      </c>
      <c r="S91" s="65">
        <f>Q91</f>
        <v>0.73391746025858695</v>
      </c>
      <c r="T91" s="127">
        <f>V48</f>
        <v>-0.17998978756492925</v>
      </c>
      <c r="U91" s="168">
        <f>D34</f>
        <v>0.96547626694186206</v>
      </c>
      <c r="V91" s="135"/>
      <c r="W91" s="127">
        <f>V53</f>
        <v>-0.18046973665258653</v>
      </c>
      <c r="X91" s="127">
        <f>D36</f>
        <v>0.95098192121735214</v>
      </c>
      <c r="Y91" s="135"/>
      <c r="Z91" s="127">
        <f>V58</f>
        <v>6.2681271061945348E-2</v>
      </c>
      <c r="AA91" s="161">
        <f>D38</f>
        <v>-1.1178607854918752</v>
      </c>
      <c r="AB91" s="161"/>
      <c r="AC91" s="135"/>
      <c r="AD91" s="127">
        <f>V63</f>
        <v>-0.12729699651953827</v>
      </c>
      <c r="AE91" s="96">
        <f>D40</f>
        <v>-1.0846145304000305</v>
      </c>
      <c r="AF91" s="84"/>
    </row>
    <row r="92" spans="13:32" x14ac:dyDescent="0.25">
      <c r="M92" s="7"/>
      <c r="N92" s="135"/>
      <c r="O92" s="135"/>
      <c r="P92" s="143">
        <f>(P91*(Q91*(R91-S91)))</f>
        <v>9.7641310893086197E-2</v>
      </c>
      <c r="Q92" s="143"/>
      <c r="R92" s="143"/>
      <c r="S92" s="143"/>
      <c r="T92" s="140">
        <f>T91*U91</f>
        <v>-0.17377586818584667</v>
      </c>
      <c r="U92" s="140"/>
      <c r="V92" s="135"/>
      <c r="W92" s="140">
        <f>W91*X91</f>
        <v>-0.17162345688346634</v>
      </c>
      <c r="X92" s="140"/>
      <c r="Y92" s="135"/>
      <c r="Z92" s="140">
        <f>Z91*AA91</f>
        <v>-7.0068934904935376E-2</v>
      </c>
      <c r="AA92" s="140"/>
      <c r="AB92" s="140"/>
      <c r="AC92" s="135"/>
      <c r="AD92" s="140">
        <f>AD91*AE91</f>
        <v>0.13806817210137332</v>
      </c>
      <c r="AE92" s="140"/>
      <c r="AF92" s="91"/>
    </row>
    <row r="93" spans="13:32" x14ac:dyDescent="0.25">
      <c r="M93" s="7"/>
      <c r="N93" s="135" t="str">
        <f>N90</f>
        <v>S4 (2) =</v>
      </c>
      <c r="O93" s="136">
        <f>P92</f>
        <v>9.7641310893086197E-2</v>
      </c>
      <c r="P93" s="136"/>
      <c r="Q93" s="136"/>
      <c r="R93" s="136"/>
      <c r="S93" s="135" t="s">
        <v>89</v>
      </c>
      <c r="T93" s="136">
        <f>T92+W92+Z92+AD92</f>
        <v>-0.27740008787287507</v>
      </c>
      <c r="U93" s="136"/>
    </row>
    <row r="94" spans="13:32" x14ac:dyDescent="0.25">
      <c r="M94" s="7"/>
      <c r="N94" s="135"/>
      <c r="O94" s="136"/>
      <c r="P94" s="136"/>
      <c r="Q94" s="136"/>
      <c r="R94" s="136"/>
      <c r="S94" s="135"/>
      <c r="T94" s="136"/>
      <c r="U94" s="136"/>
    </row>
    <row r="95" spans="13:32" x14ac:dyDescent="0.25">
      <c r="M95" s="7"/>
      <c r="N95" s="137" t="str">
        <f>N90</f>
        <v>S4 (2) =</v>
      </c>
      <c r="O95" s="138">
        <f>O93*T93</f>
        <v>-2.7085708221764825E-2</v>
      </c>
      <c r="P95" s="138"/>
      <c r="Q95" s="138"/>
      <c r="R95" s="138"/>
      <c r="S95" s="138"/>
      <c r="T95" s="138"/>
      <c r="U95" s="138"/>
    </row>
    <row r="96" spans="13:32" x14ac:dyDescent="0.25">
      <c r="M96" s="7"/>
      <c r="N96" s="137"/>
      <c r="O96" s="138"/>
      <c r="P96" s="138"/>
      <c r="Q96" s="138"/>
      <c r="R96" s="138"/>
      <c r="S96" s="138"/>
      <c r="T96" s="138"/>
      <c r="U96" s="138"/>
    </row>
    <row r="97" spans="13:28" x14ac:dyDescent="0.25">
      <c r="M97" s="7"/>
    </row>
    <row r="98" spans="13:28" x14ac:dyDescent="0.25">
      <c r="M98" s="7"/>
    </row>
    <row r="99" spans="13:28" ht="15.75" thickBot="1" x14ac:dyDescent="0.3">
      <c r="M99" s="7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</row>
    <row r="100" spans="13:28" x14ac:dyDescent="0.25">
      <c r="M100" s="7"/>
      <c r="N100" s="160" t="s">
        <v>164</v>
      </c>
      <c r="O100" s="160"/>
      <c r="P100" s="160"/>
      <c r="Q100" s="160"/>
      <c r="R100" s="160"/>
      <c r="S100" s="160"/>
      <c r="T100" s="160"/>
      <c r="U100" s="160"/>
      <c r="V100" s="160"/>
      <c r="W100" s="160"/>
      <c r="X100" s="160"/>
      <c r="Y100" s="160"/>
      <c r="Z100" s="160"/>
      <c r="AA100" s="160"/>
      <c r="AB100" s="160"/>
    </row>
    <row r="101" spans="13:28" x14ac:dyDescent="0.25">
      <c r="M101" s="7"/>
      <c r="N101" s="136" t="s">
        <v>131</v>
      </c>
      <c r="O101" s="136"/>
      <c r="P101" s="136"/>
      <c r="Q101" s="136"/>
      <c r="R101" s="136"/>
      <c r="W101" s="146" t="s">
        <v>93</v>
      </c>
      <c r="X101" s="146"/>
      <c r="Y101" s="146"/>
      <c r="Z101" s="146"/>
    </row>
    <row r="102" spans="13:28" x14ac:dyDescent="0.25">
      <c r="M102" s="7"/>
      <c r="O102" t="s">
        <v>98</v>
      </c>
      <c r="P102" t="s">
        <v>99</v>
      </c>
      <c r="Q102" t="str">
        <f>N4</f>
        <v>X3</v>
      </c>
      <c r="W102" s="135" t="s">
        <v>94</v>
      </c>
      <c r="X102" s="135"/>
      <c r="Y102" s="135"/>
      <c r="Z102" s="135"/>
    </row>
    <row r="103" spans="13:28" x14ac:dyDescent="0.25">
      <c r="M103" s="7"/>
      <c r="N103" s="137" t="s">
        <v>297</v>
      </c>
      <c r="O103" s="135">
        <f>O69</f>
        <v>0.5</v>
      </c>
      <c r="P103" s="139">
        <f>O95</f>
        <v>-2.7085708221764825E-2</v>
      </c>
      <c r="Q103" s="78">
        <f>O4</f>
        <v>1</v>
      </c>
      <c r="R103" s="155" t="s">
        <v>6</v>
      </c>
      <c r="S103" s="159">
        <f>$O$103*$P$103*Q103</f>
        <v>-1.3542854110882413E-2</v>
      </c>
      <c r="T103" s="159"/>
      <c r="X103" s="118" t="s">
        <v>96</v>
      </c>
      <c r="Z103" s="118" t="s">
        <v>97</v>
      </c>
    </row>
    <row r="104" spans="13:28" x14ac:dyDescent="0.25">
      <c r="M104" s="7"/>
      <c r="N104" s="137"/>
      <c r="O104" s="135"/>
      <c r="P104" s="139"/>
      <c r="Q104" s="79">
        <f>P4</f>
        <v>-1</v>
      </c>
      <c r="R104" s="155"/>
      <c r="S104" s="159">
        <f>$O$103*$P$103*Q104</f>
        <v>1.3542854110882413E-2</v>
      </c>
      <c r="T104" s="159"/>
      <c r="V104" s="137" t="s">
        <v>298</v>
      </c>
      <c r="W104" s="158"/>
      <c r="X104" s="117">
        <f>C32</f>
        <v>1.0231586755285234</v>
      </c>
      <c r="Y104" s="141" t="s">
        <v>73</v>
      </c>
      <c r="Z104" s="59">
        <f>S103</f>
        <v>-1.3542854110882413E-2</v>
      </c>
      <c r="AA104" s="141" t="s">
        <v>6</v>
      </c>
      <c r="AB104" s="63">
        <f>X104+Z104</f>
        <v>1.0096158214176409</v>
      </c>
    </row>
    <row r="105" spans="13:28" x14ac:dyDescent="0.25">
      <c r="M105" s="7"/>
      <c r="Q105" s="79">
        <f>Q4</f>
        <v>-1</v>
      </c>
      <c r="R105" s="155"/>
      <c r="S105" s="159">
        <f>$O$103*$P$103*Q105</f>
        <v>1.3542854110882413E-2</v>
      </c>
      <c r="T105" s="159"/>
      <c r="V105" s="137"/>
      <c r="W105" s="158"/>
      <c r="X105" s="117">
        <f>D32</f>
        <v>-0.97684132447147665</v>
      </c>
      <c r="Y105" s="141"/>
      <c r="Z105" s="59">
        <f>S104</f>
        <v>1.3542854110882413E-2</v>
      </c>
      <c r="AA105" s="141"/>
      <c r="AB105" s="63">
        <f t="shared" ref="AB105:AB106" si="0">X105+Z105</f>
        <v>-0.96329847036059424</v>
      </c>
    </row>
    <row r="106" spans="13:28" x14ac:dyDescent="0.25">
      <c r="M106" s="7"/>
      <c r="Q106" s="79">
        <f>R4</f>
        <v>-1</v>
      </c>
      <c r="S106" s="159">
        <f>$O$103*$P$103*Q106</f>
        <v>1.3542854110882413E-2</v>
      </c>
      <c r="T106" s="159"/>
      <c r="V106" s="137"/>
      <c r="W106" s="158"/>
      <c r="X106" s="117">
        <f>E32</f>
        <v>-1.0231586755285234</v>
      </c>
      <c r="Y106" s="141"/>
      <c r="Z106" s="60">
        <f>S105</f>
        <v>1.3542854110882413E-2</v>
      </c>
      <c r="AA106" s="141"/>
      <c r="AB106" s="63">
        <f t="shared" si="0"/>
        <v>-1.0096158214176409</v>
      </c>
    </row>
    <row r="107" spans="13:28" x14ac:dyDescent="0.25">
      <c r="M107" s="7"/>
      <c r="N107" s="9"/>
      <c r="O107" s="9"/>
      <c r="P107" s="9"/>
      <c r="Q107" s="9"/>
      <c r="R107" s="9"/>
      <c r="S107" s="9"/>
      <c r="T107" s="9"/>
      <c r="U107" s="9"/>
      <c r="V107" s="137"/>
      <c r="W107" s="158"/>
      <c r="X107" s="117">
        <f>F32</f>
        <v>0.99397865573029531</v>
      </c>
      <c r="Y107" s="141"/>
      <c r="Z107" s="60">
        <f>S106</f>
        <v>1.3542854110882413E-2</v>
      </c>
      <c r="AA107" s="141"/>
      <c r="AB107" s="63">
        <f>X107+Z107</f>
        <v>1.0075215098411778</v>
      </c>
    </row>
    <row r="108" spans="13:28" x14ac:dyDescent="0.25">
      <c r="M108" s="7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3:28" x14ac:dyDescent="0.25">
      <c r="M109" s="7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3:28" x14ac:dyDescent="0.25">
      <c r="M110" s="7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3:28" x14ac:dyDescent="0.25">
      <c r="M111" s="7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3:28" x14ac:dyDescent="0.25">
      <c r="M112" s="7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3:27" ht="15.75" thickBot="1" x14ac:dyDescent="0.3">
      <c r="M113" s="7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spans="13:27" x14ac:dyDescent="0.25">
      <c r="M114" s="7"/>
      <c r="N114" s="134" t="s">
        <v>135</v>
      </c>
      <c r="O114" s="134"/>
      <c r="P114" s="119"/>
    </row>
    <row r="115" spans="13:27" x14ac:dyDescent="0.25">
      <c r="M115" s="7"/>
      <c r="N115" t="s">
        <v>136</v>
      </c>
      <c r="O115">
        <f>'TRABALHO(0)'!Z39</f>
        <v>-1</v>
      </c>
      <c r="Q115" t="s">
        <v>139</v>
      </c>
      <c r="R115" s="136">
        <f>O115*O115</f>
        <v>1</v>
      </c>
      <c r="S115" s="136"/>
    </row>
    <row r="116" spans="13:27" x14ac:dyDescent="0.25">
      <c r="M116" s="7"/>
      <c r="N116" t="s">
        <v>137</v>
      </c>
      <c r="O116" s="83">
        <f>'TRABALHO(1)'!Z39</f>
        <v>-0.99022943467263858</v>
      </c>
      <c r="P116" s="83"/>
      <c r="Q116" t="s">
        <v>139</v>
      </c>
      <c r="R116" s="157">
        <f>O116^2</f>
        <v>0.98055433329209341</v>
      </c>
      <c r="S116" s="157"/>
    </row>
    <row r="117" spans="13:27" x14ac:dyDescent="0.25">
      <c r="M117" s="7"/>
      <c r="N117" t="s">
        <v>158</v>
      </c>
      <c r="O117" s="83">
        <f>Z39</f>
        <v>-0.98072024658648138</v>
      </c>
      <c r="P117" s="83"/>
      <c r="Q117" t="s">
        <v>139</v>
      </c>
      <c r="R117" s="157">
        <f>O117^2</f>
        <v>0.96181220206464879</v>
      </c>
      <c r="S117" s="157"/>
    </row>
    <row r="118" spans="13:27" x14ac:dyDescent="0.25">
      <c r="M118" s="7"/>
      <c r="N118" s="50" t="s">
        <v>138</v>
      </c>
      <c r="O118" s="156">
        <f>SUM(R115:S117)/3</f>
        <v>0.98078884511891407</v>
      </c>
      <c r="P118" s="156"/>
      <c r="Q118" s="156"/>
      <c r="R118" s="156"/>
      <c r="S118" s="156"/>
    </row>
    <row r="119" spans="13:27" x14ac:dyDescent="0.25">
      <c r="M119" s="7"/>
    </row>
  </sheetData>
  <mergeCells count="159">
    <mergeCell ref="R116:S116"/>
    <mergeCell ref="R117:S117"/>
    <mergeCell ref="O118:S118"/>
    <mergeCell ref="R115:S115"/>
    <mergeCell ref="V104:W107"/>
    <mergeCell ref="Y104:Y107"/>
    <mergeCell ref="AA104:AA107"/>
    <mergeCell ref="S105:T105"/>
    <mergeCell ref="S106:T106"/>
    <mergeCell ref="N114:O114"/>
    <mergeCell ref="N100:AB100"/>
    <mergeCell ref="N101:R101"/>
    <mergeCell ref="W101:Z101"/>
    <mergeCell ref="W102:Z102"/>
    <mergeCell ref="N103:N104"/>
    <mergeCell ref="O103:O104"/>
    <mergeCell ref="P103:P104"/>
    <mergeCell ref="R103:R105"/>
    <mergeCell ref="S103:T103"/>
    <mergeCell ref="S104:T104"/>
    <mergeCell ref="AD92:AE92"/>
    <mergeCell ref="N93:N94"/>
    <mergeCell ref="O93:R94"/>
    <mergeCell ref="S93:S94"/>
    <mergeCell ref="T93:U94"/>
    <mergeCell ref="N95:N96"/>
    <mergeCell ref="O95:U96"/>
    <mergeCell ref="N90:O92"/>
    <mergeCell ref="V90:V92"/>
    <mergeCell ref="Y90:Y92"/>
    <mergeCell ref="AA90:AB90"/>
    <mergeCell ref="AC90:AC92"/>
    <mergeCell ref="AA91:AB91"/>
    <mergeCell ref="P92:S92"/>
    <mergeCell ref="T92:U92"/>
    <mergeCell ref="W92:X92"/>
    <mergeCell ref="Z92:AB92"/>
    <mergeCell ref="V81:W82"/>
    <mergeCell ref="Y81:Y82"/>
    <mergeCell ref="AA81:AA82"/>
    <mergeCell ref="N85:Y85"/>
    <mergeCell ref="N87:N88"/>
    <mergeCell ref="O87:O88"/>
    <mergeCell ref="Q87:T88"/>
    <mergeCell ref="V78:W79"/>
    <mergeCell ref="Y78:Y79"/>
    <mergeCell ref="AA78:AA79"/>
    <mergeCell ref="N79:N80"/>
    <mergeCell ref="O79:O80"/>
    <mergeCell ref="P79:P80"/>
    <mergeCell ref="R79:R80"/>
    <mergeCell ref="S79:T79"/>
    <mergeCell ref="S80:T80"/>
    <mergeCell ref="V75:W76"/>
    <mergeCell ref="Y75:Y76"/>
    <mergeCell ref="AA75:AA76"/>
    <mergeCell ref="N76:N77"/>
    <mergeCell ref="O76:O77"/>
    <mergeCell ref="P76:P77"/>
    <mergeCell ref="R76:R77"/>
    <mergeCell ref="S76:T76"/>
    <mergeCell ref="S77:T77"/>
    <mergeCell ref="V72:W73"/>
    <mergeCell ref="Y72:Y73"/>
    <mergeCell ref="AA72:AA73"/>
    <mergeCell ref="N73:N74"/>
    <mergeCell ref="O73:O74"/>
    <mergeCell ref="P73:P74"/>
    <mergeCell ref="R73:R74"/>
    <mergeCell ref="S73:T73"/>
    <mergeCell ref="S74:T74"/>
    <mergeCell ref="N70:N71"/>
    <mergeCell ref="O70:O71"/>
    <mergeCell ref="P70:P71"/>
    <mergeCell ref="R70:R71"/>
    <mergeCell ref="S70:T70"/>
    <mergeCell ref="U70:Y70"/>
    <mergeCell ref="S71:T71"/>
    <mergeCell ref="U61:U62"/>
    <mergeCell ref="U63:U64"/>
    <mergeCell ref="V63:W64"/>
    <mergeCell ref="N67:X67"/>
    <mergeCell ref="N68:R68"/>
    <mergeCell ref="V69:X69"/>
    <mergeCell ref="U51:U52"/>
    <mergeCell ref="U53:U54"/>
    <mergeCell ref="V53:W54"/>
    <mergeCell ref="U56:U57"/>
    <mergeCell ref="U58:U59"/>
    <mergeCell ref="V58:W59"/>
    <mergeCell ref="N44:W44"/>
    <mergeCell ref="N45:S45"/>
    <mergeCell ref="U45:Y45"/>
    <mergeCell ref="N46:S46"/>
    <mergeCell ref="U46:U47"/>
    <mergeCell ref="U48:U49"/>
    <mergeCell ref="V48:W49"/>
    <mergeCell ref="AB39:AC40"/>
    <mergeCell ref="O40:Q40"/>
    <mergeCell ref="V40:W40"/>
    <mergeCell ref="O41:Q41"/>
    <mergeCell ref="V41:W41"/>
    <mergeCell ref="O42:Q42"/>
    <mergeCell ref="V42:W42"/>
    <mergeCell ref="U33:X33"/>
    <mergeCell ref="Y33:Y35"/>
    <mergeCell ref="V35:X35"/>
    <mergeCell ref="N37:U37"/>
    <mergeCell ref="O39:Q39"/>
    <mergeCell ref="V39:W39"/>
    <mergeCell ref="A30:E30"/>
    <mergeCell ref="W31:W32"/>
    <mergeCell ref="Y31:Y32"/>
    <mergeCell ref="AA31:AA32"/>
    <mergeCell ref="AB31:AB32"/>
    <mergeCell ref="AC31:AC32"/>
    <mergeCell ref="R32:S32"/>
    <mergeCell ref="AA25:AA26"/>
    <mergeCell ref="AB25:AB26"/>
    <mergeCell ref="AC25:AC26"/>
    <mergeCell ref="R27:S27"/>
    <mergeCell ref="U27:X27"/>
    <mergeCell ref="Y27:Y29"/>
    <mergeCell ref="R29:R30"/>
    <mergeCell ref="V29:X29"/>
    <mergeCell ref="U21:X21"/>
    <mergeCell ref="Y21:Y23"/>
    <mergeCell ref="A22:I22"/>
    <mergeCell ref="R22:S22"/>
    <mergeCell ref="V23:X23"/>
    <mergeCell ref="R24:R25"/>
    <mergeCell ref="W25:W26"/>
    <mergeCell ref="Y25:Y26"/>
    <mergeCell ref="R19:R20"/>
    <mergeCell ref="W19:W20"/>
    <mergeCell ref="Y19:Y20"/>
    <mergeCell ref="AA19:AA20"/>
    <mergeCell ref="AB19:AB20"/>
    <mergeCell ref="AC19:AC20"/>
    <mergeCell ref="AA13:AA14"/>
    <mergeCell ref="AB13:AB14"/>
    <mergeCell ref="AC13:AC14"/>
    <mergeCell ref="R14:R15"/>
    <mergeCell ref="U15:X15"/>
    <mergeCell ref="Y15:Y17"/>
    <mergeCell ref="R17:S17"/>
    <mergeCell ref="V17:X17"/>
    <mergeCell ref="U7:X7"/>
    <mergeCell ref="U8:X8"/>
    <mergeCell ref="V10:X10"/>
    <mergeCell ref="N12:U12"/>
    <mergeCell ref="W13:W14"/>
    <mergeCell ref="Y13:Y14"/>
    <mergeCell ref="N1:O1"/>
    <mergeCell ref="W2:W3"/>
    <mergeCell ref="Y5:Y6"/>
    <mergeCell ref="AA5:AA6"/>
    <mergeCell ref="AB5:AB6"/>
    <mergeCell ref="AC5:AC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Enunciado X1</vt:lpstr>
      <vt:lpstr>X2</vt:lpstr>
      <vt:lpstr>X1 Epoca2</vt:lpstr>
      <vt:lpstr>X2 Epoca2</vt:lpstr>
      <vt:lpstr>TRABALHO(0)</vt:lpstr>
      <vt:lpstr>TRABALHO(1)</vt:lpstr>
      <vt:lpstr>TRABALHO(2)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Azevedo</dc:creator>
  <cp:lastModifiedBy>Danilo Azevedo</cp:lastModifiedBy>
  <dcterms:created xsi:type="dcterms:W3CDTF">2018-07-18T13:27:20Z</dcterms:created>
  <dcterms:modified xsi:type="dcterms:W3CDTF">2018-08-15T14:37:11Z</dcterms:modified>
</cp:coreProperties>
</file>