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Sem 5 Class Work\5 Fundamentals Of Statistical Analysis - Bhumika Mam\External Exam\"/>
    </mc:Choice>
  </mc:AlternateContent>
  <xr:revisionPtr revIDLastSave="0" documentId="13_ncr:1_{E7BDF251-059F-4AD2-ABC9-ABE028F00FA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Q1.B" sheetId="4" r:id="rId1"/>
    <sheet name="Q1.E" sheetId="5" r:id="rId2"/>
    <sheet name="Q2.A" sheetId="1" r:id="rId3"/>
    <sheet name="Q2.B" sheetId="2" r:id="rId4"/>
    <sheet name="Q2.C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5" l="1"/>
  <c r="O28" i="5"/>
  <c r="P26" i="5"/>
  <c r="P25" i="5"/>
  <c r="P24" i="5"/>
  <c r="P23" i="5"/>
  <c r="P22" i="5"/>
  <c r="H10" i="5"/>
  <c r="H3" i="5"/>
  <c r="G3" i="5"/>
  <c r="F3" i="5"/>
  <c r="E10" i="5"/>
  <c r="G10" i="5" s="1"/>
  <c r="E9" i="5"/>
  <c r="G9" i="5" s="1"/>
  <c r="H9" i="5" s="1"/>
  <c r="E8" i="5"/>
  <c r="G8" i="5" s="1"/>
  <c r="H8" i="5" s="1"/>
  <c r="E7" i="5"/>
  <c r="G7" i="5" s="1"/>
  <c r="H7" i="5" s="1"/>
  <c r="E6" i="5"/>
  <c r="G6" i="5" s="1"/>
  <c r="H6" i="5" s="1"/>
  <c r="E5" i="5"/>
  <c r="G5" i="5" s="1"/>
  <c r="H5" i="5" s="1"/>
  <c r="E4" i="5"/>
  <c r="G4" i="5" s="1"/>
  <c r="H4" i="5" s="1"/>
  <c r="E3" i="5"/>
  <c r="F10" i="5" l="1"/>
  <c r="F9" i="5"/>
  <c r="F8" i="5"/>
  <c r="F7" i="5"/>
  <c r="F6" i="5"/>
  <c r="F5" i="5"/>
  <c r="F4" i="5"/>
  <c r="G27" i="5" l="1"/>
  <c r="D3" i="5"/>
  <c r="D4" i="5" s="1"/>
  <c r="D5" i="5" s="1"/>
  <c r="D6" i="5" s="1"/>
  <c r="D7" i="5" s="1"/>
  <c r="D8" i="5" s="1"/>
  <c r="D9" i="5" s="1"/>
  <c r="D10" i="5" s="1"/>
  <c r="C12" i="5" s="1"/>
  <c r="H23" i="5" l="1"/>
  <c r="H27" i="5" s="1"/>
  <c r="G34" i="5" s="1"/>
  <c r="L23" i="5" s="1"/>
  <c r="D23" i="5"/>
  <c r="D27" i="5" s="1"/>
  <c r="C34" i="5" s="1"/>
  <c r="L22" i="5" s="1"/>
  <c r="J25" i="4"/>
  <c r="L22" i="4"/>
  <c r="H25" i="4"/>
  <c r="H24" i="4"/>
  <c r="H23" i="4"/>
  <c r="H22" i="4"/>
  <c r="B36" i="4"/>
  <c r="B33" i="4"/>
  <c r="F13" i="4"/>
  <c r="F5" i="4"/>
  <c r="F4" i="4"/>
  <c r="F3" i="4"/>
  <c r="D3" i="4"/>
  <c r="D27" i="4"/>
  <c r="D29" i="4"/>
  <c r="E6" i="4" s="1"/>
  <c r="D28" i="4"/>
  <c r="E2" i="3"/>
  <c r="E3" i="3"/>
  <c r="E4" i="3"/>
  <c r="K27" i="5" l="1"/>
  <c r="D9" i="4"/>
  <c r="D8" i="4"/>
  <c r="D10" i="4"/>
  <c r="E10" i="4"/>
  <c r="E5" i="4"/>
  <c r="E7" i="4"/>
  <c r="D5" i="4"/>
  <c r="E8" i="4"/>
  <c r="D11" i="4"/>
  <c r="D4" i="4"/>
  <c r="E9" i="4"/>
  <c r="D12" i="4"/>
  <c r="E4" i="4"/>
  <c r="D7" i="4"/>
  <c r="E12" i="4"/>
  <c r="E3" i="4"/>
  <c r="D6" i="4"/>
  <c r="F6" i="4" s="1"/>
  <c r="E11" i="4"/>
  <c r="F9" i="4" l="1"/>
  <c r="F7" i="4"/>
  <c r="F10" i="4"/>
  <c r="F8" i="4"/>
  <c r="F12" i="4"/>
  <c r="F11" i="4"/>
  <c r="D30" i="4" l="1"/>
  <c r="E12" i="2"/>
  <c r="D12" i="2"/>
  <c r="D11" i="2"/>
  <c r="E11" i="2" s="1"/>
  <c r="D10" i="2"/>
  <c r="E10" i="2" s="1"/>
  <c r="H9" i="2"/>
  <c r="H10" i="2" s="1"/>
  <c r="D9" i="2"/>
  <c r="E9" i="2" s="1"/>
  <c r="D8" i="2"/>
  <c r="E8" i="2" s="1"/>
  <c r="E7" i="2"/>
  <c r="D7" i="2"/>
  <c r="D6" i="2"/>
  <c r="E6" i="2" s="1"/>
  <c r="D5" i="2"/>
  <c r="E5" i="2" s="1"/>
  <c r="D4" i="2"/>
  <c r="E4" i="2" s="1"/>
  <c r="E3" i="2"/>
  <c r="D3" i="2"/>
  <c r="E7" i="1"/>
  <c r="E6" i="1"/>
  <c r="E5" i="1"/>
  <c r="E4" i="1"/>
  <c r="E3" i="1"/>
  <c r="E2" i="1"/>
  <c r="F28" i="4" l="1"/>
  <c r="E13" i="2"/>
  <c r="H11" i="2" s="1"/>
  <c r="H12" i="2" s="1"/>
  <c r="H13" i="2"/>
  <c r="G16" i="2" l="1"/>
</calcChain>
</file>

<file path=xl/sharedStrings.xml><?xml version="1.0" encoding="utf-8"?>
<sst xmlns="http://schemas.openxmlformats.org/spreadsheetml/2006/main" count="123" uniqueCount="77">
  <si>
    <t>x</t>
  </si>
  <si>
    <t>MEDIAN</t>
  </si>
  <si>
    <t>MODE</t>
  </si>
  <si>
    <t>Q1</t>
  </si>
  <si>
    <t>Q3</t>
  </si>
  <si>
    <t>P69</t>
  </si>
  <si>
    <t>AM</t>
  </si>
  <si>
    <t>GM</t>
  </si>
  <si>
    <t>D8</t>
  </si>
  <si>
    <t>Rank A</t>
  </si>
  <si>
    <t>Rank B</t>
  </si>
  <si>
    <t>d</t>
  </si>
  <si>
    <r>
      <t>d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</si>
  <si>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Rank Corr. Co-Efficient</t>
  </si>
  <si>
    <t>Formula</t>
  </si>
  <si>
    <t>n</t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</si>
  <si>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</si>
  <si>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∑d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</t>
    </r>
  </si>
  <si>
    <r>
      <t>6∑d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</t>
    </r>
  </si>
  <si>
    <t>Total</t>
  </si>
  <si>
    <r>
      <t>n(n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-1)</t>
    </r>
  </si>
  <si>
    <t>COUNT</t>
  </si>
  <si>
    <t>MAX</t>
  </si>
  <si>
    <t>MIN</t>
  </si>
  <si>
    <t>Class</t>
  </si>
  <si>
    <t>BIN</t>
  </si>
  <si>
    <t>Frequency</t>
  </si>
  <si>
    <t>15-20</t>
  </si>
  <si>
    <t>20-25</t>
  </si>
  <si>
    <t>30-35</t>
  </si>
  <si>
    <t>10-15</t>
  </si>
  <si>
    <t>25-30</t>
  </si>
  <si>
    <t>Freq. Distribution Table Using (Data Analysis)</t>
  </si>
  <si>
    <t>y</t>
  </si>
  <si>
    <t>x-x̄</t>
  </si>
  <si>
    <t>y-ȳ</t>
  </si>
  <si>
    <t>(x-x̄) *( y-ȳ)</t>
  </si>
  <si>
    <t>Covarience</t>
  </si>
  <si>
    <t>Correlation Coefficient</t>
  </si>
  <si>
    <t>Co-Effiecient Of Determination</t>
  </si>
  <si>
    <t>Population</t>
  </si>
  <si>
    <t>Sample</t>
  </si>
  <si>
    <t>SD of x</t>
  </si>
  <si>
    <t>r</t>
  </si>
  <si>
    <t>SD of y</t>
  </si>
  <si>
    <t>COV(x,y)</t>
  </si>
  <si>
    <t>x̄</t>
  </si>
  <si>
    <t>ȳ</t>
  </si>
  <si>
    <t>Σ(x-x̄) *( y-ȳ)</t>
  </si>
  <si>
    <t>Covariance Population</t>
  </si>
  <si>
    <t>Covariance Sample</t>
  </si>
  <si>
    <t>f</t>
  </si>
  <si>
    <t>cf</t>
  </si>
  <si>
    <t>fx</t>
  </si>
  <si>
    <t>35-40</t>
  </si>
  <si>
    <t>40-45</t>
  </si>
  <si>
    <t>45-50</t>
  </si>
  <si>
    <t>Quartile Deviation</t>
  </si>
  <si>
    <t>Q1th Class</t>
  </si>
  <si>
    <t>(n/4)</t>
  </si>
  <si>
    <t>Q3th Class</t>
  </si>
  <si>
    <t>L</t>
  </si>
  <si>
    <t>(Q3-Q1)/2</t>
  </si>
  <si>
    <t>C</t>
  </si>
  <si>
    <t>L+(((n/4)-cf)/f)*C</t>
  </si>
  <si>
    <t>L+((3*(n/4)-cf)/f)*C</t>
  </si>
  <si>
    <t>3*(n/4)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</si>
  <si>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</si>
  <si>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fx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</si>
  <si>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x=(UL+LL)/2</t>
  </si>
  <si>
    <t>∑f</t>
  </si>
  <si>
    <t>∑fx</t>
  </si>
  <si>
    <r>
      <t>∑fx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</si>
  <si>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∑fx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∑f</t>
    </r>
  </si>
  <si>
    <r>
      <t>(∑fx / ∑f)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</si>
  <si>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Standard Deviation</t>
  </si>
  <si>
    <r>
      <t>(∑fx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∑f) - (∑fx / ∑f)</t>
    </r>
    <r>
      <rPr>
        <b/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</si>
</sst>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239486</xdr:colOff>
      <xdr:row>18</xdr:row>
      <xdr:rowOff>21772</xdr:rowOff>
    </xdr:from>
    <xdr:ext cx="1976503" cy="470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195D599-3357-4B08-AC79-5DC351DAE302}"/>
                </a:ext>
              </a:extLst>
            </xdr:cNvPr>
            <xdr:cNvSpPr txBox="1"/>
          </xdr:nvSpPr>
          <xdr:spPr>
            <a:xfrm>
              <a:off x="1115786" y="3717472"/>
              <a:ext cx="1976503" cy="470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𝒄𝒐𝒗</m:t>
                        </m:r>
                      </m:fName>
                      <m:e>
                        <m:d>
                          <m:d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e>
                    </m:fun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  <m:sub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𝒋</m:t>
                                    </m:r>
                                  </m:sub>
                                </m:sSub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</m:acc>
                              </m:e>
                            </m:d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𝒏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195D599-3357-4B08-AC79-5DC351DAE302}"/>
                </a:ext>
              </a:extLst>
            </xdr:cNvPr>
            <xdr:cNvSpPr txBox="1"/>
          </xdr:nvSpPr>
          <xdr:spPr>
            <a:xfrm>
              <a:off x="1115786" y="3717472"/>
              <a:ext cx="1976503" cy="470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𝒄𝒐𝒗⁡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𝒙,𝒚)=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(∑128▒(</a:t>
              </a:r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𝒊−𝒙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)(</a:t>
              </a:r>
              <a:r>
                <a:rPr lang="en-IN" sz="1100" b="1" i="0">
                  <a:latin typeface="Cambria Math" panose="02040503050406030204" pitchFamily="18" charset="0"/>
                </a:rPr>
                <a:t>𝒚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𝒋−𝒚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 )/</a:t>
              </a:r>
              <a:r>
                <a:rPr lang="en-IN" sz="1100" b="1" i="0">
                  <a:latin typeface="Cambria Math" panose="02040503050406030204" pitchFamily="18" charset="0"/>
                </a:rPr>
                <a:t>𝒏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</xdr:col>
      <xdr:colOff>239486</xdr:colOff>
      <xdr:row>22</xdr:row>
      <xdr:rowOff>21772</xdr:rowOff>
    </xdr:from>
    <xdr:ext cx="1976503" cy="470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A792C7-147F-4887-B61B-7ED0DF113B1F}"/>
                </a:ext>
              </a:extLst>
            </xdr:cNvPr>
            <xdr:cNvSpPr txBox="1"/>
          </xdr:nvSpPr>
          <xdr:spPr>
            <a:xfrm>
              <a:off x="1115786" y="4471852"/>
              <a:ext cx="1976503" cy="470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𝒄𝒐𝒗</m:t>
                        </m:r>
                      </m:fName>
                      <m:e>
                        <m:d>
                          <m:d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e>
                    </m:fun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  <m:sub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𝒋</m:t>
                                    </m:r>
                                  </m:sub>
                                </m:sSub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</m:acc>
                              </m:e>
                            </m:d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A792C7-147F-4887-B61B-7ED0DF113B1F}"/>
                </a:ext>
              </a:extLst>
            </xdr:cNvPr>
            <xdr:cNvSpPr txBox="1"/>
          </xdr:nvSpPr>
          <xdr:spPr>
            <a:xfrm>
              <a:off x="1115786" y="4471852"/>
              <a:ext cx="1976503" cy="470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𝒄𝒐𝒗⁡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𝒙,𝒚)=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(∑128▒(</a:t>
              </a:r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𝒊−𝒙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)(</a:t>
              </a:r>
              <a:r>
                <a:rPr lang="en-IN" sz="1100" b="1" i="0">
                  <a:latin typeface="Cambria Math" panose="02040503050406030204" pitchFamily="18" charset="0"/>
                </a:rPr>
                <a:t>𝒚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𝒋−𝒚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 )/(</a:t>
              </a:r>
              <a:r>
                <a:rPr lang="en-IN" sz="1100" b="1" i="0">
                  <a:latin typeface="Cambria Math" panose="02040503050406030204" pitchFamily="18" charset="0"/>
                </a:rPr>
                <a:t>𝒏−𝟏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5</xdr:col>
      <xdr:colOff>827314</xdr:colOff>
      <xdr:row>17</xdr:row>
      <xdr:rowOff>108857</xdr:rowOff>
    </xdr:from>
    <xdr:ext cx="853375" cy="3781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B834336-87A3-485E-A038-8C67567E396C}"/>
                </a:ext>
              </a:extLst>
            </xdr:cNvPr>
            <xdr:cNvSpPr txBox="1"/>
          </xdr:nvSpPr>
          <xdr:spPr>
            <a:xfrm>
              <a:off x="5208814" y="3614057"/>
              <a:ext cx="853375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𝐜𝐨𝐯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</m:d>
                          </m:e>
                        </m:func>
                      </m:num>
                      <m:den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B834336-87A3-485E-A038-8C67567E396C}"/>
                </a:ext>
              </a:extLst>
            </xdr:cNvPr>
            <xdr:cNvSpPr txBox="1"/>
          </xdr:nvSpPr>
          <xdr:spPr>
            <a:xfrm>
              <a:off x="5208814" y="3614057"/>
              <a:ext cx="853375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𝒓=𝐜𝐨𝐯⁡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𝒙,𝒚)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n-IN" sz="1100" b="1" i="0">
                  <a:latin typeface="Cambria Math" panose="02040503050406030204" pitchFamily="18" charset="0"/>
                </a:rPr>
                <a:t>𝝈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𝒙⋅𝝈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𝒚 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9</xdr:col>
      <xdr:colOff>800810</xdr:colOff>
      <xdr:row>17</xdr:row>
      <xdr:rowOff>184473</xdr:rowOff>
    </xdr:from>
    <xdr:ext cx="101045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80790B1-E9C2-49FB-8856-CCE7D117E73E}"/>
                </a:ext>
              </a:extLst>
            </xdr:cNvPr>
            <xdr:cNvSpPr txBox="1"/>
          </xdr:nvSpPr>
          <xdr:spPr>
            <a:xfrm>
              <a:off x="8672601" y="3391499"/>
              <a:ext cx="1010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𝐫𝟐</m:t>
                    </m:r>
                  </m:oMath>
                </m:oMathPara>
              </a14:m>
              <a:endParaRPr lang="en-IN" sz="1100" b="1" baseline="300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80790B1-E9C2-49FB-8856-CCE7D117E73E}"/>
                </a:ext>
              </a:extLst>
            </xdr:cNvPr>
            <xdr:cNvSpPr txBox="1"/>
          </xdr:nvSpPr>
          <xdr:spPr>
            <a:xfrm>
              <a:off x="8672601" y="3391499"/>
              <a:ext cx="10104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𝒓=𝐫𝟐</a:t>
              </a:r>
              <a:endParaRPr lang="en-IN" sz="1100" b="1" baseline="30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239486</xdr:colOff>
      <xdr:row>17</xdr:row>
      <xdr:rowOff>59871</xdr:rowOff>
    </xdr:from>
    <xdr:ext cx="1290417" cy="4412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B377C18-07D7-441E-8EBF-74123434A0AE}"/>
                </a:ext>
              </a:extLst>
            </xdr:cNvPr>
            <xdr:cNvSpPr txBox="1"/>
          </xdr:nvSpPr>
          <xdr:spPr>
            <a:xfrm>
              <a:off x="2868386" y="7016931"/>
              <a:ext cx="1290417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𝑸</m:t>
                            </m:r>
                          </m:e>
                          <m:sub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sub>
                        </m:sSub>
                        <m:d>
                          <m:d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𝜼</m:t>
                                </m:r>
                              </m:num>
                              <m:den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𝟒</m:t>
                                </m:r>
                              </m:den>
                            </m:f>
                          </m:e>
                        </m:d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𝑪𝒇</m:t>
                        </m:r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  <m:r>
                      <a:rPr lang="en-IN" sz="11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1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B377C18-07D7-441E-8EBF-74123434A0AE}"/>
                </a:ext>
              </a:extLst>
            </xdr:cNvPr>
            <xdr:cNvSpPr txBox="1"/>
          </xdr:nvSpPr>
          <xdr:spPr>
            <a:xfrm>
              <a:off x="2868386" y="7016931"/>
              <a:ext cx="1290417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𝑳+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𝑸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n-IN" sz="1100" b="1" i="0">
                  <a:latin typeface="Cambria Math" panose="02040503050406030204" pitchFamily="18" charset="0"/>
                </a:rPr>
                <a:t>𝜼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100" b="1" i="0">
                  <a:latin typeface="Cambria Math" panose="02040503050406030204" pitchFamily="18" charset="0"/>
                </a:rPr>
                <a:t>𝟒)−𝑪𝒇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𝒇×𝑪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6</xdr:col>
      <xdr:colOff>239486</xdr:colOff>
      <xdr:row>17</xdr:row>
      <xdr:rowOff>59871</xdr:rowOff>
    </xdr:from>
    <xdr:ext cx="1290417" cy="4412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371EBB5-A5BB-4EC6-AAD4-04BB007F4B8A}"/>
                </a:ext>
              </a:extLst>
            </xdr:cNvPr>
            <xdr:cNvSpPr txBox="1"/>
          </xdr:nvSpPr>
          <xdr:spPr>
            <a:xfrm>
              <a:off x="6373586" y="7016931"/>
              <a:ext cx="1290417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𝑳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𝑸</m:t>
                            </m:r>
                          </m:e>
                          <m:sub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sub>
                        </m:sSub>
                        <m:d>
                          <m:d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𝜼</m:t>
                                </m:r>
                              </m:num>
                              <m:den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𝟒</m:t>
                                </m:r>
                              </m:den>
                            </m:f>
                          </m:e>
                        </m:d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𝑪𝒇</m:t>
                        </m:r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den>
                    </m:f>
                    <m:r>
                      <a:rPr lang="en-IN" sz="1100" b="1" i="0">
                        <a:latin typeface="Cambria Math" panose="02040503050406030204" pitchFamily="18" charset="0"/>
                      </a:rPr>
                      <m:t>×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𝑪</m:t>
                    </m:r>
                  </m:oMath>
                </m:oMathPara>
              </a14:m>
              <a:endParaRPr lang="en-IN" sz="1100" b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371EBB5-A5BB-4EC6-AAD4-04BB007F4B8A}"/>
                </a:ext>
              </a:extLst>
            </xdr:cNvPr>
            <xdr:cNvSpPr txBox="1"/>
          </xdr:nvSpPr>
          <xdr:spPr>
            <a:xfrm>
              <a:off x="6373586" y="7016931"/>
              <a:ext cx="1290417" cy="441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𝑳+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𝑸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n-IN" sz="1100" b="1" i="0">
                  <a:latin typeface="Cambria Math" panose="02040503050406030204" pitchFamily="18" charset="0"/>
                </a:rPr>
                <a:t>𝜼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100" b="1" i="0">
                  <a:latin typeface="Cambria Math" panose="02040503050406030204" pitchFamily="18" charset="0"/>
                </a:rPr>
                <a:t>𝟒)−𝑪𝒇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𝒇×𝑪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10</xdr:col>
      <xdr:colOff>655646</xdr:colOff>
      <xdr:row>17</xdr:row>
      <xdr:rowOff>103909</xdr:rowOff>
    </xdr:from>
    <xdr:ext cx="541494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D03258-2A28-4C42-9172-66CEDDE83C09}"/>
                </a:ext>
              </a:extLst>
            </xdr:cNvPr>
            <xdr:cNvSpPr txBox="1"/>
          </xdr:nvSpPr>
          <xdr:spPr>
            <a:xfrm>
              <a:off x="10294946" y="7060969"/>
              <a:ext cx="54149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𝑸</m:t>
                            </m:r>
                          </m:e>
                          <m:sub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𝟑</m:t>
                            </m:r>
                          </m:sub>
                        </m:sSub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𝑸</m:t>
                            </m:r>
                          </m:e>
                          <m:sub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</m:num>
                      <m:den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𝟐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D03258-2A28-4C42-9172-66CEDDE83C09}"/>
                </a:ext>
              </a:extLst>
            </xdr:cNvPr>
            <xdr:cNvSpPr txBox="1"/>
          </xdr:nvSpPr>
          <xdr:spPr>
            <a:xfrm>
              <a:off x="10294946" y="7060969"/>
              <a:ext cx="54149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𝑸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𝟑−𝑸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𝟐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14</xdr:col>
      <xdr:colOff>65315</xdr:colOff>
      <xdr:row>17</xdr:row>
      <xdr:rowOff>32656</xdr:rowOff>
    </xdr:from>
    <xdr:ext cx="1578702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4D07C8-5656-4A34-BFE6-B9E6B6452A2D}"/>
                </a:ext>
              </a:extLst>
            </xdr:cNvPr>
            <xdr:cNvSpPr txBox="1"/>
          </xdr:nvSpPr>
          <xdr:spPr>
            <a:xfrm>
              <a:off x="9369335" y="12849496"/>
              <a:ext cx="157870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𝒔𝒅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𝒇</m:t>
                                </m:r>
                                <m:sSup>
                                  <m:sSup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  <m:sup>
                                    <m:r>
                                      <a:rPr lang="en-IN" sz="1100" b="1" i="0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𝜮</m:t>
                            </m:r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</m:den>
                        </m:f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nary>
                                      <m:naryPr>
                                        <m:chr m:val="∑"/>
                                        <m:grow m:val="on"/>
                                        <m:subHide m:val="on"/>
                                        <m:supHide m:val="on"/>
                                        <m:ctrlPr>
                                          <a:rPr lang="en-IN" sz="11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en-IN" sz="1100" b="1" i="1">
                                            <a:latin typeface="Cambria Math" panose="02040503050406030204" pitchFamily="18" charset="0"/>
                                          </a:rPr>
                                          <m:t>𝒇𝒙</m:t>
                                        </m:r>
                                      </m:e>
                                    </m:nary>
                                  </m:num>
                                  <m:den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𝜮</m:t>
                                    </m:r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𝒇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IN" sz="1100" b="1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4D07C8-5656-4A34-BFE6-B9E6B6452A2D}"/>
                </a:ext>
              </a:extLst>
            </xdr:cNvPr>
            <xdr:cNvSpPr txBox="1"/>
          </xdr:nvSpPr>
          <xdr:spPr>
            <a:xfrm>
              <a:off x="9369335" y="12849496"/>
              <a:ext cx="157870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𝒔𝒅=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√((∑128▒〖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1" i="0">
                  <a:latin typeface="Cambria Math" panose="02040503050406030204" pitchFamily="18" charset="0"/>
                </a:rPr>
                <a:t>𝟐 〗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𝜮𝒇−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((∑128▒</a:t>
              </a:r>
              <a:r>
                <a:rPr lang="en-IN" sz="1100" b="1" i="0">
                  <a:latin typeface="Cambria Math" panose="02040503050406030204" pitchFamily="18" charset="0"/>
                </a:rPr>
                <a:t>𝒇𝒙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𝜮𝒇)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1" i="0">
                  <a:latin typeface="Cambria Math" panose="02040503050406030204" pitchFamily="18" charset="0"/>
                </a:rPr>
                <a:t>𝟐 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236220</xdr:colOff>
      <xdr:row>4</xdr:row>
      <xdr:rowOff>76200</xdr:rowOff>
    </xdr:from>
    <xdr:ext cx="1163395" cy="3854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164CADA-B0AD-4413-94A3-997A1150BF0A}"/>
                </a:ext>
              </a:extLst>
            </xdr:cNvPr>
            <xdr:cNvSpPr txBox="1"/>
          </xdr:nvSpPr>
          <xdr:spPr>
            <a:xfrm>
              <a:off x="5494020" y="1196340"/>
              <a:ext cx="1163395" cy="385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𝟔</m:t>
                        </m:r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𝒅</m:t>
                                </m:r>
                              </m:e>
                              <m:sup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𝒏</m:t>
                        </m:r>
                        <m:d>
                          <m:d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𝒏</m:t>
                                </m:r>
                              </m:e>
                              <m:sup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164CADA-B0AD-4413-94A3-997A1150BF0A}"/>
                </a:ext>
              </a:extLst>
            </xdr:cNvPr>
            <xdr:cNvSpPr txBox="1"/>
          </xdr:nvSpPr>
          <xdr:spPr>
            <a:xfrm>
              <a:off x="5494020" y="1196340"/>
              <a:ext cx="1163395" cy="385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𝒓=𝟏−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𝟔∑128▒𝒅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1" i="0">
                  <a:latin typeface="Cambria Math" panose="02040503050406030204" pitchFamily="18" charset="0"/>
                </a:rPr>
                <a:t>𝟐 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1" i="0">
                  <a:latin typeface="Cambria Math" panose="02040503050406030204" pitchFamily="18" charset="0"/>
                </a:rPr>
                <a:t>𝟐−𝟏) </a:t>
              </a:r>
              <a:endParaRPr lang="en-IN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EAB8-B9D8-46C9-B2A6-06564ACBAFF8}">
  <dimension ref="B1:L36"/>
  <sheetViews>
    <sheetView zoomScale="115" zoomScaleNormal="115" workbookViewId="0">
      <selection activeCell="K10" sqref="K10"/>
    </sheetView>
  </sheetViews>
  <sheetFormatPr defaultColWidth="12.77734375" defaultRowHeight="14.4" x14ac:dyDescent="0.3"/>
  <cols>
    <col min="1" max="15" width="12.77734375" style="2"/>
    <col min="16" max="16" width="15" style="2" customWidth="1"/>
    <col min="17" max="16384" width="12.77734375" style="2"/>
  </cols>
  <sheetData>
    <row r="1" spans="2:12" ht="15" thickBot="1" x14ac:dyDescent="0.35"/>
    <row r="2" spans="2:12" ht="15" thickBot="1" x14ac:dyDescent="0.35">
      <c r="B2" s="7" t="s">
        <v>0</v>
      </c>
      <c r="C2" s="7" t="s">
        <v>33</v>
      </c>
      <c r="D2" s="1" t="s">
        <v>34</v>
      </c>
      <c r="E2" s="23" t="s">
        <v>35</v>
      </c>
      <c r="F2" s="23" t="s">
        <v>36</v>
      </c>
    </row>
    <row r="3" spans="2:12" x14ac:dyDescent="0.3">
      <c r="B3" s="11">
        <v>45</v>
      </c>
      <c r="C3" s="11">
        <v>35</v>
      </c>
      <c r="D3" s="4">
        <f>B3-$D$28</f>
        <v>-15.5</v>
      </c>
      <c r="E3" s="4">
        <f t="shared" ref="E3:E12" si="0">C3-$D$29</f>
        <v>-28</v>
      </c>
      <c r="F3" s="4">
        <f>D3*E3</f>
        <v>434</v>
      </c>
    </row>
    <row r="4" spans="2:12" x14ac:dyDescent="0.3">
      <c r="B4" s="11">
        <v>70</v>
      </c>
      <c r="C4" s="11">
        <v>80</v>
      </c>
      <c r="D4" s="5">
        <f t="shared" ref="D3:D12" si="1">B4-$D$28</f>
        <v>9.5</v>
      </c>
      <c r="E4" s="5">
        <f t="shared" si="0"/>
        <v>17</v>
      </c>
      <c r="F4" s="5">
        <f>D4*E4</f>
        <v>161.5</v>
      </c>
    </row>
    <row r="5" spans="2:12" x14ac:dyDescent="0.3">
      <c r="B5" s="11">
        <v>65</v>
      </c>
      <c r="C5" s="11">
        <v>70</v>
      </c>
      <c r="D5" s="5">
        <f t="shared" si="1"/>
        <v>4.5</v>
      </c>
      <c r="E5" s="5">
        <f t="shared" si="0"/>
        <v>7</v>
      </c>
      <c r="F5" s="5">
        <f>D5*E5</f>
        <v>31.5</v>
      </c>
    </row>
    <row r="6" spans="2:12" x14ac:dyDescent="0.3">
      <c r="B6" s="11">
        <v>40</v>
      </c>
      <c r="C6" s="11">
        <v>40</v>
      </c>
      <c r="D6" s="5">
        <f t="shared" si="1"/>
        <v>-20.5</v>
      </c>
      <c r="E6" s="5">
        <f t="shared" si="0"/>
        <v>-23</v>
      </c>
      <c r="F6" s="5">
        <f t="shared" ref="F4:F11" si="2">D6*E6</f>
        <v>471.5</v>
      </c>
    </row>
    <row r="7" spans="2:12" x14ac:dyDescent="0.3">
      <c r="B7" s="11">
        <v>80</v>
      </c>
      <c r="C7" s="11">
        <v>90</v>
      </c>
      <c r="D7" s="5">
        <f t="shared" si="1"/>
        <v>19.5</v>
      </c>
      <c r="E7" s="5">
        <f t="shared" si="0"/>
        <v>27</v>
      </c>
      <c r="F7" s="5">
        <f t="shared" si="2"/>
        <v>526.5</v>
      </c>
    </row>
    <row r="8" spans="2:12" x14ac:dyDescent="0.3">
      <c r="B8" s="11">
        <v>40</v>
      </c>
      <c r="C8" s="11">
        <v>45</v>
      </c>
      <c r="D8" s="5">
        <f t="shared" si="1"/>
        <v>-20.5</v>
      </c>
      <c r="E8" s="5">
        <f t="shared" si="0"/>
        <v>-18</v>
      </c>
      <c r="F8" s="5">
        <f t="shared" si="2"/>
        <v>369</v>
      </c>
    </row>
    <row r="9" spans="2:12" x14ac:dyDescent="0.3">
      <c r="B9" s="11">
        <v>50</v>
      </c>
      <c r="C9" s="11">
        <v>60</v>
      </c>
      <c r="D9" s="5">
        <f t="shared" si="1"/>
        <v>-10.5</v>
      </c>
      <c r="E9" s="5">
        <f t="shared" si="0"/>
        <v>-3</v>
      </c>
      <c r="F9" s="5">
        <f t="shared" si="2"/>
        <v>31.5</v>
      </c>
    </row>
    <row r="10" spans="2:12" x14ac:dyDescent="0.3">
      <c r="B10" s="11">
        <v>70</v>
      </c>
      <c r="C10" s="11">
        <v>80</v>
      </c>
      <c r="D10" s="5">
        <f t="shared" si="1"/>
        <v>9.5</v>
      </c>
      <c r="E10" s="5">
        <f t="shared" si="0"/>
        <v>17</v>
      </c>
      <c r="F10" s="5">
        <f t="shared" si="2"/>
        <v>161.5</v>
      </c>
    </row>
    <row r="11" spans="2:12" x14ac:dyDescent="0.3">
      <c r="B11" s="11">
        <v>85</v>
      </c>
      <c r="C11" s="11">
        <v>80</v>
      </c>
      <c r="D11" s="5">
        <f t="shared" si="1"/>
        <v>24.5</v>
      </c>
      <c r="E11" s="5">
        <f t="shared" si="0"/>
        <v>17</v>
      </c>
      <c r="F11" s="5">
        <f t="shared" si="2"/>
        <v>416.5</v>
      </c>
    </row>
    <row r="12" spans="2:12" ht="15" thickBot="1" x14ac:dyDescent="0.35">
      <c r="B12" s="18">
        <v>60</v>
      </c>
      <c r="C12" s="18">
        <v>50</v>
      </c>
      <c r="D12" s="6">
        <f t="shared" si="1"/>
        <v>-0.5</v>
      </c>
      <c r="E12" s="6">
        <f t="shared" si="0"/>
        <v>-13</v>
      </c>
      <c r="F12" s="6">
        <f>D12*E12</f>
        <v>6.5</v>
      </c>
    </row>
    <row r="13" spans="2:12" ht="15" thickBot="1" x14ac:dyDescent="0.35">
      <c r="B13" s="9" t="s">
        <v>19</v>
      </c>
      <c r="C13" s="20"/>
      <c r="D13" s="20"/>
      <c r="E13" s="20"/>
      <c r="F13" s="1">
        <f>SUM(F3:F12)</f>
        <v>2610</v>
      </c>
    </row>
    <row r="14" spans="2:12" ht="15" thickBot="1" x14ac:dyDescent="0.35"/>
    <row r="15" spans="2:12" ht="15" thickBot="1" x14ac:dyDescent="0.35">
      <c r="B15" s="9" t="s">
        <v>37</v>
      </c>
      <c r="C15" s="20"/>
      <c r="D15" s="10"/>
      <c r="F15" s="9" t="s">
        <v>38</v>
      </c>
      <c r="G15" s="20"/>
      <c r="H15" s="10"/>
      <c r="J15" s="9" t="s">
        <v>39</v>
      </c>
      <c r="K15" s="20"/>
      <c r="L15" s="10"/>
    </row>
    <row r="16" spans="2:12" ht="15" thickBot="1" x14ac:dyDescent="0.35"/>
    <row r="17" spans="2:12" ht="15" thickBot="1" x14ac:dyDescent="0.35">
      <c r="B17" s="9" t="s">
        <v>14</v>
      </c>
      <c r="C17" s="20"/>
      <c r="D17" s="10"/>
      <c r="F17" s="9" t="s">
        <v>14</v>
      </c>
      <c r="G17" s="20"/>
      <c r="H17" s="10"/>
      <c r="J17" s="9" t="s">
        <v>14</v>
      </c>
      <c r="K17" s="20"/>
      <c r="L17" s="10"/>
    </row>
    <row r="18" spans="2:12" ht="15" thickBot="1" x14ac:dyDescent="0.35">
      <c r="B18" s="9" t="s">
        <v>40</v>
      </c>
      <c r="C18" s="20"/>
      <c r="D18" s="10"/>
      <c r="F18" s="12"/>
      <c r="G18" s="38"/>
      <c r="H18" s="13"/>
      <c r="J18" s="12"/>
      <c r="K18" s="38"/>
      <c r="L18" s="13"/>
    </row>
    <row r="19" spans="2:12" x14ac:dyDescent="0.3">
      <c r="B19" s="12"/>
      <c r="C19" s="38"/>
      <c r="D19" s="13"/>
      <c r="F19" s="14"/>
      <c r="G19" s="36"/>
      <c r="H19" s="15"/>
      <c r="J19" s="14"/>
      <c r="K19" s="36"/>
      <c r="L19" s="15"/>
    </row>
    <row r="20" spans="2:12" ht="15" thickBot="1" x14ac:dyDescent="0.35">
      <c r="B20" s="14"/>
      <c r="C20" s="36"/>
      <c r="D20" s="15"/>
      <c r="F20" s="16"/>
      <c r="G20" s="37"/>
      <c r="H20" s="17"/>
      <c r="J20" s="16"/>
      <c r="K20" s="37"/>
      <c r="L20" s="17"/>
    </row>
    <row r="21" spans="2:12" ht="15" thickBot="1" x14ac:dyDescent="0.35">
      <c r="B21" s="16"/>
      <c r="C21" s="37"/>
      <c r="D21" s="17"/>
    </row>
    <row r="22" spans="2:12" ht="15" thickBot="1" x14ac:dyDescent="0.35">
      <c r="B22" s="9" t="s">
        <v>41</v>
      </c>
      <c r="C22" s="20"/>
      <c r="D22" s="10"/>
      <c r="F22" s="39" t="s">
        <v>42</v>
      </c>
      <c r="G22" s="39"/>
      <c r="H22" s="3">
        <f>_xlfn.STDEV.S(B3:B12)</f>
        <v>16.23610517061007</v>
      </c>
      <c r="J22" s="39" t="s">
        <v>43</v>
      </c>
      <c r="K22" s="39"/>
      <c r="L22" s="3">
        <f>H25</f>
        <v>0.91096008337889744</v>
      </c>
    </row>
    <row r="23" spans="2:12" ht="15" thickBot="1" x14ac:dyDescent="0.35">
      <c r="B23" s="12"/>
      <c r="C23" s="38"/>
      <c r="D23" s="13"/>
      <c r="F23" s="39" t="s">
        <v>44</v>
      </c>
      <c r="G23" s="39"/>
      <c r="H23" s="3">
        <f>_xlfn.STDEV.S(C3:C12)</f>
        <v>19.607254893136989</v>
      </c>
    </row>
    <row r="24" spans="2:12" ht="15" thickBot="1" x14ac:dyDescent="0.35">
      <c r="B24" s="14"/>
      <c r="C24" s="36"/>
      <c r="D24" s="15"/>
      <c r="F24" s="39" t="s">
        <v>45</v>
      </c>
      <c r="G24" s="39"/>
      <c r="H24" s="40">
        <f>B36</f>
        <v>290</v>
      </c>
      <c r="J24" s="9" t="s">
        <v>39</v>
      </c>
      <c r="K24" s="20"/>
      <c r="L24" s="10"/>
    </row>
    <row r="25" spans="2:12" ht="15" thickBot="1" x14ac:dyDescent="0.35">
      <c r="B25" s="16"/>
      <c r="C25" s="37"/>
      <c r="D25" s="17"/>
      <c r="F25" s="39" t="s">
        <v>43</v>
      </c>
      <c r="G25" s="39"/>
      <c r="H25" s="3">
        <f>(H24/(H22*H23))</f>
        <v>0.91096008337889744</v>
      </c>
      <c r="J25" s="9">
        <f>POWER(L22,2)</f>
        <v>0.82984827350968782</v>
      </c>
      <c r="K25" s="20"/>
      <c r="L25" s="10"/>
    </row>
    <row r="26" spans="2:12" ht="15" thickBot="1" x14ac:dyDescent="0.35"/>
    <row r="27" spans="2:12" ht="15" thickBot="1" x14ac:dyDescent="0.35">
      <c r="B27" s="39" t="s">
        <v>15</v>
      </c>
      <c r="C27" s="39"/>
      <c r="D27" s="3">
        <f>COUNT(B3:B12)</f>
        <v>10</v>
      </c>
      <c r="F27" s="9" t="s">
        <v>38</v>
      </c>
      <c r="G27" s="20"/>
      <c r="H27" s="10"/>
    </row>
    <row r="28" spans="2:12" ht="15" thickBot="1" x14ac:dyDescent="0.35">
      <c r="B28" s="39" t="s">
        <v>46</v>
      </c>
      <c r="C28" s="39"/>
      <c r="D28" s="3">
        <f>AVERAGE(B3:B12)</f>
        <v>60.5</v>
      </c>
      <c r="F28" s="9">
        <f>H25</f>
        <v>0.91096008337889744</v>
      </c>
      <c r="G28" s="20"/>
      <c r="H28" s="10"/>
    </row>
    <row r="29" spans="2:12" ht="15" thickBot="1" x14ac:dyDescent="0.35">
      <c r="B29" s="39" t="s">
        <v>47</v>
      </c>
      <c r="C29" s="39"/>
      <c r="D29" s="3">
        <f>AVERAGE(C3:C12)</f>
        <v>63</v>
      </c>
    </row>
    <row r="30" spans="2:12" ht="15" thickBot="1" x14ac:dyDescent="0.35">
      <c r="B30" s="39" t="s">
        <v>48</v>
      </c>
      <c r="C30" s="39"/>
      <c r="D30" s="3">
        <f>F13</f>
        <v>2610</v>
      </c>
    </row>
    <row r="31" spans="2:12" ht="15" thickBot="1" x14ac:dyDescent="0.35"/>
    <row r="32" spans="2:12" ht="15" thickBot="1" x14ac:dyDescent="0.35">
      <c r="B32" s="9" t="s">
        <v>49</v>
      </c>
      <c r="C32" s="20"/>
      <c r="D32" s="10"/>
    </row>
    <row r="33" spans="2:4" ht="15" thickBot="1" x14ac:dyDescent="0.35">
      <c r="B33" s="41">
        <f>(D30/D27)</f>
        <v>261</v>
      </c>
      <c r="C33" s="42"/>
      <c r="D33" s="43"/>
    </row>
    <row r="34" spans="2:4" ht="15" thickBot="1" x14ac:dyDescent="0.35"/>
    <row r="35" spans="2:4" ht="15" thickBot="1" x14ac:dyDescent="0.35">
      <c r="B35" s="9" t="s">
        <v>50</v>
      </c>
      <c r="C35" s="20"/>
      <c r="D35" s="10"/>
    </row>
    <row r="36" spans="2:4" ht="15" thickBot="1" x14ac:dyDescent="0.35">
      <c r="B36" s="41">
        <f>(D30/(D27-1))</f>
        <v>290</v>
      </c>
      <c r="C36" s="42"/>
      <c r="D36" s="43"/>
    </row>
  </sheetData>
  <mergeCells count="30">
    <mergeCell ref="B32:D32"/>
    <mergeCell ref="B33:D33"/>
    <mergeCell ref="B35:D35"/>
    <mergeCell ref="B36:D36"/>
    <mergeCell ref="B27:C27"/>
    <mergeCell ref="F27:H27"/>
    <mergeCell ref="B28:C28"/>
    <mergeCell ref="F28:H28"/>
    <mergeCell ref="B29:C29"/>
    <mergeCell ref="B30:C30"/>
    <mergeCell ref="B22:D22"/>
    <mergeCell ref="F22:G22"/>
    <mergeCell ref="J22:K22"/>
    <mergeCell ref="B23:D25"/>
    <mergeCell ref="F23:G23"/>
    <mergeCell ref="F24:G24"/>
    <mergeCell ref="J24:L24"/>
    <mergeCell ref="F25:G25"/>
    <mergeCell ref="J25:L25"/>
    <mergeCell ref="B17:D17"/>
    <mergeCell ref="F17:H17"/>
    <mergeCell ref="J17:L17"/>
    <mergeCell ref="B18:D18"/>
    <mergeCell ref="F18:H20"/>
    <mergeCell ref="J18:L20"/>
    <mergeCell ref="B19:D21"/>
    <mergeCell ref="B13:E13"/>
    <mergeCell ref="B15:D15"/>
    <mergeCell ref="F15:H15"/>
    <mergeCell ref="J15:L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CE3D-CCF9-4A66-9D28-282ED459A80C}">
  <dimension ref="B1:Q38"/>
  <sheetViews>
    <sheetView zoomScale="85" zoomScaleNormal="85" workbookViewId="0">
      <selection activeCell="M5" sqref="M5"/>
    </sheetView>
  </sheetViews>
  <sheetFormatPr defaultColWidth="12.77734375" defaultRowHeight="14.4" x14ac:dyDescent="0.3"/>
  <cols>
    <col min="1" max="16384" width="12.77734375" style="2"/>
  </cols>
  <sheetData>
    <row r="1" spans="2:17" ht="15" thickBot="1" x14ac:dyDescent="0.35"/>
    <row r="2" spans="2:17" ht="16.8" thickBot="1" x14ac:dyDescent="0.35">
      <c r="B2" s="7" t="s">
        <v>24</v>
      </c>
      <c r="C2" s="1" t="s">
        <v>51</v>
      </c>
      <c r="D2" s="8" t="s">
        <v>52</v>
      </c>
      <c r="E2" s="7" t="s">
        <v>69</v>
      </c>
      <c r="F2" s="1" t="s">
        <v>53</v>
      </c>
      <c r="G2" s="62" t="s">
        <v>67</v>
      </c>
      <c r="H2" s="62" t="s">
        <v>68</v>
      </c>
    </row>
    <row r="3" spans="2:17" x14ac:dyDescent="0.3">
      <c r="B3" s="22" t="s">
        <v>30</v>
      </c>
      <c r="C3" s="5">
        <v>6</v>
      </c>
      <c r="D3" s="59">
        <f>C3</f>
        <v>6</v>
      </c>
      <c r="E3" s="45">
        <f>(15+10)/2</f>
        <v>12.5</v>
      </c>
      <c r="F3" s="45">
        <f>C3*E3</f>
        <v>75</v>
      </c>
      <c r="G3" s="45">
        <f>POWER(E3,2)</f>
        <v>156.25</v>
      </c>
      <c r="H3" s="4">
        <f>C3*G3</f>
        <v>937.5</v>
      </c>
    </row>
    <row r="4" spans="2:17" x14ac:dyDescent="0.3">
      <c r="B4" s="22" t="s">
        <v>27</v>
      </c>
      <c r="C4" s="5">
        <v>10</v>
      </c>
      <c r="D4" s="11">
        <f>D3+C4</f>
        <v>16</v>
      </c>
      <c r="E4" s="11">
        <f>(20+15)/2</f>
        <v>17.5</v>
      </c>
      <c r="F4" s="11">
        <f t="shared" ref="F4:F10" si="0">C4*E4</f>
        <v>175</v>
      </c>
      <c r="G4" s="11">
        <f t="shared" ref="G4:G10" si="1">POWER(E4,2)</f>
        <v>306.25</v>
      </c>
      <c r="H4" s="5">
        <f t="shared" ref="H4:H10" si="2">C4*G4</f>
        <v>3062.5</v>
      </c>
    </row>
    <row r="5" spans="2:17" x14ac:dyDescent="0.3">
      <c r="B5" s="44" t="s">
        <v>28</v>
      </c>
      <c r="C5" s="5">
        <v>15</v>
      </c>
      <c r="D5" s="11">
        <f t="shared" ref="D5:D9" si="3">D4+C5</f>
        <v>31</v>
      </c>
      <c r="E5" s="11">
        <f>(20+25)/2</f>
        <v>22.5</v>
      </c>
      <c r="F5" s="11">
        <f t="shared" si="0"/>
        <v>337.5</v>
      </c>
      <c r="G5" s="11">
        <f t="shared" si="1"/>
        <v>506.25</v>
      </c>
      <c r="H5" s="5">
        <f t="shared" si="2"/>
        <v>7593.75</v>
      </c>
    </row>
    <row r="6" spans="2:17" x14ac:dyDescent="0.3">
      <c r="B6" s="5" t="s">
        <v>31</v>
      </c>
      <c r="C6" s="5">
        <v>22</v>
      </c>
      <c r="D6" s="11">
        <f t="shared" si="3"/>
        <v>53</v>
      </c>
      <c r="E6" s="11">
        <f>(30+25)/2</f>
        <v>27.5</v>
      </c>
      <c r="F6" s="11">
        <f t="shared" si="0"/>
        <v>605</v>
      </c>
      <c r="G6" s="11">
        <f t="shared" si="1"/>
        <v>756.25</v>
      </c>
      <c r="H6" s="5">
        <f t="shared" si="2"/>
        <v>16637.5</v>
      </c>
    </row>
    <row r="7" spans="2:17" x14ac:dyDescent="0.3">
      <c r="B7" s="5" t="s">
        <v>29</v>
      </c>
      <c r="C7" s="5">
        <v>12</v>
      </c>
      <c r="D7" s="11">
        <f>D6+C7</f>
        <v>65</v>
      </c>
      <c r="E7" s="11">
        <f>(35+30)/2</f>
        <v>32.5</v>
      </c>
      <c r="F7" s="11">
        <f t="shared" si="0"/>
        <v>390</v>
      </c>
      <c r="G7" s="11">
        <f t="shared" si="1"/>
        <v>1056.25</v>
      </c>
      <c r="H7" s="5">
        <f t="shared" si="2"/>
        <v>12675</v>
      </c>
    </row>
    <row r="8" spans="2:17" x14ac:dyDescent="0.3">
      <c r="B8" s="5" t="s">
        <v>54</v>
      </c>
      <c r="C8" s="5">
        <v>9</v>
      </c>
      <c r="D8" s="11">
        <f t="shared" si="3"/>
        <v>74</v>
      </c>
      <c r="E8" s="11">
        <f>(40+35)/2</f>
        <v>37.5</v>
      </c>
      <c r="F8" s="11">
        <f t="shared" si="0"/>
        <v>337.5</v>
      </c>
      <c r="G8" s="11">
        <f t="shared" si="1"/>
        <v>1406.25</v>
      </c>
      <c r="H8" s="5">
        <f t="shared" si="2"/>
        <v>12656.25</v>
      </c>
    </row>
    <row r="9" spans="2:17" x14ac:dyDescent="0.3">
      <c r="B9" s="5" t="s">
        <v>55</v>
      </c>
      <c r="C9" s="5">
        <v>4</v>
      </c>
      <c r="D9" s="11">
        <f t="shared" si="3"/>
        <v>78</v>
      </c>
      <c r="E9" s="11">
        <f>(45+40)/2</f>
        <v>42.5</v>
      </c>
      <c r="F9" s="11">
        <f t="shared" si="0"/>
        <v>170</v>
      </c>
      <c r="G9" s="11">
        <f t="shared" si="1"/>
        <v>1806.25</v>
      </c>
      <c r="H9" s="5">
        <f t="shared" si="2"/>
        <v>7225</v>
      </c>
      <c r="K9" s="59"/>
    </row>
    <row r="10" spans="2:17" ht="15" thickBot="1" x14ac:dyDescent="0.35">
      <c r="B10" s="6" t="s">
        <v>56</v>
      </c>
      <c r="C10" s="6">
        <v>2</v>
      </c>
      <c r="D10" s="18">
        <f>D9+C10</f>
        <v>80</v>
      </c>
      <c r="E10" s="18">
        <f>(50+45)/2</f>
        <v>47.5</v>
      </c>
      <c r="F10" s="18">
        <f t="shared" si="0"/>
        <v>95</v>
      </c>
      <c r="G10" s="18">
        <f t="shared" si="1"/>
        <v>2256.25</v>
      </c>
      <c r="H10" s="6">
        <f>C10*G10</f>
        <v>4512.5</v>
      </c>
    </row>
    <row r="11" spans="2:17" ht="15" thickBot="1" x14ac:dyDescent="0.35">
      <c r="B11" s="58"/>
      <c r="C11" s="58"/>
      <c r="D11" s="58"/>
    </row>
    <row r="12" spans="2:17" ht="15" thickBot="1" x14ac:dyDescent="0.35">
      <c r="B12" s="34" t="s">
        <v>15</v>
      </c>
      <c r="C12" s="23">
        <f>D10</f>
        <v>80</v>
      </c>
      <c r="D12" s="58"/>
    </row>
    <row r="13" spans="2:17" ht="15" thickBot="1" x14ac:dyDescent="0.35"/>
    <row r="14" spans="2:17" ht="15" thickBot="1" x14ac:dyDescent="0.35">
      <c r="B14" s="45"/>
      <c r="C14" s="46"/>
      <c r="D14" s="46"/>
      <c r="E14" s="46"/>
      <c r="F14" s="45"/>
      <c r="G14" s="46"/>
      <c r="H14" s="46"/>
      <c r="I14" s="47"/>
      <c r="J14" s="46"/>
      <c r="K14" s="46"/>
      <c r="L14" s="46"/>
      <c r="M14" s="46"/>
      <c r="N14" s="45"/>
      <c r="O14" s="46"/>
      <c r="P14" s="46"/>
      <c r="Q14" s="47"/>
    </row>
    <row r="15" spans="2:17" ht="15" thickBot="1" x14ac:dyDescent="0.35">
      <c r="B15" s="11"/>
      <c r="C15" s="9" t="s">
        <v>3</v>
      </c>
      <c r="D15" s="10"/>
      <c r="E15" s="58"/>
      <c r="F15" s="11"/>
      <c r="G15" s="9" t="s">
        <v>4</v>
      </c>
      <c r="H15" s="10"/>
      <c r="I15" s="24"/>
      <c r="J15" s="59"/>
      <c r="K15" s="9" t="s">
        <v>57</v>
      </c>
      <c r="L15" s="10"/>
      <c r="M15" s="59"/>
      <c r="N15" s="11"/>
      <c r="O15" s="9" t="s">
        <v>75</v>
      </c>
      <c r="P15" s="10"/>
      <c r="Q15" s="24"/>
    </row>
    <row r="16" spans="2:17" ht="15" thickBot="1" x14ac:dyDescent="0.35">
      <c r="B16" s="11"/>
      <c r="C16" s="8"/>
      <c r="D16" s="8"/>
      <c r="E16" s="58"/>
      <c r="F16" s="11"/>
      <c r="G16" s="8"/>
      <c r="H16" s="8"/>
      <c r="I16" s="24"/>
      <c r="J16" s="59"/>
      <c r="K16" s="59"/>
      <c r="L16" s="59"/>
      <c r="M16" s="59"/>
      <c r="N16" s="11"/>
      <c r="O16" s="59"/>
      <c r="P16" s="59"/>
      <c r="Q16" s="24"/>
    </row>
    <row r="17" spans="2:17" ht="15" thickBot="1" x14ac:dyDescent="0.35">
      <c r="B17" s="11"/>
      <c r="C17" s="9" t="s">
        <v>14</v>
      </c>
      <c r="D17" s="10"/>
      <c r="E17" s="58"/>
      <c r="F17" s="11"/>
      <c r="G17" s="9" t="s">
        <v>14</v>
      </c>
      <c r="H17" s="10"/>
      <c r="I17" s="24"/>
      <c r="J17" s="59"/>
      <c r="K17" s="9" t="s">
        <v>14</v>
      </c>
      <c r="L17" s="10"/>
      <c r="M17" s="59"/>
      <c r="N17" s="11"/>
      <c r="O17" s="48" t="s">
        <v>14</v>
      </c>
      <c r="P17" s="49"/>
      <c r="Q17" s="24"/>
    </row>
    <row r="18" spans="2:17" x14ac:dyDescent="0.3">
      <c r="B18" s="11"/>
      <c r="C18" s="48"/>
      <c r="D18" s="49"/>
      <c r="E18" s="58"/>
      <c r="F18" s="11"/>
      <c r="G18" s="48"/>
      <c r="H18" s="49"/>
      <c r="I18" s="24"/>
      <c r="J18" s="59"/>
      <c r="K18" s="12"/>
      <c r="L18" s="13"/>
      <c r="M18" s="59"/>
      <c r="N18" s="11"/>
      <c r="O18" s="48"/>
      <c r="P18" s="49"/>
      <c r="Q18" s="24"/>
    </row>
    <row r="19" spans="2:17" x14ac:dyDescent="0.3">
      <c r="B19" s="11"/>
      <c r="C19" s="50"/>
      <c r="D19" s="51"/>
      <c r="E19" s="58"/>
      <c r="F19" s="11"/>
      <c r="G19" s="50"/>
      <c r="H19" s="51"/>
      <c r="I19" s="24"/>
      <c r="J19" s="59"/>
      <c r="K19" s="14"/>
      <c r="L19" s="15"/>
      <c r="M19" s="59"/>
      <c r="N19" s="11"/>
      <c r="O19" s="50"/>
      <c r="P19" s="51"/>
      <c r="Q19" s="24"/>
    </row>
    <row r="20" spans="2:17" ht="15" thickBot="1" x14ac:dyDescent="0.35">
      <c r="B20" s="11"/>
      <c r="C20" s="52"/>
      <c r="D20" s="53"/>
      <c r="E20" s="58"/>
      <c r="F20" s="11"/>
      <c r="G20" s="52"/>
      <c r="H20" s="53"/>
      <c r="I20" s="24"/>
      <c r="J20" s="59"/>
      <c r="K20" s="16"/>
      <c r="L20" s="17"/>
      <c r="M20" s="59"/>
      <c r="N20" s="11"/>
      <c r="O20" s="52"/>
      <c r="P20" s="53"/>
      <c r="Q20" s="24"/>
    </row>
    <row r="21" spans="2:17" ht="15" thickBot="1" x14ac:dyDescent="0.35">
      <c r="B21" s="11"/>
      <c r="C21" s="58"/>
      <c r="D21" s="58"/>
      <c r="E21" s="58"/>
      <c r="F21" s="11"/>
      <c r="G21" s="58"/>
      <c r="H21" s="58"/>
      <c r="I21" s="24"/>
      <c r="J21" s="59"/>
      <c r="K21" s="59"/>
      <c r="L21" s="59"/>
      <c r="M21" s="59"/>
      <c r="N21" s="11"/>
      <c r="O21" s="58"/>
      <c r="P21" s="58"/>
      <c r="Q21" s="24"/>
    </row>
    <row r="22" spans="2:17" ht="15" thickBot="1" x14ac:dyDescent="0.35">
      <c r="B22" s="11"/>
      <c r="C22" s="7" t="s">
        <v>58</v>
      </c>
      <c r="D22" s="3" t="s">
        <v>59</v>
      </c>
      <c r="E22" s="59"/>
      <c r="F22" s="11"/>
      <c r="G22" s="7" t="s">
        <v>60</v>
      </c>
      <c r="H22" s="3" t="s">
        <v>66</v>
      </c>
      <c r="I22" s="24"/>
      <c r="J22" s="59"/>
      <c r="K22" s="1" t="s">
        <v>3</v>
      </c>
      <c r="L22" s="54">
        <f>C34</f>
        <v>21.333333333333332</v>
      </c>
      <c r="M22" s="59"/>
      <c r="N22" s="11"/>
      <c r="O22" s="63" t="s">
        <v>70</v>
      </c>
      <c r="P22" s="4">
        <f>SUM(C3:C10)</f>
        <v>80</v>
      </c>
      <c r="Q22" s="24"/>
    </row>
    <row r="23" spans="2:17" ht="15" thickBot="1" x14ac:dyDescent="0.35">
      <c r="B23" s="11"/>
      <c r="C23" s="7" t="s">
        <v>58</v>
      </c>
      <c r="D23" s="3">
        <f>C12/4</f>
        <v>20</v>
      </c>
      <c r="E23" s="59"/>
      <c r="F23" s="11"/>
      <c r="G23" s="7" t="s">
        <v>60</v>
      </c>
      <c r="H23" s="3">
        <f>3*(C12/4)</f>
        <v>60</v>
      </c>
      <c r="I23" s="24"/>
      <c r="J23" s="59"/>
      <c r="K23" s="1" t="s">
        <v>4</v>
      </c>
      <c r="L23" s="54">
        <f>G34</f>
        <v>32.916666666666664</v>
      </c>
      <c r="M23" s="59"/>
      <c r="N23" s="11"/>
      <c r="O23" s="63" t="s">
        <v>71</v>
      </c>
      <c r="P23" s="3">
        <f>SUM(F3:F10)</f>
        <v>2185</v>
      </c>
      <c r="Q23" s="24"/>
    </row>
    <row r="24" spans="2:17" ht="16.8" thickBot="1" x14ac:dyDescent="0.35">
      <c r="B24" s="11"/>
      <c r="C24" s="7" t="s">
        <v>58</v>
      </c>
      <c r="D24" s="55" t="s">
        <v>28</v>
      </c>
      <c r="E24" s="60"/>
      <c r="F24" s="11"/>
      <c r="G24" s="7" t="s">
        <v>60</v>
      </c>
      <c r="H24" s="55" t="s">
        <v>29</v>
      </c>
      <c r="I24" s="24"/>
      <c r="J24" s="59"/>
      <c r="K24" s="59"/>
      <c r="L24" s="59"/>
      <c r="M24" s="59"/>
      <c r="N24" s="11"/>
      <c r="O24" s="1" t="s">
        <v>72</v>
      </c>
      <c r="P24" s="6">
        <f>SUM(H3:H10)</f>
        <v>65300</v>
      </c>
      <c r="Q24" s="24"/>
    </row>
    <row r="25" spans="2:17" ht="16.8" thickBot="1" x14ac:dyDescent="0.35">
      <c r="B25" s="11"/>
      <c r="C25" s="58"/>
      <c r="D25" s="60"/>
      <c r="E25" s="60"/>
      <c r="F25" s="11"/>
      <c r="G25" s="58"/>
      <c r="H25" s="60"/>
      <c r="I25" s="24"/>
      <c r="J25" s="59"/>
      <c r="K25" s="9" t="s">
        <v>57</v>
      </c>
      <c r="L25" s="10"/>
      <c r="M25" s="59"/>
      <c r="N25" s="11"/>
      <c r="O25" s="7" t="s">
        <v>73</v>
      </c>
      <c r="P25" s="3">
        <f>P24/P22</f>
        <v>816.25</v>
      </c>
      <c r="Q25" s="24"/>
    </row>
    <row r="26" spans="2:17" ht="16.8" thickBot="1" x14ac:dyDescent="0.35">
      <c r="B26" s="11"/>
      <c r="C26" s="7" t="s">
        <v>61</v>
      </c>
      <c r="D26" s="3">
        <v>20</v>
      </c>
      <c r="E26" s="59"/>
      <c r="F26" s="11"/>
      <c r="G26" s="7" t="s">
        <v>61</v>
      </c>
      <c r="H26" s="3">
        <v>30</v>
      </c>
      <c r="I26" s="24"/>
      <c r="J26" s="59"/>
      <c r="K26" s="9" t="s">
        <v>62</v>
      </c>
      <c r="L26" s="10"/>
      <c r="M26" s="59"/>
      <c r="N26" s="11"/>
      <c r="O26" s="7" t="s">
        <v>74</v>
      </c>
      <c r="P26" s="3">
        <f>POWER(P23/P22,2)</f>
        <v>745.97265625</v>
      </c>
      <c r="Q26" s="24"/>
    </row>
    <row r="27" spans="2:17" ht="16.8" thickBot="1" x14ac:dyDescent="0.35">
      <c r="B27" s="11"/>
      <c r="C27" s="7" t="s">
        <v>59</v>
      </c>
      <c r="D27" s="3">
        <f>D23</f>
        <v>20</v>
      </c>
      <c r="E27" s="59"/>
      <c r="F27" s="11"/>
      <c r="G27" s="7" t="str">
        <f>H22</f>
        <v>3*(n/4)</v>
      </c>
      <c r="H27" s="3">
        <f>H23</f>
        <v>60</v>
      </c>
      <c r="I27" s="24"/>
      <c r="J27" s="59"/>
      <c r="K27" s="9">
        <f>(L23-L22)/2</f>
        <v>5.7916666666666661</v>
      </c>
      <c r="L27" s="10"/>
      <c r="M27" s="59"/>
      <c r="N27" s="11"/>
      <c r="O27" s="9" t="s">
        <v>76</v>
      </c>
      <c r="P27" s="10"/>
      <c r="Q27" s="24"/>
    </row>
    <row r="28" spans="2:17" ht="15" thickBot="1" x14ac:dyDescent="0.35">
      <c r="B28" s="11"/>
      <c r="C28" s="29" t="s">
        <v>52</v>
      </c>
      <c r="D28" s="5">
        <v>16</v>
      </c>
      <c r="E28" s="59"/>
      <c r="F28" s="11"/>
      <c r="G28" s="29" t="s">
        <v>52</v>
      </c>
      <c r="H28" s="5">
        <v>53</v>
      </c>
      <c r="I28" s="24"/>
      <c r="J28" s="59"/>
      <c r="K28" s="59"/>
      <c r="L28" s="59"/>
      <c r="M28" s="59"/>
      <c r="N28" s="11"/>
      <c r="O28" s="64">
        <f>P25-P26</f>
        <v>70.27734375</v>
      </c>
      <c r="P28" s="65"/>
      <c r="Q28" s="24"/>
    </row>
    <row r="29" spans="2:17" ht="15" thickBot="1" x14ac:dyDescent="0.35">
      <c r="B29" s="11"/>
      <c r="C29" s="7" t="s">
        <v>51</v>
      </c>
      <c r="D29" s="3">
        <v>15</v>
      </c>
      <c r="E29" s="59"/>
      <c r="F29" s="11"/>
      <c r="G29" s="7" t="s">
        <v>51</v>
      </c>
      <c r="H29" s="3">
        <v>12</v>
      </c>
      <c r="I29" s="24"/>
      <c r="J29" s="59"/>
      <c r="K29" s="59"/>
      <c r="L29" s="59"/>
      <c r="M29" s="59"/>
      <c r="N29" s="11"/>
      <c r="O29" s="59"/>
      <c r="P29" s="59"/>
      <c r="Q29" s="24"/>
    </row>
    <row r="30" spans="2:17" ht="15" thickBot="1" x14ac:dyDescent="0.35">
      <c r="B30" s="11"/>
      <c r="C30" s="7" t="s">
        <v>63</v>
      </c>
      <c r="D30" s="3">
        <v>5</v>
      </c>
      <c r="E30" s="59"/>
      <c r="F30" s="11"/>
      <c r="G30" s="7" t="s">
        <v>63</v>
      </c>
      <c r="H30" s="3">
        <v>5</v>
      </c>
      <c r="I30" s="24"/>
      <c r="J30" s="59"/>
      <c r="K30" s="59"/>
      <c r="L30" s="59"/>
      <c r="M30" s="59"/>
      <c r="N30" s="11"/>
      <c r="O30" s="9" t="s">
        <v>75</v>
      </c>
      <c r="P30" s="10"/>
      <c r="Q30" s="24"/>
    </row>
    <row r="31" spans="2:17" ht="15" thickBot="1" x14ac:dyDescent="0.35">
      <c r="B31" s="11"/>
      <c r="C31" s="59"/>
      <c r="D31" s="59"/>
      <c r="E31" s="59"/>
      <c r="F31" s="11"/>
      <c r="G31" s="59"/>
      <c r="H31" s="59"/>
      <c r="I31" s="24"/>
      <c r="J31" s="59"/>
      <c r="K31" s="59"/>
      <c r="L31" s="59"/>
      <c r="M31" s="59"/>
      <c r="N31" s="11"/>
      <c r="O31" s="9">
        <f>SQRT(O28)</f>
        <v>8.3831583397905582</v>
      </c>
      <c r="P31" s="10"/>
      <c r="Q31" s="24"/>
    </row>
    <row r="32" spans="2:17" ht="15" thickBot="1" x14ac:dyDescent="0.35">
      <c r="B32" s="11"/>
      <c r="C32" s="9" t="s">
        <v>3</v>
      </c>
      <c r="D32" s="10"/>
      <c r="E32" s="58"/>
      <c r="F32" s="11"/>
      <c r="G32" s="9" t="s">
        <v>4</v>
      </c>
      <c r="H32" s="10"/>
      <c r="I32" s="24"/>
      <c r="J32" s="59"/>
      <c r="K32" s="59"/>
      <c r="L32" s="59"/>
      <c r="M32" s="59"/>
      <c r="N32" s="11"/>
      <c r="O32" s="59"/>
      <c r="P32" s="59"/>
      <c r="Q32" s="24"/>
    </row>
    <row r="33" spans="2:17" ht="15" thickBot="1" x14ac:dyDescent="0.35">
      <c r="B33" s="11"/>
      <c r="C33" s="9" t="s">
        <v>64</v>
      </c>
      <c r="D33" s="10"/>
      <c r="E33" s="58"/>
      <c r="F33" s="11"/>
      <c r="G33" s="9" t="s">
        <v>65</v>
      </c>
      <c r="H33" s="10"/>
      <c r="I33" s="24"/>
      <c r="J33" s="59"/>
      <c r="K33" s="59"/>
      <c r="L33" s="59"/>
      <c r="M33" s="59"/>
      <c r="N33" s="11"/>
      <c r="O33" s="59"/>
      <c r="P33" s="59"/>
      <c r="Q33" s="24"/>
    </row>
    <row r="34" spans="2:17" ht="15" thickBot="1" x14ac:dyDescent="0.35">
      <c r="B34" s="11"/>
      <c r="C34" s="56">
        <f>D26+((D27-D28)/D29)*D30</f>
        <v>21.333333333333332</v>
      </c>
      <c r="D34" s="57"/>
      <c r="E34" s="61"/>
      <c r="F34" s="11"/>
      <c r="G34" s="56">
        <f>H26+((H27-H28)/H29)*H30</f>
        <v>32.916666666666664</v>
      </c>
      <c r="H34" s="57"/>
      <c r="I34" s="24"/>
      <c r="J34" s="59"/>
      <c r="K34" s="59"/>
      <c r="L34" s="59"/>
      <c r="M34" s="59"/>
      <c r="N34" s="11"/>
      <c r="O34" s="59"/>
      <c r="P34" s="59"/>
      <c r="Q34" s="24"/>
    </row>
    <row r="35" spans="2:17" ht="15" thickBot="1" x14ac:dyDescent="0.35">
      <c r="B35" s="18"/>
      <c r="C35" s="19"/>
      <c r="D35" s="19"/>
      <c r="E35" s="19"/>
      <c r="F35" s="18"/>
      <c r="G35" s="19"/>
      <c r="H35" s="19"/>
      <c r="I35" s="25"/>
      <c r="J35" s="19"/>
      <c r="K35" s="19"/>
      <c r="L35" s="19"/>
      <c r="M35" s="19"/>
      <c r="N35" s="18"/>
      <c r="O35" s="19"/>
      <c r="P35" s="19"/>
      <c r="Q35" s="25"/>
    </row>
    <row r="38" spans="2:17" x14ac:dyDescent="0.3">
      <c r="Q38" s="59"/>
    </row>
  </sheetData>
  <mergeCells count="25">
    <mergeCell ref="O15:P15"/>
    <mergeCell ref="O30:P30"/>
    <mergeCell ref="O31:P31"/>
    <mergeCell ref="O17:P17"/>
    <mergeCell ref="O18:P20"/>
    <mergeCell ref="O27:P27"/>
    <mergeCell ref="O28:P28"/>
    <mergeCell ref="C32:D32"/>
    <mergeCell ref="G32:H32"/>
    <mergeCell ref="C33:D33"/>
    <mergeCell ref="G33:H33"/>
    <mergeCell ref="C34:D34"/>
    <mergeCell ref="G34:H34"/>
    <mergeCell ref="C18:D20"/>
    <mergeCell ref="G18:H20"/>
    <mergeCell ref="K18:L20"/>
    <mergeCell ref="K25:L25"/>
    <mergeCell ref="K26:L26"/>
    <mergeCell ref="K27:L27"/>
    <mergeCell ref="C15:D15"/>
    <mergeCell ref="G15:H15"/>
    <mergeCell ref="K15:L15"/>
    <mergeCell ref="C17:D17"/>
    <mergeCell ref="G17:H17"/>
    <mergeCell ref="K17:L17"/>
  </mergeCells>
  <pageMargins left="0.7" right="0.7" top="0.75" bottom="0.75" header="0.3" footer="0.3"/>
  <ignoredErrors>
    <ignoredError sqref="B3" twoDigitTextYea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2"/>
  <sheetViews>
    <sheetView workbookViewId="0">
      <selection activeCell="F17" sqref="F17"/>
    </sheetView>
  </sheetViews>
  <sheetFormatPr defaultColWidth="12.77734375" defaultRowHeight="14.4" x14ac:dyDescent="0.3"/>
  <sheetData>
    <row r="1" spans="2:5" ht="15" thickBot="1" x14ac:dyDescent="0.35"/>
    <row r="2" spans="2:5" ht="15" thickBot="1" x14ac:dyDescent="0.35">
      <c r="B2" s="1" t="s">
        <v>0</v>
      </c>
      <c r="C2" s="2"/>
      <c r="D2" s="1" t="s">
        <v>6</v>
      </c>
      <c r="E2" s="3">
        <f>AVERAGE(B3:B12)</f>
        <v>52.5</v>
      </c>
    </row>
    <row r="3" spans="2:5" ht="15" thickBot="1" x14ac:dyDescent="0.35">
      <c r="B3" s="4">
        <v>17</v>
      </c>
      <c r="C3" s="2"/>
      <c r="D3" s="1" t="s">
        <v>7</v>
      </c>
      <c r="E3" s="3">
        <f>GEOMEAN(B3:B12)</f>
        <v>44.590067154344347</v>
      </c>
    </row>
    <row r="4" spans="2:5" ht="15" thickBot="1" x14ac:dyDescent="0.35">
      <c r="B4" s="5">
        <v>25</v>
      </c>
      <c r="C4" s="2"/>
      <c r="D4" s="1" t="s">
        <v>2</v>
      </c>
      <c r="E4" s="3">
        <f>MODE(B3:B12)</f>
        <v>25</v>
      </c>
    </row>
    <row r="5" spans="2:5" ht="15" thickBot="1" x14ac:dyDescent="0.35">
      <c r="B5" s="5">
        <v>26</v>
      </c>
      <c r="C5" s="2"/>
      <c r="D5" s="1" t="s">
        <v>1</v>
      </c>
      <c r="E5" s="3">
        <f>MEDIAN(B3:B12)</f>
        <v>49</v>
      </c>
    </row>
    <row r="6" spans="2:5" ht="15" thickBot="1" x14ac:dyDescent="0.35">
      <c r="B6" s="5">
        <v>89</v>
      </c>
      <c r="C6" s="2"/>
      <c r="D6" s="1" t="s">
        <v>5</v>
      </c>
      <c r="E6" s="3">
        <f>PERCENTILE(B3:B12,0.69)</f>
        <v>76.099999999999994</v>
      </c>
    </row>
    <row r="7" spans="2:5" ht="15" thickBot="1" x14ac:dyDescent="0.35">
      <c r="B7" s="5">
        <v>74</v>
      </c>
      <c r="C7" s="2"/>
      <c r="D7" s="1" t="s">
        <v>8</v>
      </c>
      <c r="E7" s="3">
        <f>PERCENTILE(B3:B12,0.8)</f>
        <v>84.6</v>
      </c>
    </row>
    <row r="8" spans="2:5" x14ac:dyDescent="0.3">
      <c r="B8" s="5">
        <v>41</v>
      </c>
      <c r="C8" s="2"/>
      <c r="D8" s="2"/>
      <c r="E8" s="2"/>
    </row>
    <row r="9" spans="2:5" x14ac:dyDescent="0.3">
      <c r="B9" s="5">
        <v>25</v>
      </c>
      <c r="C9" s="2"/>
    </row>
    <row r="10" spans="2:5" x14ac:dyDescent="0.3">
      <c r="B10" s="5">
        <v>87</v>
      </c>
      <c r="C10" s="2"/>
    </row>
    <row r="11" spans="2:5" x14ac:dyDescent="0.3">
      <c r="B11" s="5">
        <v>84</v>
      </c>
      <c r="C11" s="2"/>
    </row>
    <row r="12" spans="2:5" ht="15" thickBot="1" x14ac:dyDescent="0.35">
      <c r="B12" s="6">
        <v>57</v>
      </c>
      <c r="C1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BAF1-EE32-4152-B18D-1CD613707D59}">
  <dimension ref="B1:H16"/>
  <sheetViews>
    <sheetView workbookViewId="0">
      <selection activeCell="C22" sqref="C22"/>
    </sheetView>
  </sheetViews>
  <sheetFormatPr defaultColWidth="12.77734375" defaultRowHeight="14.4" x14ac:dyDescent="0.3"/>
  <sheetData>
    <row r="1" spans="2:8" ht="15" thickBot="1" x14ac:dyDescent="0.35"/>
    <row r="2" spans="2:8" ht="16.8" thickBot="1" x14ac:dyDescent="0.35">
      <c r="B2" s="7" t="s">
        <v>9</v>
      </c>
      <c r="C2" s="1" t="s">
        <v>10</v>
      </c>
      <c r="D2" s="8" t="s">
        <v>11</v>
      </c>
      <c r="E2" s="1" t="s">
        <v>12</v>
      </c>
      <c r="F2" s="2"/>
      <c r="G2" s="9" t="s">
        <v>13</v>
      </c>
      <c r="H2" s="10"/>
    </row>
    <row r="3" spans="2:8" ht="15" thickBot="1" x14ac:dyDescent="0.35">
      <c r="B3" s="11">
        <v>8</v>
      </c>
      <c r="C3" s="5">
        <v>3</v>
      </c>
      <c r="D3" s="2">
        <f>B3-C3</f>
        <v>5</v>
      </c>
      <c r="E3" s="5">
        <f>POWER(D3,2)</f>
        <v>25</v>
      </c>
      <c r="F3" s="2"/>
      <c r="G3" s="2"/>
      <c r="H3" s="2"/>
    </row>
    <row r="4" spans="2:8" ht="15" thickBot="1" x14ac:dyDescent="0.35">
      <c r="B4" s="11">
        <v>1</v>
      </c>
      <c r="C4" s="5">
        <v>5</v>
      </c>
      <c r="D4" s="2">
        <f t="shared" ref="D4:D12" si="0">B4-C4</f>
        <v>-4</v>
      </c>
      <c r="E4" s="5">
        <f t="shared" ref="E4:E12" si="1">POWER(D4,2)</f>
        <v>16</v>
      </c>
      <c r="F4" s="2"/>
      <c r="G4" s="9" t="s">
        <v>14</v>
      </c>
      <c r="H4" s="10"/>
    </row>
    <row r="5" spans="2:8" x14ac:dyDescent="0.3">
      <c r="B5" s="11">
        <v>6</v>
      </c>
      <c r="C5" s="5">
        <v>2</v>
      </c>
      <c r="D5" s="2">
        <f t="shared" si="0"/>
        <v>4</v>
      </c>
      <c r="E5" s="5">
        <f t="shared" si="1"/>
        <v>16</v>
      </c>
      <c r="F5" s="2"/>
      <c r="G5" s="12"/>
      <c r="H5" s="13"/>
    </row>
    <row r="6" spans="2:8" x14ac:dyDescent="0.3">
      <c r="B6" s="11">
        <v>3</v>
      </c>
      <c r="C6" s="5">
        <v>9</v>
      </c>
      <c r="D6" s="2">
        <f t="shared" si="0"/>
        <v>-6</v>
      </c>
      <c r="E6" s="5">
        <f t="shared" si="1"/>
        <v>36</v>
      </c>
      <c r="F6" s="2"/>
      <c r="G6" s="14"/>
      <c r="H6" s="15"/>
    </row>
    <row r="7" spans="2:8" ht="15" thickBot="1" x14ac:dyDescent="0.35">
      <c r="B7" s="11">
        <v>2</v>
      </c>
      <c r="C7" s="5">
        <v>10</v>
      </c>
      <c r="D7" s="2">
        <f t="shared" si="0"/>
        <v>-8</v>
      </c>
      <c r="E7" s="5">
        <f t="shared" si="1"/>
        <v>64</v>
      </c>
      <c r="F7" s="2"/>
      <c r="G7" s="16"/>
      <c r="H7" s="17"/>
    </row>
    <row r="8" spans="2:8" ht="15" thickBot="1" x14ac:dyDescent="0.35">
      <c r="B8" s="11">
        <v>5</v>
      </c>
      <c r="C8" s="5">
        <v>1</v>
      </c>
      <c r="D8" s="2">
        <f t="shared" si="0"/>
        <v>4</v>
      </c>
      <c r="E8" s="5">
        <f t="shared" si="1"/>
        <v>16</v>
      </c>
      <c r="F8" s="2"/>
      <c r="G8" s="2"/>
      <c r="H8" s="2"/>
    </row>
    <row r="9" spans="2:8" ht="15" thickBot="1" x14ac:dyDescent="0.35">
      <c r="B9" s="11">
        <v>4</v>
      </c>
      <c r="C9" s="5">
        <v>6</v>
      </c>
      <c r="D9" s="2">
        <f t="shared" si="0"/>
        <v>-2</v>
      </c>
      <c r="E9" s="5">
        <f t="shared" si="1"/>
        <v>4</v>
      </c>
      <c r="F9" s="2"/>
      <c r="G9" s="1" t="s">
        <v>15</v>
      </c>
      <c r="H9" s="3">
        <f>COUNT(B3:B12)</f>
        <v>10</v>
      </c>
    </row>
    <row r="10" spans="2:8" ht="16.8" thickBot="1" x14ac:dyDescent="0.35">
      <c r="B10" s="11">
        <v>10</v>
      </c>
      <c r="C10" s="5">
        <v>4</v>
      </c>
      <c r="D10" s="2">
        <f t="shared" si="0"/>
        <v>6</v>
      </c>
      <c r="E10" s="5">
        <f t="shared" si="1"/>
        <v>36</v>
      </c>
      <c r="F10" s="2"/>
      <c r="G10" s="1" t="s">
        <v>16</v>
      </c>
      <c r="H10" s="3">
        <f>POWER(H9,2)</f>
        <v>100</v>
      </c>
    </row>
    <row r="11" spans="2:8" ht="16.8" thickBot="1" x14ac:dyDescent="0.35">
      <c r="B11" s="11">
        <v>9</v>
      </c>
      <c r="C11" s="5">
        <v>7</v>
      </c>
      <c r="D11" s="2">
        <f t="shared" si="0"/>
        <v>2</v>
      </c>
      <c r="E11" s="5">
        <f t="shared" si="1"/>
        <v>4</v>
      </c>
      <c r="F11" s="2"/>
      <c r="G11" s="1" t="s">
        <v>17</v>
      </c>
      <c r="H11" s="3">
        <f>E13</f>
        <v>218</v>
      </c>
    </row>
    <row r="12" spans="2:8" ht="16.8" thickBot="1" x14ac:dyDescent="0.35">
      <c r="B12" s="18">
        <v>7</v>
      </c>
      <c r="C12" s="6">
        <v>8</v>
      </c>
      <c r="D12" s="19">
        <f t="shared" si="0"/>
        <v>-1</v>
      </c>
      <c r="E12" s="6">
        <f t="shared" si="1"/>
        <v>1</v>
      </c>
      <c r="F12" s="2"/>
      <c r="G12" s="1" t="s">
        <v>18</v>
      </c>
      <c r="H12" s="3">
        <f>6*H11</f>
        <v>1308</v>
      </c>
    </row>
    <row r="13" spans="2:8" ht="16.8" thickBot="1" x14ac:dyDescent="0.35">
      <c r="B13" s="9" t="s">
        <v>19</v>
      </c>
      <c r="C13" s="20"/>
      <c r="D13" s="10"/>
      <c r="E13" s="21">
        <f>SUM(E3:E12)</f>
        <v>218</v>
      </c>
      <c r="F13" s="2"/>
      <c r="G13" s="1" t="s">
        <v>20</v>
      </c>
      <c r="H13" s="3">
        <f>H9*(H10-1)</f>
        <v>990</v>
      </c>
    </row>
    <row r="14" spans="2:8" ht="15" thickBot="1" x14ac:dyDescent="0.35">
      <c r="B14" s="2"/>
      <c r="C14" s="2"/>
      <c r="D14" s="2"/>
      <c r="E14" s="2"/>
      <c r="F14" s="2"/>
      <c r="G14" s="2"/>
      <c r="H14" s="2"/>
    </row>
    <row r="15" spans="2:8" ht="15" thickBot="1" x14ac:dyDescent="0.35">
      <c r="B15" s="2"/>
      <c r="C15" s="2"/>
      <c r="D15" s="2"/>
      <c r="E15" s="2"/>
      <c r="F15" s="2"/>
      <c r="G15" s="9" t="s">
        <v>13</v>
      </c>
      <c r="H15" s="10"/>
    </row>
    <row r="16" spans="2:8" ht="15" thickBot="1" x14ac:dyDescent="0.35">
      <c r="B16" s="2"/>
      <c r="C16" s="2"/>
      <c r="D16" s="2"/>
      <c r="E16" s="2"/>
      <c r="F16" s="2"/>
      <c r="G16" s="9">
        <f>1-(H12/H13)</f>
        <v>-0.32121212121212128</v>
      </c>
      <c r="H16" s="10"/>
    </row>
  </sheetData>
  <mergeCells count="6">
    <mergeCell ref="G2:H2"/>
    <mergeCell ref="G4:H4"/>
    <mergeCell ref="G5:H7"/>
    <mergeCell ref="B13:D13"/>
    <mergeCell ref="G15:H15"/>
    <mergeCell ref="G16:H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4B583-E45E-4339-A536-467104B754F9}">
  <dimension ref="B1:F63"/>
  <sheetViews>
    <sheetView tabSelected="1" workbookViewId="0">
      <selection activeCell="J18" sqref="J18"/>
    </sheetView>
  </sheetViews>
  <sheetFormatPr defaultColWidth="12.77734375" defaultRowHeight="14.4" x14ac:dyDescent="0.3"/>
  <sheetData>
    <row r="1" spans="2:6" ht="15" thickBot="1" x14ac:dyDescent="0.35"/>
    <row r="2" spans="2:6" ht="15" thickBot="1" x14ac:dyDescent="0.35">
      <c r="B2" s="1" t="s">
        <v>0</v>
      </c>
      <c r="C2" s="2"/>
      <c r="D2" s="1" t="s">
        <v>21</v>
      </c>
      <c r="E2" s="3">
        <f>COUNT(B3:B22)</f>
        <v>20</v>
      </c>
      <c r="F2" s="2"/>
    </row>
    <row r="3" spans="2:6" ht="15" thickBot="1" x14ac:dyDescent="0.35">
      <c r="B3" s="4">
        <v>12</v>
      </c>
      <c r="C3" s="2"/>
      <c r="D3" s="1" t="s">
        <v>22</v>
      </c>
      <c r="E3" s="3">
        <f>MAX(B3:B22)</f>
        <v>30</v>
      </c>
      <c r="F3" s="2"/>
    </row>
    <row r="4" spans="2:6" ht="15" thickBot="1" x14ac:dyDescent="0.35">
      <c r="B4" s="5">
        <v>15</v>
      </c>
      <c r="C4" s="2"/>
      <c r="D4" s="1" t="s">
        <v>23</v>
      </c>
      <c r="E4" s="3">
        <f>MIN(B3:B22)</f>
        <v>12</v>
      </c>
      <c r="F4" s="2"/>
    </row>
    <row r="5" spans="2:6" ht="15" thickBot="1" x14ac:dyDescent="0.35">
      <c r="B5" s="5">
        <v>15</v>
      </c>
      <c r="C5" s="2"/>
      <c r="D5" s="2"/>
      <c r="E5" s="2"/>
      <c r="F5" s="2"/>
    </row>
    <row r="6" spans="2:6" ht="15" thickBot="1" x14ac:dyDescent="0.35">
      <c r="B6" s="5">
        <v>29</v>
      </c>
      <c r="C6" s="2"/>
      <c r="D6" s="7" t="s">
        <v>24</v>
      </c>
      <c r="E6" s="1" t="s">
        <v>25</v>
      </c>
      <c r="F6" s="2"/>
    </row>
    <row r="7" spans="2:6" x14ac:dyDescent="0.3">
      <c r="B7" s="5">
        <v>30</v>
      </c>
      <c r="C7" s="2"/>
      <c r="D7" s="22" t="s">
        <v>30</v>
      </c>
      <c r="E7" s="5">
        <v>15</v>
      </c>
      <c r="F7" s="2"/>
    </row>
    <row r="8" spans="2:6" x14ac:dyDescent="0.3">
      <c r="B8" s="5">
        <v>21</v>
      </c>
      <c r="C8" s="2"/>
      <c r="D8" s="22" t="s">
        <v>27</v>
      </c>
      <c r="E8" s="5">
        <v>20</v>
      </c>
      <c r="F8" s="2"/>
    </row>
    <row r="9" spans="2:6" x14ac:dyDescent="0.3">
      <c r="B9" s="5">
        <v>30</v>
      </c>
      <c r="C9" s="2"/>
      <c r="D9" s="11" t="s">
        <v>28</v>
      </c>
      <c r="E9" s="5">
        <v>25</v>
      </c>
      <c r="F9" s="2"/>
    </row>
    <row r="10" spans="2:6" ht="15" thickBot="1" x14ac:dyDescent="0.35">
      <c r="B10" s="5">
        <v>30</v>
      </c>
      <c r="C10" s="2"/>
      <c r="D10" s="18" t="s">
        <v>31</v>
      </c>
      <c r="E10" s="6">
        <v>30</v>
      </c>
      <c r="F10" s="2"/>
    </row>
    <row r="11" spans="2:6" ht="15" thickBot="1" x14ac:dyDescent="0.35">
      <c r="B11" s="5">
        <v>15</v>
      </c>
      <c r="C11" s="2"/>
      <c r="D11" s="2"/>
    </row>
    <row r="12" spans="2:6" ht="15" thickBot="1" x14ac:dyDescent="0.35">
      <c r="B12" s="5">
        <v>17</v>
      </c>
      <c r="C12" s="2"/>
      <c r="D12" s="9" t="s">
        <v>32</v>
      </c>
      <c r="E12" s="20"/>
      <c r="F12" s="10"/>
    </row>
    <row r="13" spans="2:6" ht="15" thickBot="1" x14ac:dyDescent="0.35">
      <c r="B13" s="5">
        <v>19</v>
      </c>
      <c r="C13" s="2"/>
      <c r="D13" s="7" t="s">
        <v>24</v>
      </c>
      <c r="E13" s="34" t="s">
        <v>25</v>
      </c>
      <c r="F13" s="35" t="s">
        <v>26</v>
      </c>
    </row>
    <row r="14" spans="2:6" x14ac:dyDescent="0.3">
      <c r="B14" s="5">
        <v>15</v>
      </c>
      <c r="C14" s="2"/>
      <c r="D14" s="26" t="s">
        <v>30</v>
      </c>
      <c r="E14" s="32">
        <v>15</v>
      </c>
      <c r="F14" s="30">
        <v>5</v>
      </c>
    </row>
    <row r="15" spans="2:6" x14ac:dyDescent="0.3">
      <c r="B15" s="5">
        <v>20</v>
      </c>
      <c r="C15" s="2"/>
      <c r="D15" s="26" t="s">
        <v>27</v>
      </c>
      <c r="E15" s="32">
        <v>20</v>
      </c>
      <c r="F15" s="30">
        <v>5</v>
      </c>
    </row>
    <row r="16" spans="2:6" x14ac:dyDescent="0.3">
      <c r="B16" s="5">
        <v>20</v>
      </c>
      <c r="C16" s="2"/>
      <c r="D16" s="27" t="s">
        <v>28</v>
      </c>
      <c r="E16" s="32">
        <v>25</v>
      </c>
      <c r="F16" s="30">
        <v>6</v>
      </c>
    </row>
    <row r="17" spans="2:6" ht="15" thickBot="1" x14ac:dyDescent="0.35">
      <c r="B17" s="5">
        <v>16</v>
      </c>
      <c r="C17" s="2"/>
      <c r="D17" s="28" t="s">
        <v>31</v>
      </c>
      <c r="E17" s="33">
        <v>30</v>
      </c>
      <c r="F17" s="31">
        <v>4</v>
      </c>
    </row>
    <row r="18" spans="2:6" x14ac:dyDescent="0.3">
      <c r="B18" s="5">
        <v>21</v>
      </c>
      <c r="C18" s="2"/>
      <c r="D18" s="2"/>
    </row>
    <row r="19" spans="2:6" x14ac:dyDescent="0.3">
      <c r="B19" s="5">
        <v>23</v>
      </c>
      <c r="C19" s="2"/>
    </row>
    <row r="20" spans="2:6" x14ac:dyDescent="0.3">
      <c r="B20" s="5">
        <v>24</v>
      </c>
      <c r="C20" s="2"/>
    </row>
    <row r="21" spans="2:6" x14ac:dyDescent="0.3">
      <c r="B21" s="5">
        <v>23</v>
      </c>
      <c r="C21" s="2"/>
    </row>
    <row r="22" spans="2:6" ht="15" thickBot="1" x14ac:dyDescent="0.35">
      <c r="B22" s="6">
        <v>21</v>
      </c>
      <c r="C22" s="2"/>
    </row>
    <row r="23" spans="2:6" x14ac:dyDescent="0.3">
      <c r="C23" s="2"/>
    </row>
    <row r="24" spans="2:6" x14ac:dyDescent="0.3">
      <c r="C24" s="2"/>
    </row>
    <row r="25" spans="2:6" x14ac:dyDescent="0.3">
      <c r="C25" s="2"/>
    </row>
    <row r="26" spans="2:6" x14ac:dyDescent="0.3">
      <c r="C26" s="2"/>
    </row>
    <row r="27" spans="2:6" x14ac:dyDescent="0.3">
      <c r="C27" s="2"/>
    </row>
    <row r="28" spans="2:6" x14ac:dyDescent="0.3">
      <c r="C28" s="2"/>
    </row>
    <row r="29" spans="2:6" x14ac:dyDescent="0.3">
      <c r="C29" s="2"/>
    </row>
    <row r="30" spans="2:6" x14ac:dyDescent="0.3">
      <c r="C30" s="2"/>
    </row>
    <row r="31" spans="2:6" x14ac:dyDescent="0.3">
      <c r="C31" s="2"/>
      <c r="D31" s="2"/>
      <c r="E31" s="2"/>
      <c r="F31" s="2"/>
    </row>
    <row r="32" spans="2:6" x14ac:dyDescent="0.3">
      <c r="C32" s="2"/>
      <c r="D32" s="2"/>
      <c r="E32" s="2"/>
      <c r="F32" s="2"/>
    </row>
    <row r="33" spans="3:6" x14ac:dyDescent="0.3">
      <c r="C33" s="2"/>
      <c r="D33" s="2"/>
      <c r="E33" s="2"/>
      <c r="F33" s="2"/>
    </row>
    <row r="34" spans="3:6" x14ac:dyDescent="0.3">
      <c r="C34" s="2"/>
      <c r="D34" s="2"/>
      <c r="E34" s="2"/>
      <c r="F34" s="2"/>
    </row>
    <row r="35" spans="3:6" x14ac:dyDescent="0.3">
      <c r="C35" s="2"/>
      <c r="D35" s="2"/>
      <c r="E35" s="2"/>
      <c r="F35" s="2"/>
    </row>
    <row r="36" spans="3:6" x14ac:dyDescent="0.3">
      <c r="C36" s="2"/>
      <c r="D36" s="2"/>
      <c r="E36" s="2"/>
      <c r="F36" s="2"/>
    </row>
    <row r="37" spans="3:6" x14ac:dyDescent="0.3">
      <c r="C37" s="2"/>
      <c r="D37" s="2"/>
      <c r="E37" s="2"/>
      <c r="F37" s="2"/>
    </row>
    <row r="38" spans="3:6" x14ac:dyDescent="0.3">
      <c r="C38" s="2"/>
      <c r="D38" s="2"/>
      <c r="E38" s="2"/>
      <c r="F38" s="2"/>
    </row>
    <row r="39" spans="3:6" x14ac:dyDescent="0.3">
      <c r="C39" s="2"/>
      <c r="D39" s="2"/>
      <c r="E39" s="2"/>
      <c r="F39" s="2"/>
    </row>
    <row r="40" spans="3:6" x14ac:dyDescent="0.3">
      <c r="C40" s="2"/>
      <c r="D40" s="2"/>
      <c r="E40" s="2"/>
      <c r="F40" s="2"/>
    </row>
    <row r="41" spans="3:6" x14ac:dyDescent="0.3">
      <c r="C41" s="2"/>
      <c r="D41" s="2"/>
      <c r="E41" s="2"/>
      <c r="F41" s="2"/>
    </row>
    <row r="42" spans="3:6" x14ac:dyDescent="0.3">
      <c r="C42" s="2"/>
      <c r="D42" s="2"/>
      <c r="E42" s="2"/>
      <c r="F42" s="2"/>
    </row>
    <row r="43" spans="3:6" x14ac:dyDescent="0.3">
      <c r="C43" s="2"/>
      <c r="D43" s="2"/>
      <c r="E43" s="2"/>
      <c r="F43" s="2"/>
    </row>
    <row r="44" spans="3:6" x14ac:dyDescent="0.3">
      <c r="C44" s="2"/>
      <c r="D44" s="2"/>
      <c r="E44" s="2"/>
      <c r="F44" s="2"/>
    </row>
    <row r="45" spans="3:6" x14ac:dyDescent="0.3">
      <c r="C45" s="2"/>
      <c r="D45" s="2"/>
      <c r="E45" s="2"/>
      <c r="F45" s="2"/>
    </row>
    <row r="46" spans="3:6" x14ac:dyDescent="0.3">
      <c r="C46" s="2"/>
      <c r="D46" s="2"/>
      <c r="E46" s="2"/>
      <c r="F46" s="2"/>
    </row>
    <row r="47" spans="3:6" x14ac:dyDescent="0.3">
      <c r="C47" s="2"/>
      <c r="D47" s="2"/>
      <c r="E47" s="2"/>
      <c r="F47" s="2"/>
    </row>
    <row r="48" spans="3:6" x14ac:dyDescent="0.3">
      <c r="C48" s="2"/>
      <c r="D48" s="2"/>
      <c r="E48" s="2"/>
      <c r="F48" s="2"/>
    </row>
    <row r="49" spans="3:6" x14ac:dyDescent="0.3">
      <c r="C49" s="2"/>
      <c r="D49" s="2"/>
      <c r="E49" s="2"/>
      <c r="F49" s="2"/>
    </row>
    <row r="50" spans="3:6" x14ac:dyDescent="0.3">
      <c r="C50" s="2"/>
      <c r="D50" s="2"/>
      <c r="E50" s="2"/>
      <c r="F50" s="2"/>
    </row>
    <row r="51" spans="3:6" x14ac:dyDescent="0.3">
      <c r="C51" s="2"/>
      <c r="D51" s="2"/>
      <c r="E51" s="2"/>
      <c r="F51" s="2"/>
    </row>
    <row r="52" spans="3:6" x14ac:dyDescent="0.3">
      <c r="C52" s="2"/>
      <c r="D52" s="2"/>
      <c r="E52" s="2"/>
      <c r="F52" s="2"/>
    </row>
    <row r="53" spans="3:6" x14ac:dyDescent="0.3">
      <c r="C53" s="2"/>
      <c r="D53" s="2"/>
      <c r="E53" s="2"/>
      <c r="F53" s="2"/>
    </row>
    <row r="54" spans="3:6" x14ac:dyDescent="0.3">
      <c r="C54" s="2"/>
      <c r="D54" s="2"/>
      <c r="E54" s="2"/>
      <c r="F54" s="2"/>
    </row>
    <row r="55" spans="3:6" x14ac:dyDescent="0.3">
      <c r="C55" s="2"/>
      <c r="D55" s="2"/>
      <c r="E55" s="2"/>
      <c r="F55" s="2"/>
    </row>
    <row r="56" spans="3:6" x14ac:dyDescent="0.3">
      <c r="C56" s="2"/>
      <c r="D56" s="2"/>
      <c r="E56" s="2"/>
      <c r="F56" s="2"/>
    </row>
    <row r="57" spans="3:6" x14ac:dyDescent="0.3">
      <c r="C57" s="2"/>
      <c r="D57" s="2"/>
      <c r="E57" s="2"/>
      <c r="F57" s="2"/>
    </row>
    <row r="58" spans="3:6" x14ac:dyDescent="0.3">
      <c r="C58" s="2"/>
      <c r="D58" s="2"/>
      <c r="E58" s="2"/>
      <c r="F58" s="2"/>
    </row>
    <row r="59" spans="3:6" x14ac:dyDescent="0.3">
      <c r="C59" s="2"/>
      <c r="D59" s="2"/>
      <c r="E59" s="2"/>
      <c r="F59" s="2"/>
    </row>
    <row r="60" spans="3:6" x14ac:dyDescent="0.3">
      <c r="C60" s="2"/>
      <c r="D60" s="2"/>
      <c r="E60" s="2"/>
      <c r="F60" s="2"/>
    </row>
    <row r="61" spans="3:6" x14ac:dyDescent="0.3">
      <c r="C61" s="2"/>
      <c r="D61" s="2"/>
      <c r="E61" s="2"/>
      <c r="F61" s="2"/>
    </row>
    <row r="62" spans="3:6" x14ac:dyDescent="0.3">
      <c r="C62" s="2"/>
      <c r="D62" s="2"/>
      <c r="E62" s="2"/>
      <c r="F62" s="2"/>
    </row>
    <row r="63" spans="3:6" x14ac:dyDescent="0.3">
      <c r="D63" s="2"/>
      <c r="E63" s="2"/>
      <c r="F63" s="2"/>
    </row>
  </sheetData>
  <sortState xmlns:xlrd2="http://schemas.microsoft.com/office/spreadsheetml/2017/richdata2" ref="E14:E17">
    <sortCondition ref="E14"/>
  </sortState>
  <mergeCells count="1">
    <mergeCell ref="D12:F12"/>
  </mergeCells>
  <pageMargins left="0.7" right="0.7" top="0.75" bottom="0.75" header="0.3" footer="0.3"/>
  <ignoredErrors>
    <ignoredError sqref="D7 D1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Q1.B</vt:lpstr>
      <vt:lpstr>Q1.E</vt:lpstr>
      <vt:lpstr>Q2.A</vt:lpstr>
      <vt:lpstr>Q2.B</vt:lpstr>
      <vt:lpstr>Q2.C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2023-12-06T04:34:53Z</dcterms:modified>
</cp:coreProperties>
</file>