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Exam\"/>
    </mc:Choice>
  </mc:AlternateContent>
  <xr:revisionPtr revIDLastSave="0" documentId="13_ncr:1_{F618B7AE-853E-4D59-81D0-9D1322634C1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D26" i="6"/>
  <c r="D19" i="6"/>
  <c r="D16" i="6"/>
  <c r="C10" i="6" l="1"/>
  <c r="G17" i="5"/>
  <c r="G18" i="5" s="1"/>
  <c r="G19" i="5" s="1"/>
  <c r="G20" i="5" s="1"/>
  <c r="G21" i="5" s="1"/>
  <c r="E5" i="5" l="1"/>
  <c r="E4" i="5"/>
  <c r="E3" i="5"/>
  <c r="F6" i="4" l="1"/>
  <c r="F4" i="4"/>
  <c r="D6" i="4"/>
  <c r="D5" i="4"/>
  <c r="D7" i="4"/>
  <c r="D8" i="4"/>
  <c r="D9" i="4"/>
  <c r="D10" i="4"/>
  <c r="D11" i="4"/>
  <c r="I36" i="3" l="1"/>
  <c r="H34" i="3"/>
  <c r="I18" i="3"/>
  <c r="F24" i="3"/>
  <c r="F22" i="3"/>
  <c r="F23" i="3"/>
  <c r="F20" i="3"/>
  <c r="F21" i="3"/>
  <c r="F19" i="3"/>
  <c r="F18" i="3"/>
  <c r="E25" i="3"/>
  <c r="E11" i="3"/>
  <c r="I4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I27" i="3" l="1"/>
  <c r="F11" i="3"/>
  <c r="I3" i="3" s="1"/>
  <c r="I10" i="3" s="1"/>
  <c r="I12" i="3" s="1"/>
  <c r="E10" i="2" l="1"/>
  <c r="E9" i="2"/>
  <c r="E8" i="2"/>
  <c r="E7" i="2"/>
  <c r="E6" i="2"/>
  <c r="E5" i="2"/>
  <c r="E21" i="2" s="1"/>
  <c r="E4" i="2"/>
  <c r="E3" i="2"/>
  <c r="E20" i="2" s="1"/>
  <c r="B11" i="1"/>
  <c r="E11" i="1"/>
  <c r="D11" i="1"/>
  <c r="C11" i="1"/>
  <c r="D9" i="1"/>
  <c r="C9" i="1"/>
  <c r="E9" i="1"/>
  <c r="B9" i="1"/>
  <c r="E22" i="2" l="1"/>
</calcChain>
</file>

<file path=xl/sharedStrings.xml><?xml version="1.0" encoding="utf-8"?>
<sst xmlns="http://schemas.openxmlformats.org/spreadsheetml/2006/main" count="128" uniqueCount="81">
  <si>
    <t>A</t>
  </si>
  <si>
    <t>B</t>
  </si>
  <si>
    <t>C</t>
  </si>
  <si>
    <t>D</t>
  </si>
  <si>
    <t>Mean</t>
  </si>
  <si>
    <t>Median</t>
  </si>
  <si>
    <t>Median is not affected by extreme values</t>
  </si>
  <si>
    <t>x</t>
  </si>
  <si>
    <t>AM</t>
  </si>
  <si>
    <t>GM</t>
  </si>
  <si>
    <t>MEDIAN</t>
  </si>
  <si>
    <t>Q1</t>
  </si>
  <si>
    <t>Q2</t>
  </si>
  <si>
    <t>Q3</t>
  </si>
  <si>
    <t>P89</t>
  </si>
  <si>
    <t>D6</t>
  </si>
  <si>
    <t>Here, data is bio-model means there are no repeative values</t>
  </si>
  <si>
    <t>Formula</t>
  </si>
  <si>
    <t>Mode</t>
  </si>
  <si>
    <t>So, we will use another formula to find Mode</t>
  </si>
  <si>
    <t>Class</t>
  </si>
  <si>
    <t>x = (UL + LL)/2</t>
  </si>
  <si>
    <t>f</t>
  </si>
  <si>
    <t>fx</t>
  </si>
  <si>
    <t>∑fx</t>
  </si>
  <si>
    <t>10-20</t>
  </si>
  <si>
    <t>∑f</t>
  </si>
  <si>
    <t>20-30</t>
  </si>
  <si>
    <t>30-40</t>
  </si>
  <si>
    <t>40-50</t>
  </si>
  <si>
    <t>50-60</t>
  </si>
  <si>
    <t>Total</t>
  </si>
  <si>
    <t>x̅</t>
  </si>
  <si>
    <t>0-10</t>
  </si>
  <si>
    <t>60-70</t>
  </si>
  <si>
    <t>cf</t>
  </si>
  <si>
    <t>Mth class</t>
  </si>
  <si>
    <t>(n/2)</t>
  </si>
  <si>
    <t>-</t>
  </si>
  <si>
    <t>L</t>
  </si>
  <si>
    <t>n/2</t>
  </si>
  <si>
    <t>L+(((n/2)-cf)/f)*C</t>
  </si>
  <si>
    <t>Date</t>
  </si>
  <si>
    <t>Price</t>
  </si>
  <si>
    <t>MEAN</t>
  </si>
  <si>
    <t>RISK</t>
  </si>
  <si>
    <t>Return ((p1-p0)/p0)</t>
  </si>
  <si>
    <t>Height</t>
  </si>
  <si>
    <t>Count</t>
  </si>
  <si>
    <t>Total Numbers Of The Class</t>
  </si>
  <si>
    <t>Max</t>
  </si>
  <si>
    <t>Min</t>
  </si>
  <si>
    <t>Bin</t>
  </si>
  <si>
    <t>Width Of The Class</t>
  </si>
  <si>
    <t>Frequency</t>
  </si>
  <si>
    <t>Cumulative %</t>
  </si>
  <si>
    <t>More</t>
  </si>
  <si>
    <t>150-155</t>
  </si>
  <si>
    <t>155-160</t>
  </si>
  <si>
    <t>160-165</t>
  </si>
  <si>
    <t>165-170</t>
  </si>
  <si>
    <t>170-175</t>
  </si>
  <si>
    <t>Q1.A</t>
  </si>
  <si>
    <t>Q1.B</t>
  </si>
  <si>
    <t>Q1.C</t>
  </si>
  <si>
    <t>Q1.D</t>
  </si>
  <si>
    <t>Q1.E</t>
  </si>
  <si>
    <t>Q2.C</t>
  </si>
  <si>
    <t>Q2.D</t>
  </si>
  <si>
    <t>Quartile Deviation</t>
  </si>
  <si>
    <t>Q2.G</t>
  </si>
  <si>
    <t>Company</t>
  </si>
  <si>
    <t>Security</t>
  </si>
  <si>
    <t>Peons</t>
  </si>
  <si>
    <t>Clerks</t>
  </si>
  <si>
    <t>Managers</t>
  </si>
  <si>
    <r>
      <t xml:space="preserve">The Co-Operative Bank of Ahmedabad has a total of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 xml:space="preserve"> Employees</t>
    </r>
  </si>
  <si>
    <t>Sum</t>
  </si>
  <si>
    <t>Average</t>
  </si>
  <si>
    <t>Running Total</t>
  </si>
  <si>
    <t>To show the data in percentage format, I have use % in returns column already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</si>
</sst>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10" xfId="0" applyNumberForma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Sheet6!$B$32:$B$35</c:f>
              <c:strCache>
                <c:ptCount val="4"/>
                <c:pt idx="0">
                  <c:v>Security</c:v>
                </c:pt>
                <c:pt idx="1">
                  <c:v>Peons</c:v>
                </c:pt>
                <c:pt idx="2">
                  <c:v>Clerks</c:v>
                </c:pt>
                <c:pt idx="3">
                  <c:v>Managers</c:v>
                </c:pt>
              </c:strCache>
            </c:strRef>
          </c:cat>
          <c:val>
            <c:numRef>
              <c:f>Sheet6!$C$32:$C$35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3-424A-A4C2-A616DF0D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011680"/>
        <c:axId val="495665632"/>
      </c:barChart>
      <c:catAx>
        <c:axId val="7490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5632"/>
        <c:crosses val="autoZero"/>
        <c:auto val="1"/>
        <c:lblAlgn val="ctr"/>
        <c:lblOffset val="100"/>
        <c:noMultiLvlLbl val="0"/>
      </c:catAx>
      <c:valAx>
        <c:axId val="495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648787</xdr:colOff>
      <xdr:row>16</xdr:row>
      <xdr:rowOff>79466</xdr:rowOff>
    </xdr:from>
    <xdr:ext cx="91153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31182F-F9C1-4B12-92DA-0D10AEAAAA2F}"/>
                </a:ext>
              </a:extLst>
            </xdr:cNvPr>
            <xdr:cNvSpPr txBox="1"/>
          </xdr:nvSpPr>
          <xdr:spPr>
            <a:xfrm>
              <a:off x="3917767" y="2921726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𝟐</m:t>
                    </m:r>
                    <m:acc>
                      <m:accPr>
                        <m:chr m:val="̅"/>
                        <m:ctrlPr>
                          <a:rPr lang="en-IN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IN" sz="12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31182F-F9C1-4B12-92DA-0D10AEAAAA2F}"/>
                </a:ext>
              </a:extLst>
            </xdr:cNvPr>
            <xdr:cNvSpPr txBox="1"/>
          </xdr:nvSpPr>
          <xdr:spPr>
            <a:xfrm>
              <a:off x="3917767" y="2921726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200" b="1" i="0">
                  <a:latin typeface="Cambria Math" panose="02040503050406030204" pitchFamily="18" charset="0"/>
                </a:rPr>
                <a:t>𝒛=𝟑𝑴−𝟐𝒙</a:t>
              </a:r>
              <a:r>
                <a:rPr lang="en-IN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N" sz="12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764689</xdr:colOff>
      <xdr:row>6</xdr:row>
      <xdr:rowOff>106680</xdr:rowOff>
    </xdr:from>
    <xdr:ext cx="581378" cy="356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500F32-22B5-4E9D-9FB1-C2824A7C688B}"/>
                </a:ext>
              </a:extLst>
            </xdr:cNvPr>
            <xdr:cNvSpPr txBox="1"/>
          </xdr:nvSpPr>
          <xdr:spPr>
            <a:xfrm>
              <a:off x="8392309" y="1242060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500F32-22B5-4E9D-9FB1-C2824A7C688B}"/>
                </a:ext>
              </a:extLst>
            </xdr:cNvPr>
            <xdr:cNvSpPr txBox="1"/>
          </xdr:nvSpPr>
          <xdr:spPr>
            <a:xfrm>
              <a:off x="8392309" y="1242060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7</xdr:col>
      <xdr:colOff>309155</xdr:colOff>
      <xdr:row>21</xdr:row>
      <xdr:rowOff>94706</xdr:rowOff>
    </xdr:from>
    <xdr:ext cx="1437958" cy="401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7CFC948-9FD7-42AC-AB08-8336B3A3D259}"/>
                </a:ext>
              </a:extLst>
            </xdr:cNvPr>
            <xdr:cNvSpPr txBox="1"/>
          </xdr:nvSpPr>
          <xdr:spPr>
            <a:xfrm>
              <a:off x="7929155" y="4144192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7CFC948-9FD7-42AC-AB08-8336B3A3D259}"/>
                </a:ext>
              </a:extLst>
            </xdr:cNvPr>
            <xdr:cNvSpPr txBox="1"/>
          </xdr:nvSpPr>
          <xdr:spPr>
            <a:xfrm>
              <a:off x="7929155" y="4144192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648787</xdr:colOff>
      <xdr:row>4</xdr:row>
      <xdr:rowOff>79466</xdr:rowOff>
    </xdr:from>
    <xdr:ext cx="91153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A3ECCE-B894-4854-9343-7F2D57B2A278}"/>
                </a:ext>
              </a:extLst>
            </xdr:cNvPr>
            <xdr:cNvSpPr txBox="1"/>
          </xdr:nvSpPr>
          <xdr:spPr>
            <a:xfrm>
              <a:off x="3917767" y="3119846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𝟑</m:t>
                    </m:r>
                    <m:r>
                      <a:rPr lang="en-IN" sz="12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200" b="1" i="0">
                        <a:latin typeface="Cambria Math" panose="02040503050406030204" pitchFamily="18" charset="0"/>
                      </a:rPr>
                      <m:t>𝟐</m:t>
                    </m:r>
                    <m:acc>
                      <m:accPr>
                        <m:chr m:val="̅"/>
                        <m:ctrlPr>
                          <a:rPr lang="en-IN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IN" sz="12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A3ECCE-B894-4854-9343-7F2D57B2A278}"/>
                </a:ext>
              </a:extLst>
            </xdr:cNvPr>
            <xdr:cNvSpPr txBox="1"/>
          </xdr:nvSpPr>
          <xdr:spPr>
            <a:xfrm>
              <a:off x="3917767" y="3119846"/>
              <a:ext cx="9115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200" b="1" i="0">
                  <a:latin typeface="Cambria Math" panose="02040503050406030204" pitchFamily="18" charset="0"/>
                </a:rPr>
                <a:t>𝒛=𝟑𝑴−𝟐𝒙</a:t>
              </a:r>
              <a:r>
                <a:rPr lang="en-IN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N" sz="1200" b="1"/>
            </a:p>
          </xdr:txBody>
        </xdr:sp>
      </mc:Fallback>
    </mc:AlternateContent>
    <xdr:clientData/>
  </xdr:oneCellAnchor>
  <xdr:oneCellAnchor>
    <xdr:from>
      <xdr:col>3</xdr:col>
      <xdr:colOff>53340</xdr:colOff>
      <xdr:row>21</xdr:row>
      <xdr:rowOff>7620</xdr:rowOff>
    </xdr:from>
    <xdr:ext cx="102797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606C4F7-4F3E-221A-ECA7-7E18EE76A750}"/>
                </a:ext>
              </a:extLst>
            </xdr:cNvPr>
            <xdr:cNvSpPr txBox="1"/>
          </xdr:nvSpPr>
          <xdr:spPr>
            <a:xfrm>
              <a:off x="3322320" y="3977640"/>
              <a:ext cx="102797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IN" sz="1100" i="0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IN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606C4F7-4F3E-221A-ECA7-7E18EE76A750}"/>
                </a:ext>
              </a:extLst>
            </xdr:cNvPr>
            <xdr:cNvSpPr txBox="1"/>
          </xdr:nvSpPr>
          <xdr:spPr>
            <a:xfrm>
              <a:off x="3322320" y="3977640"/>
              <a:ext cx="102797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𝑄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𝐷=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i="0">
                  <a:latin typeface="Cambria Math" panose="02040503050406030204" pitchFamily="18" charset="0"/>
                </a:rPr>
                <a:t>𝑄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3−𝑄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2)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1</xdr:col>
      <xdr:colOff>434340</xdr:colOff>
      <xdr:row>40</xdr:row>
      <xdr:rowOff>22860</xdr:rowOff>
    </xdr:from>
    <xdr:to>
      <xdr:col>5</xdr:col>
      <xdr:colOff>647700</xdr:colOff>
      <xdr:row>55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9FFD76-F2B2-334A-A9B7-25100D12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14" sqref="H14"/>
    </sheetView>
  </sheetViews>
  <sheetFormatPr defaultColWidth="15.88671875" defaultRowHeight="14.4" x14ac:dyDescent="0.3"/>
  <cols>
    <col min="1" max="16384" width="15.88671875" style="2"/>
  </cols>
  <sheetData>
    <row r="1" spans="1:5" x14ac:dyDescent="0.3">
      <c r="A1" s="2" t="s">
        <v>62</v>
      </c>
    </row>
    <row r="2" spans="1:5" ht="15" thickBot="1" x14ac:dyDescent="0.35"/>
    <row r="3" spans="1:5" ht="15" thickBot="1" x14ac:dyDescent="0.35">
      <c r="B3" s="64" t="s">
        <v>0</v>
      </c>
      <c r="C3" s="48" t="s">
        <v>1</v>
      </c>
      <c r="D3" s="87" t="s">
        <v>2</v>
      </c>
      <c r="E3" s="48" t="s">
        <v>3</v>
      </c>
    </row>
    <row r="4" spans="1:5" x14ac:dyDescent="0.3">
      <c r="B4" s="4">
        <v>5</v>
      </c>
      <c r="C4" s="10">
        <v>5</v>
      </c>
      <c r="D4" s="5">
        <v>5</v>
      </c>
      <c r="E4" s="10">
        <v>5</v>
      </c>
    </row>
    <row r="5" spans="1:5" x14ac:dyDescent="0.3">
      <c r="B5" s="4">
        <v>6</v>
      </c>
      <c r="C5" s="10">
        <v>6</v>
      </c>
      <c r="D5" s="5">
        <v>6</v>
      </c>
      <c r="E5" s="10">
        <v>6</v>
      </c>
    </row>
    <row r="6" spans="1:5" ht="15" thickBot="1" x14ac:dyDescent="0.35">
      <c r="B6" s="7">
        <v>7</v>
      </c>
      <c r="C6" s="11">
        <v>70</v>
      </c>
      <c r="D6" s="8">
        <v>700</v>
      </c>
      <c r="E6" s="11">
        <v>7000</v>
      </c>
    </row>
    <row r="7" spans="1:5" ht="15" thickBot="1" x14ac:dyDescent="0.35"/>
    <row r="8" spans="1:5" ht="15" thickBot="1" x14ac:dyDescent="0.35">
      <c r="B8" s="88" t="s">
        <v>4</v>
      </c>
      <c r="C8" s="89" t="s">
        <v>4</v>
      </c>
      <c r="D8" s="89" t="s">
        <v>4</v>
      </c>
      <c r="E8" s="90" t="s">
        <v>4</v>
      </c>
    </row>
    <row r="9" spans="1:5" ht="15" thickBot="1" x14ac:dyDescent="0.35">
      <c r="B9" s="15">
        <f>AVERAGE(B4:B6)</f>
        <v>6</v>
      </c>
      <c r="C9" s="16">
        <f>AVERAGE(C4:C6)</f>
        <v>27</v>
      </c>
      <c r="D9" s="16">
        <f>AVERAGE(D4:D6)</f>
        <v>237</v>
      </c>
      <c r="E9" s="17">
        <f>AVERAGE(E4:E6)</f>
        <v>2337</v>
      </c>
    </row>
    <row r="10" spans="1:5" ht="15" thickBot="1" x14ac:dyDescent="0.35">
      <c r="B10" s="91" t="s">
        <v>5</v>
      </c>
      <c r="C10" s="92" t="s">
        <v>5</v>
      </c>
      <c r="D10" s="92" t="s">
        <v>5</v>
      </c>
      <c r="E10" s="93" t="s">
        <v>5</v>
      </c>
    </row>
    <row r="11" spans="1:5" ht="15" thickBot="1" x14ac:dyDescent="0.35">
      <c r="B11" s="15">
        <f>MEDIAN(B4:B6)</f>
        <v>6</v>
      </c>
      <c r="C11" s="16">
        <f>MEDIAN(C4:C6)</f>
        <v>6</v>
      </c>
      <c r="D11" s="16">
        <f>MEDIAN(D4:D6)</f>
        <v>6</v>
      </c>
      <c r="E11" s="17">
        <f>MEDIAN(E4:E6)</f>
        <v>6</v>
      </c>
    </row>
    <row r="12" spans="1:5" ht="15" thickBot="1" x14ac:dyDescent="0.35"/>
    <row r="13" spans="1:5" ht="15" thickBot="1" x14ac:dyDescent="0.35">
      <c r="B13" s="22" t="s">
        <v>6</v>
      </c>
      <c r="C13" s="23"/>
      <c r="D13" s="23"/>
      <c r="E13" s="24"/>
    </row>
  </sheetData>
  <mergeCells count="1"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C1C6-13D5-4F1B-B754-8F0FA9BFB0B7}">
  <dimension ref="A1:G22"/>
  <sheetViews>
    <sheetView workbookViewId="0">
      <selection activeCell="J18" sqref="J18"/>
    </sheetView>
  </sheetViews>
  <sheetFormatPr defaultColWidth="15.88671875" defaultRowHeight="14.4" x14ac:dyDescent="0.3"/>
  <cols>
    <col min="1" max="16384" width="15.88671875" style="2"/>
  </cols>
  <sheetData>
    <row r="1" spans="1:7" x14ac:dyDescent="0.3">
      <c r="A1" s="2" t="s">
        <v>63</v>
      </c>
    </row>
    <row r="2" spans="1:7" ht="15" thickBot="1" x14ac:dyDescent="0.35"/>
    <row r="3" spans="1:7" ht="15" thickBot="1" x14ac:dyDescent="0.35">
      <c r="B3" s="48" t="s">
        <v>7</v>
      </c>
      <c r="D3" s="94" t="s">
        <v>8</v>
      </c>
      <c r="E3" s="13">
        <f>AVERAGE(B4:B13)</f>
        <v>64.8</v>
      </c>
    </row>
    <row r="4" spans="1:7" ht="15" thickBot="1" x14ac:dyDescent="0.35">
      <c r="B4" s="9">
        <v>85</v>
      </c>
      <c r="D4" s="94" t="s">
        <v>9</v>
      </c>
      <c r="E4" s="13">
        <f>GEOMEAN(B4:B13)</f>
        <v>57.720503191665067</v>
      </c>
    </row>
    <row r="5" spans="1:7" ht="15" thickBot="1" x14ac:dyDescent="0.35">
      <c r="B5" s="10">
        <v>26</v>
      </c>
      <c r="D5" s="94" t="s">
        <v>10</v>
      </c>
      <c r="E5" s="13">
        <f>MEDIAN(B4:B13)</f>
        <v>70</v>
      </c>
    </row>
    <row r="6" spans="1:7" ht="15" thickBot="1" x14ac:dyDescent="0.35">
      <c r="B6" s="10">
        <v>24</v>
      </c>
      <c r="D6" s="94" t="s">
        <v>11</v>
      </c>
      <c r="E6" s="13">
        <f>QUARTILE(B4:B13,1)</f>
        <v>39.25</v>
      </c>
    </row>
    <row r="7" spans="1:7" ht="15" thickBot="1" x14ac:dyDescent="0.35">
      <c r="B7" s="10">
        <v>98</v>
      </c>
      <c r="D7" s="94" t="s">
        <v>12</v>
      </c>
      <c r="E7" s="13">
        <f>QUARTILE(B4:B13,2)</f>
        <v>70</v>
      </c>
    </row>
    <row r="8" spans="1:7" ht="15" thickBot="1" x14ac:dyDescent="0.35">
      <c r="B8" s="10">
        <v>88</v>
      </c>
      <c r="D8" s="94" t="s">
        <v>13</v>
      </c>
      <c r="E8" s="13">
        <f>QUARTILE(B4:B13,3)</f>
        <v>87.25</v>
      </c>
    </row>
    <row r="9" spans="1:7" ht="15" thickBot="1" x14ac:dyDescent="0.35">
      <c r="B9" s="10">
        <v>74</v>
      </c>
      <c r="D9" s="94" t="s">
        <v>14</v>
      </c>
      <c r="E9" s="13">
        <f>PERCENTILE(B4:B13,0.89)</f>
        <v>96.02</v>
      </c>
    </row>
    <row r="10" spans="1:7" ht="15" thickBot="1" x14ac:dyDescent="0.35">
      <c r="B10" s="10">
        <v>58</v>
      </c>
      <c r="D10" s="94" t="s">
        <v>15</v>
      </c>
      <c r="E10" s="13">
        <f>PERCENTILE(B4:B13,0.6)</f>
        <v>78.399999999999991</v>
      </c>
    </row>
    <row r="11" spans="1:7" ht="15" thickBot="1" x14ac:dyDescent="0.35">
      <c r="B11" s="10">
        <v>96</v>
      </c>
    </row>
    <row r="12" spans="1:7" ht="15" thickBot="1" x14ac:dyDescent="0.35">
      <c r="B12" s="10">
        <v>33</v>
      </c>
      <c r="D12" s="22" t="s">
        <v>16</v>
      </c>
      <c r="E12" s="23"/>
      <c r="F12" s="23"/>
      <c r="G12" s="24"/>
    </row>
    <row r="13" spans="1:7" ht="15" thickBot="1" x14ac:dyDescent="0.35">
      <c r="B13" s="11">
        <v>66</v>
      </c>
      <c r="D13" s="34" t="s">
        <v>19</v>
      </c>
      <c r="E13" s="31"/>
      <c r="F13" s="31"/>
      <c r="G13" s="35"/>
    </row>
    <row r="14" spans="1:7" ht="15" thickBot="1" x14ac:dyDescent="0.35">
      <c r="D14" s="30"/>
      <c r="E14" s="30"/>
    </row>
    <row r="15" spans="1:7" ht="15" thickBot="1" x14ac:dyDescent="0.35">
      <c r="D15" s="97" t="s">
        <v>18</v>
      </c>
      <c r="E15" s="98"/>
    </row>
    <row r="16" spans="1:7" ht="15" thickBot="1" x14ac:dyDescent="0.35">
      <c r="D16" s="97" t="s">
        <v>17</v>
      </c>
      <c r="E16" s="98"/>
    </row>
    <row r="17" spans="4:5" x14ac:dyDescent="0.3">
      <c r="D17" s="25"/>
      <c r="E17" s="26"/>
    </row>
    <row r="18" spans="4:5" ht="15" thickBot="1" x14ac:dyDescent="0.35">
      <c r="D18" s="27"/>
      <c r="E18" s="28"/>
    </row>
    <row r="19" spans="4:5" ht="15" thickBot="1" x14ac:dyDescent="0.35"/>
    <row r="20" spans="4:5" ht="15" thickBot="1" x14ac:dyDescent="0.35">
      <c r="D20" s="95" t="s">
        <v>4</v>
      </c>
      <c r="E20" s="16">
        <f>E3</f>
        <v>64.8</v>
      </c>
    </row>
    <row r="21" spans="4:5" ht="15" thickBot="1" x14ac:dyDescent="0.35">
      <c r="D21" s="95" t="s">
        <v>5</v>
      </c>
      <c r="E21" s="16">
        <f>E5</f>
        <v>70</v>
      </c>
    </row>
    <row r="22" spans="4:5" ht="15" thickBot="1" x14ac:dyDescent="0.35">
      <c r="D22" s="96" t="s">
        <v>18</v>
      </c>
      <c r="E22" s="29">
        <f>((3*E21)-2*(E20))</f>
        <v>80.400000000000006</v>
      </c>
    </row>
  </sheetData>
  <mergeCells count="5">
    <mergeCell ref="D12:G12"/>
    <mergeCell ref="D13:G13"/>
    <mergeCell ref="D16:E16"/>
    <mergeCell ref="D17:E18"/>
    <mergeCell ref="D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0C8F-44B7-4C87-B0CC-59AADC4E108D}">
  <dimension ref="A1:Q40"/>
  <sheetViews>
    <sheetView zoomScale="70" zoomScaleNormal="70" workbookViewId="0">
      <selection activeCell="K17" sqref="K17"/>
    </sheetView>
  </sheetViews>
  <sheetFormatPr defaultColWidth="15.88671875" defaultRowHeight="14.4" x14ac:dyDescent="0.3"/>
  <cols>
    <col min="1" max="16384" width="15.88671875" style="1"/>
  </cols>
  <sheetData>
    <row r="1" spans="1:17" x14ac:dyDescent="0.3">
      <c r="A1" s="1" t="s">
        <v>64</v>
      </c>
      <c r="B1" s="84"/>
      <c r="C1" s="84"/>
      <c r="D1" s="84"/>
      <c r="E1" s="84"/>
      <c r="F1" s="84"/>
      <c r="G1" s="84"/>
      <c r="H1" s="84"/>
      <c r="I1" s="84"/>
      <c r="J1" s="84"/>
    </row>
    <row r="2" spans="1:17" ht="15" thickBot="1" x14ac:dyDescent="0.35">
      <c r="A2" s="84"/>
      <c r="B2" s="40"/>
      <c r="C2" s="5"/>
      <c r="D2" s="5"/>
      <c r="E2" s="5"/>
      <c r="F2" s="5"/>
      <c r="G2" s="5"/>
      <c r="H2" s="5"/>
      <c r="I2" s="5"/>
      <c r="J2" s="5"/>
    </row>
    <row r="3" spans="1:17" ht="15" thickBot="1" x14ac:dyDescent="0.35">
      <c r="A3" s="84"/>
      <c r="B3" s="5"/>
      <c r="C3" s="64" t="s">
        <v>20</v>
      </c>
      <c r="D3" s="48" t="s">
        <v>21</v>
      </c>
      <c r="E3" s="48" t="s">
        <v>22</v>
      </c>
      <c r="F3" s="74" t="s">
        <v>23</v>
      </c>
      <c r="G3" s="2"/>
      <c r="H3" s="99" t="s">
        <v>24</v>
      </c>
      <c r="I3" s="17">
        <f>SUM(F11)</f>
        <v>2110</v>
      </c>
      <c r="J3" s="5"/>
    </row>
    <row r="4" spans="1:17" ht="15" thickBot="1" x14ac:dyDescent="0.35">
      <c r="A4" s="84"/>
      <c r="B4" s="5"/>
      <c r="C4" s="36" t="s">
        <v>33</v>
      </c>
      <c r="D4" s="9">
        <f>(10+0)/2</f>
        <v>5</v>
      </c>
      <c r="E4" s="10">
        <v>5</v>
      </c>
      <c r="F4" s="6">
        <f>D4*E4</f>
        <v>25</v>
      </c>
      <c r="G4" s="2"/>
      <c r="H4" s="100" t="s">
        <v>26</v>
      </c>
      <c r="I4" s="37">
        <f>SUM(E11)</f>
        <v>70</v>
      </c>
      <c r="J4" s="5"/>
    </row>
    <row r="5" spans="1:17" ht="15" thickBot="1" x14ac:dyDescent="0.35">
      <c r="A5" s="84"/>
      <c r="B5" s="5"/>
      <c r="C5" s="36" t="s">
        <v>25</v>
      </c>
      <c r="D5" s="10">
        <f>(20+10)/2</f>
        <v>15</v>
      </c>
      <c r="E5" s="10">
        <v>12</v>
      </c>
      <c r="F5" s="6">
        <f t="shared" ref="F5:F10" si="0">D5*E5</f>
        <v>180</v>
      </c>
      <c r="G5" s="2"/>
      <c r="H5" s="2"/>
      <c r="I5" s="2"/>
      <c r="J5" s="5"/>
    </row>
    <row r="6" spans="1:17" ht="15" thickBot="1" x14ac:dyDescent="0.35">
      <c r="A6" s="84"/>
      <c r="B6" s="5"/>
      <c r="C6" s="4" t="s">
        <v>27</v>
      </c>
      <c r="D6" s="10">
        <f>(30+20)/2</f>
        <v>25</v>
      </c>
      <c r="E6" s="10">
        <v>15</v>
      </c>
      <c r="F6" s="6">
        <f t="shared" si="0"/>
        <v>375</v>
      </c>
      <c r="G6" s="2"/>
      <c r="H6" s="22" t="s">
        <v>17</v>
      </c>
      <c r="I6" s="24"/>
      <c r="J6" s="5"/>
    </row>
    <row r="7" spans="1:17" x14ac:dyDescent="0.3">
      <c r="A7" s="84"/>
      <c r="B7" s="5"/>
      <c r="C7" s="4" t="s">
        <v>28</v>
      </c>
      <c r="D7" s="10">
        <f>(40+30)/2</f>
        <v>35</v>
      </c>
      <c r="E7" s="10">
        <v>25</v>
      </c>
      <c r="F7" s="6">
        <f t="shared" si="0"/>
        <v>875</v>
      </c>
      <c r="G7" s="2"/>
      <c r="H7" s="32"/>
      <c r="I7" s="33"/>
      <c r="J7" s="5"/>
    </row>
    <row r="8" spans="1:17" x14ac:dyDescent="0.3">
      <c r="A8" s="84"/>
      <c r="B8" s="5"/>
      <c r="C8" s="4" t="s">
        <v>29</v>
      </c>
      <c r="D8" s="10">
        <f>(50+40)/2</f>
        <v>45</v>
      </c>
      <c r="E8" s="10">
        <v>8</v>
      </c>
      <c r="F8" s="6">
        <f t="shared" si="0"/>
        <v>360</v>
      </c>
      <c r="G8" s="2"/>
      <c r="H8" s="38"/>
      <c r="I8" s="39"/>
      <c r="J8" s="5"/>
    </row>
    <row r="9" spans="1:17" ht="15" thickBot="1" x14ac:dyDescent="0.35">
      <c r="A9" s="84"/>
      <c r="B9" s="5"/>
      <c r="C9" s="4" t="s">
        <v>30</v>
      </c>
      <c r="D9" s="10">
        <f>(60+50)/2</f>
        <v>55</v>
      </c>
      <c r="E9" s="10">
        <v>3</v>
      </c>
      <c r="F9" s="6">
        <f t="shared" si="0"/>
        <v>165</v>
      </c>
      <c r="G9" s="2"/>
      <c r="H9" s="34"/>
      <c r="I9" s="35"/>
      <c r="J9" s="5"/>
    </row>
    <row r="10" spans="1:17" ht="15" thickBot="1" x14ac:dyDescent="0.35">
      <c r="A10" s="84"/>
      <c r="B10" s="5"/>
      <c r="C10" s="41" t="s">
        <v>34</v>
      </c>
      <c r="D10" s="11">
        <f>(70+60)/2</f>
        <v>65</v>
      </c>
      <c r="E10" s="11">
        <v>2</v>
      </c>
      <c r="F10" s="6">
        <f t="shared" si="0"/>
        <v>130</v>
      </c>
      <c r="G10" s="2"/>
      <c r="H10" s="95" t="s">
        <v>32</v>
      </c>
      <c r="I10" s="16">
        <f>SUM(I3/I4)</f>
        <v>30.142857142857142</v>
      </c>
      <c r="J10" s="5"/>
    </row>
    <row r="11" spans="1:17" ht="15" thickBot="1" x14ac:dyDescent="0.35">
      <c r="A11" s="84"/>
      <c r="B11" s="5"/>
      <c r="C11" s="97" t="s">
        <v>31</v>
      </c>
      <c r="D11" s="98"/>
      <c r="E11" s="48">
        <f>SUM(E4:E10)</f>
        <v>70</v>
      </c>
      <c r="F11" s="74">
        <f>SUM(F4:F10)</f>
        <v>2110</v>
      </c>
      <c r="G11" s="2"/>
      <c r="H11" s="2"/>
      <c r="I11" s="2"/>
      <c r="J11" s="5"/>
    </row>
    <row r="12" spans="1:17" ht="15" thickBot="1" x14ac:dyDescent="0.35">
      <c r="A12" s="84"/>
      <c r="B12" s="5"/>
      <c r="C12" s="2"/>
      <c r="D12" s="2"/>
      <c r="E12" s="2"/>
      <c r="F12" s="2"/>
      <c r="G12" s="2"/>
      <c r="H12" s="103" t="s">
        <v>4</v>
      </c>
      <c r="I12" s="42">
        <f>I10</f>
        <v>30.142857142857142</v>
      </c>
      <c r="J12" s="5"/>
      <c r="Q12" s="84"/>
    </row>
    <row r="13" spans="1:17" x14ac:dyDescent="0.3">
      <c r="A13" s="84"/>
      <c r="B13" s="5"/>
      <c r="C13" s="2"/>
      <c r="D13" s="2"/>
      <c r="E13" s="2"/>
      <c r="F13" s="2"/>
      <c r="G13" s="2"/>
      <c r="H13" s="58"/>
      <c r="J13" s="5"/>
    </row>
    <row r="14" spans="1:17" x14ac:dyDescent="0.3">
      <c r="A14" s="84"/>
      <c r="J14" s="84"/>
    </row>
    <row r="15" spans="1:17" x14ac:dyDescent="0.3">
      <c r="A15" s="84"/>
      <c r="C15" s="84"/>
      <c r="D15" s="84"/>
      <c r="E15" s="84"/>
      <c r="F15" s="84"/>
      <c r="G15" s="84"/>
      <c r="H15" s="84"/>
      <c r="I15" s="84"/>
      <c r="J15" s="84"/>
    </row>
    <row r="16" spans="1:17" ht="15" thickBot="1" x14ac:dyDescent="0.35">
      <c r="B16" s="84"/>
      <c r="C16" s="40"/>
      <c r="D16" s="5"/>
      <c r="E16" s="5"/>
      <c r="F16" s="5"/>
      <c r="G16" s="5"/>
      <c r="H16" s="5"/>
      <c r="I16" s="5"/>
      <c r="J16" s="5"/>
      <c r="K16" s="5"/>
      <c r="L16" s="84"/>
    </row>
    <row r="17" spans="2:12" ht="15" thickBot="1" x14ac:dyDescent="0.35">
      <c r="B17" s="84"/>
      <c r="C17" s="5"/>
      <c r="D17" s="64" t="s">
        <v>20</v>
      </c>
      <c r="E17" s="48" t="s">
        <v>22</v>
      </c>
      <c r="F17" s="74" t="s">
        <v>35</v>
      </c>
      <c r="G17" s="2"/>
      <c r="H17" s="95" t="s">
        <v>36</v>
      </c>
      <c r="I17" s="16" t="s">
        <v>37</v>
      </c>
      <c r="J17" s="2"/>
      <c r="K17" s="5"/>
      <c r="L17" s="84"/>
    </row>
    <row r="18" spans="2:12" ht="15" thickBot="1" x14ac:dyDescent="0.35">
      <c r="B18" s="84"/>
      <c r="C18" s="5"/>
      <c r="D18" s="36" t="s">
        <v>33</v>
      </c>
      <c r="E18" s="10">
        <v>5</v>
      </c>
      <c r="F18" s="6">
        <f>E18</f>
        <v>5</v>
      </c>
      <c r="G18" s="2"/>
      <c r="H18" s="96" t="s">
        <v>36</v>
      </c>
      <c r="I18" s="29">
        <f>SUM(E25/2)</f>
        <v>35</v>
      </c>
      <c r="J18" s="2"/>
      <c r="K18" s="5"/>
      <c r="L18" s="84"/>
    </row>
    <row r="19" spans="2:12" ht="15" thickBot="1" x14ac:dyDescent="0.35">
      <c r="B19" s="84"/>
      <c r="C19" s="5"/>
      <c r="D19" s="36" t="s">
        <v>25</v>
      </c>
      <c r="E19" s="10">
        <v>12</v>
      </c>
      <c r="F19" s="10">
        <f>F18+E19</f>
        <v>17</v>
      </c>
      <c r="G19" s="2"/>
      <c r="H19" s="95" t="s">
        <v>36</v>
      </c>
      <c r="I19" s="43" t="s">
        <v>28</v>
      </c>
      <c r="J19" s="4"/>
      <c r="K19" s="5"/>
      <c r="L19" s="84"/>
    </row>
    <row r="20" spans="2:12" ht="15" thickBot="1" x14ac:dyDescent="0.35">
      <c r="B20" s="84"/>
      <c r="C20" s="5"/>
      <c r="D20" s="4" t="s">
        <v>27</v>
      </c>
      <c r="E20" s="10">
        <v>15</v>
      </c>
      <c r="F20" s="13">
        <f t="shared" ref="F20:F23" si="1">F19+E20</f>
        <v>32</v>
      </c>
      <c r="G20" s="2"/>
      <c r="H20" s="30"/>
      <c r="I20" s="44"/>
      <c r="J20" s="2"/>
      <c r="K20" s="5"/>
      <c r="L20" s="84"/>
    </row>
    <row r="21" spans="2:12" ht="15" thickBot="1" x14ac:dyDescent="0.35">
      <c r="B21" s="84"/>
      <c r="C21" s="5"/>
      <c r="D21" s="12" t="s">
        <v>28</v>
      </c>
      <c r="E21" s="13">
        <v>25</v>
      </c>
      <c r="F21" s="10">
        <f t="shared" si="1"/>
        <v>57</v>
      </c>
      <c r="G21" s="2"/>
      <c r="H21" s="101" t="s">
        <v>17</v>
      </c>
      <c r="I21" s="102"/>
      <c r="J21" s="2"/>
      <c r="K21" s="5"/>
      <c r="L21" s="84"/>
    </row>
    <row r="22" spans="2:12" x14ac:dyDescent="0.3">
      <c r="B22" s="84"/>
      <c r="C22" s="5"/>
      <c r="D22" s="4" t="s">
        <v>29</v>
      </c>
      <c r="E22" s="10">
        <v>8</v>
      </c>
      <c r="F22" s="10">
        <f>F21+E22</f>
        <v>65</v>
      </c>
      <c r="G22" s="2"/>
      <c r="H22" s="32"/>
      <c r="I22" s="33"/>
      <c r="J22" s="2"/>
      <c r="K22" s="5"/>
      <c r="L22" s="84"/>
    </row>
    <row r="23" spans="2:12" x14ac:dyDescent="0.3">
      <c r="B23" s="84"/>
      <c r="C23" s="5"/>
      <c r="D23" s="4" t="s">
        <v>30</v>
      </c>
      <c r="E23" s="10">
        <v>3</v>
      </c>
      <c r="F23" s="10">
        <f t="shared" si="1"/>
        <v>68</v>
      </c>
      <c r="G23" s="2"/>
      <c r="H23" s="38"/>
      <c r="I23" s="39"/>
      <c r="J23" s="2"/>
      <c r="K23" s="5"/>
      <c r="L23" s="84"/>
    </row>
    <row r="24" spans="2:12" ht="15" thickBot="1" x14ac:dyDescent="0.35">
      <c r="B24" s="84"/>
      <c r="C24" s="5"/>
      <c r="D24" s="41" t="s">
        <v>34</v>
      </c>
      <c r="E24" s="11">
        <v>2</v>
      </c>
      <c r="F24" s="10">
        <f>F23+E24</f>
        <v>70</v>
      </c>
      <c r="G24" s="2"/>
      <c r="H24" s="34"/>
      <c r="I24" s="35"/>
      <c r="J24" s="2"/>
      <c r="K24" s="5"/>
      <c r="L24" s="84"/>
    </row>
    <row r="25" spans="2:12" ht="15" thickBot="1" x14ac:dyDescent="0.35">
      <c r="B25" s="84"/>
      <c r="C25" s="5"/>
      <c r="D25" s="64" t="s">
        <v>31</v>
      </c>
      <c r="E25" s="48">
        <f>SUM(E18:E24)</f>
        <v>70</v>
      </c>
      <c r="F25" s="74" t="s">
        <v>38</v>
      </c>
      <c r="G25" s="2"/>
      <c r="H25" s="2"/>
      <c r="I25" s="2"/>
      <c r="J25" s="2"/>
      <c r="K25" s="5"/>
      <c r="L25" s="84"/>
    </row>
    <row r="26" spans="2:12" ht="15" thickBot="1" x14ac:dyDescent="0.35">
      <c r="B26" s="84"/>
      <c r="C26" s="5"/>
      <c r="D26" s="2"/>
      <c r="E26" s="2"/>
      <c r="F26" s="2"/>
      <c r="G26" s="2"/>
      <c r="H26" s="95" t="s">
        <v>39</v>
      </c>
      <c r="I26" s="16">
        <v>30</v>
      </c>
      <c r="J26" s="2"/>
      <c r="K26" s="5"/>
      <c r="L26" s="84"/>
    </row>
    <row r="27" spans="2:12" ht="15" thickBot="1" x14ac:dyDescent="0.35">
      <c r="B27" s="84"/>
      <c r="C27" s="5"/>
      <c r="D27" s="2"/>
      <c r="E27" s="2"/>
      <c r="F27" s="2"/>
      <c r="G27" s="2"/>
      <c r="H27" s="91" t="s">
        <v>40</v>
      </c>
      <c r="I27" s="18">
        <f>I18</f>
        <v>35</v>
      </c>
      <c r="J27" s="2"/>
      <c r="K27" s="5"/>
      <c r="L27" s="84"/>
    </row>
    <row r="28" spans="2:12" ht="15" thickBot="1" x14ac:dyDescent="0.35">
      <c r="B28" s="84"/>
      <c r="C28" s="5"/>
      <c r="D28" s="2"/>
      <c r="E28" s="2"/>
      <c r="F28" s="2"/>
      <c r="G28" s="2"/>
      <c r="H28" s="95" t="s">
        <v>35</v>
      </c>
      <c r="I28" s="16">
        <v>32</v>
      </c>
      <c r="J28" s="2"/>
      <c r="K28" s="5"/>
      <c r="L28" s="84"/>
    </row>
    <row r="29" spans="2:12" ht="15" thickBot="1" x14ac:dyDescent="0.35">
      <c r="B29" s="84"/>
      <c r="C29" s="5"/>
      <c r="G29" s="2"/>
      <c r="H29" s="91" t="s">
        <v>22</v>
      </c>
      <c r="I29" s="18">
        <v>25</v>
      </c>
      <c r="J29" s="2"/>
      <c r="K29" s="5"/>
      <c r="L29" s="84"/>
    </row>
    <row r="30" spans="2:12" ht="15" thickBot="1" x14ac:dyDescent="0.35">
      <c r="B30" s="84"/>
      <c r="C30" s="5"/>
      <c r="G30" s="2"/>
      <c r="H30" s="95" t="s">
        <v>2</v>
      </c>
      <c r="I30" s="16">
        <v>10</v>
      </c>
      <c r="J30" s="2"/>
      <c r="K30" s="5"/>
      <c r="L30" s="84"/>
    </row>
    <row r="31" spans="2:12" ht="15" thickBot="1" x14ac:dyDescent="0.35">
      <c r="B31" s="84"/>
      <c r="C31" s="5"/>
      <c r="G31" s="2"/>
      <c r="H31" s="2"/>
      <c r="I31" s="2"/>
      <c r="J31" s="2"/>
      <c r="K31" s="5"/>
      <c r="L31" s="84"/>
    </row>
    <row r="32" spans="2:12" ht="15" thickBot="1" x14ac:dyDescent="0.35">
      <c r="B32" s="84"/>
      <c r="C32" s="5"/>
      <c r="G32" s="2"/>
      <c r="H32" s="101" t="s">
        <v>5</v>
      </c>
      <c r="I32" s="102"/>
      <c r="J32" s="2"/>
      <c r="K32" s="5"/>
      <c r="L32" s="84"/>
    </row>
    <row r="33" spans="2:12" ht="15" thickBot="1" x14ac:dyDescent="0.35">
      <c r="B33" s="84"/>
      <c r="C33" s="5"/>
      <c r="G33" s="2"/>
      <c r="H33" s="22" t="s">
        <v>41</v>
      </c>
      <c r="I33" s="24"/>
      <c r="J33" s="2"/>
      <c r="K33" s="5"/>
      <c r="L33" s="84"/>
    </row>
    <row r="34" spans="2:12" ht="15" thickBot="1" x14ac:dyDescent="0.35">
      <c r="B34" s="84"/>
      <c r="C34" s="5"/>
      <c r="G34" s="2"/>
      <c r="H34" s="45">
        <f>I26+((I27-I28)/I29)*I30</f>
        <v>31.2</v>
      </c>
      <c r="I34" s="46"/>
      <c r="J34" s="2"/>
      <c r="K34" s="5"/>
      <c r="L34" s="84"/>
    </row>
    <row r="35" spans="2:12" ht="15" thickBot="1" x14ac:dyDescent="0.35">
      <c r="B35" s="84"/>
      <c r="C35" s="5"/>
      <c r="G35" s="5"/>
      <c r="H35" s="5"/>
      <c r="I35" s="5"/>
      <c r="J35" s="5"/>
      <c r="K35" s="5"/>
      <c r="L35" s="84"/>
    </row>
    <row r="36" spans="2:12" ht="15" thickBot="1" x14ac:dyDescent="0.35">
      <c r="B36" s="84"/>
      <c r="C36" s="84"/>
      <c r="D36" s="2"/>
      <c r="E36" s="2"/>
      <c r="F36" s="2"/>
      <c r="G36" s="84"/>
      <c r="H36" s="103" t="s">
        <v>5</v>
      </c>
      <c r="I36" s="47">
        <f>H34</f>
        <v>31.2</v>
      </c>
      <c r="J36" s="84"/>
      <c r="K36" s="84"/>
      <c r="L36" s="84"/>
    </row>
    <row r="37" spans="2:12" x14ac:dyDescent="0.3">
      <c r="B37" s="84"/>
      <c r="C37" s="84"/>
      <c r="D37" s="5"/>
      <c r="E37" s="5"/>
      <c r="F37" s="5"/>
      <c r="G37" s="84"/>
      <c r="H37" s="84"/>
      <c r="I37" s="84"/>
      <c r="J37" s="84"/>
      <c r="K37" s="84"/>
      <c r="L37" s="84"/>
    </row>
    <row r="38" spans="2:12" x14ac:dyDescent="0.3">
      <c r="C38" s="84"/>
      <c r="D38" s="84"/>
      <c r="E38" s="84"/>
      <c r="F38" s="84"/>
      <c r="G38" s="84"/>
      <c r="H38" s="84"/>
      <c r="I38" s="84"/>
      <c r="J38" s="84"/>
    </row>
    <row r="39" spans="2:12" x14ac:dyDescent="0.3">
      <c r="D39" s="84"/>
      <c r="E39" s="84"/>
      <c r="F39" s="84"/>
    </row>
    <row r="40" spans="2:12" x14ac:dyDescent="0.3">
      <c r="D40" s="84"/>
      <c r="E40" s="84"/>
      <c r="F40" s="84"/>
    </row>
  </sheetData>
  <mergeCells count="8">
    <mergeCell ref="H32:I32"/>
    <mergeCell ref="H33:I33"/>
    <mergeCell ref="H34:I34"/>
    <mergeCell ref="H6:I6"/>
    <mergeCell ref="C11:D11"/>
    <mergeCell ref="H7:I9"/>
    <mergeCell ref="H21:I21"/>
    <mergeCell ref="H22:I24"/>
  </mergeCells>
  <pageMargins left="0.7" right="0.7" top="0.75" bottom="0.75" header="0.3" footer="0.3"/>
  <ignoredErrors>
    <ignoredError sqref="C5 D19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1D0F-1B00-4831-AC41-7E21B6B3993C}">
  <dimension ref="A1:F13"/>
  <sheetViews>
    <sheetView workbookViewId="0">
      <selection activeCell="H20" sqref="H20"/>
    </sheetView>
  </sheetViews>
  <sheetFormatPr defaultColWidth="15.88671875" defaultRowHeight="14.4" x14ac:dyDescent="0.3"/>
  <cols>
    <col min="1" max="3" width="15.88671875" style="49"/>
    <col min="4" max="4" width="22.77734375" style="49" customWidth="1"/>
    <col min="5" max="16384" width="15.88671875" style="49"/>
  </cols>
  <sheetData>
    <row r="1" spans="1:6" x14ac:dyDescent="0.3">
      <c r="A1" s="49" t="s">
        <v>65</v>
      </c>
    </row>
    <row r="2" spans="1:6" ht="15" thickBot="1" x14ac:dyDescent="0.35"/>
    <row r="3" spans="1:6" ht="15" thickBot="1" x14ac:dyDescent="0.35">
      <c r="B3" s="64" t="s">
        <v>42</v>
      </c>
      <c r="C3" s="48" t="s">
        <v>43</v>
      </c>
      <c r="D3" s="48" t="s">
        <v>46</v>
      </c>
      <c r="E3" s="50"/>
      <c r="F3" s="94" t="s">
        <v>44</v>
      </c>
    </row>
    <row r="4" spans="1:6" ht="15" thickBot="1" x14ac:dyDescent="0.35">
      <c r="B4" s="51">
        <v>45078</v>
      </c>
      <c r="C4" s="52">
        <v>2207.8000000000002</v>
      </c>
      <c r="D4" s="53" t="s">
        <v>38</v>
      </c>
      <c r="F4" s="61">
        <f>AVERAGE(D5:D11)</f>
        <v>8.3735397231375526E-3</v>
      </c>
    </row>
    <row r="5" spans="1:6" ht="15" thickBot="1" x14ac:dyDescent="0.35">
      <c r="B5" s="54">
        <v>45079</v>
      </c>
      <c r="C5" s="55">
        <v>2234.5</v>
      </c>
      <c r="D5" s="59">
        <f>((C5-C4)/C4)</f>
        <v>1.2093486728870286E-2</v>
      </c>
      <c r="F5" s="94" t="s">
        <v>45</v>
      </c>
    </row>
    <row r="6" spans="1:6" ht="15" thickBot="1" x14ac:dyDescent="0.35">
      <c r="B6" s="54">
        <v>45082</v>
      </c>
      <c r="C6" s="55">
        <v>2268.5</v>
      </c>
      <c r="D6" s="59">
        <f>((C6-C5)/C5)</f>
        <v>1.521593197583352E-2</v>
      </c>
      <c r="F6" s="61">
        <f>_xlfn.STDEV.S(D5:D11)</f>
        <v>8.9441832343731716E-3</v>
      </c>
    </row>
    <row r="7" spans="1:6" x14ac:dyDescent="0.3">
      <c r="B7" s="54">
        <v>45083</v>
      </c>
      <c r="C7" s="55">
        <v>2277.9499999999998</v>
      </c>
      <c r="D7" s="59">
        <f t="shared" ref="D6:D11" si="0">((C7-C6)/C6)</f>
        <v>4.1657482918227105E-3</v>
      </c>
    </row>
    <row r="8" spans="1:6" x14ac:dyDescent="0.3">
      <c r="B8" s="54">
        <v>45084</v>
      </c>
      <c r="C8" s="55">
        <v>2315.5</v>
      </c>
      <c r="D8" s="59">
        <f t="shared" si="0"/>
        <v>1.648411949340424E-2</v>
      </c>
    </row>
    <row r="9" spans="1:6" x14ac:dyDescent="0.3">
      <c r="B9" s="54">
        <v>45085</v>
      </c>
      <c r="C9" s="55">
        <v>2340.3000000000002</v>
      </c>
      <c r="D9" s="59">
        <f t="shared" si="0"/>
        <v>1.0710429712805088E-2</v>
      </c>
    </row>
    <row r="10" spans="1:6" x14ac:dyDescent="0.3">
      <c r="B10" s="54">
        <v>45086</v>
      </c>
      <c r="C10" s="55">
        <v>2363</v>
      </c>
      <c r="D10" s="59">
        <f t="shared" si="0"/>
        <v>9.6996111609621918E-3</v>
      </c>
    </row>
    <row r="11" spans="1:6" ht="15" thickBot="1" x14ac:dyDescent="0.35">
      <c r="B11" s="56">
        <v>45089</v>
      </c>
      <c r="C11" s="57">
        <v>2339.9499999999998</v>
      </c>
      <c r="D11" s="60">
        <f t="shared" si="0"/>
        <v>-9.7545493017351589E-3</v>
      </c>
    </row>
    <row r="12" spans="1:6" ht="15" thickBot="1" x14ac:dyDescent="0.35"/>
    <row r="13" spans="1:6" ht="15" thickBot="1" x14ac:dyDescent="0.35">
      <c r="B13" s="104" t="s">
        <v>80</v>
      </c>
      <c r="C13" s="105"/>
      <c r="D13" s="105"/>
      <c r="E13" s="106"/>
    </row>
  </sheetData>
  <mergeCells count="1">
    <mergeCell ref="B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F37D-B8FC-49C2-A694-F1C1AA71AB2B}">
  <dimension ref="A1:G53"/>
  <sheetViews>
    <sheetView workbookViewId="0">
      <selection activeCell="I15" sqref="I15"/>
    </sheetView>
  </sheetViews>
  <sheetFormatPr defaultColWidth="15.88671875" defaultRowHeight="14.4" x14ac:dyDescent="0.3"/>
  <cols>
    <col min="1" max="16384" width="15.88671875" style="2"/>
  </cols>
  <sheetData>
    <row r="1" spans="1:7" x14ac:dyDescent="0.3">
      <c r="A1" s="2" t="s">
        <v>66</v>
      </c>
    </row>
    <row r="2" spans="1:7" ht="15" thickBot="1" x14ac:dyDescent="0.35"/>
    <row r="3" spans="1:7" ht="15" thickBot="1" x14ac:dyDescent="0.35">
      <c r="B3" s="48" t="s">
        <v>47</v>
      </c>
      <c r="D3" s="62" t="s">
        <v>48</v>
      </c>
      <c r="E3" s="14">
        <f>COUNT(B4:B53)</f>
        <v>50</v>
      </c>
      <c r="G3" s="63" t="s">
        <v>49</v>
      </c>
    </row>
    <row r="4" spans="1:7" ht="15" thickBot="1" x14ac:dyDescent="0.35">
      <c r="B4" s="9">
        <v>161</v>
      </c>
      <c r="D4" s="64" t="s">
        <v>50</v>
      </c>
      <c r="E4" s="16">
        <f>MAX(B4:B53)</f>
        <v>173</v>
      </c>
      <c r="G4" s="65"/>
    </row>
    <row r="5" spans="1:7" ht="15" thickBot="1" x14ac:dyDescent="0.35">
      <c r="B5" s="10">
        <v>150</v>
      </c>
      <c r="D5" s="66" t="s">
        <v>51</v>
      </c>
      <c r="E5" s="29">
        <f>MIN(B4:B53)</f>
        <v>150</v>
      </c>
      <c r="G5" s="67"/>
    </row>
    <row r="6" spans="1:7" ht="15" thickBot="1" x14ac:dyDescent="0.35">
      <c r="B6" s="10">
        <v>154</v>
      </c>
      <c r="G6" s="68">
        <v>5</v>
      </c>
    </row>
    <row r="7" spans="1:7" ht="15" thickBot="1" x14ac:dyDescent="0.35">
      <c r="B7" s="10">
        <v>165</v>
      </c>
      <c r="D7" s="64" t="s">
        <v>20</v>
      </c>
      <c r="E7" s="48" t="s">
        <v>52</v>
      </c>
      <c r="G7" s="69"/>
    </row>
    <row r="8" spans="1:7" ht="15" thickBot="1" x14ac:dyDescent="0.35">
      <c r="B8" s="10">
        <v>168</v>
      </c>
      <c r="D8" s="3" t="s">
        <v>57</v>
      </c>
      <c r="E8" s="9">
        <v>155</v>
      </c>
      <c r="G8" s="70"/>
    </row>
    <row r="9" spans="1:7" x14ac:dyDescent="0.3">
      <c r="B9" s="10">
        <v>161</v>
      </c>
      <c r="D9" s="4" t="s">
        <v>58</v>
      </c>
      <c r="E9" s="10">
        <v>160</v>
      </c>
      <c r="G9" s="63" t="s">
        <v>53</v>
      </c>
    </row>
    <row r="10" spans="1:7" x14ac:dyDescent="0.3">
      <c r="B10" s="10">
        <v>154</v>
      </c>
      <c r="D10" s="4" t="s">
        <v>59</v>
      </c>
      <c r="E10" s="10">
        <v>165</v>
      </c>
      <c r="G10" s="65"/>
    </row>
    <row r="11" spans="1:7" ht="15" thickBot="1" x14ac:dyDescent="0.35">
      <c r="B11" s="10">
        <v>162</v>
      </c>
      <c r="D11" s="4" t="s">
        <v>60</v>
      </c>
      <c r="E11" s="10">
        <v>170</v>
      </c>
      <c r="G11" s="67"/>
    </row>
    <row r="12" spans="1:7" ht="15" thickBot="1" x14ac:dyDescent="0.35">
      <c r="B12" s="10">
        <v>150</v>
      </c>
      <c r="D12" s="7" t="s">
        <v>61</v>
      </c>
      <c r="E12" s="11">
        <v>175</v>
      </c>
      <c r="G12" s="71">
        <v>5</v>
      </c>
    </row>
    <row r="13" spans="1:7" x14ac:dyDescent="0.3">
      <c r="B13" s="10">
        <v>151</v>
      </c>
      <c r="G13" s="72"/>
    </row>
    <row r="14" spans="1:7" ht="15" thickBot="1" x14ac:dyDescent="0.35">
      <c r="B14" s="10">
        <v>162</v>
      </c>
      <c r="G14" s="73"/>
    </row>
    <row r="15" spans="1:7" ht="15" thickBot="1" x14ac:dyDescent="0.35">
      <c r="B15" s="10">
        <v>164</v>
      </c>
    </row>
    <row r="16" spans="1:7" ht="15" thickBot="1" x14ac:dyDescent="0.35">
      <c r="B16" s="10">
        <v>171</v>
      </c>
      <c r="D16" s="64" t="s">
        <v>52</v>
      </c>
      <c r="E16" s="48" t="s">
        <v>54</v>
      </c>
      <c r="F16" s="48" t="s">
        <v>55</v>
      </c>
      <c r="G16" s="74" t="s">
        <v>35</v>
      </c>
    </row>
    <row r="17" spans="2:7" x14ac:dyDescent="0.3">
      <c r="B17" s="10">
        <v>165</v>
      </c>
      <c r="D17" s="75">
        <v>155</v>
      </c>
      <c r="E17" s="79">
        <v>12</v>
      </c>
      <c r="F17" s="77">
        <v>0.24</v>
      </c>
      <c r="G17" s="81">
        <f>E17</f>
        <v>12</v>
      </c>
    </row>
    <row r="18" spans="2:7" x14ac:dyDescent="0.3">
      <c r="B18" s="10">
        <v>158</v>
      </c>
      <c r="D18" s="75">
        <v>160</v>
      </c>
      <c r="E18" s="79">
        <v>11</v>
      </c>
      <c r="F18" s="77">
        <v>0.46</v>
      </c>
      <c r="G18" s="82">
        <f>G17+E18</f>
        <v>23</v>
      </c>
    </row>
    <row r="19" spans="2:7" x14ac:dyDescent="0.3">
      <c r="B19" s="10">
        <v>154</v>
      </c>
      <c r="D19" s="75">
        <v>165</v>
      </c>
      <c r="E19" s="79">
        <v>16</v>
      </c>
      <c r="F19" s="77">
        <v>0.78</v>
      </c>
      <c r="G19" s="82">
        <f t="shared" ref="G19:G21" si="0">G18+E19</f>
        <v>39</v>
      </c>
    </row>
    <row r="20" spans="2:7" x14ac:dyDescent="0.3">
      <c r="B20" s="10">
        <v>156</v>
      </c>
      <c r="D20" s="75">
        <v>170</v>
      </c>
      <c r="E20" s="79">
        <v>8</v>
      </c>
      <c r="F20" s="77">
        <v>0.94</v>
      </c>
      <c r="G20" s="82">
        <f t="shared" si="0"/>
        <v>47</v>
      </c>
    </row>
    <row r="21" spans="2:7" x14ac:dyDescent="0.3">
      <c r="B21" s="10">
        <v>172</v>
      </c>
      <c r="D21" s="75">
        <v>175</v>
      </c>
      <c r="E21" s="79">
        <v>3</v>
      </c>
      <c r="F21" s="77">
        <v>1</v>
      </c>
      <c r="G21" s="82">
        <f t="shared" si="0"/>
        <v>50</v>
      </c>
    </row>
    <row r="22" spans="2:7" ht="15" thickBot="1" x14ac:dyDescent="0.35">
      <c r="B22" s="10">
        <v>160</v>
      </c>
      <c r="D22" s="76" t="s">
        <v>56</v>
      </c>
      <c r="E22" s="80">
        <v>0</v>
      </c>
      <c r="F22" s="78">
        <v>1</v>
      </c>
      <c r="G22" s="83" t="s">
        <v>38</v>
      </c>
    </row>
    <row r="23" spans="2:7" x14ac:dyDescent="0.3">
      <c r="B23" s="10">
        <v>170</v>
      </c>
    </row>
    <row r="24" spans="2:7" x14ac:dyDescent="0.3">
      <c r="B24" s="10">
        <v>153</v>
      </c>
    </row>
    <row r="25" spans="2:7" x14ac:dyDescent="0.3">
      <c r="B25" s="10">
        <v>159</v>
      </c>
    </row>
    <row r="26" spans="2:7" x14ac:dyDescent="0.3">
      <c r="B26" s="10">
        <v>161</v>
      </c>
    </row>
    <row r="27" spans="2:7" x14ac:dyDescent="0.3">
      <c r="B27" s="10">
        <v>170</v>
      </c>
    </row>
    <row r="28" spans="2:7" x14ac:dyDescent="0.3">
      <c r="B28" s="10">
        <v>162</v>
      </c>
    </row>
    <row r="29" spans="2:7" x14ac:dyDescent="0.3">
      <c r="B29" s="10">
        <v>165</v>
      </c>
    </row>
    <row r="30" spans="2:7" x14ac:dyDescent="0.3">
      <c r="B30" s="10">
        <v>166</v>
      </c>
    </row>
    <row r="31" spans="2:7" x14ac:dyDescent="0.3">
      <c r="B31" s="10">
        <v>168</v>
      </c>
    </row>
    <row r="32" spans="2:7" x14ac:dyDescent="0.3">
      <c r="B32" s="10">
        <v>165</v>
      </c>
    </row>
    <row r="33" spans="2:2" x14ac:dyDescent="0.3">
      <c r="B33" s="10">
        <v>164</v>
      </c>
    </row>
    <row r="34" spans="2:2" x14ac:dyDescent="0.3">
      <c r="B34" s="10">
        <v>154</v>
      </c>
    </row>
    <row r="35" spans="2:2" x14ac:dyDescent="0.3">
      <c r="B35" s="10">
        <v>152</v>
      </c>
    </row>
    <row r="36" spans="2:2" x14ac:dyDescent="0.3">
      <c r="B36" s="10">
        <v>153</v>
      </c>
    </row>
    <row r="37" spans="2:2" x14ac:dyDescent="0.3">
      <c r="B37" s="10">
        <v>156</v>
      </c>
    </row>
    <row r="38" spans="2:2" x14ac:dyDescent="0.3">
      <c r="B38" s="10">
        <v>158</v>
      </c>
    </row>
    <row r="39" spans="2:2" x14ac:dyDescent="0.3">
      <c r="B39" s="10">
        <v>162</v>
      </c>
    </row>
    <row r="40" spans="2:2" x14ac:dyDescent="0.3">
      <c r="B40" s="10">
        <v>160</v>
      </c>
    </row>
    <row r="41" spans="2:2" x14ac:dyDescent="0.3">
      <c r="B41" s="10">
        <v>161</v>
      </c>
    </row>
    <row r="42" spans="2:2" x14ac:dyDescent="0.3">
      <c r="B42" s="10">
        <v>173</v>
      </c>
    </row>
    <row r="43" spans="2:2" x14ac:dyDescent="0.3">
      <c r="B43" s="10">
        <v>166</v>
      </c>
    </row>
    <row r="44" spans="2:2" x14ac:dyDescent="0.3">
      <c r="B44" s="10">
        <v>161</v>
      </c>
    </row>
    <row r="45" spans="2:2" x14ac:dyDescent="0.3">
      <c r="B45" s="10">
        <v>159</v>
      </c>
    </row>
    <row r="46" spans="2:2" x14ac:dyDescent="0.3">
      <c r="B46" s="10">
        <v>162</v>
      </c>
    </row>
    <row r="47" spans="2:2" x14ac:dyDescent="0.3">
      <c r="B47" s="10">
        <v>167</v>
      </c>
    </row>
    <row r="48" spans="2:2" x14ac:dyDescent="0.3">
      <c r="B48" s="10">
        <v>168</v>
      </c>
    </row>
    <row r="49" spans="2:2" x14ac:dyDescent="0.3">
      <c r="B49" s="10">
        <v>159</v>
      </c>
    </row>
    <row r="50" spans="2:2" x14ac:dyDescent="0.3">
      <c r="B50" s="10">
        <v>158</v>
      </c>
    </row>
    <row r="51" spans="2:2" x14ac:dyDescent="0.3">
      <c r="B51" s="10">
        <v>153</v>
      </c>
    </row>
    <row r="52" spans="2:2" x14ac:dyDescent="0.3">
      <c r="B52" s="10">
        <v>154</v>
      </c>
    </row>
    <row r="53" spans="2:2" ht="15" thickBot="1" x14ac:dyDescent="0.35">
      <c r="B53" s="11">
        <v>159</v>
      </c>
    </row>
  </sheetData>
  <sortState xmlns:xlrd2="http://schemas.microsoft.com/office/spreadsheetml/2017/richdata2" ref="D17:D21">
    <sortCondition ref="D17"/>
  </sortState>
  <mergeCells count="4">
    <mergeCell ref="G3:G5"/>
    <mergeCell ref="G6:G8"/>
    <mergeCell ref="G9:G11"/>
    <mergeCell ref="G12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FE54-76BD-47DA-B154-56BFD3752A6E}">
  <dimension ref="A1:E38"/>
  <sheetViews>
    <sheetView tabSelected="1" workbookViewId="0">
      <selection activeCell="K41" sqref="K41"/>
    </sheetView>
  </sheetViews>
  <sheetFormatPr defaultColWidth="15.88671875" defaultRowHeight="14.4" x14ac:dyDescent="0.3"/>
  <cols>
    <col min="1" max="16384" width="15.88671875" style="2"/>
  </cols>
  <sheetData>
    <row r="1" spans="1:4" x14ac:dyDescent="0.3">
      <c r="A1" s="2" t="s">
        <v>67</v>
      </c>
    </row>
    <row r="2" spans="1:4" ht="15" thickBot="1" x14ac:dyDescent="0.35"/>
    <row r="3" spans="1:4" ht="15" thickBot="1" x14ac:dyDescent="0.35">
      <c r="B3" s="101" t="s">
        <v>18</v>
      </c>
      <c r="C3" s="102"/>
    </row>
    <row r="4" spans="1:4" ht="15" thickBot="1" x14ac:dyDescent="0.35">
      <c r="B4" s="101" t="s">
        <v>17</v>
      </c>
      <c r="C4" s="102"/>
    </row>
    <row r="5" spans="1:4" x14ac:dyDescent="0.3">
      <c r="B5" s="25"/>
      <c r="C5" s="26"/>
    </row>
    <row r="6" spans="1:4" ht="15" thickBot="1" x14ac:dyDescent="0.35">
      <c r="B6" s="27"/>
      <c r="C6" s="28"/>
    </row>
    <row r="7" spans="1:4" ht="15" thickBot="1" x14ac:dyDescent="0.35"/>
    <row r="8" spans="1:4" ht="15" thickBot="1" x14ac:dyDescent="0.35">
      <c r="B8" s="95" t="s">
        <v>4</v>
      </c>
      <c r="C8" s="16">
        <v>8</v>
      </c>
    </row>
    <row r="9" spans="1:4" ht="15" thickBot="1" x14ac:dyDescent="0.35">
      <c r="B9" s="95" t="s">
        <v>5</v>
      </c>
      <c r="C9" s="16">
        <v>13.5</v>
      </c>
    </row>
    <row r="10" spans="1:4" ht="15" thickBot="1" x14ac:dyDescent="0.35">
      <c r="B10" s="96" t="s">
        <v>18</v>
      </c>
      <c r="C10" s="29">
        <f>((3*C9)-2*(C8))</f>
        <v>24.5</v>
      </c>
    </row>
    <row r="12" spans="1:4" x14ac:dyDescent="0.3">
      <c r="A12" s="2" t="s">
        <v>68</v>
      </c>
    </row>
    <row r="13" spans="1:4" ht="15" thickBot="1" x14ac:dyDescent="0.35"/>
    <row r="14" spans="1:4" ht="15" thickBot="1" x14ac:dyDescent="0.35">
      <c r="B14" s="48" t="s">
        <v>7</v>
      </c>
    </row>
    <row r="15" spans="1:4" ht="15" thickBot="1" x14ac:dyDescent="0.35">
      <c r="B15" s="10">
        <v>10</v>
      </c>
      <c r="D15" s="89" t="s">
        <v>11</v>
      </c>
    </row>
    <row r="16" spans="1:4" ht="15" thickBot="1" x14ac:dyDescent="0.35">
      <c r="B16" s="10">
        <v>8</v>
      </c>
      <c r="D16" s="13">
        <f>QUARTILE(B15:B24,1)</f>
        <v>8</v>
      </c>
    </row>
    <row r="17" spans="1:4" ht="15" thickBot="1" x14ac:dyDescent="0.35">
      <c r="B17" s="10">
        <v>14</v>
      </c>
    </row>
    <row r="18" spans="1:4" ht="15" thickBot="1" x14ac:dyDescent="0.35">
      <c r="B18" s="10">
        <v>25</v>
      </c>
      <c r="D18" s="89" t="s">
        <v>13</v>
      </c>
    </row>
    <row r="19" spans="1:4" ht="15" thickBot="1" x14ac:dyDescent="0.35">
      <c r="B19" s="10">
        <v>8</v>
      </c>
      <c r="D19" s="13">
        <f>QUARTILE(B15:B24,3)</f>
        <v>13</v>
      </c>
    </row>
    <row r="20" spans="1:4" ht="15" thickBot="1" x14ac:dyDescent="0.35">
      <c r="B20" s="10">
        <v>9</v>
      </c>
    </row>
    <row r="21" spans="1:4" ht="15" thickBot="1" x14ac:dyDescent="0.35">
      <c r="B21" s="10">
        <v>54</v>
      </c>
      <c r="D21" s="89" t="s">
        <v>69</v>
      </c>
    </row>
    <row r="22" spans="1:4" x14ac:dyDescent="0.3">
      <c r="B22" s="10">
        <v>7</v>
      </c>
      <c r="D22" s="85"/>
    </row>
    <row r="23" spans="1:4" ht="15" thickBot="1" x14ac:dyDescent="0.35">
      <c r="B23" s="10">
        <v>8</v>
      </c>
      <c r="D23" s="86"/>
    </row>
    <row r="24" spans="1:4" ht="15" thickBot="1" x14ac:dyDescent="0.35">
      <c r="B24" s="11">
        <v>5</v>
      </c>
    </row>
    <row r="25" spans="1:4" ht="15" thickBot="1" x14ac:dyDescent="0.35">
      <c r="D25" s="94" t="s">
        <v>69</v>
      </c>
    </row>
    <row r="26" spans="1:4" ht="15" thickBot="1" x14ac:dyDescent="0.35">
      <c r="D26" s="13">
        <f>(D19-D16)/2</f>
        <v>2.5</v>
      </c>
    </row>
    <row r="29" spans="1:4" x14ac:dyDescent="0.3">
      <c r="A29" s="2" t="s">
        <v>70</v>
      </c>
    </row>
    <row r="30" spans="1:4" ht="15" thickBot="1" x14ac:dyDescent="0.35"/>
    <row r="31" spans="1:4" ht="15" thickBot="1" x14ac:dyDescent="0.35">
      <c r="B31" s="97" t="s">
        <v>71</v>
      </c>
      <c r="C31" s="98"/>
    </row>
    <row r="32" spans="1:4" x14ac:dyDescent="0.3">
      <c r="B32" s="4" t="s">
        <v>72</v>
      </c>
      <c r="C32" s="9">
        <v>20</v>
      </c>
    </row>
    <row r="33" spans="2:5" x14ac:dyDescent="0.3">
      <c r="B33" s="4" t="s">
        <v>73</v>
      </c>
      <c r="C33" s="10">
        <v>30</v>
      </c>
    </row>
    <row r="34" spans="2:5" x14ac:dyDescent="0.3">
      <c r="B34" s="4" t="s">
        <v>74</v>
      </c>
      <c r="C34" s="10">
        <v>40</v>
      </c>
    </row>
    <row r="35" spans="2:5" ht="15" thickBot="1" x14ac:dyDescent="0.35">
      <c r="B35" s="4" t="s">
        <v>75</v>
      </c>
      <c r="C35" s="11">
        <v>8</v>
      </c>
    </row>
    <row r="36" spans="2:5" ht="15" thickBot="1" x14ac:dyDescent="0.35">
      <c r="B36" s="95" t="s">
        <v>31</v>
      </c>
      <c r="C36" s="94">
        <f>SUM(C32:C35)</f>
        <v>98</v>
      </c>
    </row>
    <row r="37" spans="2:5" ht="15" thickBot="1" x14ac:dyDescent="0.35"/>
    <row r="38" spans="2:5" ht="15" thickBot="1" x14ac:dyDescent="0.35">
      <c r="B38" s="19" t="s">
        <v>76</v>
      </c>
      <c r="C38" s="20"/>
      <c r="D38" s="20"/>
      <c r="E38" s="21"/>
    </row>
  </sheetData>
  <mergeCells count="6">
    <mergeCell ref="B3:C3"/>
    <mergeCell ref="B4:C4"/>
    <mergeCell ref="B5:C6"/>
    <mergeCell ref="D22:D23"/>
    <mergeCell ref="B31:C31"/>
    <mergeCell ref="B38:E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2023-09-12T04:00:43Z</dcterms:modified>
</cp:coreProperties>
</file>