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9de2021119d308/Desktop/Projects/"/>
    </mc:Choice>
  </mc:AlternateContent>
  <xr:revisionPtr revIDLastSave="0" documentId="8_{9D75F8EF-D086-416F-9690-F7032F20D3E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6" r:id="rId1"/>
    <sheet name="Clean Dataset" sheetId="1" r:id="rId2"/>
    <sheet name="Raw Dataset" sheetId="5" r:id="rId3"/>
    <sheet name="Month1  March" sheetId="2" r:id="rId4"/>
    <sheet name="Month2  April" sheetId="3" r:id="rId5"/>
    <sheet name="Month3  May" sheetId="4" r:id="rId6"/>
    <sheet name="Sheet2" sheetId="7" r:id="rId7"/>
    <sheet name="Sheet3" sheetId="8" r:id="rId8"/>
    <sheet name="Sheet4" sheetId="9" r:id="rId9"/>
    <sheet name="Sheet1" sheetId="1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5" i="6" l="1"/>
  <c r="G3" i="19"/>
  <c r="G4" i="19"/>
  <c r="G5" i="19"/>
  <c r="G2" i="19"/>
  <c r="F5" i="19"/>
  <c r="E5" i="19"/>
  <c r="B3" i="19"/>
  <c r="B4" i="19"/>
  <c r="B2" i="19"/>
  <c r="B50" i="3"/>
  <c r="D5" i="19"/>
  <c r="B5" i="19" s="1"/>
  <c r="C5" i="19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J70" i="1"/>
  <c r="A92" i="1"/>
  <c r="I91" i="1" s="1"/>
  <c r="A3" i="1"/>
  <c r="I3" i="1" s="1"/>
  <c r="B68" i="1"/>
  <c r="A69" i="1"/>
  <c r="I69" i="1" s="1"/>
  <c r="A71" i="1"/>
  <c r="I71" i="1" s="1"/>
  <c r="A72" i="1"/>
  <c r="I72" i="1" s="1"/>
  <c r="A73" i="1"/>
  <c r="I73" i="1" s="1"/>
  <c r="A74" i="1"/>
  <c r="I74" i="1" s="1"/>
  <c r="A75" i="1"/>
  <c r="I75" i="1" s="1"/>
  <c r="A76" i="1"/>
  <c r="I76" i="1" s="1"/>
  <c r="A77" i="1"/>
  <c r="I77" i="1" s="1"/>
  <c r="A78" i="1"/>
  <c r="I78" i="1" s="1"/>
  <c r="A79" i="1"/>
  <c r="I79" i="1" s="1"/>
  <c r="A80" i="1"/>
  <c r="I80" i="1" s="1"/>
  <c r="A81" i="1"/>
  <c r="I81" i="1" s="1"/>
  <c r="A82" i="1"/>
  <c r="I82" i="1" s="1"/>
  <c r="A83" i="1"/>
  <c r="I83" i="1" s="1"/>
  <c r="A84" i="1"/>
  <c r="I84" i="1" s="1"/>
  <c r="A85" i="1"/>
  <c r="I85" i="1" s="1"/>
  <c r="A86" i="1"/>
  <c r="I86" i="1" s="1"/>
  <c r="A87" i="1"/>
  <c r="I87" i="1" s="1"/>
  <c r="A88" i="1"/>
  <c r="I88" i="1" s="1"/>
  <c r="A89" i="1"/>
  <c r="I89" i="1" s="1"/>
  <c r="A90" i="1"/>
  <c r="I90" i="1" s="1"/>
  <c r="A93" i="1"/>
  <c r="I93" i="1" s="1"/>
  <c r="A94" i="1"/>
  <c r="I94" i="1" s="1"/>
  <c r="A95" i="1"/>
  <c r="I95" i="1" s="1"/>
  <c r="A96" i="1"/>
  <c r="I96" i="1" s="1"/>
  <c r="A97" i="1"/>
  <c r="I97" i="1" s="1"/>
  <c r="A98" i="1"/>
  <c r="I98" i="1" s="1"/>
  <c r="A99" i="1"/>
  <c r="I99" i="1" s="1"/>
  <c r="A100" i="1"/>
  <c r="I100" i="1" s="1"/>
  <c r="A101" i="1"/>
  <c r="I101" i="1" s="1"/>
  <c r="A102" i="1"/>
  <c r="I102" i="1" s="1"/>
  <c r="A103" i="1"/>
  <c r="I103" i="1" s="1"/>
  <c r="A104" i="1"/>
  <c r="I104" i="1" s="1"/>
  <c r="A105" i="1"/>
  <c r="I105" i="1" s="1"/>
  <c r="A106" i="1"/>
  <c r="I106" i="1" s="1"/>
  <c r="A107" i="1"/>
  <c r="I107" i="1" s="1"/>
  <c r="A108" i="1"/>
  <c r="I108" i="1" s="1"/>
  <c r="A109" i="1"/>
  <c r="I109" i="1" s="1"/>
  <c r="A110" i="1"/>
  <c r="I110" i="1" s="1"/>
  <c r="A111" i="1"/>
  <c r="I111" i="1" s="1"/>
  <c r="A112" i="1"/>
  <c r="I112" i="1" s="1"/>
  <c r="A113" i="1"/>
  <c r="I113" i="1" s="1"/>
  <c r="A114" i="1"/>
  <c r="I114" i="1" s="1"/>
  <c r="A115" i="1"/>
  <c r="I115" i="1" s="1"/>
  <c r="A116" i="1"/>
  <c r="I116" i="1" s="1"/>
  <c r="A117" i="1"/>
  <c r="I117" i="1" s="1"/>
  <c r="A118" i="1"/>
  <c r="I118" i="1" s="1"/>
  <c r="A119" i="1"/>
  <c r="I119" i="1" s="1"/>
  <c r="A120" i="1"/>
  <c r="I120" i="1" s="1"/>
  <c r="A121" i="1"/>
  <c r="I121" i="1" s="1"/>
  <c r="A122" i="1"/>
  <c r="I122" i="1" s="1"/>
  <c r="A123" i="1"/>
  <c r="I123" i="1" s="1"/>
  <c r="A124" i="1"/>
  <c r="I124" i="1" s="1"/>
  <c r="A125" i="1"/>
  <c r="I125" i="1" s="1"/>
  <c r="A126" i="1"/>
  <c r="I126" i="1" s="1"/>
  <c r="A127" i="1"/>
  <c r="I127" i="1" s="1"/>
  <c r="A128" i="1"/>
  <c r="I128" i="1" s="1"/>
  <c r="A129" i="1"/>
  <c r="I129" i="1" s="1"/>
  <c r="A130" i="1"/>
  <c r="I130" i="1" s="1"/>
  <c r="A131" i="1"/>
  <c r="I131" i="1" s="1"/>
  <c r="A132" i="1"/>
  <c r="I132" i="1" s="1"/>
  <c r="A1" i="1"/>
  <c r="A4" i="1"/>
  <c r="I4" i="1" s="1"/>
  <c r="A5" i="1"/>
  <c r="I5" i="1" s="1"/>
  <c r="A6" i="1"/>
  <c r="I6" i="1" s="1"/>
  <c r="A7" i="1"/>
  <c r="I7" i="1" s="1"/>
  <c r="A8" i="1"/>
  <c r="I8" i="1" s="1"/>
  <c r="A9" i="1"/>
  <c r="I9" i="1" s="1"/>
  <c r="A10" i="1"/>
  <c r="I10" i="1" s="1"/>
  <c r="A11" i="1"/>
  <c r="I11" i="1" s="1"/>
  <c r="A12" i="1"/>
  <c r="I12" i="1" s="1"/>
  <c r="A13" i="1"/>
  <c r="I13" i="1" s="1"/>
  <c r="A14" i="1"/>
  <c r="I14" i="1" s="1"/>
  <c r="A15" i="1"/>
  <c r="I15" i="1" s="1"/>
  <c r="A16" i="1"/>
  <c r="I16" i="1" s="1"/>
  <c r="A17" i="1"/>
  <c r="I17" i="1" s="1"/>
  <c r="A18" i="1"/>
  <c r="I18" i="1" s="1"/>
  <c r="A19" i="1"/>
  <c r="I19" i="1" s="1"/>
  <c r="A20" i="1"/>
  <c r="I20" i="1" s="1"/>
  <c r="A21" i="1"/>
  <c r="I21" i="1" s="1"/>
  <c r="A22" i="1"/>
  <c r="I22" i="1" s="1"/>
  <c r="A23" i="1"/>
  <c r="I23" i="1" s="1"/>
  <c r="A24" i="1"/>
  <c r="I24" i="1" s="1"/>
  <c r="A25" i="1"/>
  <c r="I25" i="1" s="1"/>
  <c r="A26" i="1"/>
  <c r="I26" i="1" s="1"/>
  <c r="A27" i="1"/>
  <c r="I27" i="1" s="1"/>
  <c r="A28" i="1"/>
  <c r="I28" i="1" s="1"/>
  <c r="A29" i="1"/>
  <c r="I29" i="1" s="1"/>
  <c r="A30" i="1"/>
  <c r="I30" i="1" s="1"/>
  <c r="A31" i="1"/>
  <c r="I31" i="1" s="1"/>
  <c r="A32" i="1"/>
  <c r="I32" i="1" s="1"/>
  <c r="A33" i="1"/>
  <c r="I33" i="1" s="1"/>
  <c r="A34" i="1"/>
  <c r="I34" i="1" s="1"/>
  <c r="A35" i="1"/>
  <c r="I35" i="1" s="1"/>
  <c r="A36" i="1"/>
  <c r="I36" i="1" s="1"/>
  <c r="A37" i="1"/>
  <c r="I37" i="1" s="1"/>
  <c r="A38" i="1"/>
  <c r="I38" i="1" s="1"/>
  <c r="A39" i="1"/>
  <c r="I39" i="1" s="1"/>
  <c r="A40" i="1"/>
  <c r="I40" i="1" s="1"/>
  <c r="A41" i="1"/>
  <c r="I41" i="1" s="1"/>
  <c r="A42" i="1"/>
  <c r="I42" i="1" s="1"/>
  <c r="A43" i="1"/>
  <c r="I43" i="1" s="1"/>
  <c r="A44" i="1"/>
  <c r="I44" i="1" s="1"/>
  <c r="A45" i="1"/>
  <c r="I45" i="1" s="1"/>
  <c r="A46" i="1"/>
  <c r="I46" i="1" s="1"/>
  <c r="A47" i="1"/>
  <c r="I47" i="1" s="1"/>
  <c r="A48" i="1"/>
  <c r="I48" i="1" s="1"/>
  <c r="A49" i="1"/>
  <c r="I49" i="1" s="1"/>
  <c r="A50" i="1"/>
  <c r="I50" i="1" s="1"/>
  <c r="A51" i="1"/>
  <c r="I51" i="1" s="1"/>
  <c r="A52" i="1"/>
  <c r="I52" i="1" s="1"/>
  <c r="A53" i="1"/>
  <c r="I53" i="1" s="1"/>
  <c r="A54" i="1"/>
  <c r="I54" i="1" s="1"/>
  <c r="A55" i="1"/>
  <c r="I55" i="1" s="1"/>
  <c r="A56" i="1"/>
  <c r="I56" i="1" s="1"/>
  <c r="A57" i="1"/>
  <c r="I57" i="1" s="1"/>
  <c r="A58" i="1"/>
  <c r="I58" i="1" s="1"/>
  <c r="A59" i="1"/>
  <c r="I59" i="1" s="1"/>
  <c r="A60" i="1"/>
  <c r="I60" i="1" s="1"/>
  <c r="A61" i="1"/>
  <c r="I61" i="1" s="1"/>
  <c r="A62" i="1"/>
  <c r="I62" i="1" s="1"/>
  <c r="A63" i="1"/>
  <c r="I63" i="1" s="1"/>
  <c r="A64" i="1"/>
  <c r="I64" i="1" s="1"/>
  <c r="A65" i="1"/>
  <c r="I65" i="1" s="1"/>
  <c r="A66" i="1"/>
  <c r="I66" i="1" s="1"/>
  <c r="A67" i="1"/>
  <c r="I67" i="1" s="1"/>
  <c r="A68" i="1"/>
  <c r="I68" i="1" s="1"/>
  <c r="I92" i="1" l="1"/>
  <c r="J40" i="1"/>
  <c r="J73" i="1"/>
  <c r="J75" i="1"/>
  <c r="J79" i="1"/>
  <c r="J85" i="1"/>
  <c r="J89" i="1"/>
  <c r="J101" i="1"/>
  <c r="J111" i="1"/>
  <c r="J115" i="1"/>
  <c r="J121" i="1"/>
  <c r="J123" i="1"/>
  <c r="J125" i="1"/>
  <c r="J7" i="1"/>
  <c r="J8" i="1"/>
  <c r="J10" i="1"/>
  <c r="J11" i="1"/>
  <c r="J12" i="1"/>
  <c r="J14" i="1"/>
  <c r="J15" i="1"/>
  <c r="J64" i="1"/>
  <c r="J16" i="1"/>
  <c r="J4" i="1"/>
  <c r="J6" i="1"/>
  <c r="B30" i="4"/>
  <c r="B29" i="4"/>
  <c r="B28" i="4" s="1"/>
  <c r="B27" i="4"/>
  <c r="B26" i="4"/>
  <c r="B25" i="4"/>
  <c r="H2" i="4"/>
  <c r="C2" i="4"/>
  <c r="B2" i="4"/>
  <c r="A2" i="4"/>
  <c r="E1" i="4"/>
  <c r="D1" i="4"/>
  <c r="C1" i="4"/>
  <c r="B1" i="4"/>
  <c r="A1" i="4"/>
  <c r="B49" i="3"/>
  <c r="B48" i="3" s="1"/>
  <c r="B47" i="3"/>
  <c r="B46" i="3"/>
  <c r="B45" i="3"/>
  <c r="H2" i="3"/>
  <c r="C2" i="3"/>
  <c r="B2" i="3"/>
  <c r="A2" i="3"/>
  <c r="E1" i="3"/>
  <c r="D1" i="3"/>
  <c r="C1" i="3"/>
  <c r="B1" i="3"/>
  <c r="A1" i="3"/>
  <c r="E74" i="2"/>
  <c r="H74" i="2" s="1"/>
  <c r="D74" i="2"/>
  <c r="F74" i="2" s="1"/>
  <c r="C74" i="2"/>
  <c r="B74" i="2"/>
  <c r="E73" i="2"/>
  <c r="H73" i="2" s="1"/>
  <c r="D73" i="2"/>
  <c r="G73" i="2" s="1"/>
  <c r="C73" i="2"/>
  <c r="B73" i="2"/>
  <c r="E72" i="2"/>
  <c r="H72" i="2" s="1"/>
  <c r="D72" i="2"/>
  <c r="G72" i="2" s="1"/>
  <c r="C72" i="2"/>
  <c r="B72" i="2"/>
  <c r="E71" i="2"/>
  <c r="H71" i="2" s="1"/>
  <c r="D71" i="2"/>
  <c r="F71" i="2" s="1"/>
  <c r="C71" i="2"/>
  <c r="B71" i="2"/>
  <c r="H70" i="2"/>
  <c r="F70" i="2"/>
  <c r="E69" i="2"/>
  <c r="H69" i="2" s="1"/>
  <c r="D69" i="2"/>
  <c r="F69" i="2" s="1"/>
  <c r="C69" i="2"/>
  <c r="B69" i="2"/>
  <c r="E68" i="2"/>
  <c r="H68" i="2" s="1"/>
  <c r="D68" i="2"/>
  <c r="F68" i="2" s="1"/>
  <c r="C68" i="2"/>
  <c r="B68" i="2"/>
  <c r="E67" i="2"/>
  <c r="H67" i="2" s="1"/>
  <c r="D67" i="2"/>
  <c r="F67" i="2" s="1"/>
  <c r="C67" i="2"/>
  <c r="B67" i="2"/>
  <c r="E66" i="2"/>
  <c r="H66" i="2" s="1"/>
  <c r="D66" i="2"/>
  <c r="F66" i="2" s="1"/>
  <c r="C66" i="2"/>
  <c r="B66" i="2"/>
  <c r="E65" i="2"/>
  <c r="H65" i="2" s="1"/>
  <c r="D65" i="2"/>
  <c r="F65" i="2" s="1"/>
  <c r="C65" i="2"/>
  <c r="B65" i="2"/>
  <c r="E64" i="2"/>
  <c r="H64" i="2" s="1"/>
  <c r="D64" i="2"/>
  <c r="G64" i="2" s="1"/>
  <c r="C64" i="2"/>
  <c r="B64" i="2"/>
  <c r="E63" i="2"/>
  <c r="H63" i="2" s="1"/>
  <c r="D63" i="2"/>
  <c r="F63" i="2" s="1"/>
  <c r="C63" i="2"/>
  <c r="B63" i="2"/>
  <c r="E62" i="2"/>
  <c r="H62" i="2" s="1"/>
  <c r="D62" i="2"/>
  <c r="F62" i="2" s="1"/>
  <c r="C62" i="2"/>
  <c r="B62" i="2"/>
  <c r="E61" i="2"/>
  <c r="H61" i="2" s="1"/>
  <c r="D61" i="2"/>
  <c r="G61" i="2" s="1"/>
  <c r="C61" i="2"/>
  <c r="B61" i="2"/>
  <c r="E60" i="2"/>
  <c r="H60" i="2" s="1"/>
  <c r="D60" i="2"/>
  <c r="G60" i="2" s="1"/>
  <c r="C60" i="2"/>
  <c r="B60" i="2"/>
  <c r="E59" i="2"/>
  <c r="H59" i="2" s="1"/>
  <c r="D59" i="2"/>
  <c r="F59" i="2" s="1"/>
  <c r="C59" i="2"/>
  <c r="B59" i="2"/>
  <c r="E58" i="2"/>
  <c r="H58" i="2" s="1"/>
  <c r="D58" i="2"/>
  <c r="G58" i="2" s="1"/>
  <c r="C58" i="2"/>
  <c r="B58" i="2"/>
  <c r="E57" i="2"/>
  <c r="H57" i="2" s="1"/>
  <c r="D57" i="2"/>
  <c r="G57" i="2" s="1"/>
  <c r="C57" i="2"/>
  <c r="B57" i="2"/>
  <c r="E56" i="2"/>
  <c r="H56" i="2" s="1"/>
  <c r="D56" i="2"/>
  <c r="F56" i="2" s="1"/>
  <c r="C56" i="2"/>
  <c r="B56" i="2"/>
  <c r="E55" i="2"/>
  <c r="H55" i="2" s="1"/>
  <c r="D55" i="2"/>
  <c r="G55" i="2" s="1"/>
  <c r="C55" i="2"/>
  <c r="B55" i="2"/>
  <c r="E54" i="2"/>
  <c r="H54" i="2" s="1"/>
  <c r="D54" i="2"/>
  <c r="G54" i="2" s="1"/>
  <c r="C54" i="2"/>
  <c r="B54" i="2"/>
  <c r="E53" i="2"/>
  <c r="H53" i="2" s="1"/>
  <c r="D53" i="2"/>
  <c r="F53" i="2" s="1"/>
  <c r="C53" i="2"/>
  <c r="B53" i="2"/>
  <c r="E52" i="2"/>
  <c r="H52" i="2" s="1"/>
  <c r="D52" i="2"/>
  <c r="G52" i="2" s="1"/>
  <c r="C52" i="2"/>
  <c r="B52" i="2"/>
  <c r="E51" i="2"/>
  <c r="H51" i="2" s="1"/>
  <c r="D51" i="2"/>
  <c r="G51" i="2" s="1"/>
  <c r="C51" i="2"/>
  <c r="B51" i="2"/>
  <c r="E50" i="2"/>
  <c r="H50" i="2" s="1"/>
  <c r="D50" i="2"/>
  <c r="F50" i="2" s="1"/>
  <c r="C50" i="2"/>
  <c r="B50" i="2"/>
  <c r="E49" i="2"/>
  <c r="H49" i="2" s="1"/>
  <c r="D49" i="2"/>
  <c r="G49" i="2" s="1"/>
  <c r="C49" i="2"/>
  <c r="B49" i="2"/>
  <c r="E48" i="2"/>
  <c r="H48" i="2" s="1"/>
  <c r="D48" i="2"/>
  <c r="G48" i="2" s="1"/>
  <c r="C48" i="2"/>
  <c r="B48" i="2"/>
  <c r="E47" i="2"/>
  <c r="H47" i="2" s="1"/>
  <c r="D47" i="2"/>
  <c r="F47" i="2" s="1"/>
  <c r="C47" i="2"/>
  <c r="B47" i="2"/>
  <c r="E46" i="2"/>
  <c r="H46" i="2" s="1"/>
  <c r="D46" i="2"/>
  <c r="G46" i="2" s="1"/>
  <c r="C46" i="2"/>
  <c r="B46" i="2"/>
  <c r="E45" i="2"/>
  <c r="H45" i="2" s="1"/>
  <c r="D45" i="2"/>
  <c r="G45" i="2" s="1"/>
  <c r="C45" i="2"/>
  <c r="B45" i="2"/>
  <c r="E44" i="2"/>
  <c r="H44" i="2" s="1"/>
  <c r="D44" i="2"/>
  <c r="F44" i="2" s="1"/>
  <c r="C44" i="2"/>
  <c r="B44" i="2"/>
  <c r="E43" i="2"/>
  <c r="H43" i="2" s="1"/>
  <c r="D43" i="2"/>
  <c r="G43" i="2" s="1"/>
  <c r="C43" i="2"/>
  <c r="B43" i="2"/>
  <c r="E42" i="2"/>
  <c r="H42" i="2" s="1"/>
  <c r="D42" i="2"/>
  <c r="G42" i="2" s="1"/>
  <c r="C42" i="2"/>
  <c r="B42" i="2"/>
  <c r="E41" i="2"/>
  <c r="H41" i="2" s="1"/>
  <c r="D41" i="2"/>
  <c r="F41" i="2" s="1"/>
  <c r="C41" i="2"/>
  <c r="B41" i="2"/>
  <c r="E40" i="2"/>
  <c r="H40" i="2" s="1"/>
  <c r="D40" i="2"/>
  <c r="G40" i="2" s="1"/>
  <c r="C40" i="2"/>
  <c r="B40" i="2"/>
  <c r="E39" i="2"/>
  <c r="H39" i="2" s="1"/>
  <c r="D39" i="2"/>
  <c r="G39" i="2" s="1"/>
  <c r="C39" i="2"/>
  <c r="B39" i="2"/>
  <c r="E38" i="2"/>
  <c r="H38" i="2" s="1"/>
  <c r="D38" i="2"/>
  <c r="G38" i="2" s="1"/>
  <c r="C38" i="2"/>
  <c r="B38" i="2"/>
  <c r="E37" i="2"/>
  <c r="H37" i="2" s="1"/>
  <c r="D37" i="2"/>
  <c r="G37" i="2" s="1"/>
  <c r="C37" i="2"/>
  <c r="B37" i="2"/>
  <c r="E36" i="2"/>
  <c r="H36" i="2" s="1"/>
  <c r="D36" i="2"/>
  <c r="G36" i="2" s="1"/>
  <c r="C36" i="2"/>
  <c r="B36" i="2"/>
  <c r="E35" i="2"/>
  <c r="H35" i="2" s="1"/>
  <c r="D35" i="2"/>
  <c r="G35" i="2" s="1"/>
  <c r="C35" i="2"/>
  <c r="B35" i="2"/>
  <c r="E34" i="2"/>
  <c r="H34" i="2" s="1"/>
  <c r="D34" i="2"/>
  <c r="G34" i="2" s="1"/>
  <c r="C34" i="2"/>
  <c r="B34" i="2"/>
  <c r="E33" i="2"/>
  <c r="H33" i="2" s="1"/>
  <c r="D33" i="2"/>
  <c r="F33" i="2" s="1"/>
  <c r="C33" i="2"/>
  <c r="B33" i="2"/>
  <c r="E32" i="2"/>
  <c r="H32" i="2" s="1"/>
  <c r="D32" i="2"/>
  <c r="G32" i="2" s="1"/>
  <c r="C32" i="2"/>
  <c r="B32" i="2"/>
  <c r="E31" i="2"/>
  <c r="H31" i="2" s="1"/>
  <c r="D31" i="2"/>
  <c r="G31" i="2" s="1"/>
  <c r="C31" i="2"/>
  <c r="B31" i="2"/>
  <c r="E30" i="2"/>
  <c r="H30" i="2" s="1"/>
  <c r="D30" i="2"/>
  <c r="G30" i="2" s="1"/>
  <c r="C30" i="2"/>
  <c r="B30" i="2"/>
  <c r="E29" i="2"/>
  <c r="H29" i="2" s="1"/>
  <c r="D29" i="2"/>
  <c r="G29" i="2" s="1"/>
  <c r="C29" i="2"/>
  <c r="B29" i="2"/>
  <c r="E28" i="2"/>
  <c r="H28" i="2" s="1"/>
  <c r="D28" i="2"/>
  <c r="F28" i="2" s="1"/>
  <c r="C28" i="2"/>
  <c r="B28" i="2"/>
  <c r="E27" i="2"/>
  <c r="H27" i="2" s="1"/>
  <c r="D27" i="2"/>
  <c r="F27" i="2" s="1"/>
  <c r="C27" i="2"/>
  <c r="B27" i="2"/>
  <c r="E26" i="2"/>
  <c r="H26" i="2" s="1"/>
  <c r="D26" i="2"/>
  <c r="G26" i="2" s="1"/>
  <c r="C26" i="2"/>
  <c r="B26" i="2"/>
  <c r="E25" i="2"/>
  <c r="H25" i="2" s="1"/>
  <c r="D25" i="2"/>
  <c r="G25" i="2" s="1"/>
  <c r="C25" i="2"/>
  <c r="B25" i="2"/>
  <c r="E24" i="2"/>
  <c r="H24" i="2" s="1"/>
  <c r="D24" i="2"/>
  <c r="G24" i="2" s="1"/>
  <c r="C24" i="2"/>
  <c r="B24" i="2"/>
  <c r="E23" i="2"/>
  <c r="H23" i="2" s="1"/>
  <c r="D23" i="2"/>
  <c r="G23" i="2" s="1"/>
  <c r="C23" i="2"/>
  <c r="B23" i="2"/>
  <c r="E22" i="2"/>
  <c r="H22" i="2" s="1"/>
  <c r="D22" i="2"/>
  <c r="G22" i="2" s="1"/>
  <c r="C22" i="2"/>
  <c r="B22" i="2"/>
  <c r="E21" i="2"/>
  <c r="H21" i="2" s="1"/>
  <c r="D21" i="2"/>
  <c r="G21" i="2" s="1"/>
  <c r="C21" i="2"/>
  <c r="B21" i="2"/>
  <c r="E20" i="2"/>
  <c r="H20" i="2" s="1"/>
  <c r="D20" i="2"/>
  <c r="G20" i="2" s="1"/>
  <c r="C20" i="2"/>
  <c r="B20" i="2"/>
  <c r="E19" i="2"/>
  <c r="H19" i="2" s="1"/>
  <c r="D19" i="2"/>
  <c r="G19" i="2" s="1"/>
  <c r="C19" i="2"/>
  <c r="B19" i="2"/>
  <c r="E18" i="2"/>
  <c r="H18" i="2" s="1"/>
  <c r="D18" i="2"/>
  <c r="G18" i="2" s="1"/>
  <c r="C18" i="2"/>
  <c r="B18" i="2"/>
  <c r="E17" i="2"/>
  <c r="H17" i="2" s="1"/>
  <c r="D17" i="2"/>
  <c r="G17" i="2" s="1"/>
  <c r="C17" i="2"/>
  <c r="B17" i="2"/>
  <c r="E16" i="2"/>
  <c r="H16" i="2" s="1"/>
  <c r="D16" i="2"/>
  <c r="G16" i="2" s="1"/>
  <c r="C16" i="2"/>
  <c r="B16" i="2"/>
  <c r="E15" i="2"/>
  <c r="H15" i="2" s="1"/>
  <c r="D15" i="2"/>
  <c r="G15" i="2" s="1"/>
  <c r="C15" i="2"/>
  <c r="B15" i="2"/>
  <c r="E14" i="2"/>
  <c r="H14" i="2" s="1"/>
  <c r="D14" i="2"/>
  <c r="F14" i="2" s="1"/>
  <c r="C14" i="2"/>
  <c r="B14" i="2"/>
  <c r="E13" i="2"/>
  <c r="H13" i="2" s="1"/>
  <c r="D13" i="2"/>
  <c r="G13" i="2" s="1"/>
  <c r="C13" i="2"/>
  <c r="B13" i="2"/>
  <c r="E12" i="2"/>
  <c r="H12" i="2" s="1"/>
  <c r="D12" i="2"/>
  <c r="G12" i="2" s="1"/>
  <c r="C12" i="2"/>
  <c r="B12" i="2"/>
  <c r="E11" i="2"/>
  <c r="H11" i="2" s="1"/>
  <c r="D11" i="2"/>
  <c r="G11" i="2" s="1"/>
  <c r="C11" i="2"/>
  <c r="B11" i="2"/>
  <c r="E10" i="2"/>
  <c r="H10" i="2" s="1"/>
  <c r="D10" i="2"/>
  <c r="G10" i="2" s="1"/>
  <c r="C10" i="2"/>
  <c r="B10" i="2"/>
  <c r="E9" i="2"/>
  <c r="H9" i="2" s="1"/>
  <c r="D9" i="2"/>
  <c r="G9" i="2" s="1"/>
  <c r="C9" i="2"/>
  <c r="B9" i="2"/>
  <c r="E8" i="2"/>
  <c r="H8" i="2" s="1"/>
  <c r="D8" i="2"/>
  <c r="G8" i="2" s="1"/>
  <c r="C8" i="2"/>
  <c r="B8" i="2"/>
  <c r="E7" i="2"/>
  <c r="H7" i="2" s="1"/>
  <c r="D7" i="2"/>
  <c r="G7" i="2" s="1"/>
  <c r="C7" i="2"/>
  <c r="B7" i="2"/>
  <c r="E6" i="2"/>
  <c r="H6" i="2" s="1"/>
  <c r="D6" i="2"/>
  <c r="G6" i="2" s="1"/>
  <c r="C6" i="2"/>
  <c r="B6" i="2"/>
  <c r="E5" i="2"/>
  <c r="H5" i="2" s="1"/>
  <c r="D5" i="2"/>
  <c r="G5" i="2" s="1"/>
  <c r="C5" i="2"/>
  <c r="B5" i="2"/>
  <c r="E4" i="2"/>
  <c r="H4" i="2" s="1"/>
  <c r="D4" i="2"/>
  <c r="G4" i="2" s="1"/>
  <c r="C4" i="2"/>
  <c r="B4" i="2"/>
  <c r="E3" i="2"/>
  <c r="H3" i="2" s="1"/>
  <c r="D3" i="2"/>
  <c r="F3" i="2" s="1"/>
  <c r="C3" i="2"/>
  <c r="B3" i="2"/>
  <c r="E2" i="2"/>
  <c r="H2" i="2" s="1"/>
  <c r="D2" i="2"/>
  <c r="C2" i="2"/>
  <c r="B2" i="2"/>
  <c r="A2" i="2"/>
  <c r="E1" i="2"/>
  <c r="D1" i="2"/>
  <c r="C1" i="2"/>
  <c r="B1" i="2"/>
  <c r="A1" i="2"/>
  <c r="E132" i="1"/>
  <c r="H132" i="1" s="1"/>
  <c r="D132" i="1"/>
  <c r="G132" i="1" s="1"/>
  <c r="C132" i="1"/>
  <c r="B132" i="1"/>
  <c r="E131" i="1"/>
  <c r="H131" i="1" s="1"/>
  <c r="D131" i="1"/>
  <c r="G131" i="1" s="1"/>
  <c r="C131" i="1"/>
  <c r="B131" i="1"/>
  <c r="E130" i="1"/>
  <c r="H130" i="1" s="1"/>
  <c r="D130" i="1"/>
  <c r="G130" i="1" s="1"/>
  <c r="C130" i="1"/>
  <c r="B130" i="1"/>
  <c r="E129" i="1"/>
  <c r="H129" i="1" s="1"/>
  <c r="D129" i="1"/>
  <c r="G129" i="1" s="1"/>
  <c r="C129" i="1"/>
  <c r="B129" i="1"/>
  <c r="E128" i="1"/>
  <c r="H128" i="1" s="1"/>
  <c r="D128" i="1"/>
  <c r="F128" i="1" s="1"/>
  <c r="C128" i="1"/>
  <c r="B128" i="1"/>
  <c r="J128" i="1"/>
  <c r="E127" i="1"/>
  <c r="H127" i="1" s="1"/>
  <c r="D127" i="1"/>
  <c r="G127" i="1" s="1"/>
  <c r="C127" i="1"/>
  <c r="B127" i="1"/>
  <c r="E126" i="1"/>
  <c r="H126" i="1" s="1"/>
  <c r="D126" i="1"/>
  <c r="G126" i="1" s="1"/>
  <c r="C126" i="1"/>
  <c r="B126" i="1"/>
  <c r="J126" i="1"/>
  <c r="E125" i="1"/>
  <c r="H125" i="1" s="1"/>
  <c r="D125" i="1"/>
  <c r="G125" i="1" s="1"/>
  <c r="C125" i="1"/>
  <c r="B125" i="1"/>
  <c r="E124" i="1"/>
  <c r="H124" i="1" s="1"/>
  <c r="D124" i="1"/>
  <c r="G124" i="1" s="1"/>
  <c r="C124" i="1"/>
  <c r="B124" i="1"/>
  <c r="E123" i="1"/>
  <c r="H123" i="1" s="1"/>
  <c r="D123" i="1"/>
  <c r="C123" i="1"/>
  <c r="B123" i="1"/>
  <c r="E122" i="1"/>
  <c r="H122" i="1" s="1"/>
  <c r="D122" i="1"/>
  <c r="G122" i="1" s="1"/>
  <c r="C122" i="1"/>
  <c r="B122" i="1"/>
  <c r="J122" i="1"/>
  <c r="E121" i="1"/>
  <c r="H121" i="1" s="1"/>
  <c r="D121" i="1"/>
  <c r="G121" i="1" s="1"/>
  <c r="C121" i="1"/>
  <c r="B121" i="1"/>
  <c r="E120" i="1"/>
  <c r="H120" i="1" s="1"/>
  <c r="D120" i="1"/>
  <c r="F120" i="1" s="1"/>
  <c r="C120" i="1"/>
  <c r="B120" i="1"/>
  <c r="E119" i="1"/>
  <c r="H119" i="1" s="1"/>
  <c r="D119" i="1"/>
  <c r="G119" i="1" s="1"/>
  <c r="C119" i="1"/>
  <c r="B119" i="1"/>
  <c r="E118" i="1"/>
  <c r="H118" i="1" s="1"/>
  <c r="D118" i="1"/>
  <c r="G118" i="1" s="1"/>
  <c r="C118" i="1"/>
  <c r="B118" i="1"/>
  <c r="E117" i="1"/>
  <c r="H117" i="1" s="1"/>
  <c r="D117" i="1"/>
  <c r="G117" i="1" s="1"/>
  <c r="C117" i="1"/>
  <c r="B117" i="1"/>
  <c r="E116" i="1"/>
  <c r="H116" i="1" s="1"/>
  <c r="D116" i="1"/>
  <c r="C116" i="1"/>
  <c r="B116" i="1"/>
  <c r="E115" i="1"/>
  <c r="H115" i="1" s="1"/>
  <c r="D115" i="1"/>
  <c r="C115" i="1"/>
  <c r="B115" i="1"/>
  <c r="E114" i="1"/>
  <c r="H114" i="1" s="1"/>
  <c r="D114" i="1"/>
  <c r="C114" i="1"/>
  <c r="B114" i="1"/>
  <c r="E113" i="1"/>
  <c r="H113" i="1" s="1"/>
  <c r="D113" i="1"/>
  <c r="G113" i="1" s="1"/>
  <c r="C113" i="1"/>
  <c r="B113" i="1"/>
  <c r="E112" i="1"/>
  <c r="H112" i="1" s="1"/>
  <c r="D112" i="1"/>
  <c r="G112" i="1" s="1"/>
  <c r="C112" i="1"/>
  <c r="B112" i="1"/>
  <c r="E111" i="1"/>
  <c r="H111" i="1" s="1"/>
  <c r="D111" i="1"/>
  <c r="F111" i="1" s="1"/>
  <c r="C111" i="1"/>
  <c r="B111" i="1"/>
  <c r="E110" i="1"/>
  <c r="H110" i="1" s="1"/>
  <c r="D110" i="1"/>
  <c r="G110" i="1" s="1"/>
  <c r="C110" i="1"/>
  <c r="B110" i="1"/>
  <c r="J110" i="1"/>
  <c r="E109" i="1"/>
  <c r="H109" i="1" s="1"/>
  <c r="D109" i="1"/>
  <c r="G109" i="1" s="1"/>
  <c r="C109" i="1"/>
  <c r="B109" i="1"/>
  <c r="E108" i="1"/>
  <c r="H108" i="1" s="1"/>
  <c r="D108" i="1"/>
  <c r="C108" i="1"/>
  <c r="B108" i="1"/>
  <c r="J108" i="1"/>
  <c r="E107" i="1"/>
  <c r="H107" i="1" s="1"/>
  <c r="D107" i="1"/>
  <c r="C107" i="1"/>
  <c r="B107" i="1"/>
  <c r="E106" i="1"/>
  <c r="H106" i="1" s="1"/>
  <c r="D106" i="1"/>
  <c r="G106" i="1" s="1"/>
  <c r="C106" i="1"/>
  <c r="B106" i="1"/>
  <c r="E105" i="1"/>
  <c r="H105" i="1" s="1"/>
  <c r="D105" i="1"/>
  <c r="C105" i="1"/>
  <c r="B105" i="1"/>
  <c r="E104" i="1"/>
  <c r="H104" i="1" s="1"/>
  <c r="D104" i="1"/>
  <c r="G104" i="1" s="1"/>
  <c r="C104" i="1"/>
  <c r="B104" i="1"/>
  <c r="J104" i="1"/>
  <c r="E103" i="1"/>
  <c r="H103" i="1" s="1"/>
  <c r="D103" i="1"/>
  <c r="C103" i="1"/>
  <c r="B103" i="1"/>
  <c r="E102" i="1"/>
  <c r="H102" i="1" s="1"/>
  <c r="D102" i="1"/>
  <c r="C102" i="1"/>
  <c r="B102" i="1"/>
  <c r="E101" i="1"/>
  <c r="H101" i="1" s="1"/>
  <c r="D101" i="1"/>
  <c r="C101" i="1"/>
  <c r="B101" i="1"/>
  <c r="E100" i="1"/>
  <c r="H100" i="1" s="1"/>
  <c r="D100" i="1"/>
  <c r="G100" i="1" s="1"/>
  <c r="C100" i="1"/>
  <c r="B100" i="1"/>
  <c r="E99" i="1"/>
  <c r="H99" i="1" s="1"/>
  <c r="D99" i="1"/>
  <c r="G99" i="1" s="1"/>
  <c r="C99" i="1"/>
  <c r="B99" i="1"/>
  <c r="E98" i="1"/>
  <c r="H98" i="1" s="1"/>
  <c r="D98" i="1"/>
  <c r="G98" i="1" s="1"/>
  <c r="C98" i="1"/>
  <c r="B98" i="1"/>
  <c r="E97" i="1"/>
  <c r="H97" i="1" s="1"/>
  <c r="D97" i="1"/>
  <c r="F97" i="1" s="1"/>
  <c r="C97" i="1"/>
  <c r="B97" i="1"/>
  <c r="E96" i="1"/>
  <c r="H96" i="1" s="1"/>
  <c r="D96" i="1"/>
  <c r="C96" i="1"/>
  <c r="B96" i="1"/>
  <c r="J96" i="1"/>
  <c r="E95" i="1"/>
  <c r="H95" i="1" s="1"/>
  <c r="D95" i="1"/>
  <c r="F95" i="1" s="1"/>
  <c r="C95" i="1"/>
  <c r="B95" i="1"/>
  <c r="E94" i="1"/>
  <c r="H94" i="1" s="1"/>
  <c r="D94" i="1"/>
  <c r="G94" i="1" s="1"/>
  <c r="C94" i="1"/>
  <c r="B94" i="1"/>
  <c r="E93" i="1"/>
  <c r="H93" i="1" s="1"/>
  <c r="D93" i="1"/>
  <c r="C93" i="1"/>
  <c r="B93" i="1"/>
  <c r="E92" i="1"/>
  <c r="H92" i="1" s="1"/>
  <c r="D92" i="1"/>
  <c r="G92" i="1" s="1"/>
  <c r="C92" i="1"/>
  <c r="B92" i="1"/>
  <c r="J92" i="1"/>
  <c r="E91" i="1"/>
  <c r="H91" i="1" s="1"/>
  <c r="D91" i="1"/>
  <c r="C91" i="1"/>
  <c r="B91" i="1"/>
  <c r="E90" i="1"/>
  <c r="H90" i="1" s="1"/>
  <c r="D90" i="1"/>
  <c r="C90" i="1"/>
  <c r="B90" i="1"/>
  <c r="J90" i="1"/>
  <c r="E89" i="1"/>
  <c r="H89" i="1" s="1"/>
  <c r="D89" i="1"/>
  <c r="F89" i="1" s="1"/>
  <c r="C89" i="1"/>
  <c r="B89" i="1"/>
  <c r="E88" i="1"/>
  <c r="H88" i="1" s="1"/>
  <c r="D88" i="1"/>
  <c r="F88" i="1" s="1"/>
  <c r="C88" i="1"/>
  <c r="B88" i="1"/>
  <c r="E87" i="1"/>
  <c r="H87" i="1" s="1"/>
  <c r="D87" i="1"/>
  <c r="G87" i="1" s="1"/>
  <c r="C87" i="1"/>
  <c r="B87" i="1"/>
  <c r="E86" i="1"/>
  <c r="H86" i="1" s="1"/>
  <c r="D86" i="1"/>
  <c r="C86" i="1"/>
  <c r="B86" i="1"/>
  <c r="J86" i="1"/>
  <c r="E85" i="1"/>
  <c r="H85" i="1" s="1"/>
  <c r="D85" i="1"/>
  <c r="F85" i="1" s="1"/>
  <c r="C85" i="1"/>
  <c r="B85" i="1"/>
  <c r="E84" i="1"/>
  <c r="H84" i="1" s="1"/>
  <c r="D84" i="1"/>
  <c r="G84" i="1" s="1"/>
  <c r="C84" i="1"/>
  <c r="B84" i="1"/>
  <c r="E83" i="1"/>
  <c r="H83" i="1" s="1"/>
  <c r="D83" i="1"/>
  <c r="G83" i="1" s="1"/>
  <c r="C83" i="1"/>
  <c r="B83" i="1"/>
  <c r="E82" i="1"/>
  <c r="H82" i="1" s="1"/>
  <c r="D82" i="1"/>
  <c r="F82" i="1" s="1"/>
  <c r="C82" i="1"/>
  <c r="B82" i="1"/>
  <c r="E81" i="1"/>
  <c r="H81" i="1" s="1"/>
  <c r="D81" i="1"/>
  <c r="F81" i="1" s="1"/>
  <c r="C81" i="1"/>
  <c r="B81" i="1"/>
  <c r="E80" i="1"/>
  <c r="H80" i="1" s="1"/>
  <c r="D80" i="1"/>
  <c r="C80" i="1"/>
  <c r="B80" i="1"/>
  <c r="E79" i="1"/>
  <c r="H79" i="1" s="1"/>
  <c r="D79" i="1"/>
  <c r="C79" i="1"/>
  <c r="B79" i="1"/>
  <c r="E78" i="1"/>
  <c r="H78" i="1" s="1"/>
  <c r="D78" i="1"/>
  <c r="C78" i="1"/>
  <c r="B78" i="1"/>
  <c r="E77" i="1"/>
  <c r="H77" i="1" s="1"/>
  <c r="D77" i="1"/>
  <c r="C77" i="1"/>
  <c r="B77" i="1"/>
  <c r="E76" i="1"/>
  <c r="H76" i="1" s="1"/>
  <c r="D76" i="1"/>
  <c r="G76" i="1" s="1"/>
  <c r="C76" i="1"/>
  <c r="B76" i="1"/>
  <c r="J76" i="1"/>
  <c r="E75" i="1"/>
  <c r="H75" i="1" s="1"/>
  <c r="D75" i="1"/>
  <c r="G75" i="1" s="1"/>
  <c r="C75" i="1"/>
  <c r="B75" i="1"/>
  <c r="E74" i="1"/>
  <c r="H74" i="1" s="1"/>
  <c r="D74" i="1"/>
  <c r="C74" i="1"/>
  <c r="B74" i="1"/>
  <c r="J74" i="1"/>
  <c r="E73" i="1"/>
  <c r="H73" i="1" s="1"/>
  <c r="D73" i="1"/>
  <c r="C73" i="1"/>
  <c r="B73" i="1"/>
  <c r="E72" i="1"/>
  <c r="H72" i="1" s="1"/>
  <c r="D72" i="1"/>
  <c r="C72" i="1"/>
  <c r="B72" i="1"/>
  <c r="E71" i="1"/>
  <c r="H71" i="1" s="1"/>
  <c r="D71" i="1"/>
  <c r="G71" i="1" s="1"/>
  <c r="C71" i="1"/>
  <c r="B71" i="1"/>
  <c r="H70" i="1"/>
  <c r="G70" i="1"/>
  <c r="E69" i="1"/>
  <c r="H69" i="1" s="1"/>
  <c r="D69" i="1"/>
  <c r="G69" i="1" s="1"/>
  <c r="C69" i="1"/>
  <c r="B69" i="1"/>
  <c r="E68" i="1"/>
  <c r="H68" i="1" s="1"/>
  <c r="D68" i="1"/>
  <c r="F68" i="1" s="1"/>
  <c r="C68" i="1"/>
  <c r="E67" i="1"/>
  <c r="H67" i="1" s="1"/>
  <c r="D67" i="1"/>
  <c r="F67" i="1" s="1"/>
  <c r="C67" i="1"/>
  <c r="B67" i="1"/>
  <c r="E66" i="1"/>
  <c r="H66" i="1" s="1"/>
  <c r="D66" i="1"/>
  <c r="G66" i="1" s="1"/>
  <c r="C66" i="1"/>
  <c r="B66" i="1"/>
  <c r="E65" i="1"/>
  <c r="H65" i="1" s="1"/>
  <c r="D65" i="1"/>
  <c r="C65" i="1"/>
  <c r="B65" i="1"/>
  <c r="E64" i="1"/>
  <c r="H64" i="1" s="1"/>
  <c r="D64" i="1"/>
  <c r="G64" i="1" s="1"/>
  <c r="C64" i="1"/>
  <c r="B64" i="1"/>
  <c r="E63" i="1"/>
  <c r="H63" i="1" s="1"/>
  <c r="D63" i="1"/>
  <c r="G63" i="1" s="1"/>
  <c r="C63" i="1"/>
  <c r="B63" i="1"/>
  <c r="E62" i="1"/>
  <c r="H62" i="1" s="1"/>
  <c r="D62" i="1"/>
  <c r="C62" i="1"/>
  <c r="B62" i="1"/>
  <c r="E61" i="1"/>
  <c r="H61" i="1" s="1"/>
  <c r="D61" i="1"/>
  <c r="C61" i="1"/>
  <c r="B61" i="1"/>
  <c r="E60" i="1"/>
  <c r="H60" i="1" s="1"/>
  <c r="D60" i="1"/>
  <c r="F60" i="1" s="1"/>
  <c r="C60" i="1"/>
  <c r="B60" i="1"/>
  <c r="E59" i="1"/>
  <c r="H59" i="1" s="1"/>
  <c r="D59" i="1"/>
  <c r="G59" i="1" s="1"/>
  <c r="C59" i="1"/>
  <c r="B59" i="1"/>
  <c r="E58" i="1"/>
  <c r="H58" i="1" s="1"/>
  <c r="D58" i="1"/>
  <c r="G58" i="1" s="1"/>
  <c r="C58" i="1"/>
  <c r="B58" i="1"/>
  <c r="E57" i="1"/>
  <c r="H57" i="1" s="1"/>
  <c r="D57" i="1"/>
  <c r="G57" i="1" s="1"/>
  <c r="C57" i="1"/>
  <c r="B57" i="1"/>
  <c r="E56" i="1"/>
  <c r="H56" i="1" s="1"/>
  <c r="D56" i="1"/>
  <c r="G56" i="1" s="1"/>
  <c r="C56" i="1"/>
  <c r="B56" i="1"/>
  <c r="E55" i="1"/>
  <c r="H55" i="1" s="1"/>
  <c r="D55" i="1"/>
  <c r="F55" i="1" s="1"/>
  <c r="C55" i="1"/>
  <c r="B55" i="1"/>
  <c r="E54" i="1"/>
  <c r="H54" i="1" s="1"/>
  <c r="D54" i="1"/>
  <c r="G54" i="1" s="1"/>
  <c r="C54" i="1"/>
  <c r="B54" i="1"/>
  <c r="E53" i="1"/>
  <c r="H53" i="1" s="1"/>
  <c r="D53" i="1"/>
  <c r="G53" i="1" s="1"/>
  <c r="C53" i="1"/>
  <c r="B53" i="1"/>
  <c r="E52" i="1"/>
  <c r="H52" i="1" s="1"/>
  <c r="D52" i="1"/>
  <c r="G52" i="1" s="1"/>
  <c r="C52" i="1"/>
  <c r="B52" i="1"/>
  <c r="E51" i="1"/>
  <c r="H51" i="1" s="1"/>
  <c r="D51" i="1"/>
  <c r="G51" i="1" s="1"/>
  <c r="C51" i="1"/>
  <c r="B51" i="1"/>
  <c r="E50" i="1"/>
  <c r="H50" i="1" s="1"/>
  <c r="D50" i="1"/>
  <c r="C50" i="1"/>
  <c r="B50" i="1"/>
  <c r="E49" i="1"/>
  <c r="H49" i="1" s="1"/>
  <c r="D49" i="1"/>
  <c r="C49" i="1"/>
  <c r="B49" i="1"/>
  <c r="E48" i="1"/>
  <c r="H48" i="1" s="1"/>
  <c r="D48" i="1"/>
  <c r="C48" i="1"/>
  <c r="B48" i="1"/>
  <c r="E47" i="1"/>
  <c r="H47" i="1" s="1"/>
  <c r="D47" i="1"/>
  <c r="G47" i="1" s="1"/>
  <c r="C47" i="1"/>
  <c r="B47" i="1"/>
  <c r="E46" i="1"/>
  <c r="H46" i="1" s="1"/>
  <c r="D46" i="1"/>
  <c r="F46" i="1" s="1"/>
  <c r="C46" i="1"/>
  <c r="B46" i="1"/>
  <c r="E45" i="1"/>
  <c r="H45" i="1" s="1"/>
  <c r="D45" i="1"/>
  <c r="G45" i="1" s="1"/>
  <c r="C45" i="1"/>
  <c r="B45" i="1"/>
  <c r="E44" i="1"/>
  <c r="H44" i="1" s="1"/>
  <c r="D44" i="1"/>
  <c r="C44" i="1"/>
  <c r="B44" i="1"/>
  <c r="E43" i="1"/>
  <c r="H43" i="1" s="1"/>
  <c r="D43" i="1"/>
  <c r="G43" i="1" s="1"/>
  <c r="C43" i="1"/>
  <c r="B43" i="1"/>
  <c r="E42" i="1"/>
  <c r="H42" i="1" s="1"/>
  <c r="D42" i="1"/>
  <c r="G42" i="1" s="1"/>
  <c r="C42" i="1"/>
  <c r="B42" i="1"/>
  <c r="E41" i="1"/>
  <c r="H41" i="1" s="1"/>
  <c r="D41" i="1"/>
  <c r="G41" i="1" s="1"/>
  <c r="C41" i="1"/>
  <c r="B41" i="1"/>
  <c r="E40" i="1"/>
  <c r="H40" i="1" s="1"/>
  <c r="D40" i="1"/>
  <c r="F40" i="1" s="1"/>
  <c r="C40" i="1"/>
  <c r="B40" i="1"/>
  <c r="E39" i="1"/>
  <c r="H39" i="1" s="1"/>
  <c r="D39" i="1"/>
  <c r="G39" i="1" s="1"/>
  <c r="C39" i="1"/>
  <c r="B39" i="1"/>
  <c r="E38" i="1"/>
  <c r="H38" i="1" s="1"/>
  <c r="D38" i="1"/>
  <c r="C38" i="1"/>
  <c r="B38" i="1"/>
  <c r="E37" i="1"/>
  <c r="H37" i="1" s="1"/>
  <c r="D37" i="1"/>
  <c r="C37" i="1"/>
  <c r="B37" i="1"/>
  <c r="E36" i="1"/>
  <c r="H36" i="1" s="1"/>
  <c r="D36" i="1"/>
  <c r="F36" i="1" s="1"/>
  <c r="C36" i="1"/>
  <c r="B36" i="1"/>
  <c r="E35" i="1"/>
  <c r="H35" i="1" s="1"/>
  <c r="D35" i="1"/>
  <c r="F35" i="1" s="1"/>
  <c r="C35" i="1"/>
  <c r="B35" i="1"/>
  <c r="E34" i="1"/>
  <c r="H34" i="1" s="1"/>
  <c r="D34" i="1"/>
  <c r="G34" i="1" s="1"/>
  <c r="C34" i="1"/>
  <c r="B34" i="1"/>
  <c r="E33" i="1"/>
  <c r="H33" i="1" s="1"/>
  <c r="D33" i="1"/>
  <c r="F33" i="1" s="1"/>
  <c r="C33" i="1"/>
  <c r="B33" i="1"/>
  <c r="E32" i="1"/>
  <c r="H32" i="1" s="1"/>
  <c r="D32" i="1"/>
  <c r="G32" i="1" s="1"/>
  <c r="C32" i="1"/>
  <c r="B32" i="1"/>
  <c r="E31" i="1"/>
  <c r="H31" i="1" s="1"/>
  <c r="D31" i="1"/>
  <c r="G31" i="1" s="1"/>
  <c r="C31" i="1"/>
  <c r="B31" i="1"/>
  <c r="E30" i="1"/>
  <c r="H30" i="1" s="1"/>
  <c r="D30" i="1"/>
  <c r="G30" i="1" s="1"/>
  <c r="C30" i="1"/>
  <c r="B30" i="1"/>
  <c r="E29" i="1"/>
  <c r="H29" i="1" s="1"/>
  <c r="D29" i="1"/>
  <c r="G29" i="1" s="1"/>
  <c r="C29" i="1"/>
  <c r="B29" i="1"/>
  <c r="E28" i="1"/>
  <c r="H28" i="1" s="1"/>
  <c r="D28" i="1"/>
  <c r="G28" i="1" s="1"/>
  <c r="C28" i="1"/>
  <c r="B28" i="1"/>
  <c r="E27" i="1"/>
  <c r="H27" i="1" s="1"/>
  <c r="D27" i="1"/>
  <c r="G27" i="1" s="1"/>
  <c r="C27" i="1"/>
  <c r="B27" i="1"/>
  <c r="E26" i="1"/>
  <c r="H26" i="1" s="1"/>
  <c r="D26" i="1"/>
  <c r="C26" i="1"/>
  <c r="B26" i="1"/>
  <c r="E25" i="1"/>
  <c r="H25" i="1" s="1"/>
  <c r="D25" i="1"/>
  <c r="C25" i="1"/>
  <c r="B25" i="1"/>
  <c r="E24" i="1"/>
  <c r="H24" i="1" s="1"/>
  <c r="D24" i="1"/>
  <c r="F24" i="1" s="1"/>
  <c r="C24" i="1"/>
  <c r="B24" i="1"/>
  <c r="E23" i="1"/>
  <c r="H23" i="1" s="1"/>
  <c r="D23" i="1"/>
  <c r="C23" i="1"/>
  <c r="B23" i="1"/>
  <c r="E22" i="1"/>
  <c r="H22" i="1" s="1"/>
  <c r="D22" i="1"/>
  <c r="G22" i="1" s="1"/>
  <c r="C22" i="1"/>
  <c r="B22" i="1"/>
  <c r="E21" i="1"/>
  <c r="H21" i="1" s="1"/>
  <c r="D21" i="1"/>
  <c r="G21" i="1" s="1"/>
  <c r="C21" i="1"/>
  <c r="B21" i="1"/>
  <c r="E20" i="1"/>
  <c r="H20" i="1" s="1"/>
  <c r="D20" i="1"/>
  <c r="C20" i="1"/>
  <c r="B20" i="1"/>
  <c r="E19" i="1"/>
  <c r="H19" i="1" s="1"/>
  <c r="D19" i="1"/>
  <c r="G19" i="1" s="1"/>
  <c r="C19" i="1"/>
  <c r="B19" i="1"/>
  <c r="E18" i="1"/>
  <c r="H18" i="1" s="1"/>
  <c r="D18" i="1"/>
  <c r="G18" i="1" s="1"/>
  <c r="C18" i="1"/>
  <c r="B18" i="1"/>
  <c r="E17" i="1"/>
  <c r="H17" i="1" s="1"/>
  <c r="D17" i="1"/>
  <c r="F17" i="1" s="1"/>
  <c r="C17" i="1"/>
  <c r="B17" i="1"/>
  <c r="E16" i="1"/>
  <c r="H16" i="1" s="1"/>
  <c r="D16" i="1"/>
  <c r="C16" i="1"/>
  <c r="B16" i="1"/>
  <c r="E15" i="1"/>
  <c r="H15" i="1" s="1"/>
  <c r="D15" i="1"/>
  <c r="G15" i="1" s="1"/>
  <c r="C15" i="1"/>
  <c r="B15" i="1"/>
  <c r="E14" i="1"/>
  <c r="H14" i="1" s="1"/>
  <c r="D14" i="1"/>
  <c r="G14" i="1" s="1"/>
  <c r="C14" i="1"/>
  <c r="B14" i="1"/>
  <c r="E13" i="1"/>
  <c r="H13" i="1" s="1"/>
  <c r="D13" i="1"/>
  <c r="G13" i="1" s="1"/>
  <c r="C13" i="1"/>
  <c r="B13" i="1"/>
  <c r="E12" i="1"/>
  <c r="H12" i="1" s="1"/>
  <c r="D12" i="1"/>
  <c r="C12" i="1"/>
  <c r="B12" i="1"/>
  <c r="E11" i="1"/>
  <c r="H11" i="1" s="1"/>
  <c r="D11" i="1"/>
  <c r="G11" i="1" s="1"/>
  <c r="C11" i="1"/>
  <c r="B11" i="1"/>
  <c r="E10" i="1"/>
  <c r="H10" i="1" s="1"/>
  <c r="D10" i="1"/>
  <c r="G10" i="1" s="1"/>
  <c r="C10" i="1"/>
  <c r="B10" i="1"/>
  <c r="E9" i="1"/>
  <c r="H9" i="1" s="1"/>
  <c r="D9" i="1"/>
  <c r="G9" i="1" s="1"/>
  <c r="C9" i="1"/>
  <c r="B9" i="1"/>
  <c r="E8" i="1"/>
  <c r="H8" i="1" s="1"/>
  <c r="D8" i="1"/>
  <c r="C8" i="1"/>
  <c r="B8" i="1"/>
  <c r="E7" i="1"/>
  <c r="H7" i="1" s="1"/>
  <c r="D7" i="1"/>
  <c r="F7" i="1" s="1"/>
  <c r="C7" i="1"/>
  <c r="B7" i="1"/>
  <c r="E6" i="1"/>
  <c r="H6" i="1" s="1"/>
  <c r="D6" i="1"/>
  <c r="G6" i="1" s="1"/>
  <c r="C6" i="1"/>
  <c r="B6" i="1"/>
  <c r="E5" i="1"/>
  <c r="H5" i="1" s="1"/>
  <c r="D5" i="1"/>
  <c r="G5" i="1" s="1"/>
  <c r="C5" i="1"/>
  <c r="B5" i="1"/>
  <c r="E4" i="1"/>
  <c r="H4" i="1" s="1"/>
  <c r="D4" i="1"/>
  <c r="C4" i="1"/>
  <c r="B4" i="1"/>
  <c r="E3" i="1"/>
  <c r="H3" i="1" s="1"/>
  <c r="D3" i="1"/>
  <c r="F3" i="1" s="1"/>
  <c r="C3" i="1"/>
  <c r="B3" i="1"/>
  <c r="E2" i="1"/>
  <c r="H2" i="1" s="1"/>
  <c r="D2" i="1"/>
  <c r="C2" i="1"/>
  <c r="B2" i="1"/>
  <c r="E1" i="1"/>
  <c r="D1" i="1"/>
  <c r="C1" i="1"/>
  <c r="B1" i="1"/>
  <c r="F12" i="2" l="1"/>
  <c r="G14" i="2"/>
  <c r="F72" i="2"/>
  <c r="G33" i="2"/>
  <c r="G70" i="2"/>
  <c r="F31" i="2"/>
  <c r="F45" i="2"/>
  <c r="G66" i="2"/>
  <c r="G47" i="2"/>
  <c r="G27" i="2"/>
  <c r="G3" i="2"/>
  <c r="F18" i="2"/>
  <c r="F22" i="2"/>
  <c r="F24" i="2"/>
  <c r="F36" i="2"/>
  <c r="F9" i="2"/>
  <c r="F11" i="2"/>
  <c r="F26" i="2"/>
  <c r="F42" i="2"/>
  <c r="G44" i="2"/>
  <c r="G28" i="2"/>
  <c r="G63" i="2"/>
  <c r="G67" i="2"/>
  <c r="G69" i="2"/>
  <c r="F49" i="2"/>
  <c r="F51" i="2"/>
  <c r="F57" i="2"/>
  <c r="F30" i="2"/>
  <c r="G65" i="2"/>
  <c r="F40" i="2"/>
  <c r="F48" i="2"/>
  <c r="F15" i="2"/>
  <c r="F17" i="2"/>
  <c r="F21" i="2"/>
  <c r="F6" i="2"/>
  <c r="F52" i="2"/>
  <c r="F4" i="2"/>
  <c r="F8" i="2"/>
  <c r="F25" i="2"/>
  <c r="F39" i="2"/>
  <c r="F54" i="2"/>
  <c r="F60" i="2"/>
  <c r="G62" i="2"/>
  <c r="F58" i="2"/>
  <c r="F58" i="1"/>
  <c r="G81" i="1"/>
  <c r="G65" i="1"/>
  <c r="F65" i="1"/>
  <c r="G88" i="1"/>
  <c r="G20" i="1"/>
  <c r="F20" i="1"/>
  <c r="F43" i="1"/>
  <c r="G107" i="1"/>
  <c r="F107" i="1"/>
  <c r="F48" i="1"/>
  <c r="G48" i="1"/>
  <c r="G105" i="1"/>
  <c r="F105" i="1"/>
  <c r="F71" i="1"/>
  <c r="F101" i="1"/>
  <c r="G101" i="1"/>
  <c r="G35" i="1"/>
  <c r="G111" i="1"/>
  <c r="F113" i="1"/>
  <c r="F129" i="1"/>
  <c r="G46" i="1"/>
  <c r="G40" i="1"/>
  <c r="F122" i="1"/>
  <c r="G36" i="1"/>
  <c r="G89" i="1"/>
  <c r="F126" i="1"/>
  <c r="G44" i="1"/>
  <c r="F44" i="1"/>
  <c r="F72" i="1"/>
  <c r="G72" i="1"/>
  <c r="G123" i="1"/>
  <c r="F123" i="1"/>
  <c r="G12" i="1"/>
  <c r="F12" i="1"/>
  <c r="F22" i="1"/>
  <c r="G24" i="1"/>
  <c r="F69" i="1"/>
  <c r="F110" i="1"/>
  <c r="G60" i="1"/>
  <c r="F87" i="1"/>
  <c r="F92" i="1"/>
  <c r="F98" i="1"/>
  <c r="F19" i="1"/>
  <c r="F125" i="1"/>
  <c r="G8" i="1"/>
  <c r="F8" i="1"/>
  <c r="F29" i="1"/>
  <c r="F64" i="1"/>
  <c r="F76" i="1"/>
  <c r="G128" i="1"/>
  <c r="F132" i="1"/>
  <c r="F53" i="1"/>
  <c r="F100" i="1"/>
  <c r="F112" i="1"/>
  <c r="G23" i="1"/>
  <c r="F23" i="1"/>
  <c r="F47" i="1"/>
  <c r="G86" i="1"/>
  <c r="F86" i="1"/>
  <c r="G4" i="1"/>
  <c r="F4" i="1"/>
  <c r="G82" i="1"/>
  <c r="F34" i="1"/>
  <c r="F59" i="1"/>
  <c r="F70" i="1"/>
  <c r="F75" i="1"/>
  <c r="F99" i="1"/>
  <c r="F124" i="1"/>
  <c r="G108" i="1"/>
  <c r="F108" i="1"/>
  <c r="F121" i="1"/>
  <c r="G16" i="1"/>
  <c r="F16" i="1"/>
  <c r="G77" i="1"/>
  <c r="F77" i="1"/>
  <c r="F127" i="1"/>
  <c r="G95" i="1"/>
  <c r="J22" i="1"/>
  <c r="J34" i="1"/>
  <c r="J71" i="1"/>
  <c r="J25" i="1"/>
  <c r="J59" i="1"/>
  <c r="J67" i="1"/>
  <c r="J87" i="1"/>
  <c r="J36" i="1"/>
  <c r="J50" i="1"/>
  <c r="J45" i="1"/>
  <c r="J23" i="1"/>
  <c r="J46" i="1"/>
  <c r="J58" i="1"/>
  <c r="J38" i="1"/>
  <c r="J60" i="1"/>
  <c r="J43" i="1"/>
  <c r="J56" i="1"/>
  <c r="J37" i="1"/>
  <c r="J51" i="1"/>
  <c r="J69" i="1"/>
  <c r="J19" i="1"/>
  <c r="J72" i="1"/>
  <c r="J20" i="1"/>
  <c r="J31" i="1"/>
  <c r="J47" i="1"/>
  <c r="J33" i="1"/>
  <c r="J35" i="1"/>
  <c r="J26" i="1"/>
  <c r="J32" i="1"/>
  <c r="J48" i="1"/>
  <c r="J68" i="1"/>
  <c r="J62" i="1"/>
  <c r="J24" i="1"/>
  <c r="J21" i="1"/>
  <c r="J27" i="1"/>
  <c r="J44" i="1"/>
  <c r="J49" i="1"/>
  <c r="J55" i="1"/>
  <c r="J57" i="1"/>
  <c r="J30" i="1"/>
  <c r="J54" i="1"/>
  <c r="J113" i="1"/>
  <c r="J95" i="1"/>
  <c r="G25" i="1"/>
  <c r="F25" i="1"/>
  <c r="J77" i="1"/>
  <c r="G3" i="1"/>
  <c r="G7" i="1"/>
  <c r="F39" i="1"/>
  <c r="G68" i="1"/>
  <c r="F94" i="1"/>
  <c r="J17" i="1"/>
  <c r="J41" i="1"/>
  <c r="J130" i="1"/>
  <c r="F18" i="1"/>
  <c r="J114" i="1"/>
  <c r="J124" i="1"/>
  <c r="F32" i="1"/>
  <c r="G33" i="1"/>
  <c r="F41" i="1"/>
  <c r="J52" i="1"/>
  <c r="G55" i="1"/>
  <c r="F66" i="1"/>
  <c r="G85" i="1"/>
  <c r="J88" i="1"/>
  <c r="J109" i="1"/>
  <c r="F5" i="1"/>
  <c r="F9" i="1"/>
  <c r="F13" i="1"/>
  <c r="G17" i="1"/>
  <c r="J29" i="1"/>
  <c r="G37" i="1"/>
  <c r="F37" i="1"/>
  <c r="J53" i="1"/>
  <c r="G61" i="1"/>
  <c r="F61" i="1"/>
  <c r="J91" i="1"/>
  <c r="F93" i="1"/>
  <c r="G93" i="1"/>
  <c r="J100" i="1"/>
  <c r="J120" i="1"/>
  <c r="F11" i="1"/>
  <c r="F15" i="1"/>
  <c r="G49" i="1"/>
  <c r="F49" i="1"/>
  <c r="J107" i="1"/>
  <c r="G116" i="1"/>
  <c r="F116" i="1"/>
  <c r="F42" i="1"/>
  <c r="F57" i="1"/>
  <c r="F63" i="1"/>
  <c r="G97" i="1"/>
  <c r="F104" i="1"/>
  <c r="F56" i="1"/>
  <c r="F6" i="1"/>
  <c r="F10" i="1"/>
  <c r="F14" i="1"/>
  <c r="F52" i="1"/>
  <c r="G67" i="1"/>
  <c r="J105" i="1"/>
  <c r="F106" i="1"/>
  <c r="J42" i="1"/>
  <c r="G120" i="1"/>
  <c r="F45" i="1"/>
  <c r="F51" i="1"/>
  <c r="F54" i="1"/>
  <c r="F84" i="1"/>
  <c r="F117" i="1"/>
  <c r="J106" i="1"/>
  <c r="G78" i="1"/>
  <c r="F78" i="1"/>
  <c r="J82" i="1"/>
  <c r="F83" i="1"/>
  <c r="J102" i="1"/>
  <c r="F28" i="1"/>
  <c r="G38" i="1"/>
  <c r="F38" i="1"/>
  <c r="J39" i="1"/>
  <c r="G62" i="1"/>
  <c r="F62" i="1"/>
  <c r="J78" i="1"/>
  <c r="G80" i="1"/>
  <c r="F80" i="1"/>
  <c r="J93" i="1"/>
  <c r="G96" i="1"/>
  <c r="F96" i="1"/>
  <c r="J103" i="1"/>
  <c r="J18" i="1"/>
  <c r="F31" i="1"/>
  <c r="J63" i="1"/>
  <c r="G73" i="1"/>
  <c r="F73" i="1"/>
  <c r="G91" i="1"/>
  <c r="F91" i="1"/>
  <c r="J28" i="1"/>
  <c r="F21" i="1"/>
  <c r="F27" i="1"/>
  <c r="F30" i="1"/>
  <c r="J5" i="1"/>
  <c r="J9" i="1"/>
  <c r="J13" i="1"/>
  <c r="J66" i="1"/>
  <c r="G79" i="1"/>
  <c r="F79" i="1"/>
  <c r="J99" i="1"/>
  <c r="F119" i="1"/>
  <c r="J84" i="1"/>
  <c r="J132" i="1"/>
  <c r="J61" i="1"/>
  <c r="J65" i="1"/>
  <c r="J80" i="1"/>
  <c r="G74" i="1"/>
  <c r="F74" i="1"/>
  <c r="J127" i="1"/>
  <c r="J112" i="1"/>
  <c r="G26" i="1"/>
  <c r="F26" i="1"/>
  <c r="G50" i="1"/>
  <c r="F50" i="1"/>
  <c r="G90" i="1"/>
  <c r="F90" i="1"/>
  <c r="G114" i="1"/>
  <c r="F114" i="1"/>
  <c r="J116" i="1"/>
  <c r="J118" i="1"/>
  <c r="J129" i="1"/>
  <c r="J131" i="1"/>
  <c r="J98" i="1"/>
  <c r="J83" i="1"/>
  <c r="J94" i="1"/>
  <c r="J97" i="1"/>
  <c r="F109" i="1"/>
  <c r="J119" i="1"/>
  <c r="G103" i="1"/>
  <c r="F103" i="1"/>
  <c r="J81" i="1"/>
  <c r="G102" i="1"/>
  <c r="F102" i="1"/>
  <c r="J117" i="1"/>
  <c r="F118" i="1"/>
  <c r="G115" i="1"/>
  <c r="F115" i="1"/>
  <c r="F5" i="2"/>
  <c r="F19" i="2"/>
  <c r="G41" i="2"/>
  <c r="G59" i="2"/>
  <c r="F16" i="2"/>
  <c r="F38" i="2"/>
  <c r="F46" i="2"/>
  <c r="F64" i="2"/>
  <c r="F13" i="2"/>
  <c r="F35" i="2"/>
  <c r="G56" i="2"/>
  <c r="G74" i="2"/>
  <c r="F10" i="2"/>
  <c r="F32" i="2"/>
  <c r="F43" i="2"/>
  <c r="F61" i="2"/>
  <c r="F7" i="2"/>
  <c r="F29" i="2"/>
  <c r="G53" i="2"/>
  <c r="G71" i="2"/>
  <c r="F131" i="1"/>
  <c r="F23" i="2"/>
  <c r="F37" i="2"/>
  <c r="G50" i="2"/>
  <c r="G68" i="2"/>
  <c r="F130" i="1"/>
  <c r="F20" i="2"/>
  <c r="F34" i="2"/>
  <c r="F55" i="2"/>
  <c r="F73" i="2"/>
  <c r="B140" i="1" l="1"/>
  <c r="B82" i="2"/>
  <c r="B83" i="2"/>
  <c r="B136" i="1"/>
  <c r="B79" i="2"/>
  <c r="B78" i="2"/>
  <c r="B141" i="1"/>
  <c r="B137" i="1"/>
  <c r="B80" i="2" l="1"/>
  <c r="B81" i="2"/>
  <c r="B138" i="1"/>
  <c r="B139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Times New Roman"/>
            <family val="1"/>
            <scheme val="minor"/>
          </rPr>
          <t>balance forward
======</t>
        </r>
      </text>
    </comment>
  </commentList>
</comments>
</file>

<file path=xl/sharedStrings.xml><?xml version="1.0" encoding="utf-8"?>
<sst xmlns="http://schemas.openxmlformats.org/spreadsheetml/2006/main" count="938" uniqueCount="701">
  <si>
    <t>Deposit(Cr)</t>
  </si>
  <si>
    <t>Withdraw(Dr)</t>
  </si>
  <si>
    <t>Balance</t>
  </si>
  <si>
    <t>Month Nubmer</t>
  </si>
  <si>
    <t>Month Name</t>
  </si>
  <si>
    <t>Total Income</t>
  </si>
  <si>
    <t>Total Cr</t>
  </si>
  <si>
    <t>Total Expenses</t>
  </si>
  <si>
    <t>Total Dr</t>
  </si>
  <si>
    <t>Net Balance</t>
  </si>
  <si>
    <t>Total Cr - Total Dr</t>
  </si>
  <si>
    <t>Average Transactions</t>
  </si>
  <si>
    <t>Total Transactions / Number of Transactions</t>
  </si>
  <si>
    <t>Deposit Count</t>
  </si>
  <si>
    <t>Withdraw Count</t>
  </si>
  <si>
    <t>2.00(Cr)</t>
  </si>
  <si>
    <t>2.99(Cr)</t>
  </si>
  <si>
    <t>04-04-2019</t>
  </si>
  <si>
    <t>UPI/cyberiaitce/909419903198/UPI</t>
  </si>
  <si>
    <t>UPI-909419237346</t>
  </si>
  <si>
    <t>400.00(Cr)</t>
  </si>
  <si>
    <t>402.99(Cr)</t>
  </si>
  <si>
    <t>-</t>
  </si>
  <si>
    <t>UPI/anilmanish2/909422738766/UPI</t>
  </si>
  <si>
    <t>UPI-909422606004</t>
  </si>
  <si>
    <t>15.00(Dr)</t>
  </si>
  <si>
    <t>387.99(Cr)</t>
  </si>
  <si>
    <t>05-04-2019</t>
  </si>
  <si>
    <t>PCD/8387/Payu Payments Pvt ltd/Gurgaon050419/11:03</t>
  </si>
  <si>
    <t>909505084460</t>
  </si>
  <si>
    <t>200.00(Dr)</t>
  </si>
  <si>
    <t>187.99(Cr)</t>
  </si>
  <si>
    <t>UPI/EURONET@ybl/909542586084/Payment for</t>
  </si>
  <si>
    <t>UPI-909521211851</t>
  </si>
  <si>
    <t>21.00(Dr)</t>
  </si>
  <si>
    <t>166.99(Cr)</t>
  </si>
  <si>
    <t>PCD/8387/Payu Payments Pvt ltd/Gurgaon050419/23:53</t>
  </si>
  <si>
    <t>909518959711</t>
  </si>
  <si>
    <t>150.00(Dr)</t>
  </si>
  <si>
    <t>16.99(Cr)</t>
  </si>
  <si>
    <t>06-04-2019</t>
  </si>
  <si>
    <t>UPI/9035903498@/909616405901/Payment fro</t>
  </si>
  <si>
    <t>UPI-909616265568</t>
  </si>
  <si>
    <t>10.00(Dr)</t>
  </si>
  <si>
    <t>6.99(Cr)</t>
  </si>
  <si>
    <t>07-04-2019</t>
  </si>
  <si>
    <t>UPI/9035903498@/909719209200/Payment fro</t>
  </si>
  <si>
    <t>UPI-909719933538</t>
  </si>
  <si>
    <t>6.00(Dr)</t>
  </si>
  <si>
    <t>0.99(Cr)</t>
  </si>
  <si>
    <t>12-04-2019</t>
  </si>
  <si>
    <t>UPI/arunj.01199/910219151116/UPI</t>
  </si>
  <si>
    <t>UPI-910219090149</t>
  </si>
  <si>
    <t>50.00(Cr)</t>
  </si>
  <si>
    <t>50.99(Cr)</t>
  </si>
  <si>
    <t>UPI/add-money@p/910243190283/Oid79448981</t>
  </si>
  <si>
    <t>UPI-910219091050</t>
  </si>
  <si>
    <t>50.00(Dr)</t>
  </si>
  <si>
    <t>20-04-2019</t>
  </si>
  <si>
    <t>UPI/8722390968@/911009987263/Payment fro</t>
  </si>
  <si>
    <t>UPI-911009026348</t>
  </si>
  <si>
    <t>601.00(Cr)</t>
  </si>
  <si>
    <t>601.99(Cr)</t>
  </si>
  <si>
    <t>PCD/8387/RetailAtom/Mumbai200419/09:06</t>
  </si>
  <si>
    <t>911003862116</t>
  </si>
  <si>
    <t>601.00(Dr)</t>
  </si>
  <si>
    <t>UPI/8722390968@/911033848439/Payment fro</t>
  </si>
  <si>
    <t>UPI-911011306370</t>
  </si>
  <si>
    <t>3,400.00(Cr)</t>
  </si>
  <si>
    <t>3,400.99(Cr)</t>
  </si>
  <si>
    <t>PCI/8387/ITUNES.COM/BILL/ITUNES.COM200419/11:51</t>
  </si>
  <si>
    <t>911044926126</t>
  </si>
  <si>
    <t>799.00(Dr)</t>
  </si>
  <si>
    <t>2,601.99(Cr)</t>
  </si>
  <si>
    <t>PCI/8387/Skrill.com 6735CODE/+44203308200419/15:45</t>
  </si>
  <si>
    <t>911010216107</t>
  </si>
  <si>
    <t>1,002.75(Dr)</t>
  </si>
  <si>
    <t>1,599.24(Cr)</t>
  </si>
  <si>
    <t>UPI/9035903498@/911072829225/Payment fro</t>
  </si>
  <si>
    <t>UPI-911018373973</t>
  </si>
  <si>
    <t>41.00(Dr)</t>
  </si>
  <si>
    <t>1,558.24(Cr)</t>
  </si>
  <si>
    <t>21-04-2019</t>
  </si>
  <si>
    <t>PCD/8387/Payu Payments Pvt ltd/Gurgaon210419/15:03</t>
  </si>
  <si>
    <t>911109025254</t>
  </si>
  <si>
    <t>500.00(Dr)</t>
  </si>
  <si>
    <t>1,058.24(Cr)</t>
  </si>
  <si>
    <t>22-04-2019</t>
  </si>
  <si>
    <t>UPI/add-money@p/911234407170/Oid80326351</t>
  </si>
  <si>
    <t>UPI-911210749206</t>
  </si>
  <si>
    <t>30.00(Dr)</t>
  </si>
  <si>
    <t>1,028.24(Cr)</t>
  </si>
  <si>
    <t>UPI/8884068504@/911234554805/NA</t>
  </si>
  <si>
    <t>UPI-911210787558</t>
  </si>
  <si>
    <t>20.00(Dr)</t>
  </si>
  <si>
    <t>1,008.24(Cr)</t>
  </si>
  <si>
    <t>UPI/7349269361@/911213264041/Payment fro</t>
  </si>
  <si>
    <t>UPI-911213293386</t>
  </si>
  <si>
    <t>1,000.00(Dr)</t>
  </si>
  <si>
    <t>8.24(Cr)</t>
  </si>
  <si>
    <t>24-04-2019</t>
  </si>
  <si>
    <t>UPI/Q74530459@y/911409320648/Payment fro</t>
  </si>
  <si>
    <t>UPI-911409885770</t>
  </si>
  <si>
    <t>2.24(Cr)</t>
  </si>
  <si>
    <t>VISA-REFUND/220419/9113/PAYU PAYMENTS PVT LTD(Value Date: 22-04-2019)</t>
  </si>
  <si>
    <t>911300015227</t>
  </si>
  <si>
    <t>500.00(Cr)</t>
  </si>
  <si>
    <t>502.24(Cr)</t>
  </si>
  <si>
    <t>25-04-2019</t>
  </si>
  <si>
    <t>UPI/paytm-27626/911535343313/Oid20190425</t>
  </si>
  <si>
    <t>UPI-911511449009</t>
  </si>
  <si>
    <t>36.00(Dr)</t>
  </si>
  <si>
    <t>466.24(Cr)</t>
  </si>
  <si>
    <t>UPI/add-money@p/911539339005/Oid80645525</t>
  </si>
  <si>
    <t>UPI-911515035597</t>
  </si>
  <si>
    <t>31.00(Dr)</t>
  </si>
  <si>
    <t>435.24(Cr)</t>
  </si>
  <si>
    <t>UPI/add-money@p/911541147055/Oid80654167</t>
  </si>
  <si>
    <t>UPI-911517263251</t>
  </si>
  <si>
    <t>40.00(Dr)</t>
  </si>
  <si>
    <t>395.24(Cr)</t>
  </si>
  <si>
    <t>UPI/9035903498@/911551760866/Payment fro</t>
  </si>
  <si>
    <t>UPI-911517273299</t>
  </si>
  <si>
    <t>37.00(Dr)</t>
  </si>
  <si>
    <t>358.24(Cr)</t>
  </si>
  <si>
    <t>TIPS/SCHGS/EXH//SKRILL COM 6735CODE(Value Date: 20-04-2019)</t>
  </si>
  <si>
    <t>5.04(Dr)</t>
  </si>
  <si>
    <t>353.20(Cr)</t>
  </si>
  <si>
    <t>UPI/9035903498@/911576196528/Payment fro</t>
  </si>
  <si>
    <t>UPI-911519640970</t>
  </si>
  <si>
    <t>16.00(Dr)</t>
  </si>
  <si>
    <t>337.20(Cr)</t>
  </si>
  <si>
    <t>UPI/BILLDESKPP@/911580341797/Payment fro</t>
  </si>
  <si>
    <t>UPI-911520720092</t>
  </si>
  <si>
    <t>14.00(Dr)</t>
  </si>
  <si>
    <t>323.20(Cr)</t>
  </si>
  <si>
    <t>26-04-2019</t>
  </si>
  <si>
    <t>UPI/9035903498@/911610549892/Payment fro</t>
  </si>
  <si>
    <t>UPI-911610643526</t>
  </si>
  <si>
    <t>12.00(Dr)</t>
  </si>
  <si>
    <t>311.20(Cr)</t>
  </si>
  <si>
    <t>UPI/harishharry/911610039964/UPI</t>
  </si>
  <si>
    <t>UPI-911610734964</t>
  </si>
  <si>
    <t>261.20(Cr)</t>
  </si>
  <si>
    <t>UPI/paytm-27626/911637921554/Oid20190426</t>
  </si>
  <si>
    <t>UPI-911613133099</t>
  </si>
  <si>
    <t>245.20(Cr)</t>
  </si>
  <si>
    <t>UPI/9035903498@/911657902652/Payment fro</t>
  </si>
  <si>
    <t>UPI-911619985886</t>
  </si>
  <si>
    <t>229.20(Cr)</t>
  </si>
  <si>
    <t>UPI/EURONET@ybl/911621874359/Payment for</t>
  </si>
  <si>
    <t>UPI-911621398051</t>
  </si>
  <si>
    <t>208.20(Cr)</t>
  </si>
  <si>
    <t>27-04-2019</t>
  </si>
  <si>
    <t>OS PAYUMONEY UBI AND PA8364986217</t>
  </si>
  <si>
    <t>KPG-0081879363</t>
  </si>
  <si>
    <t>100.00(Dr)</t>
  </si>
  <si>
    <t>108.20(Cr)</t>
  </si>
  <si>
    <t>UPI/9035903498@/911720034528/Payment fro</t>
  </si>
  <si>
    <t>UPI-911710106673</t>
  </si>
  <si>
    <t>88.20(Cr)</t>
  </si>
  <si>
    <t>UPI/Q74530459@y/911730184481/Payment fro</t>
  </si>
  <si>
    <t>UPI-911710185821</t>
  </si>
  <si>
    <t>76.20(Cr)</t>
  </si>
  <si>
    <t>UPI/paytm-27626/911735061000/Oid20190427</t>
  </si>
  <si>
    <t>UPI-911711255973</t>
  </si>
  <si>
    <t>8.00(Dr)</t>
  </si>
  <si>
    <t>68.20(Cr)</t>
  </si>
  <si>
    <t>Chrg: Cash Deposit 06032019 MANDYA</t>
  </si>
  <si>
    <t>TBMS</t>
  </si>
  <si>
    <t>59.00(Dr)</t>
  </si>
  <si>
    <t>9.20(Cr)</t>
  </si>
  <si>
    <t>28-04-2019</t>
  </si>
  <si>
    <t>UPI/9035903498@/911857189326/Payment fro</t>
  </si>
  <si>
    <t>UPI-911819509608</t>
  </si>
  <si>
    <t>9.00(Dr)</t>
  </si>
  <si>
    <t>0.20(Cr)</t>
  </si>
  <si>
    <t>06-05-2019</t>
  </si>
  <si>
    <t>UPI/cyberiaitce/912619940080/UPI</t>
  </si>
  <si>
    <t>UPI-912619354949</t>
  </si>
  <si>
    <t>350.00(Cr)</t>
  </si>
  <si>
    <t>350.20(Cr)</t>
  </si>
  <si>
    <t>07-05-2019</t>
  </si>
  <si>
    <t>UPI/9035903498@/912726932356/Payment fro</t>
  </si>
  <si>
    <t>UPI-912713010515</t>
  </si>
  <si>
    <t>342.20(Cr)</t>
  </si>
  <si>
    <t>UPI/paytm-27484/912737789697/Oid20190507</t>
  </si>
  <si>
    <t>UPI-912713038708</t>
  </si>
  <si>
    <t>332.20(Cr)</t>
  </si>
  <si>
    <t>UPI/EURONET@ybl/912768911227/Payment for</t>
  </si>
  <si>
    <t>UPI-912717653570</t>
  </si>
  <si>
    <t>08-05-2019</t>
  </si>
  <si>
    <t>UPI/Q74530459@y/912810404459/Payment fro</t>
  </si>
  <si>
    <t>UPI-912810010124</t>
  </si>
  <si>
    <t>299.20(Cr)</t>
  </si>
  <si>
    <t>UPI/freecharge@/912817569725/435c76UPI-0f2eb</t>
  </si>
  <si>
    <t>912817147571</t>
  </si>
  <si>
    <t>149.00(Dr)</t>
  </si>
  <si>
    <t>150.20(Cr)</t>
  </si>
  <si>
    <t>09-05-2019</t>
  </si>
  <si>
    <t>UPI/9035903498@/912938949007/Payment fro</t>
  </si>
  <si>
    <t>UPI-912919837989</t>
  </si>
  <si>
    <t>114.20(Cr)</t>
  </si>
  <si>
    <t>PCD/8387/PaymentsPayU/Mumbai0905 19/23:15</t>
  </si>
  <si>
    <t>912917953829</t>
  </si>
  <si>
    <t>91.00(Dr)</t>
  </si>
  <si>
    <t>23.20(Cr)</t>
  </si>
  <si>
    <t>10-05-2019</t>
  </si>
  <si>
    <t>UPI/paytm-27626/913035870632/Oid20190510</t>
  </si>
  <si>
    <t>UPI-913011128571</t>
  </si>
  <si>
    <t>15.20(Cr)</t>
  </si>
  <si>
    <t>12-05-2019</t>
  </si>
  <si>
    <t>UPI/9035903498@/913236184454/Payment fro</t>
  </si>
  <si>
    <t>UPI-913218531969</t>
  </si>
  <si>
    <t>15-05-2019</t>
  </si>
  <si>
    <t>UPI/8722390968@/913554331540/Payment fro</t>
  </si>
  <si>
    <t>UPI-913518566044</t>
  </si>
  <si>
    <t>80.00(Cr)</t>
  </si>
  <si>
    <t>80.20(Cr)</t>
  </si>
  <si>
    <t>PCI/8387/ITUNES.COM/BILL/ITUNES.COM150519/ 21:10</t>
  </si>
  <si>
    <t>913542505273</t>
  </si>
  <si>
    <t>79.00(Dr)</t>
  </si>
  <si>
    <t>1.20(Cr)</t>
  </si>
  <si>
    <t>28-05-2019</t>
  </si>
  <si>
    <t>CASH DEPOSIT- MANDYA- SELF</t>
  </si>
  <si>
    <t/>
  </si>
  <si>
    <t>570.00(Cr)</t>
  </si>
  <si>
    <t>571.20(Cr)</t>
  </si>
  <si>
    <t>PCI/8387/Skrill.com 6735CODE/+44203308280519/13:54</t>
  </si>
  <si>
    <t>914808407726</t>
  </si>
  <si>
    <t>567.36(Dr)</t>
  </si>
  <si>
    <t>3.84(Cr)</t>
  </si>
  <si>
    <t>29-05-2019</t>
  </si>
  <si>
    <t>UPI/avinash.mar/914919745053/UPI</t>
  </si>
  <si>
    <t>UPI-914919434152</t>
  </si>
  <si>
    <t>1,650.00(Cr)</t>
  </si>
  <si>
    <t>1,653.84(Cr)</t>
  </si>
  <si>
    <t>UPI/53001010010/914920004545/UPI</t>
  </si>
  <si>
    <t>UPI-914920635400</t>
  </si>
  <si>
    <t>1,650.00(Dr)</t>
  </si>
  <si>
    <t>UPI/goog-paymen/914920792386/UPI</t>
  </si>
  <si>
    <t>UPI-914920636533</t>
  </si>
  <si>
    <t>6.00(Cr)</t>
  </si>
  <si>
    <t>9.84(Cr)</t>
  </si>
  <si>
    <t>30-05-2019</t>
  </si>
  <si>
    <t>UPI/9035903498@/915057202670/Payment fro</t>
  </si>
  <si>
    <t>UPI-915019586770</t>
  </si>
  <si>
    <t>1.84(Cr)</t>
  </si>
  <si>
    <t>DIFF IN SETT//SKRILL COM</t>
  </si>
  <si>
    <t>1.09(Cr)</t>
  </si>
  <si>
    <t>2.93(Cr)</t>
  </si>
  <si>
    <r>
      <rPr>
        <sz val="10"/>
        <color theme="1"/>
        <rFont val="Arial"/>
        <family val="2"/>
      </rPr>
      <t>Date</t>
    </r>
  </si>
  <si>
    <r>
      <rPr>
        <sz val="10"/>
        <color theme="1"/>
        <rFont val="Arial"/>
        <family val="2"/>
      </rPr>
      <t>Narration</t>
    </r>
  </si>
  <si>
    <r>
      <rPr>
        <sz val="10"/>
        <color theme="1"/>
        <rFont val="Arial"/>
        <family val="2"/>
      </rPr>
      <t>Chq/Ref No</t>
    </r>
  </si>
  <si>
    <r>
      <rPr>
        <sz val="10"/>
        <color theme="1"/>
        <rFont val="Arial"/>
        <family val="2"/>
      </rPr>
      <t>Withdrawal (Dr)/ Deposit (Cr)</t>
    </r>
  </si>
  <si>
    <r>
      <rPr>
        <sz val="10"/>
        <color theme="1"/>
        <rFont val="Arial"/>
        <family val="2"/>
      </rPr>
      <t>Balance</t>
    </r>
  </si>
  <si>
    <r>
      <rPr>
        <sz val="10"/>
        <color theme="1"/>
        <rFont val="Arial"/>
        <family val="2"/>
      </rPr>
      <t>B/F</t>
    </r>
  </si>
  <si>
    <r>
      <rPr>
        <sz val="10"/>
        <color theme="1"/>
        <rFont val="Arial"/>
        <family val="2"/>
      </rPr>
      <t>0.00(Cr)</t>
    </r>
  </si>
  <si>
    <r>
      <rPr>
        <sz val="10"/>
        <color theme="1"/>
        <rFont val="Arial"/>
        <family val="2"/>
      </rPr>
      <t>84.48(Cr)</t>
    </r>
  </si>
  <si>
    <r>
      <rPr>
        <sz val="10"/>
        <color theme="1"/>
        <rFont val="Arial"/>
        <family val="2"/>
      </rPr>
      <t>TIPS/SCHGS/EXH//SKRILL COM</t>
    </r>
  </si>
  <si>
    <r>
      <rPr>
        <sz val="10"/>
        <color theme="1"/>
        <rFont val="Arial"/>
        <family val="2"/>
      </rPr>
      <t>0.55(Dr)</t>
    </r>
  </si>
  <si>
    <r>
      <rPr>
        <sz val="10"/>
        <color theme="1"/>
        <rFont val="Arial"/>
        <family val="2"/>
      </rPr>
      <t>83.93(Cr)</t>
    </r>
  </si>
  <si>
    <r>
      <rPr>
        <sz val="10"/>
        <color theme="1"/>
        <rFont val="Arial"/>
        <family val="2"/>
      </rPr>
      <t>7780CODE(Value Date: 26-02-2019) TIPS/SCHGS/EXH//SKRILL COM</t>
    </r>
  </si>
  <si>
    <r>
      <rPr>
        <sz val="10"/>
        <color theme="1"/>
        <rFont val="Arial"/>
        <family val="2"/>
      </rPr>
      <t>1.35(Dr)</t>
    </r>
  </si>
  <si>
    <r>
      <rPr>
        <sz val="10"/>
        <color theme="1"/>
        <rFont val="Arial"/>
        <family val="2"/>
      </rPr>
      <t>82.58(Cr)</t>
    </r>
  </si>
  <si>
    <t>7780CODE(Value Date: 26-02-2019) UPI/9035903498@/906057467978/Payment fro</t>
  </si>
  <si>
    <t>UPI-906019673194</t>
  </si>
  <si>
    <r>
      <rPr>
        <sz val="10"/>
        <color theme="1"/>
        <rFont val="Arial"/>
        <family val="2"/>
      </rPr>
      <t>12.00(Dr)</t>
    </r>
  </si>
  <si>
    <r>
      <rPr>
        <sz val="10"/>
        <color theme="1"/>
        <rFont val="Arial"/>
        <family val="2"/>
      </rPr>
      <t>70.58(Cr)</t>
    </r>
  </si>
  <si>
    <t>CASH DEPOSIT- MANYA- SELF</t>
  </si>
  <si>
    <r>
      <rPr>
        <sz val="10"/>
        <color theme="1"/>
        <rFont val="Arial"/>
        <family val="2"/>
      </rPr>
      <t>3,500.00(Cr)</t>
    </r>
  </si>
  <si>
    <r>
      <rPr>
        <sz val="10"/>
        <color theme="1"/>
        <rFont val="Arial"/>
        <family val="2"/>
      </rPr>
      <t>3,570.58(Cr)</t>
    </r>
  </si>
  <si>
    <t>PCI/8387/Skrill.com 7780CODE/+44203308020319/                12:03</t>
  </si>
  <si>
    <r>
      <rPr>
        <sz val="10"/>
        <color theme="1"/>
        <rFont val="Arial"/>
        <family val="2"/>
      </rPr>
      <t>2,152.20(Dr)</t>
    </r>
  </si>
  <si>
    <r>
      <rPr>
        <sz val="10"/>
        <color theme="1"/>
        <rFont val="Arial"/>
        <family val="2"/>
      </rPr>
      <t>1,418.38(Cr)</t>
    </r>
  </si>
  <si>
    <t>PCI/8387/Skrill.com  7780CODE/+44203308020319/13:48</t>
  </si>
  <si>
    <r>
      <rPr>
        <sz val="10"/>
        <color theme="1"/>
        <rFont val="Arial"/>
        <family val="2"/>
      </rPr>
      <t>1,097.61(Dr)</t>
    </r>
  </si>
  <si>
    <r>
      <rPr>
        <sz val="10"/>
        <color theme="1"/>
        <rFont val="Arial"/>
        <family val="2"/>
      </rPr>
      <t>320.77(Cr)</t>
    </r>
  </si>
  <si>
    <r>
      <rPr>
        <sz val="10"/>
        <color theme="1"/>
        <rFont val="Arial"/>
        <family val="2"/>
      </rPr>
      <t>TIPS/SCHGS/EXH//SKRILL COM</t>
    </r>
  </si>
  <si>
    <r>
      <rPr>
        <sz val="10"/>
        <color theme="1"/>
        <rFont val="Arial"/>
        <family val="2"/>
      </rPr>
      <t>2.19(Dr)</t>
    </r>
  </si>
  <si>
    <r>
      <rPr>
        <sz val="10"/>
        <color theme="1"/>
        <rFont val="Arial"/>
        <family val="2"/>
      </rPr>
      <t>318.58(Cr)</t>
    </r>
  </si>
  <si>
    <r>
      <rPr>
        <sz val="10"/>
        <color theme="1"/>
        <rFont val="Arial"/>
        <family val="2"/>
      </rPr>
      <t>7780CODE(Value Date: 27-02-2019) TIPS/SCHGS/EXH//SKRILL COM</t>
    </r>
  </si>
  <si>
    <r>
      <rPr>
        <sz val="10"/>
        <color theme="1"/>
        <rFont val="Arial"/>
        <family val="2"/>
      </rPr>
      <t>2.15(Dr)</t>
    </r>
  </si>
  <si>
    <r>
      <rPr>
        <sz val="10"/>
        <color theme="1"/>
        <rFont val="Arial"/>
        <family val="2"/>
      </rPr>
      <t>316.43(Cr)</t>
    </r>
  </si>
  <si>
    <t>7780CODE(Value Date: 27-02-2019) PCD/8387/PAYTM/1204770770020319/21:51</t>
  </si>
  <si>
    <r>
      <rPr>
        <sz val="10"/>
        <color theme="1"/>
        <rFont val="Arial"/>
        <family val="2"/>
      </rPr>
      <t>300.00(Dr)</t>
    </r>
  </si>
  <si>
    <r>
      <rPr>
        <sz val="10"/>
        <color theme="1"/>
        <rFont val="Arial"/>
        <family val="2"/>
      </rPr>
      <t>16.43(Cr)</t>
    </r>
  </si>
  <si>
    <t>UPI/anilmanish2/906419784758/UPI</t>
  </si>
  <si>
    <t>UPI-906419348340</t>
  </si>
  <si>
    <r>
      <rPr>
        <sz val="10"/>
        <color theme="1"/>
        <rFont val="Arial"/>
        <family val="2"/>
      </rPr>
      <t>15.00(Dr)</t>
    </r>
  </si>
  <si>
    <r>
      <rPr>
        <sz val="10"/>
        <color theme="1"/>
        <rFont val="Arial"/>
        <family val="2"/>
      </rPr>
      <t>1.43(Cr)</t>
    </r>
  </si>
  <si>
    <r>
      <rPr>
        <sz val="10"/>
        <color theme="1"/>
        <rFont val="Arial"/>
        <family val="2"/>
      </rPr>
      <t>CASH DEPOSIT MANDYA SELF</t>
    </r>
  </si>
  <si>
    <r>
      <rPr>
        <sz val="10"/>
        <color theme="1"/>
        <rFont val="Arial"/>
        <family val="2"/>
      </rPr>
      <t>4,600.00(Cr)</t>
    </r>
  </si>
  <si>
    <r>
      <rPr>
        <sz val="10"/>
        <color theme="1"/>
        <rFont val="Arial"/>
        <family val="2"/>
      </rPr>
      <t>4,601.43(Cr)</t>
    </r>
  </si>
  <si>
    <t>PCD/8387/RetailAtom/Mumbai060319/13:57</t>
  </si>
  <si>
    <r>
      <rPr>
        <sz val="10"/>
        <color theme="1"/>
        <rFont val="Arial"/>
        <family val="2"/>
      </rPr>
      <t>545.00(Dr)</t>
    </r>
  </si>
  <si>
    <r>
      <rPr>
        <sz val="10"/>
        <color theme="1"/>
        <rFont val="Arial"/>
        <family val="2"/>
      </rPr>
      <t>4,056.43(Cr)</t>
    </r>
  </si>
  <si>
    <t>PCI/8387/Skrill.com 7780CODE/+44203308060319/              14:43</t>
  </si>
  <si>
    <r>
      <rPr>
        <sz val="10"/>
        <color theme="1"/>
        <rFont val="Arial"/>
        <family val="2"/>
      </rPr>
      <t>2,168.04(Dr)</t>
    </r>
  </si>
  <si>
    <r>
      <rPr>
        <sz val="10"/>
        <color theme="1"/>
        <rFont val="Arial"/>
        <family val="2"/>
      </rPr>
      <t>1,888.39(Cr)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</si>
  <si>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</si>
  <si>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1,000.00(Dr)</t>
    </r>
  </si>
  <si>
    <r>
      <rPr>
        <sz val="10"/>
        <color theme="1"/>
        <rFont val="Arial"/>
        <family val="2"/>
      </rPr>
      <t>888.39(Cr)</t>
    </r>
  </si>
  <si>
    <r>
      <rPr>
        <sz val="10"/>
        <color theme="1"/>
        <rFont val="Arial"/>
        <family val="2"/>
      </rPr>
      <t>ltd/Gurgaon060319/17:37 PCD/8387/Payu Payments Pvt</t>
    </r>
  </si>
  <si>
    <r>
      <rPr>
        <sz val="10"/>
        <color theme="1"/>
        <rFont val="Arial"/>
        <family val="2"/>
      </rPr>
      <t>100.00(Dr)</t>
    </r>
  </si>
  <si>
    <r>
      <rPr>
        <sz val="10"/>
        <color theme="1"/>
        <rFont val="Arial"/>
        <family val="2"/>
      </rPr>
      <t>788.39(Cr)</t>
    </r>
  </si>
  <si>
    <t>ltd/Gurgaon060319/18:16 PCI/8387/Skrill.com 7780CODE/+44203308060319/18:42</t>
  </si>
  <si>
    <r>
      <rPr>
        <sz val="10"/>
        <color theme="1"/>
        <rFont val="Arial"/>
        <family val="2"/>
      </rPr>
      <t>736.67(Dr)</t>
    </r>
  </si>
  <si>
    <r>
      <rPr>
        <sz val="10"/>
        <color theme="1"/>
        <rFont val="Arial"/>
        <family val="2"/>
      </rPr>
      <t>51.72(Cr)</t>
    </r>
  </si>
  <si>
    <r>
      <rPr>
        <sz val="10"/>
        <color theme="1"/>
        <rFont val="Arial"/>
        <family val="2"/>
      </rPr>
      <t>UPI/billdesk.re/906518955474/UPI</t>
    </r>
  </si>
  <si>
    <t>UPI-906518018501</t>
  </si>
  <si>
    <r>
      <rPr>
        <sz val="10"/>
        <color theme="1"/>
        <rFont val="Arial"/>
        <family val="2"/>
      </rPr>
      <t>51.00(Dr)</t>
    </r>
  </si>
  <si>
    <r>
      <rPr>
        <sz val="10"/>
        <color theme="1"/>
        <rFont val="Arial"/>
        <family val="2"/>
      </rPr>
      <t>0.72(Cr)</t>
    </r>
  </si>
  <si>
    <t>IMPS from ARUN K Ref 906609384896</t>
  </si>
  <si>
    <t>IMPS-906609239373</t>
  </si>
  <si>
    <r>
      <rPr>
        <sz val="10"/>
        <color theme="1"/>
        <rFont val="Arial"/>
        <family val="2"/>
      </rPr>
      <t>500.00(Cr)</t>
    </r>
  </si>
  <si>
    <r>
      <rPr>
        <sz val="10"/>
        <color theme="1"/>
        <rFont val="Arial"/>
        <family val="2"/>
      </rPr>
      <t>500.72(Cr)</t>
    </r>
  </si>
  <si>
    <t>PCD/8387/Payu Payments Pvt ltd/Gurgaon080319/09:18</t>
  </si>
  <si>
    <r>
      <rPr>
        <sz val="10"/>
        <color theme="1"/>
        <rFont val="Arial"/>
        <family val="2"/>
      </rPr>
      <t>500.00(Dr)</t>
    </r>
  </si>
  <si>
    <r>
      <rPr>
        <sz val="10"/>
        <color theme="1"/>
        <rFont val="Arial"/>
        <family val="2"/>
      </rPr>
      <t>0.72(Cr)</t>
    </r>
  </si>
  <si>
    <r>
      <rPr>
        <sz val="10"/>
        <color theme="1"/>
        <rFont val="Arial"/>
        <family val="2"/>
      </rPr>
      <t>UPI/akhilpant48/906811748140/UPI</t>
    </r>
  </si>
  <si>
    <t>UPI-906811426588</t>
  </si>
  <si>
    <r>
      <rPr>
        <sz val="10"/>
        <color theme="1"/>
        <rFont val="Arial"/>
        <family val="2"/>
      </rPr>
      <t>3,000.00(Cr)</t>
    </r>
  </si>
  <si>
    <r>
      <rPr>
        <sz val="10"/>
        <color theme="1"/>
        <rFont val="Arial"/>
        <family val="2"/>
      </rPr>
      <t>3,000.72(Cr)</t>
    </r>
  </si>
  <si>
    <r>
      <rPr>
        <sz val="10"/>
        <color theme="1"/>
        <rFont val="Arial"/>
        <family val="2"/>
      </rPr>
      <t>UPI/goog-paymen/906811852977/UPI</t>
    </r>
  </si>
  <si>
    <t>UPI-906811430717</t>
  </si>
  <si>
    <r>
      <rPr>
        <sz val="10"/>
        <color theme="1"/>
        <rFont val="Arial"/>
        <family val="2"/>
      </rPr>
      <t>10.00(Cr)</t>
    </r>
  </si>
  <si>
    <r>
      <rPr>
        <sz val="10"/>
        <color theme="1"/>
        <rFont val="Arial"/>
        <family val="2"/>
      </rPr>
      <t>3,010.72(Cr)</t>
    </r>
  </si>
  <si>
    <r>
      <rPr>
        <sz val="10"/>
        <color theme="1"/>
        <rFont val="Arial"/>
        <family val="2"/>
      </rPr>
      <t>UPI/akhilpant48/906811783078/UPI</t>
    </r>
  </si>
  <si>
    <t>UPI-906811443295</t>
  </si>
  <si>
    <r>
      <rPr>
        <sz val="10"/>
        <color theme="1"/>
        <rFont val="Arial"/>
        <family val="2"/>
      </rPr>
      <t>2,000.00(Cr)</t>
    </r>
  </si>
  <si>
    <r>
      <rPr>
        <sz val="10"/>
        <color theme="1"/>
        <rFont val="Arial"/>
        <family val="2"/>
      </rPr>
      <t>5,010.72(Cr)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</si>
  <si>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</si>
  <si>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2,500.00(Dr)</t>
    </r>
  </si>
  <si>
    <r>
      <rPr>
        <sz val="10"/>
        <color theme="1"/>
        <rFont val="Arial"/>
        <family val="2"/>
      </rPr>
      <t>2,510.72(Cr)</t>
    </r>
  </si>
  <si>
    <t>ltd/Gurgaon090319/11:29 PCI/8387/Skrill.com 7780CODE/+44203308090319/15:35</t>
  </si>
  <si>
    <r>
      <rPr>
        <sz val="10"/>
        <color theme="1"/>
        <rFont val="Arial"/>
        <family val="2"/>
      </rPr>
      <t>1,309.47(Dr)</t>
    </r>
  </si>
  <si>
    <r>
      <rPr>
        <sz val="10"/>
        <color theme="1"/>
        <rFont val="Arial"/>
        <family val="2"/>
      </rPr>
      <t>1,201.25(Cr)</t>
    </r>
  </si>
  <si>
    <t xml:space="preserve">UPI/9035903498@/906860978637/Payment fro </t>
  </si>
  <si>
    <t>UPI-906815858063</t>
  </si>
  <si>
    <r>
      <rPr>
        <sz val="10"/>
        <color theme="1"/>
        <rFont val="Arial"/>
        <family val="2"/>
      </rPr>
      <t>25.00(Dr)</t>
    </r>
  </si>
  <si>
    <r>
      <rPr>
        <sz val="10"/>
        <color theme="1"/>
        <rFont val="Arial"/>
        <family val="2"/>
      </rPr>
      <t>1,176.25(Cr)</t>
    </r>
  </si>
  <si>
    <t>UPI/9035903498@/906940640923/Payment fro</t>
  </si>
  <si>
    <t>UPI-906910873787</t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</si>
  <si>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</si>
  <si>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1,156.25(Cr)</t>
    </r>
  </si>
  <si>
    <t>UPI/cyberiaitce/906913856025/UPI</t>
  </si>
  <si>
    <t>UPI-906913134134</t>
  </si>
  <si>
    <r>
      <rPr>
        <sz val="10"/>
        <color theme="1"/>
        <rFont val="Arial"/>
        <family val="2"/>
      </rPr>
      <t>1,000.00(Dr)</t>
    </r>
  </si>
  <si>
    <r>
      <rPr>
        <sz val="10"/>
        <color theme="1"/>
        <rFont val="Arial"/>
        <family val="2"/>
      </rPr>
      <t>156.25(Cr)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</si>
  <si>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</si>
  <si>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150.00(Dr)</t>
    </r>
  </si>
  <si>
    <r>
      <rPr>
        <sz val="10"/>
        <color theme="1"/>
        <rFont val="Arial"/>
        <family val="2"/>
      </rPr>
      <t>6.25(Cr)</t>
    </r>
  </si>
  <si>
    <t>ltd/Gurgaon100319/20:19 IMPS from Mr  J TEJA  Ref906922768248</t>
  </si>
  <si>
    <t>IMPS-906922428927</t>
  </si>
  <si>
    <r>
      <rPr>
        <sz val="10"/>
        <color theme="1"/>
        <rFont val="Arial"/>
        <family val="2"/>
      </rPr>
      <t>1,000.00(Cr)</t>
    </r>
  </si>
  <si>
    <r>
      <rPr>
        <sz val="10"/>
        <color theme="1"/>
        <rFont val="Arial"/>
        <family val="2"/>
      </rPr>
      <t>1,006.25(Cr)</t>
    </r>
  </si>
  <si>
    <t>UPI/billdesk.re/906922958400/UPI</t>
  </si>
  <si>
    <t>UPI-906922951708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</si>
  <si>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</si>
  <si>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985.25(Cr)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</si>
  <si>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</si>
  <si>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950.00(Dr)</t>
    </r>
  </si>
  <si>
    <r>
      <rPr>
        <sz val="10"/>
        <color theme="1"/>
        <rFont val="Arial"/>
        <family val="2"/>
      </rPr>
      <t>35.25(Cr)</t>
    </r>
  </si>
  <si>
    <t>ltd/Gurgaon100319/23:01 UPI/9035903498@/907030276580/Payment fro</t>
  </si>
  <si>
    <t>UPI-907010401470</t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</si>
  <si>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</si>
  <si>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15.25(Cr)</t>
    </r>
  </si>
  <si>
    <r>
      <rPr>
        <sz val="10"/>
        <color theme="1"/>
        <rFont val="Arial"/>
        <family val="2"/>
      </rPr>
      <t>DIFF IN SETT//SKRILL COM</t>
    </r>
  </si>
  <si>
    <r>
      <rPr>
        <sz val="10"/>
        <color theme="1"/>
        <rFont val="Arial"/>
        <family val="2"/>
      </rPr>
      <t>4.63(Cr)</t>
    </r>
  </si>
  <si>
    <r>
      <rPr>
        <sz val="10"/>
        <color theme="1"/>
        <rFont val="Arial"/>
        <family val="2"/>
      </rPr>
      <t>19.88(Cr)</t>
    </r>
  </si>
  <si>
    <t xml:space="preserve">7780CODE(Value Date: 06-03-2019) DIFF IN SETT//SKRILL COM7780CODE(Value Date: 06-03-2019) </t>
  </si>
  <si>
    <r>
      <rPr>
        <sz val="10"/>
        <color theme="1"/>
        <rFont val="Arial"/>
        <family val="2"/>
      </rPr>
      <t>13.59(Cr)</t>
    </r>
  </si>
  <si>
    <r>
      <rPr>
        <sz val="10"/>
        <color theme="1"/>
        <rFont val="Arial"/>
        <family val="2"/>
      </rPr>
      <t>33.47(Cr)</t>
    </r>
  </si>
  <si>
    <t>UPI/9035903498@/907018546044/Payment fro</t>
  </si>
  <si>
    <t>UPI-907018269203</t>
  </si>
  <si>
    <r>
      <rPr>
        <sz val="10"/>
        <color theme="1"/>
        <rFont val="Arial"/>
        <family val="2"/>
      </rPr>
      <t>15.00(Dr)</t>
    </r>
  </si>
  <si>
    <r>
      <rPr>
        <sz val="10"/>
        <color theme="1"/>
        <rFont val="Arial"/>
        <family val="2"/>
      </rPr>
      <t>18.47(Cr)</t>
    </r>
  </si>
  <si>
    <t>IMPS from ARUN K Ref 907210297426</t>
  </si>
  <si>
    <t>IMPS-907210356306</t>
  </si>
  <si>
    <r>
      <rPr>
        <sz val="10"/>
        <color theme="1"/>
        <rFont val="Arial"/>
        <family val="2"/>
      </rPr>
      <t>8,000.00(Cr)</t>
    </r>
  </si>
  <si>
    <r>
      <rPr>
        <sz val="10"/>
        <color theme="1"/>
        <rFont val="Arial"/>
        <family val="2"/>
      </rPr>
      <t>8,018.47(Cr)</t>
    </r>
  </si>
  <si>
    <t>UPI/cyberiaitce/907211930190/UPI</t>
  </si>
  <si>
    <t>UPI-907211916983</t>
  </si>
  <si>
    <r>
      <rPr>
        <sz val="10"/>
        <color theme="1"/>
        <rFont val="Arial"/>
        <family val="2"/>
      </rPr>
      <t>100.00(Dr)</t>
    </r>
  </si>
  <si>
    <r>
      <rPr>
        <sz val="10"/>
        <color theme="1"/>
        <rFont val="Arial"/>
        <family val="2"/>
      </rPr>
      <t>7,918.47(Cr)</t>
    </r>
  </si>
  <si>
    <r>
      <rPr>
        <sz val="10"/>
        <color theme="1"/>
        <rFont val="Arial"/>
        <family val="2"/>
      </rPr>
      <t>UPI/abhishekksr/907212027221/UPI</t>
    </r>
  </si>
  <si>
    <t>UPI-907212981613</t>
  </si>
  <si>
    <r>
      <rPr>
        <sz val="10"/>
        <color theme="1"/>
        <rFont val="Arial"/>
        <family val="2"/>
      </rPr>
      <t>6,000.00(Dr)</t>
    </r>
  </si>
  <si>
    <r>
      <rPr>
        <sz val="10"/>
        <color theme="1"/>
        <rFont val="Arial"/>
        <family val="2"/>
      </rPr>
      <t>1,918.47(Cr)</t>
    </r>
  </si>
  <si>
    <r>
      <rPr>
        <sz val="10"/>
        <color theme="1"/>
        <rFont val="Arial"/>
        <family val="2"/>
      </rPr>
      <t>UPI/goog-paymen/907212915196/UPI</t>
    </r>
  </si>
  <si>
    <t>UPI-907212982294</t>
  </si>
  <si>
    <r>
      <rPr>
        <sz val="10"/>
        <color theme="1"/>
        <rFont val="Arial"/>
        <family val="2"/>
      </rPr>
      <t>10.00(Cr)</t>
    </r>
  </si>
  <si>
    <r>
      <rPr>
        <sz val="10"/>
        <color theme="1"/>
        <rFont val="Arial"/>
        <family val="2"/>
      </rPr>
      <t>1,928.47(Cr)</t>
    </r>
  </si>
  <si>
    <t>PCI/8387/Skrill.com 6735CODE/+44203308130319/13:</t>
  </si>
  <si>
    <r>
      <rPr>
        <sz val="10"/>
        <color theme="1"/>
        <rFont val="Arial"/>
        <family val="2"/>
      </rPr>
      <t>1,100.87(Dr)</t>
    </r>
  </si>
  <si>
    <r>
      <rPr>
        <sz val="10"/>
        <color theme="1"/>
        <rFont val="Arial"/>
        <family val="2"/>
      </rPr>
      <t>827.60(Cr)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</si>
  <si>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</si>
  <si>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650.00(Dr)</t>
    </r>
  </si>
  <si>
    <r>
      <rPr>
        <sz val="10"/>
        <color theme="1"/>
        <rFont val="Arial"/>
        <family val="2"/>
      </rPr>
      <t>177.60(Cr)</t>
    </r>
  </si>
  <si>
    <r>
      <rPr>
        <sz val="10"/>
        <color theme="1"/>
        <rFont val="Arial"/>
        <family val="2"/>
      </rPr>
      <t>ltd/Gurgaon130319/15:14 UPI/billdesk.re/907218785298/UPI</t>
    </r>
  </si>
  <si>
    <t>UPI-907218517910</t>
  </si>
  <si>
    <r>
      <rPr>
        <sz val="10"/>
        <color theme="1"/>
        <rFont val="Arial"/>
        <family val="2"/>
      </rPr>
      <t>149.00(Dr)</t>
    </r>
  </si>
  <si>
    <r>
      <rPr>
        <sz val="10"/>
        <color theme="1"/>
        <rFont val="Arial"/>
        <family val="2"/>
      </rPr>
      <t>28.60(Cr)</t>
    </r>
  </si>
  <si>
    <t xml:space="preserve">UPI/9035903498@/907240222099/Payment fro </t>
  </si>
  <si>
    <t>UPI-907220737089</t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</si>
  <si>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</si>
  <si>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8.60(Cr)</t>
    </r>
  </si>
  <si>
    <t>UPI/hrithikkuma/907220867494/UPI</t>
  </si>
  <si>
    <t>UPI-907220737093</t>
  </si>
  <si>
    <r>
      <rPr>
        <sz val="10"/>
        <color theme="1"/>
        <rFont val="Arial"/>
        <family val="2"/>
      </rPr>
      <t>10,000.00(Cr)</t>
    </r>
  </si>
  <si>
    <r>
      <rPr>
        <sz val="10"/>
        <color theme="1"/>
        <rFont val="Arial"/>
        <family val="2"/>
      </rPr>
      <t>10,008.60(Cr)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</si>
  <si>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</si>
  <si>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5,000.00(Dr)</t>
    </r>
  </si>
  <si>
    <r>
      <rPr>
        <sz val="10"/>
        <color theme="1"/>
        <rFont val="Arial"/>
        <family val="2"/>
      </rPr>
      <t>5,008.60(Cr)</t>
    </r>
  </si>
  <si>
    <t>ltd/Gurgaon130319/22:03 UPI/add-money@p/907331594226/Oid76316411</t>
  </si>
  <si>
    <t>UPI-907307159721</t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</si>
  <si>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</si>
  <si>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4,988.60(Cr)</t>
    </r>
  </si>
  <si>
    <t>PCI/8387/Skrill.com 6735CODE/+44203308140319/08:00</t>
  </si>
  <si>
    <r>
      <rPr>
        <sz val="10"/>
        <color theme="1"/>
        <rFont val="Arial"/>
        <family val="2"/>
      </rPr>
      <t>4,226.87(Dr)</t>
    </r>
  </si>
  <si>
    <r>
      <rPr>
        <sz val="10"/>
        <color theme="1"/>
        <rFont val="Arial"/>
        <family val="2"/>
      </rPr>
      <t>761.73(Cr)</t>
    </r>
  </si>
  <si>
    <t>UPI/add-money@p/907333887866/Oid76322948</t>
  </si>
  <si>
    <t>UPI-907309266603</t>
  </si>
  <si>
    <r>
      <rPr>
        <sz val="10"/>
        <color theme="1"/>
        <rFont val="Arial"/>
        <family val="2"/>
      </rPr>
      <t>51.00(Dr)</t>
    </r>
  </si>
  <si>
    <r>
      <rPr>
        <sz val="10"/>
        <color theme="1"/>
        <rFont val="Arial"/>
        <family val="2"/>
      </rPr>
      <t>710.73(Cr)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</si>
  <si>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</si>
  <si>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700.00(Dr)</t>
    </r>
  </si>
  <si>
    <r>
      <rPr>
        <sz val="10"/>
        <color theme="1"/>
        <rFont val="Arial"/>
        <family val="2"/>
      </rPr>
      <t>10.73(Cr)</t>
    </r>
  </si>
  <si>
    <t>ltd/Gurgaon140319/10:13 UPI/add-money@p/907338562436/Oid76358328</t>
  </si>
  <si>
    <t>UPI-907314779239</t>
  </si>
  <si>
    <r>
      <rPr>
        <sz val="10"/>
        <color theme="1"/>
        <rFont val="Arial"/>
        <family val="2"/>
      </rPr>
      <t>10.00(Dr)</t>
    </r>
  </si>
  <si>
    <r>
      <rPr>
        <sz val="10"/>
        <color theme="1"/>
        <rFont val="Arial"/>
        <family val="2"/>
      </rPr>
      <t>0.73(Cr)</t>
    </r>
  </si>
  <si>
    <r>
      <rPr>
        <sz val="10"/>
        <color theme="1"/>
        <rFont val="Arial"/>
        <family val="2"/>
      </rPr>
      <t>TIPS/SCHGS/EXH//SKRILL COM</t>
    </r>
  </si>
  <si>
    <r>
      <rPr>
        <sz val="10"/>
        <color theme="1"/>
        <rFont val="Arial"/>
        <family val="2"/>
      </rPr>
      <t>2.62(Dr)</t>
    </r>
  </si>
  <si>
    <r>
      <rPr>
        <sz val="10"/>
        <color theme="1"/>
        <rFont val="Arial"/>
        <family val="2"/>
      </rPr>
      <t>1.89(Dr)</t>
    </r>
  </si>
  <si>
    <r>
      <rPr>
        <sz val="10"/>
        <color theme="1"/>
        <rFont val="Arial"/>
        <family val="2"/>
      </rPr>
      <t>6735CODE(Value Date: 13-03-2019) DIFF IN SETT//SKRILL COM</t>
    </r>
  </si>
  <si>
    <r>
      <rPr>
        <sz val="10"/>
        <color theme="1"/>
        <rFont val="Arial"/>
        <family val="2"/>
      </rPr>
      <t>1.27(Cr)</t>
    </r>
  </si>
  <si>
    <r>
      <rPr>
        <sz val="10"/>
        <color theme="1"/>
        <rFont val="Arial"/>
        <family val="2"/>
      </rPr>
      <t>0.62(Dr)</t>
    </r>
  </si>
  <si>
    <r>
      <rPr>
        <sz val="10"/>
        <color theme="1"/>
        <rFont val="Arial"/>
        <family val="2"/>
      </rPr>
      <t>6735CODE(Value Date: 14-03-2019) IMPS from ARUN  K Ref 907517009385</t>
    </r>
  </si>
  <si>
    <t xml:space="preserve">IMPS-907517157043
</t>
  </si>
  <si>
    <r>
      <rPr>
        <sz val="10"/>
        <color theme="1"/>
        <rFont val="Arial"/>
        <family val="2"/>
      </rPr>
      <t>5,000.00(Cr)</t>
    </r>
  </si>
  <si>
    <r>
      <rPr>
        <sz val="10"/>
        <color theme="1"/>
        <rFont val="Arial"/>
        <family val="2"/>
      </rPr>
      <t>4,999.38(Cr)</t>
    </r>
  </si>
  <si>
    <r>
      <rPr>
        <sz val="10"/>
        <color theme="1"/>
        <rFont val="Arial"/>
        <family val="2"/>
      </rPr>
      <t>IMPS from ARUN  K Ref 907517009389</t>
    </r>
  </si>
  <si>
    <t xml:space="preserve">IMPS-907517157100
</t>
  </si>
  <si>
    <r>
      <rPr>
        <sz val="10"/>
        <color theme="1"/>
        <rFont val="Arial"/>
        <family val="2"/>
      </rPr>
      <t>5,000.00(Cr)</t>
    </r>
  </si>
  <si>
    <r>
      <rPr>
        <sz val="10"/>
        <color theme="1"/>
        <rFont val="Arial"/>
        <family val="2"/>
      </rPr>
      <t>9,999.38(Cr)</t>
    </r>
  </si>
  <si>
    <r>
      <rPr>
        <sz val="10"/>
        <color theme="1"/>
        <rFont val="Arial"/>
        <family val="2"/>
      </rPr>
      <t>IMPS from ARUN  K Ref 907517009394</t>
    </r>
  </si>
  <si>
    <t>IMPS-907517157415</t>
  </si>
  <si>
    <r>
      <rPr>
        <sz val="10"/>
        <color theme="1"/>
        <rFont val="Arial"/>
        <family val="2"/>
      </rPr>
      <t>960.00(Cr)</t>
    </r>
  </si>
  <si>
    <r>
      <rPr>
        <sz val="10"/>
        <color theme="1"/>
        <rFont val="Arial"/>
        <family val="2"/>
      </rPr>
      <t>10,959.38(Cr)</t>
    </r>
  </si>
  <si>
    <r>
      <rPr>
        <sz val="10"/>
        <color theme="1"/>
        <rFont val="Arial"/>
        <family val="2"/>
      </rPr>
      <t>MB:IMPS to 62289366656 Ref</t>
    </r>
  </si>
  <si>
    <t xml:space="preserve">
IMPS-907517161783</t>
  </si>
  <si>
    <r>
      <rPr>
        <sz val="10"/>
        <color theme="1"/>
        <rFont val="Arial"/>
        <family val="2"/>
      </rPr>
      <t>10,000.00(Dr)</t>
    </r>
  </si>
  <si>
    <r>
      <rPr>
        <sz val="10"/>
        <color theme="1"/>
        <rFont val="Arial"/>
        <family val="2"/>
      </rPr>
      <t>959.38(Cr)</t>
    </r>
  </si>
  <si>
    <r>
      <rPr>
        <sz val="10"/>
        <color rgb="FF000000"/>
        <rFont val="Arial"/>
        <family val="2"/>
      </rPr>
      <t>907517161782
UPI/BILLDESKPP@/907551801412/Pay</t>
    </r>
    <r>
      <rPr>
        <sz val="10"/>
        <color rgb="FF000000"/>
        <rFont val="Times New Roman"/>
        <family val="1"/>
      </rPr>
      <t xml:space="preserve">ment for </t>
    </r>
  </si>
  <si>
    <t>UPI-907517191954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</si>
  <si>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</si>
  <si>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938.38(Cr)</t>
    </r>
  </si>
  <si>
    <t>UPI/9035903498@/907554292202/Payment fro</t>
  </si>
  <si>
    <t>UPI-907518208574</t>
  </si>
  <si>
    <r>
      <rPr>
        <sz val="10"/>
        <color theme="1"/>
        <rFont val="Arial"/>
        <family val="2"/>
      </rPr>
      <t>40.00(Dr)</t>
    </r>
  </si>
  <si>
    <r>
      <rPr>
        <sz val="10"/>
        <color theme="1"/>
        <rFont val="Arial"/>
        <family val="2"/>
      </rPr>
      <t>898.38(Cr)</t>
    </r>
  </si>
  <si>
    <t>PCD/8387/Payu Payments Pvt ltd/Gurgaon160319/18:21</t>
  </si>
  <si>
    <r>
      <rPr>
        <sz val="10"/>
        <color theme="1"/>
        <rFont val="Arial"/>
        <family val="2"/>
      </rPr>
      <t>350.00(Dr)</t>
    </r>
  </si>
  <si>
    <r>
      <rPr>
        <sz val="10"/>
        <color theme="1"/>
        <rFont val="Arial"/>
        <family val="2"/>
      </rPr>
      <t>548.38(Cr)</t>
    </r>
  </si>
  <si>
    <t xml:space="preserve">UPI/9035903498@/907557405628/Payment fro </t>
  </si>
  <si>
    <t>UPI-907519310711</t>
  </si>
  <si>
    <r>
      <rPr>
        <sz val="10"/>
        <color theme="1"/>
        <rFont val="Arial"/>
        <family val="2"/>
      </rPr>
      <t>38.00(Dr)</t>
    </r>
  </si>
  <si>
    <r>
      <rPr>
        <sz val="10"/>
        <color theme="1"/>
        <rFont val="Arial"/>
        <family val="2"/>
      </rPr>
      <t>510.38(Cr)</t>
    </r>
  </si>
  <si>
    <t xml:space="preserve">                                                    
UPI/9986891828@/907557867536/Payment fro        </t>
  </si>
  <si>
    <t>UPI-907519318045</t>
  </si>
  <si>
    <r>
      <rPr>
        <sz val="10"/>
        <color theme="1"/>
        <rFont val="Arial"/>
        <family val="2"/>
      </rPr>
      <t>500.00(Dr)</t>
    </r>
  </si>
  <si>
    <r>
      <rPr>
        <sz val="10"/>
        <color theme="1"/>
        <rFont val="Arial"/>
        <family val="2"/>
      </rPr>
      <t>10.38(Cr)</t>
    </r>
  </si>
  <si>
    <t xml:space="preserve">IMPS from ARUN  K Ref 907609001896  </t>
  </si>
  <si>
    <t>IMPS- 907609454959</t>
  </si>
  <si>
    <r>
      <rPr>
        <sz val="10"/>
        <color theme="1"/>
        <rFont val="Arial"/>
        <family val="2"/>
      </rPr>
      <t>2,000.00(Cr)</t>
    </r>
  </si>
  <si>
    <r>
      <rPr>
        <sz val="10"/>
        <color theme="1"/>
        <rFont val="Arial"/>
        <family val="2"/>
      </rPr>
      <t>2,010.38(Cr)</t>
    </r>
  </si>
  <si>
    <r>
      <rPr>
        <sz val="10"/>
        <color theme="1"/>
        <rFont val="Arial"/>
        <family val="2"/>
      </rPr>
      <t>PCD/8387/Payu Payments Pvt</t>
    </r>
  </si>
  <si>
    <r>
      <rPr>
        <sz val="10"/>
        <color theme="1"/>
        <rFont val="Arial"/>
        <family val="2"/>
      </rPr>
      <t>500.00(Dr)</t>
    </r>
  </si>
  <si>
    <r>
      <rPr>
        <sz val="10"/>
        <color theme="1"/>
        <rFont val="Arial"/>
        <family val="2"/>
      </rPr>
      <t>1,510.38(Cr)</t>
    </r>
  </si>
  <si>
    <t>ltd/Gurgaon170319/09:20 PCI/8387/STAGORD/NICOSIA170319/10:02</t>
  </si>
  <si>
    <r>
      <rPr>
        <sz val="10"/>
        <color theme="1"/>
        <rFont val="Arial"/>
        <family val="2"/>
      </rPr>
      <t>366.85(Dr)</t>
    </r>
  </si>
  <si>
    <r>
      <rPr>
        <sz val="10"/>
        <color theme="1"/>
        <rFont val="Arial"/>
        <family val="2"/>
      </rPr>
      <t>1,143.53(Cr)</t>
    </r>
  </si>
  <si>
    <t xml:space="preserve">
PCD/8387/Payu Payments Pvt</t>
  </si>
  <si>
    <r>
      <rPr>
        <sz val="10"/>
        <color theme="1"/>
        <rFont val="Arial"/>
        <family val="2"/>
      </rPr>
      <t>100.00(Dr)</t>
    </r>
  </si>
  <si>
    <r>
      <rPr>
        <sz val="10"/>
        <color theme="1"/>
        <rFont val="Arial"/>
        <family val="2"/>
      </rPr>
      <t>1,043.53(Cr)</t>
    </r>
  </si>
  <si>
    <t>ltd/Gurgaon170319/11:03 PCI/8387/Skrill.com 6735CODE/+44203308170319/11:46</t>
  </si>
  <si>
    <r>
      <rPr>
        <sz val="10"/>
        <color theme="1"/>
        <rFont val="Arial"/>
        <family val="2"/>
      </rPr>
      <t>953.80(Dr)</t>
    </r>
  </si>
  <si>
    <r>
      <rPr>
        <sz val="10"/>
        <color theme="1"/>
        <rFont val="Arial"/>
        <family val="2"/>
      </rPr>
      <t>89.73(Cr)</t>
    </r>
  </si>
  <si>
    <t xml:space="preserve">UPI/9035903498@/907660983837/Payment fro </t>
  </si>
  <si>
    <t>UPI-907615374697</t>
  </si>
  <si>
    <r>
      <rPr>
        <sz val="10"/>
        <color theme="1"/>
        <rFont val="Arial"/>
        <family val="2"/>
      </rPr>
      <t>55.00(Dr)</t>
    </r>
  </si>
  <si>
    <r>
      <rPr>
        <sz val="10"/>
        <color theme="1"/>
        <rFont val="Arial"/>
        <family val="2"/>
      </rPr>
      <t>34.73(Cr)</t>
    </r>
  </si>
  <si>
    <t xml:space="preserve">UPI/BILLDESKPP@/907664215815/Payment for </t>
  </si>
  <si>
    <t xml:space="preserve">
UPI-907616449058
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</si>
  <si>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</si>
  <si>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13.73(Cr)</t>
    </r>
  </si>
  <si>
    <t>UPI/Q77469903@y/907760018245/Payment fro</t>
  </si>
  <si>
    <t>UPI-907715956868</t>
  </si>
  <si>
    <r>
      <rPr>
        <sz val="10"/>
        <color theme="1"/>
        <rFont val="Arial"/>
        <family val="2"/>
      </rPr>
      <t>13.00(Dr)</t>
    </r>
  </si>
  <si>
    <r>
      <rPr>
        <sz val="10"/>
        <color theme="1"/>
        <rFont val="Arial"/>
        <family val="2"/>
      </rPr>
      <t>0.73(Cr)</t>
    </r>
  </si>
  <si>
    <t xml:space="preserve">DIFF IN SETT//SKRILL COM 6735CODE(Value Date: 17-03-2019)
</t>
  </si>
  <si>
    <r>
      <rPr>
        <sz val="10"/>
        <color theme="1"/>
        <rFont val="Arial"/>
        <family val="2"/>
      </rPr>
      <t>4.26(Cr)</t>
    </r>
  </si>
  <si>
    <r>
      <rPr>
        <sz val="10"/>
        <color theme="1"/>
        <rFont val="Arial"/>
        <family val="2"/>
      </rPr>
      <t>4.99(Cr)</t>
    </r>
  </si>
  <si>
    <r>
      <rPr>
        <sz val="10"/>
        <color rgb="FF000000"/>
        <rFont val="Arial"/>
        <family val="2"/>
      </rPr>
      <t>UPI/add-</t>
    </r>
    <r>
      <rPr>
        <sz val="10"/>
        <color rgb="FF000000"/>
        <rFont val="Times New Roman"/>
        <family val="1"/>
      </rPr>
      <t>money@p/908133278937/Oid77131048</t>
    </r>
  </si>
  <si>
    <t>UPI-908109257346</t>
  </si>
  <si>
    <r>
      <rPr>
        <sz val="10"/>
        <color theme="1"/>
        <rFont val="Arial"/>
        <family val="2"/>
      </rPr>
      <t>4.00(Dr)</t>
    </r>
  </si>
  <si>
    <r>
      <rPr>
        <sz val="10"/>
        <color theme="1"/>
        <rFont val="Arial"/>
        <family val="2"/>
      </rPr>
      <t>0.99(Cr)</t>
    </r>
  </si>
  <si>
    <t xml:space="preserve">Int.Pd:5912545076:01-01-2019 to 31-03-2019
</t>
  </si>
  <si>
    <r>
      <rPr>
        <sz val="10"/>
        <color theme="1"/>
        <rFont val="Arial"/>
        <family val="2"/>
      </rPr>
      <t>2.00(Cr)</t>
    </r>
  </si>
  <si>
    <r>
      <rPr>
        <sz val="10"/>
        <color theme="1"/>
        <rFont val="Arial"/>
        <family val="2"/>
      </rPr>
      <t>2.99(Cr)</t>
    </r>
  </si>
  <si>
    <r>
      <rPr>
        <sz val="10"/>
        <color theme="1"/>
        <rFont val="Arial"/>
        <family val="2"/>
      </rPr>
      <t>400.00(Cr)</t>
    </r>
  </si>
  <si>
    <r>
      <rPr>
        <sz val="10"/>
        <color theme="1"/>
        <rFont val="Arial"/>
        <family val="2"/>
      </rPr>
      <t>402.99(Cr)</t>
    </r>
  </si>
  <si>
    <r>
      <rPr>
        <sz val="10"/>
        <color theme="1"/>
        <rFont val="Arial"/>
        <family val="2"/>
      </rPr>
      <t>UPI/anilmanish2/909422738766/UPI</t>
    </r>
  </si>
  <si>
    <t xml:space="preserve">
UPI-909422606004</t>
  </si>
  <si>
    <r>
      <rPr>
        <sz val="10"/>
        <color theme="1"/>
        <rFont val="Arial"/>
        <family val="2"/>
      </rPr>
      <t>15.00(Dr)</t>
    </r>
  </si>
  <si>
    <r>
      <rPr>
        <sz val="10"/>
        <color theme="1"/>
        <rFont val="Arial"/>
        <family val="2"/>
      </rPr>
      <t>387.99(Cr)</t>
    </r>
  </si>
  <si>
    <r>
      <rPr>
        <sz val="10"/>
        <color theme="1"/>
        <rFont val="Arial"/>
        <family val="2"/>
      </rPr>
      <t>200.00(Dr)</t>
    </r>
  </si>
  <si>
    <r>
      <rPr>
        <sz val="10"/>
        <color theme="1"/>
        <rFont val="Arial"/>
        <family val="2"/>
      </rPr>
      <t>187.99(Cr)</t>
    </r>
  </si>
  <si>
    <t xml:space="preserve"> UPI/EURONET@ybl/909542586084/Payment for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</si>
  <si>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</si>
  <si>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166.99(Cr)</t>
    </r>
  </si>
  <si>
    <t xml:space="preserve">PCD/8387/Payu Payments Pvt ltd/Gurgaon050419/23:53 </t>
  </si>
  <si>
    <r>
      <rPr>
        <sz val="10"/>
        <color theme="1"/>
        <rFont val="Arial"/>
        <family val="2"/>
      </rPr>
      <t>150.00(Dr)</t>
    </r>
  </si>
  <si>
    <r>
      <rPr>
        <sz val="10"/>
        <color theme="1"/>
        <rFont val="Arial"/>
        <family val="2"/>
      </rPr>
      <t>16.99(Cr)</t>
    </r>
  </si>
  <si>
    <t xml:space="preserve">UPI/9035903498@/909616405901/Payment fro </t>
  </si>
  <si>
    <r>
      <rPr>
        <sz val="10"/>
        <color theme="1"/>
        <rFont val="Arial"/>
        <family val="2"/>
      </rPr>
      <t>10.00(Dr)</t>
    </r>
  </si>
  <si>
    <r>
      <rPr>
        <sz val="10"/>
        <color theme="1"/>
        <rFont val="Arial"/>
        <family val="2"/>
      </rPr>
      <t>6.99(Cr)</t>
    </r>
  </si>
  <si>
    <t xml:space="preserve">UPI/9035903498@/909719209200/Payment fro </t>
  </si>
  <si>
    <t xml:space="preserve">
UPI-909719933538
</t>
  </si>
  <si>
    <r>
      <rPr>
        <sz val="10"/>
        <color theme="1"/>
        <rFont val="Arial"/>
        <family val="2"/>
      </rPr>
      <t>6.00(Dr)</t>
    </r>
  </si>
  <si>
    <r>
      <rPr>
        <sz val="10"/>
        <color theme="1"/>
        <rFont val="Arial"/>
        <family val="2"/>
      </rPr>
      <t>0.99(Cr)</t>
    </r>
  </si>
  <si>
    <r>
      <rPr>
        <sz val="10"/>
        <color theme="1"/>
        <rFont val="Arial"/>
        <family val="2"/>
      </rPr>
      <t>50.00(Cr)</t>
    </r>
  </si>
  <si>
    <r>
      <rPr>
        <sz val="10"/>
        <color theme="1"/>
        <rFont val="Arial"/>
        <family val="2"/>
      </rPr>
      <t>50.99(Cr)</t>
    </r>
  </si>
  <si>
    <r>
      <rPr>
        <sz val="10"/>
        <color theme="1"/>
        <rFont val="Arial"/>
        <family val="2"/>
      </rPr>
      <t>50.00(Dr)</t>
    </r>
  </si>
  <si>
    <r>
      <rPr>
        <sz val="10"/>
        <color theme="1"/>
        <rFont val="Arial"/>
        <family val="2"/>
      </rPr>
      <t>0.99(Cr)</t>
    </r>
  </si>
  <si>
    <r>
      <rPr>
        <sz val="10"/>
        <color theme="1"/>
        <rFont val="Arial"/>
        <family val="2"/>
      </rPr>
      <t>601.00(Cr)</t>
    </r>
  </si>
  <si>
    <r>
      <rPr>
        <sz val="10"/>
        <color theme="1"/>
        <rFont val="Arial"/>
        <family val="2"/>
      </rPr>
      <t>601.99(Cr)</t>
    </r>
  </si>
  <si>
    <r>
      <rPr>
        <sz val="10"/>
        <color theme="1"/>
        <rFont val="Arial"/>
        <family val="2"/>
      </rPr>
      <t>601.00(Dr)</t>
    </r>
  </si>
  <si>
    <r>
      <rPr>
        <sz val="10"/>
        <color theme="1"/>
        <rFont val="Arial"/>
        <family val="2"/>
      </rPr>
      <t>0.99(Cr)</t>
    </r>
  </si>
  <si>
    <t xml:space="preserve">
UPI/8722390968@/911033848439/Payment fro</t>
  </si>
  <si>
    <r>
      <rPr>
        <sz val="10"/>
        <color theme="1"/>
        <rFont val="Arial"/>
        <family val="2"/>
      </rPr>
      <t>3,400.00(Cr)</t>
    </r>
  </si>
  <si>
    <r>
      <rPr>
        <sz val="10"/>
        <color theme="1"/>
        <rFont val="Arial"/>
        <family val="2"/>
      </rPr>
      <t>3,400.99(Cr)</t>
    </r>
  </si>
  <si>
    <r>
      <rPr>
        <sz val="10"/>
        <color theme="1"/>
        <rFont val="Arial"/>
        <family val="2"/>
      </rPr>
      <t>799.00(Dr)</t>
    </r>
  </si>
  <si>
    <r>
      <rPr>
        <sz val="10"/>
        <color theme="1"/>
        <rFont val="Arial"/>
        <family val="2"/>
      </rPr>
      <t>2,601.99(Cr)</t>
    </r>
  </si>
  <si>
    <t xml:space="preserve">
PCI/8387/Skrill.com 6735CODE/+44203308200419/15:45</t>
  </si>
  <si>
    <r>
      <rPr>
        <sz val="10"/>
        <color theme="1"/>
        <rFont val="Arial"/>
        <family val="2"/>
      </rPr>
      <t>1,002.75(Dr)</t>
    </r>
  </si>
  <si>
    <r>
      <rPr>
        <sz val="10"/>
        <color theme="1"/>
        <rFont val="Arial"/>
        <family val="2"/>
      </rPr>
      <t>1,599.24(Cr)</t>
    </r>
  </si>
  <si>
    <r>
      <rPr>
        <sz val="10"/>
        <color theme="1"/>
        <rFont val="Arial"/>
        <family val="2"/>
      </rPr>
      <t>41.00(Dr)</t>
    </r>
  </si>
  <si>
    <r>
      <rPr>
        <sz val="10"/>
        <color theme="1"/>
        <rFont val="Arial"/>
        <family val="2"/>
      </rPr>
      <t>1,558.24(Cr)</t>
    </r>
  </si>
  <si>
    <t xml:space="preserve">PCD/8387/Payu Payments Pvt ltd/Gurgaon210419/15:03 </t>
  </si>
  <si>
    <r>
      <rPr>
        <sz val="10"/>
        <color theme="1"/>
        <rFont val="Arial"/>
        <family val="2"/>
      </rPr>
      <t>500.00(Dr)</t>
    </r>
  </si>
  <si>
    <r>
      <rPr>
        <sz val="10"/>
        <color theme="1"/>
        <rFont val="Arial"/>
        <family val="2"/>
      </rPr>
      <t>1,058.24(Cr)</t>
    </r>
  </si>
  <si>
    <r>
      <rPr>
        <sz val="10"/>
        <color theme="1"/>
        <rFont val="Arial"/>
        <family val="2"/>
      </rPr>
      <t>30.00(Dr)</t>
    </r>
  </si>
  <si>
    <r>
      <rPr>
        <sz val="10"/>
        <color theme="1"/>
        <rFont val="Arial"/>
        <family val="2"/>
      </rPr>
      <t>1,028.24(Cr)</t>
    </r>
  </si>
  <si>
    <r>
      <rPr>
        <sz val="10"/>
        <color theme="1"/>
        <rFont val="Arial"/>
        <family val="2"/>
      </rPr>
      <t>UPI/8884068504@/911234554805/NA</t>
    </r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</si>
  <si>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</si>
  <si>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1,008.24(Cr)</t>
    </r>
  </si>
  <si>
    <t xml:space="preserve">UPI/7349269361@/911213264041/Payment fro </t>
  </si>
  <si>
    <t xml:space="preserve">
UPI-911213293386
</t>
  </si>
  <si>
    <r>
      <rPr>
        <sz val="10"/>
        <color theme="1"/>
        <rFont val="Arial"/>
        <family val="2"/>
      </rPr>
      <t>1,000.00(Dr)</t>
    </r>
  </si>
  <si>
    <r>
      <rPr>
        <sz val="10"/>
        <color theme="1"/>
        <rFont val="Arial"/>
        <family val="2"/>
      </rPr>
      <t>8.24(Cr)</t>
    </r>
  </si>
  <si>
    <r>
      <rPr>
        <sz val="10"/>
        <color theme="1"/>
        <rFont val="Arial"/>
        <family val="2"/>
      </rPr>
      <t>6.00(Dr)</t>
    </r>
  </si>
  <si>
    <r>
      <rPr>
        <sz val="10"/>
        <color theme="1"/>
        <rFont val="Arial"/>
        <family val="2"/>
      </rPr>
      <t>2.24(Cr)</t>
    </r>
  </si>
  <si>
    <r>
      <rPr>
        <sz val="10"/>
        <color theme="1"/>
        <rFont val="Arial"/>
        <family val="2"/>
      </rPr>
      <t>500.00(Cr)</t>
    </r>
  </si>
  <si>
    <r>
      <rPr>
        <sz val="10"/>
        <color theme="1"/>
        <rFont val="Arial"/>
        <family val="2"/>
      </rPr>
      <t>502.24(Cr)</t>
    </r>
  </si>
  <si>
    <r>
      <rPr>
        <sz val="10"/>
        <color theme="1"/>
        <rFont val="Arial"/>
        <family val="2"/>
      </rPr>
      <t>36.00(Dr)</t>
    </r>
  </si>
  <si>
    <r>
      <rPr>
        <sz val="10"/>
        <color theme="1"/>
        <rFont val="Arial"/>
        <family val="2"/>
      </rPr>
      <t>466.24(Cr)</t>
    </r>
  </si>
  <si>
    <r>
      <rPr>
        <sz val="10"/>
        <color theme="1"/>
        <rFont val="Arial"/>
        <family val="2"/>
      </rPr>
      <t>31.00(Dr)</t>
    </r>
  </si>
  <si>
    <r>
      <rPr>
        <sz val="10"/>
        <color theme="1"/>
        <rFont val="Arial"/>
        <family val="2"/>
      </rPr>
      <t>435.24(Cr)</t>
    </r>
  </si>
  <si>
    <r>
      <rPr>
        <sz val="10"/>
        <color theme="1"/>
        <rFont val="Arial"/>
        <family val="2"/>
      </rPr>
      <t>40.00(Dr)</t>
    </r>
  </si>
  <si>
    <r>
      <rPr>
        <sz val="10"/>
        <color theme="1"/>
        <rFont val="Arial"/>
        <family val="2"/>
      </rPr>
      <t>395.24(Cr)</t>
    </r>
  </si>
  <si>
    <r>
      <rPr>
        <sz val="10"/>
        <color theme="1"/>
        <rFont val="Arial"/>
        <family val="2"/>
      </rPr>
      <t>37.00(Dr)</t>
    </r>
  </si>
  <si>
    <r>
      <rPr>
        <sz val="10"/>
        <color theme="1"/>
        <rFont val="Arial"/>
        <family val="2"/>
      </rPr>
      <t>358.24(Cr)</t>
    </r>
  </si>
  <si>
    <t xml:space="preserve">TIPS/SCHGS/EXH//SKRILL COM 6735CODE(Value Date: 20-04-2019) </t>
  </si>
  <si>
    <r>
      <rPr>
        <sz val="10"/>
        <color theme="1"/>
        <rFont val="Arial"/>
        <family val="2"/>
      </rPr>
      <t>5.04(Dr)</t>
    </r>
  </si>
  <si>
    <r>
      <rPr>
        <sz val="10"/>
        <color theme="1"/>
        <rFont val="Arial"/>
        <family val="2"/>
      </rPr>
      <t>353.20(Cr)</t>
    </r>
  </si>
  <si>
    <t xml:space="preserve">UPI/9035903498@/911576196528/Payment fro </t>
  </si>
  <si>
    <t xml:space="preserve">UPI-911519640970
</t>
  </si>
  <si>
    <r>
      <rPr>
        <sz val="10"/>
        <color theme="1"/>
        <rFont val="Arial"/>
        <family val="2"/>
      </rPr>
      <t>16.00(Dr)</t>
    </r>
  </si>
  <si>
    <r>
      <rPr>
        <sz val="10"/>
        <color theme="1"/>
        <rFont val="Arial"/>
        <family val="2"/>
      </rPr>
      <t>337.20(Cr)</t>
    </r>
  </si>
  <si>
    <r>
      <rPr>
        <sz val="10"/>
        <color theme="1"/>
        <rFont val="Arial"/>
        <family val="2"/>
      </rPr>
      <t>14.00(Dr)</t>
    </r>
  </si>
  <si>
    <r>
      <rPr>
        <sz val="10"/>
        <color theme="1"/>
        <rFont val="Arial"/>
        <family val="2"/>
      </rPr>
      <t>323.20(Cr)</t>
    </r>
  </si>
  <si>
    <t xml:space="preserve">UPI/9035903498@/911610549892/Payment fro </t>
  </si>
  <si>
    <t xml:space="preserve">
UPI-911610643526
</t>
  </si>
  <si>
    <r>
      <rPr>
        <sz val="10"/>
        <color theme="1"/>
        <rFont val="Arial"/>
        <family val="2"/>
      </rPr>
      <t>12.00(Dr)</t>
    </r>
  </si>
  <si>
    <r>
      <rPr>
        <sz val="10"/>
        <color theme="1"/>
        <rFont val="Arial"/>
        <family val="2"/>
      </rPr>
      <t>311.20(Cr)</t>
    </r>
  </si>
  <si>
    <r>
      <rPr>
        <sz val="10"/>
        <color theme="1"/>
        <rFont val="Arial"/>
        <family val="2"/>
      </rPr>
      <t>50.00(Dr)</t>
    </r>
  </si>
  <si>
    <r>
      <rPr>
        <sz val="10"/>
        <color theme="1"/>
        <rFont val="Arial"/>
        <family val="2"/>
      </rPr>
      <t>261.20(Cr)</t>
    </r>
  </si>
  <si>
    <r>
      <rPr>
        <sz val="10"/>
        <color theme="1"/>
        <rFont val="Arial"/>
        <family val="2"/>
      </rPr>
      <t>16.00(Dr)</t>
    </r>
  </si>
  <si>
    <r>
      <rPr>
        <sz val="10"/>
        <color theme="1"/>
        <rFont val="Arial"/>
        <family val="2"/>
      </rPr>
      <t>245.20(Cr)</t>
    </r>
  </si>
  <si>
    <t xml:space="preserve">UPI/9035903498@/911657902652/Payment fro </t>
  </si>
  <si>
    <t xml:space="preserve">UPI-911619985886
</t>
  </si>
  <si>
    <r>
      <rPr>
        <sz val="10"/>
        <color theme="1"/>
        <rFont val="Arial"/>
        <family val="2"/>
      </rPr>
      <t>16.00(Dr)</t>
    </r>
  </si>
  <si>
    <r>
      <rPr>
        <sz val="10"/>
        <color theme="1"/>
        <rFont val="Arial"/>
        <family val="2"/>
      </rPr>
      <t>229.20(Cr)</t>
    </r>
  </si>
  <si>
    <t xml:space="preserve">UPI/EURONET@ybl/911621874359/Payment for
</t>
  </si>
  <si>
    <t xml:space="preserve">UPI-911621398051
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</si>
  <si>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</si>
  <si>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208.20(Cr)</t>
    </r>
  </si>
  <si>
    <r>
      <rPr>
        <sz val="10"/>
        <color rgb="FF000000"/>
        <rFont val="Arial"/>
        <family val="2"/>
      </rPr>
      <t>OS PAYUMONEY UBI AND PA</t>
    </r>
    <r>
      <rPr>
        <sz val="10"/>
        <color rgb="FF000000"/>
        <rFont val="Times New Roman"/>
        <family val="1"/>
      </rPr>
      <t>8364986217</t>
    </r>
  </si>
  <si>
    <r>
      <rPr>
        <sz val="10"/>
        <color theme="1"/>
        <rFont val="Arial"/>
        <family val="2"/>
      </rPr>
      <t>100.00(Dr)</t>
    </r>
  </si>
  <si>
    <r>
      <rPr>
        <sz val="10"/>
        <color theme="1"/>
        <rFont val="Arial"/>
        <family val="2"/>
      </rPr>
      <t>108.20(Cr)</t>
    </r>
  </si>
  <si>
    <r>
      <rPr>
        <sz val="10"/>
        <color rgb="FF000000"/>
        <rFont val="Arial"/>
        <family val="2"/>
      </rPr>
      <t>UPI/9035903498@/911720034528/Pay</t>
    </r>
    <r>
      <rPr>
        <sz val="10"/>
        <color rgb="FF000000"/>
        <rFont val="Times New Roman"/>
        <family val="1"/>
      </rPr>
      <t xml:space="preserve">ment fro </t>
    </r>
  </si>
  <si>
    <r>
      <rPr>
        <sz val="10"/>
        <color theme="1"/>
        <rFont val="Arial"/>
        <family val="2"/>
      </rPr>
      <t>20.00(Dr)</t>
    </r>
  </si>
  <si>
    <r>
      <rPr>
        <sz val="10"/>
        <color theme="1"/>
        <rFont val="Arial"/>
        <family val="2"/>
      </rPr>
      <t>88.20(Cr)</t>
    </r>
  </si>
  <si>
    <t xml:space="preserve">UPI/Q74530459@y/911730184481/Payment fro </t>
  </si>
  <si>
    <r>
      <rPr>
        <sz val="10"/>
        <color theme="1"/>
        <rFont val="Arial"/>
        <family val="2"/>
      </rPr>
      <t>12.00(Dr)</t>
    </r>
  </si>
  <si>
    <r>
      <rPr>
        <sz val="10"/>
        <color theme="1"/>
        <rFont val="Arial"/>
        <family val="2"/>
      </rPr>
      <t>76.20(Cr)</t>
    </r>
  </si>
  <si>
    <r>
      <rPr>
        <sz val="10"/>
        <color theme="1"/>
        <rFont val="Arial"/>
        <family val="2"/>
      </rPr>
      <t>8.00(Dr)</t>
    </r>
  </si>
  <si>
    <r>
      <rPr>
        <sz val="10"/>
        <color theme="1"/>
        <rFont val="Arial"/>
        <family val="2"/>
      </rPr>
      <t>68.20(Cr)</t>
    </r>
  </si>
  <si>
    <r>
      <rPr>
        <sz val="10"/>
        <color theme="1"/>
        <rFont val="Arial"/>
        <family val="2"/>
      </rPr>
      <t>Chrg: Cash Deposit 06032019 MANDYA</t>
    </r>
  </si>
  <si>
    <r>
      <rPr>
        <sz val="10"/>
        <color theme="1"/>
        <rFont val="Arial"/>
        <family val="2"/>
      </rPr>
      <t>TBMS</t>
    </r>
  </si>
  <si>
    <r>
      <rPr>
        <sz val="10"/>
        <color theme="1"/>
        <rFont val="Arial"/>
        <family val="2"/>
      </rPr>
      <t>59.00(Dr)</t>
    </r>
  </si>
  <si>
    <r>
      <rPr>
        <sz val="10"/>
        <color theme="1"/>
        <rFont val="Arial"/>
        <family val="2"/>
      </rPr>
      <t>9.20(Cr)</t>
    </r>
  </si>
  <si>
    <t xml:space="preserve">UPI/9035903498@/911857189326/Payment fro </t>
  </si>
  <si>
    <r>
      <rPr>
        <sz val="10"/>
        <color theme="1"/>
        <rFont val="Arial"/>
        <family val="2"/>
      </rPr>
      <t>9.00(Dr)</t>
    </r>
  </si>
  <si>
    <r>
      <rPr>
        <sz val="10"/>
        <color theme="1"/>
        <rFont val="Arial"/>
        <family val="2"/>
      </rPr>
      <t>0.20(Cr)</t>
    </r>
  </si>
  <si>
    <r>
      <rPr>
        <sz val="10"/>
        <color theme="1"/>
        <rFont val="Arial"/>
        <family val="2"/>
      </rPr>
      <t>350.00(Cr)</t>
    </r>
  </si>
  <si>
    <r>
      <rPr>
        <sz val="10"/>
        <color theme="1"/>
        <rFont val="Arial"/>
        <family val="2"/>
      </rPr>
      <t>350.20(Cr)</t>
    </r>
  </si>
  <si>
    <t xml:space="preserve">UPI/9035903498@/912726932356/Payment fro </t>
  </si>
  <si>
    <r>
      <rPr>
        <sz val="10"/>
        <color theme="1"/>
        <rFont val="Arial"/>
        <family val="2"/>
      </rPr>
      <t>8.00(Dr)</t>
    </r>
  </si>
  <si>
    <r>
      <rPr>
        <sz val="10"/>
        <color theme="1"/>
        <rFont val="Arial"/>
        <family val="2"/>
      </rPr>
      <t>342.20(Cr)</t>
    </r>
  </si>
  <si>
    <r>
      <rPr>
        <sz val="10"/>
        <color theme="1"/>
        <rFont val="Arial"/>
        <family val="2"/>
      </rPr>
      <t>10.00(Dr)</t>
    </r>
  </si>
  <si>
    <r>
      <rPr>
        <sz val="10"/>
        <color theme="1"/>
        <rFont val="Arial"/>
        <family val="2"/>
      </rPr>
      <t>332.20(Cr)</t>
    </r>
  </si>
  <si>
    <t xml:space="preserve">UPI/EURONET@ybl/912768911227/Payment for </t>
  </si>
  <si>
    <r>
      <rPr>
        <sz val="10"/>
        <color theme="1"/>
        <rFont val="Arial"/>
        <family val="2"/>
      </rPr>
      <t>21.00(Dr)</t>
    </r>
  </si>
  <si>
    <r>
      <rPr>
        <sz val="10"/>
        <color theme="1"/>
        <rFont val="Arial"/>
        <family val="2"/>
      </rPr>
      <t>311.20(Cr)</t>
    </r>
  </si>
  <si>
    <r>
      <rPr>
        <sz val="10"/>
        <color theme="1"/>
        <rFont val="Arial"/>
        <family val="2"/>
      </rPr>
      <t>12.00(Dr)</t>
    </r>
  </si>
  <si>
    <r>
      <rPr>
        <sz val="10"/>
        <color theme="1"/>
        <rFont val="Arial"/>
        <family val="2"/>
      </rPr>
      <t>299.20(Cr)</t>
    </r>
  </si>
  <si>
    <r>
      <rPr>
        <sz val="10"/>
        <color theme="1"/>
        <rFont val="Arial"/>
        <family val="2"/>
      </rPr>
      <t>149.00(Dr)</t>
    </r>
  </si>
  <si>
    <r>
      <rPr>
        <sz val="10"/>
        <color theme="1"/>
        <rFont val="Arial"/>
        <family val="2"/>
      </rPr>
      <t>150.20(Cr)</t>
    </r>
  </si>
  <si>
    <r>
      <rPr>
        <sz val="10"/>
        <color theme="1"/>
        <rFont val="Arial"/>
        <family val="2"/>
      </rPr>
      <t>36.00(Dr)</t>
    </r>
  </si>
  <si>
    <r>
      <rPr>
        <sz val="10"/>
        <color theme="1"/>
        <rFont val="Arial"/>
        <family val="2"/>
      </rPr>
      <t>114.20(Cr)</t>
    </r>
  </si>
  <si>
    <r>
      <rPr>
        <sz val="10"/>
        <color theme="1"/>
        <rFont val="Arial"/>
        <family val="2"/>
      </rPr>
      <t>91.00(Dr)</t>
    </r>
  </si>
  <si>
    <r>
      <rPr>
        <sz val="10"/>
        <color theme="1"/>
        <rFont val="Arial"/>
        <family val="2"/>
      </rPr>
      <t>23.20(Cr)</t>
    </r>
  </si>
  <si>
    <r>
      <rPr>
        <sz val="10"/>
        <color rgb="FF000000"/>
        <rFont val="Arial"/>
        <family val="2"/>
      </rPr>
      <t>UPI/paytm-</t>
    </r>
    <r>
      <rPr>
        <sz val="10"/>
        <color rgb="FF000000"/>
        <rFont val="Times New Roman"/>
        <family val="1"/>
      </rPr>
      <t>27626/913035870632/Oid20190510</t>
    </r>
  </si>
  <si>
    <r>
      <rPr>
        <sz val="10"/>
        <color theme="1"/>
        <rFont val="Arial"/>
        <family val="2"/>
      </rPr>
      <t>8.00(Dr)</t>
    </r>
  </si>
  <si>
    <r>
      <rPr>
        <sz val="10"/>
        <color theme="1"/>
        <rFont val="Arial"/>
        <family val="2"/>
      </rPr>
      <t>15.20(Cr)</t>
    </r>
  </si>
  <si>
    <t xml:space="preserve">UPI/9035903498@/913236184454/Payment fro </t>
  </si>
  <si>
    <r>
      <rPr>
        <sz val="10"/>
        <color theme="1"/>
        <rFont val="Arial"/>
        <family val="2"/>
      </rPr>
      <t>15.00(Dr)</t>
    </r>
  </si>
  <si>
    <r>
      <rPr>
        <sz val="10"/>
        <color theme="1"/>
        <rFont val="Arial"/>
        <family val="2"/>
      </rPr>
      <t>0.20(Cr)</t>
    </r>
  </si>
  <si>
    <r>
      <rPr>
        <sz val="10"/>
        <color theme="1"/>
        <rFont val="Arial"/>
        <family val="2"/>
      </rPr>
      <t>80.00(Cr)</t>
    </r>
  </si>
  <si>
    <r>
      <rPr>
        <sz val="10"/>
        <color theme="1"/>
        <rFont val="Arial"/>
        <family val="2"/>
      </rPr>
      <t>80.20(Cr)</t>
    </r>
  </si>
  <si>
    <t>PCI/8387/ITUNES.COM/BILL/ITUNES.COM150519/                 21:10</t>
  </si>
  <si>
    <r>
      <rPr>
        <sz val="10"/>
        <color theme="1"/>
        <rFont val="Arial"/>
        <family val="2"/>
      </rPr>
      <t>79.00(Dr)</t>
    </r>
  </si>
  <si>
    <r>
      <rPr>
        <sz val="10"/>
        <color theme="1"/>
        <rFont val="Arial"/>
        <family val="2"/>
      </rPr>
      <t>1.20(Cr)</t>
    </r>
  </si>
  <si>
    <r>
      <rPr>
        <sz val="10"/>
        <color theme="1"/>
        <rFont val="Arial"/>
        <family val="2"/>
      </rPr>
      <t>570.00(Cr)</t>
    </r>
  </si>
  <si>
    <r>
      <rPr>
        <sz val="10"/>
        <color theme="1"/>
        <rFont val="Arial"/>
        <family val="2"/>
      </rPr>
      <t>571.20(Cr)</t>
    </r>
  </si>
  <si>
    <r>
      <rPr>
        <sz val="10"/>
        <color theme="1"/>
        <rFont val="Arial"/>
        <family val="2"/>
      </rPr>
      <t>567.36(Dr)</t>
    </r>
  </si>
  <si>
    <r>
      <rPr>
        <sz val="10"/>
        <color theme="1"/>
        <rFont val="Arial"/>
        <family val="2"/>
      </rPr>
      <t>3.84(Cr)</t>
    </r>
  </si>
  <si>
    <r>
      <rPr>
        <sz val="10"/>
        <color theme="1"/>
        <rFont val="Arial"/>
        <family val="2"/>
      </rPr>
      <t>UPI/avinash.mar/914919745053/UPI</t>
    </r>
  </si>
  <si>
    <r>
      <rPr>
        <sz val="10"/>
        <color theme="1"/>
        <rFont val="Arial"/>
        <family val="2"/>
      </rPr>
      <t>1,650.00(Cr)</t>
    </r>
  </si>
  <si>
    <r>
      <rPr>
        <sz val="10"/>
        <color theme="1"/>
        <rFont val="Arial"/>
        <family val="2"/>
      </rPr>
      <t>1,653.84(Cr)</t>
    </r>
  </si>
  <si>
    <r>
      <rPr>
        <sz val="10"/>
        <color theme="1"/>
        <rFont val="Arial"/>
        <family val="2"/>
      </rPr>
      <t>1,650.00(Dr)</t>
    </r>
  </si>
  <si>
    <r>
      <rPr>
        <sz val="10"/>
        <color theme="1"/>
        <rFont val="Arial"/>
        <family val="2"/>
      </rPr>
      <t>3.84(Cr)</t>
    </r>
  </si>
  <si>
    <r>
      <rPr>
        <sz val="10"/>
        <color theme="1"/>
        <rFont val="Arial"/>
        <family val="2"/>
      </rPr>
      <t>UPI/goog-paymen/914920792386/UPI</t>
    </r>
  </si>
  <si>
    <r>
      <rPr>
        <sz val="10"/>
        <color theme="1"/>
        <rFont val="Arial"/>
        <family val="2"/>
      </rPr>
      <t>6.00(Cr)</t>
    </r>
  </si>
  <si>
    <r>
      <rPr>
        <sz val="10"/>
        <color theme="1"/>
        <rFont val="Arial"/>
        <family val="2"/>
      </rPr>
      <t>9.84(Cr)</t>
    </r>
  </si>
  <si>
    <r>
      <rPr>
        <sz val="10"/>
        <color theme="1"/>
        <rFont val="Arial"/>
        <family val="2"/>
      </rPr>
      <t>8.00(Dr)</t>
    </r>
  </si>
  <si>
    <r>
      <rPr>
        <sz val="10"/>
        <color theme="1"/>
        <rFont val="Arial"/>
        <family val="2"/>
      </rPr>
      <t>1.84(Cr)</t>
    </r>
  </si>
  <si>
    <r>
      <rPr>
        <sz val="10"/>
        <color theme="1"/>
        <rFont val="Arial"/>
        <family val="2"/>
      </rPr>
      <t>DIFF IN SETT//SKRILL COM</t>
    </r>
  </si>
  <si>
    <r>
      <rPr>
        <sz val="10"/>
        <color theme="1"/>
        <rFont val="Arial"/>
        <family val="2"/>
      </rPr>
      <t>1.09(Cr)</t>
    </r>
  </si>
  <si>
    <r>
      <rPr>
        <sz val="10"/>
        <color theme="1"/>
        <rFont val="Arial"/>
        <family val="2"/>
      </rPr>
      <t>2.93(Cr)</t>
    </r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</si>
  <si>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</si>
  <si>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</si>
  <si>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</si>
  <si>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</si>
  <si>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</si>
  <si>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</si>
  <si>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</si>
  <si>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</si>
  <si>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</si>
  <si>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</si>
  <si>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</si>
  <si>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</si>
  <si>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UPI/BILLDESKPP@/907664215815/Payment for</t>
  </si>
  <si>
    <t>13.73(Cr)</t>
  </si>
  <si>
    <t>17-03-2019</t>
  </si>
  <si>
    <t>UPI-907616449058</t>
  </si>
  <si>
    <t>Totaal Expenses</t>
  </si>
  <si>
    <t>31-03-2019</t>
  </si>
  <si>
    <t>22-03-2019</t>
  </si>
  <si>
    <t>20-03-2019</t>
  </si>
  <si>
    <t>18-03-2019</t>
  </si>
  <si>
    <t>Period:</t>
  </si>
  <si>
    <t>01-03-2019 to 31-05-2019</t>
  </si>
  <si>
    <t>Cust.Reln.No:</t>
  </si>
  <si>
    <t>Account No:</t>
  </si>
  <si>
    <t>Currency:</t>
  </si>
  <si>
    <t>INR</t>
  </si>
  <si>
    <t>Branch:</t>
  </si>
  <si>
    <t>MANDYA</t>
  </si>
  <si>
    <t>Nominee Registered:</t>
  </si>
  <si>
    <t>N</t>
  </si>
  <si>
    <t>Statistical Summary</t>
  </si>
  <si>
    <t xml:space="preserve">Month </t>
  </si>
  <si>
    <t>Count of Withdrawls (Dr)</t>
  </si>
  <si>
    <t>Count of Deposits (Cr)</t>
  </si>
  <si>
    <t>Total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</si>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</sst>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yyyy\-mm\-dd;@"/>
  </numFmts>
  <fonts count="20">
    <font>
      <sz val="10"/>
      <color rgb="FF000000"/>
      <name val="Times New Roman"/>
      <scheme val="minor"/>
    </font>
    <font>
      <sz val="10"/>
      <color theme="1"/>
      <name val="Roboto"/>
    </font>
    <font>
      <sz val="10"/>
      <color theme="1"/>
      <name val="Times New Roman"/>
      <family val="1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Times New Roman"/>
      <family val="1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rgb="FF000000"/>
      <name val="Arial"/>
      <family val="2"/>
    </font>
    <font>
      <sz val="10"/>
      <color theme="1"/>
      <name val="Arial]"/>
    </font>
    <font>
      <sz val="10"/>
      <color rgb="FF000000"/>
      <name val="Arial]"/>
    </font>
    <font>
      <sz val="9"/>
      <color rgb="FF000000"/>
      <name val="Arial]"/>
    </font>
    <font>
      <b/>
      <sz val="10"/>
      <color theme="1"/>
      <name val="Arial]"/>
    </font>
    <font>
      <u/>
      <sz val="10"/>
      <color rgb="FF000000"/>
      <name val="Arial"/>
      <family val="2"/>
    </font>
    <font>
      <sz val="10"/>
      <color rgb="FF632523"/>
      <name val="Times New Roman"/>
      <family val="1"/>
    </font>
    <font>
      <u/>
      <sz val="10"/>
      <color theme="10"/>
      <name val="Times New Roman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5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left" vertical="center" shrinkToFit="1"/>
    </xf>
    <xf numFmtId="1" fontId="5" fillId="0" borderId="1" xfId="0" applyNumberFormat="1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center" vertical="top" shrinkToFit="1"/>
    </xf>
    <xf numFmtId="0" fontId="6" fillId="3" borderId="1" xfId="0" applyFont="1" applyFill="1" applyBorder="1" applyAlignment="1">
      <alignment horizontal="left" vertical="top"/>
    </xf>
    <xf numFmtId="164" fontId="5" fillId="0" borderId="1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right" vertical="top" shrinkToFi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left" vertical="top" shrinkToFit="1"/>
    </xf>
    <xf numFmtId="164" fontId="5" fillId="0" borderId="2" xfId="0" applyNumberFormat="1" applyFont="1" applyBorder="1" applyAlignment="1">
      <alignment horizontal="left" vertical="center" shrinkToFit="1"/>
    </xf>
    <xf numFmtId="164" fontId="5" fillId="0" borderId="0" xfId="0" applyNumberFormat="1" applyFont="1" applyAlignment="1">
      <alignment horizontal="left" vertical="top" shrinkToFit="1"/>
    </xf>
    <xf numFmtId="164" fontId="1" fillId="0" borderId="1" xfId="0" applyNumberFormat="1" applyFont="1" applyBorder="1" applyAlignment="1">
      <alignment horizontal="left" vertical="top"/>
    </xf>
    <xf numFmtId="164" fontId="5" fillId="2" borderId="1" xfId="0" applyNumberFormat="1" applyFont="1" applyFill="1" applyBorder="1" applyAlignment="1">
      <alignment horizontal="left" vertical="center" shrinkToFit="1"/>
    </xf>
    <xf numFmtId="165" fontId="1" fillId="0" borderId="1" xfId="0" applyNumberFormat="1" applyFont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0" fillId="0" borderId="4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10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wrapText="1"/>
    </xf>
    <xf numFmtId="0" fontId="16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8" fillId="0" borderId="8" xfId="0" applyFont="1" applyBorder="1" applyAlignment="1">
      <alignment horizontal="left" vertical="top" wrapText="1"/>
    </xf>
    <xf numFmtId="0" fontId="19" fillId="0" borderId="8" xfId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1" applyFill="1" applyBorder="1" applyAlignment="1">
      <alignment horizontal="left" vertical="top" wrapText="1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4">
    <dxf>
      <numFmt numFmtId="165" formatCode="yyyy\-mm\-dd;@"/>
    </dxf>
    <dxf>
      <border outline="0">
        <left style="thin">
          <color rgb="FF000000"/>
        </left>
      </border>
    </dxf>
    <dxf>
      <font>
        <name val="Arial"/>
        <scheme val="none"/>
      </font>
      <numFmt numFmtId="164" formatCode="dd\-mm\-yyyy"/>
      <alignment horizontal="left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border outline="0">
        <right style="medium">
          <color rgb="FFCCCCCC"/>
        </right>
      </border>
    </dxf>
    <dxf>
      <numFmt numFmtId="164" formatCode="dd\-mm\-yyyy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</dxfs>
  <tableStyles count="8" defaultTableStyle="TableStyleMedium2" defaultPivotStyle="PivotStyleLight16">
    <tableStyle name="Clean Dataset-style" pivot="0" count="2" xr9:uid="{00000000-0011-0000-FFFF-FFFF00000000}">
      <tableStyleElement type="firstRowStripe" dxfId="23"/>
      <tableStyleElement type="secondRowStripe" dxfId="22"/>
    </tableStyle>
    <tableStyle name="Clean Dataset-style 2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Month1  March-style" pivot="0" count="2" xr9:uid="{00000000-0011-0000-FFFF-FFFF02000000}">
      <tableStyleElement type="firstRowStripe" dxfId="18"/>
      <tableStyleElement type="secondRowStripe" dxfId="17"/>
    </tableStyle>
    <tableStyle name="Month1  March-style 2" pivot="0" count="3" xr9:uid="{00000000-0011-0000-FFFF-FFFF03000000}">
      <tableStyleElement type="headerRow" dxfId="16"/>
      <tableStyleElement type="firstRowStripe" dxfId="15"/>
      <tableStyleElement type="secondRowStripe" dxfId="14"/>
    </tableStyle>
    <tableStyle name="Month2  April-style" pivot="0" count="2" xr9:uid="{00000000-0011-0000-FFFF-FFFF04000000}">
      <tableStyleElement type="firstRowStripe" dxfId="13"/>
      <tableStyleElement type="secondRowStripe" dxfId="12"/>
    </tableStyle>
    <tableStyle name="Month2  April-style 2" pivot="0" count="2" xr9:uid="{00000000-0011-0000-FFFF-FFFF05000000}">
      <tableStyleElement type="firstRowStripe" dxfId="11"/>
      <tableStyleElement type="secondRowStripe" dxfId="10"/>
    </tableStyle>
    <tableStyle name="Month3  May-style" pivot="0" count="2" xr9:uid="{00000000-0011-0000-FFFF-FFFF06000000}">
      <tableStyleElement type="firstRowStripe" dxfId="9"/>
      <tableStyleElement type="secondRowStripe" dxfId="8"/>
    </tableStyle>
    <tableStyle name="Month3  May-style 2" pivot="0" count="2" xr9:uid="{00000000-0011-0000-FFFF-FFFF07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06060606060608E-2"/>
          <c:y val="4.4943405511811016E-2"/>
          <c:w val="0.88888888888888884"/>
          <c:h val="0.7857142857142857"/>
        </c:manualLayout>
      </c:layout>
      <c:pieChart>
        <c:varyColors val="1"/>
        <c:ser>
          <c:idx val="0"/>
          <c:order val="0"/>
          <c:tx>
            <c:strRef>
              <c:f>Sheet1!$B$2:$B$4</c:f>
              <c:strCache>
                <c:ptCount val="3"/>
                <c:pt idx="0">
                  <c:v>72</c:v>
                </c:pt>
                <c:pt idx="1">
                  <c:v>39</c:v>
                </c:pt>
                <c:pt idx="2">
                  <c:v>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4F-481E-B3F5-E1D054FB03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4F-481E-B3F5-E1D054FB03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4F-481E-B3F5-E1D054FB03B1}"/>
              </c:ext>
            </c:extLst>
          </c:dPt>
          <c:cat>
            <c:strRef>
              <c:f>Sheet1!$A$2:$A$4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72</c:v>
                </c:pt>
                <c:pt idx="1">
                  <c:v>39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16-43FC-A451-C9A388CE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53213.840000000004</c:v>
                </c:pt>
                <c:pt idx="1">
                  <c:v>4951</c:v>
                </c:pt>
                <c:pt idx="2">
                  <c:v>2657.09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8-40CC-BB88-476CF4FDCDE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 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53295.39</c:v>
                </c:pt>
                <c:pt idx="1">
                  <c:v>4953.79</c:v>
                </c:pt>
                <c:pt idx="2">
                  <c:v>2654.36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8-40CC-BB88-476CF4F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7923008"/>
        <c:axId val="1310788592"/>
        <c:extLst/>
      </c:barChart>
      <c:catAx>
        <c:axId val="10879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88592"/>
        <c:crosses val="autoZero"/>
        <c:auto val="1"/>
        <c:lblAlgn val="ctr"/>
        <c:lblOffset val="100"/>
        <c:noMultiLvlLbl val="0"/>
      </c:catAx>
      <c:valAx>
        <c:axId val="13107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2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 of Deposits (Cr)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A0E5-4C8C-AFE5-7D38B2AFDD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Count of Withdrawls (Dr)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53</c:v>
                </c:pt>
                <c:pt idx="1">
                  <c:v>34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A0E5-4C8C-AFE5-7D38B2AF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12723920"/>
        <c:axId val="581984528"/>
      </c:barChart>
      <c:catAx>
        <c:axId val="181272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4528"/>
        <c:crosses val="autoZero"/>
        <c:auto val="1"/>
        <c:lblAlgn val="ctr"/>
        <c:lblOffset val="100"/>
        <c:noMultiLvlLbl val="0"/>
      </c:catAx>
      <c:valAx>
        <c:axId val="5819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2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Net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Total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-81.549999999995634</c:v>
                </c:pt>
                <c:pt idx="1">
                  <c:v>-2.7899999999999636</c:v>
                </c:pt>
                <c:pt idx="2">
                  <c:v>2.7300000000000182</c:v>
                </c:pt>
                <c:pt idx="3">
                  <c:v>-81.609999999993306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4EBA-B959-2EC08C5E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230479"/>
        <c:axId val="343550767"/>
      </c:barChart>
      <c:catAx>
        <c:axId val="3782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50767"/>
        <c:crosses val="autoZero"/>
        <c:auto val="1"/>
        <c:lblAlgn val="ctr"/>
        <c:lblOffset val="100"/>
        <c:noMultiLvlLbl val="0"/>
      </c:catAx>
      <c:valAx>
        <c:axId val="343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30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'Month1  March'!$H$1:$H$54</c:f>
              <c:strCache>
                <c:ptCount val="54"/>
                <c:pt idx="0">
                  <c:v>Balance</c:v>
                </c:pt>
                <c:pt idx="1">
                  <c:v>84.48</c:v>
                </c:pt>
                <c:pt idx="2">
                  <c:v>83.93</c:v>
                </c:pt>
                <c:pt idx="3">
                  <c:v>82.58</c:v>
                </c:pt>
                <c:pt idx="4">
                  <c:v>70.58</c:v>
                </c:pt>
                <c:pt idx="5">
                  <c:v>3570.58</c:v>
                </c:pt>
                <c:pt idx="6">
                  <c:v>1418.38</c:v>
                </c:pt>
                <c:pt idx="7">
                  <c:v>320.77</c:v>
                </c:pt>
                <c:pt idx="8">
                  <c:v>318.58</c:v>
                </c:pt>
                <c:pt idx="9">
                  <c:v>316.43</c:v>
                </c:pt>
                <c:pt idx="10">
                  <c:v>16.43</c:v>
                </c:pt>
                <c:pt idx="11">
                  <c:v>1.43</c:v>
                </c:pt>
                <c:pt idx="12">
                  <c:v>4601.43</c:v>
                </c:pt>
                <c:pt idx="13">
                  <c:v>4056.43</c:v>
                </c:pt>
                <c:pt idx="14">
                  <c:v>1888.39</c:v>
                </c:pt>
                <c:pt idx="15">
                  <c:v>888.39</c:v>
                </c:pt>
                <c:pt idx="16">
                  <c:v>788.39</c:v>
                </c:pt>
                <c:pt idx="17">
                  <c:v>51.72</c:v>
                </c:pt>
                <c:pt idx="18">
                  <c:v>0.72</c:v>
                </c:pt>
                <c:pt idx="19">
                  <c:v>500.72</c:v>
                </c:pt>
                <c:pt idx="20">
                  <c:v>0.72</c:v>
                </c:pt>
                <c:pt idx="21">
                  <c:v>3000.72</c:v>
                </c:pt>
                <c:pt idx="22">
                  <c:v>3010.72</c:v>
                </c:pt>
                <c:pt idx="23">
                  <c:v>5010.72</c:v>
                </c:pt>
                <c:pt idx="24">
                  <c:v>2510.72</c:v>
                </c:pt>
                <c:pt idx="25">
                  <c:v>1201.25</c:v>
                </c:pt>
                <c:pt idx="26">
                  <c:v>1176.25</c:v>
                </c:pt>
                <c:pt idx="27">
                  <c:v>1156.25</c:v>
                </c:pt>
                <c:pt idx="28">
                  <c:v>156.25</c:v>
                </c:pt>
                <c:pt idx="29">
                  <c:v>6.25</c:v>
                </c:pt>
                <c:pt idx="30">
                  <c:v>1006.25</c:v>
                </c:pt>
                <c:pt idx="31">
                  <c:v>985.25</c:v>
                </c:pt>
                <c:pt idx="32">
                  <c:v>35.25</c:v>
                </c:pt>
                <c:pt idx="33">
                  <c:v>15.25</c:v>
                </c:pt>
                <c:pt idx="34">
                  <c:v>19.88</c:v>
                </c:pt>
                <c:pt idx="35">
                  <c:v>33.47</c:v>
                </c:pt>
                <c:pt idx="36">
                  <c:v>18.47</c:v>
                </c:pt>
                <c:pt idx="37">
                  <c:v>8018.47</c:v>
                </c:pt>
                <c:pt idx="38">
                  <c:v>7918.47</c:v>
                </c:pt>
                <c:pt idx="39">
                  <c:v>1918.47</c:v>
                </c:pt>
                <c:pt idx="40">
                  <c:v>1928.47</c:v>
                </c:pt>
                <c:pt idx="41">
                  <c:v>827.6</c:v>
                </c:pt>
                <c:pt idx="42">
                  <c:v>177.6</c:v>
                </c:pt>
                <c:pt idx="43">
                  <c:v>28.6</c:v>
                </c:pt>
                <c:pt idx="44">
                  <c:v>8.6</c:v>
                </c:pt>
                <c:pt idx="45">
                  <c:v>10008.6</c:v>
                </c:pt>
                <c:pt idx="46">
                  <c:v>5008.6</c:v>
                </c:pt>
                <c:pt idx="47">
                  <c:v>4988.6</c:v>
                </c:pt>
                <c:pt idx="48">
                  <c:v>761.73</c:v>
                </c:pt>
                <c:pt idx="49">
                  <c:v>710.73</c:v>
                </c:pt>
                <c:pt idx="50">
                  <c:v>10.73</c:v>
                </c:pt>
                <c:pt idx="51">
                  <c:v>0.73</c:v>
                </c:pt>
                <c:pt idx="52">
                  <c:v>-</c:v>
                </c:pt>
                <c:pt idx="53">
                  <c:v>-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'Month1  March'!$A$1:$A$74</c15:sqref>
                  </c15:fullRef>
                </c:ext>
              </c:extLst>
              <c:f>'Month1  March'!$A$3:$A$74</c:f>
              <c:strCache>
                <c:ptCount val="72"/>
                <c:pt idx="0">
                  <c:v>01-03-2019</c:v>
                </c:pt>
                <c:pt idx="1">
                  <c:v>01-03-2019</c:v>
                </c:pt>
                <c:pt idx="2">
                  <c:v>01-03-2019</c:v>
                </c:pt>
                <c:pt idx="3">
                  <c:v>02-03-2019</c:v>
                </c:pt>
                <c:pt idx="4">
                  <c:v>02-03-2019</c:v>
                </c:pt>
                <c:pt idx="5">
                  <c:v>02-03-2019</c:v>
                </c:pt>
                <c:pt idx="6">
                  <c:v>02-03-2019</c:v>
                </c:pt>
                <c:pt idx="7">
                  <c:v>02-03-2019</c:v>
                </c:pt>
                <c:pt idx="8">
                  <c:v>02-03-2019</c:v>
                </c:pt>
                <c:pt idx="9">
                  <c:v>05-03-2019</c:v>
                </c:pt>
                <c:pt idx="10">
                  <c:v>06-03-2019</c:v>
                </c:pt>
                <c:pt idx="11">
                  <c:v>06-03-2019</c:v>
                </c:pt>
                <c:pt idx="12">
                  <c:v>06-03-2019</c:v>
                </c:pt>
                <c:pt idx="13">
                  <c:v>06-03-2019</c:v>
                </c:pt>
                <c:pt idx="14">
                  <c:v>06-03-2019</c:v>
                </c:pt>
                <c:pt idx="15">
                  <c:v>06-03-2019</c:v>
                </c:pt>
                <c:pt idx="16">
                  <c:v>06-03-2019</c:v>
                </c:pt>
                <c:pt idx="17">
                  <c:v>07-03-2019</c:v>
                </c:pt>
                <c:pt idx="18">
                  <c:v>08-03-2019</c:v>
                </c:pt>
                <c:pt idx="19">
                  <c:v>09-03-2019</c:v>
                </c:pt>
                <c:pt idx="20">
                  <c:v>09-03-2019</c:v>
                </c:pt>
                <c:pt idx="21">
                  <c:v>09-03-2019</c:v>
                </c:pt>
                <c:pt idx="22">
                  <c:v>09-03-2019</c:v>
                </c:pt>
                <c:pt idx="23">
                  <c:v>09-03-2019</c:v>
                </c:pt>
                <c:pt idx="24">
                  <c:v>09-03-2019</c:v>
                </c:pt>
                <c:pt idx="25">
                  <c:v>10-03-2019</c:v>
                </c:pt>
                <c:pt idx="26">
                  <c:v>10-03-2019</c:v>
                </c:pt>
                <c:pt idx="27">
                  <c:v>10-03-2019</c:v>
                </c:pt>
                <c:pt idx="28">
                  <c:v>10-03-2019</c:v>
                </c:pt>
                <c:pt idx="29">
                  <c:v>10-03-2019</c:v>
                </c:pt>
                <c:pt idx="30">
                  <c:v>10-03-2019</c:v>
                </c:pt>
                <c:pt idx="31">
                  <c:v>11-03-2019</c:v>
                </c:pt>
                <c:pt idx="32">
                  <c:v>11-03-2019</c:v>
                </c:pt>
                <c:pt idx="33">
                  <c:v>11-03-2019</c:v>
                </c:pt>
                <c:pt idx="34">
                  <c:v>11-03-2019</c:v>
                </c:pt>
                <c:pt idx="35">
                  <c:v>13-03-2019</c:v>
                </c:pt>
                <c:pt idx="36">
                  <c:v>13-03-2019</c:v>
                </c:pt>
                <c:pt idx="37">
                  <c:v>13-03-2019</c:v>
                </c:pt>
                <c:pt idx="38">
                  <c:v>13-03-2019</c:v>
                </c:pt>
                <c:pt idx="39">
                  <c:v>13-03-2019</c:v>
                </c:pt>
                <c:pt idx="40">
                  <c:v>13-03-2019</c:v>
                </c:pt>
                <c:pt idx="41">
                  <c:v>13-03-2019</c:v>
                </c:pt>
                <c:pt idx="42">
                  <c:v>13-03-2019</c:v>
                </c:pt>
                <c:pt idx="43">
                  <c:v>13-03-2019</c:v>
                </c:pt>
                <c:pt idx="44">
                  <c:v>13-03-2019</c:v>
                </c:pt>
                <c:pt idx="45">
                  <c:v>14-03-2019</c:v>
                </c:pt>
                <c:pt idx="46">
                  <c:v>14-03-2019</c:v>
                </c:pt>
                <c:pt idx="47">
                  <c:v>14-03-2019</c:v>
                </c:pt>
                <c:pt idx="48">
                  <c:v>14-03-2019</c:v>
                </c:pt>
                <c:pt idx="49">
                  <c:v>14-03-2019</c:v>
                </c:pt>
                <c:pt idx="50">
                  <c:v>15-03-2019</c:v>
                </c:pt>
                <c:pt idx="51">
                  <c:v>16-03-2019</c:v>
                </c:pt>
                <c:pt idx="52">
                  <c:v>16-03-2019</c:v>
                </c:pt>
                <c:pt idx="53">
                  <c:v>16-03-2019</c:v>
                </c:pt>
                <c:pt idx="54">
                  <c:v>16-03-2019</c:v>
                </c:pt>
                <c:pt idx="55">
                  <c:v>16-03-2019</c:v>
                </c:pt>
                <c:pt idx="56">
                  <c:v>16-03-2019</c:v>
                </c:pt>
                <c:pt idx="57">
                  <c:v>16-03-2019</c:v>
                </c:pt>
                <c:pt idx="58">
                  <c:v>16-03-2019</c:v>
                </c:pt>
                <c:pt idx="59">
                  <c:v>16-03-2019</c:v>
                </c:pt>
                <c:pt idx="60">
                  <c:v>16-03-2019</c:v>
                </c:pt>
                <c:pt idx="61">
                  <c:v>17-03-2019</c:v>
                </c:pt>
                <c:pt idx="62">
                  <c:v>17-03-2019</c:v>
                </c:pt>
                <c:pt idx="63">
                  <c:v>17-03-2019</c:v>
                </c:pt>
                <c:pt idx="64">
                  <c:v>17-03-2019</c:v>
                </c:pt>
                <c:pt idx="65">
                  <c:v>17-03-2019</c:v>
                </c:pt>
                <c:pt idx="66">
                  <c:v>17-03-2019</c:v>
                </c:pt>
                <c:pt idx="67">
                  <c:v>17-03-2019</c:v>
                </c:pt>
                <c:pt idx="68">
                  <c:v>18-03-2019</c:v>
                </c:pt>
                <c:pt idx="69">
                  <c:v>20-03-2019</c:v>
                </c:pt>
                <c:pt idx="70">
                  <c:v>22-03-2019</c:v>
                </c:pt>
                <c:pt idx="71">
                  <c:v>31-03-2019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'Month1  March'!$H$55:$H$74</c15:sqref>
                  </c15:fullRef>
                </c:ext>
              </c:extLst>
              <c:f>'Month1  March'!$H$57:$H$74</c:f>
              <c:numCache>
                <c:formatCode>General</c:formatCode>
                <c:ptCount val="18"/>
                <c:pt idx="0">
                  <c:v>10959.38</c:v>
                </c:pt>
                <c:pt idx="1">
                  <c:v>959.38</c:v>
                </c:pt>
                <c:pt idx="2">
                  <c:v>938.38</c:v>
                </c:pt>
                <c:pt idx="3">
                  <c:v>898.38</c:v>
                </c:pt>
                <c:pt idx="4">
                  <c:v>548.38</c:v>
                </c:pt>
                <c:pt idx="5">
                  <c:v>510.38</c:v>
                </c:pt>
                <c:pt idx="6">
                  <c:v>10.38</c:v>
                </c:pt>
                <c:pt idx="7">
                  <c:v>2010.38</c:v>
                </c:pt>
                <c:pt idx="8">
                  <c:v>1510.38</c:v>
                </c:pt>
                <c:pt idx="9">
                  <c:v>1143.53</c:v>
                </c:pt>
                <c:pt idx="10">
                  <c:v>1043.53</c:v>
                </c:pt>
                <c:pt idx="11">
                  <c:v>89.73</c:v>
                </c:pt>
                <c:pt idx="12">
                  <c:v>34.729999999999997</c:v>
                </c:pt>
                <c:pt idx="13">
                  <c:v>13.73</c:v>
                </c:pt>
                <c:pt idx="14">
                  <c:v>0.73</c:v>
                </c:pt>
                <c:pt idx="15">
                  <c:v>4.99</c:v>
                </c:pt>
                <c:pt idx="16">
                  <c:v>0.99</c:v>
                </c:pt>
                <c:pt idx="17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6-4D7D-9FB1-9330F5A7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51216"/>
        <c:axId val="581972128"/>
      </c:lineChart>
      <c:catAx>
        <c:axId val="7948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2128"/>
        <c:crosses val="autoZero"/>
        <c:auto val="1"/>
        <c:lblAlgn val="ctr"/>
        <c:lblOffset val="100"/>
        <c:noMultiLvlLbl val="0"/>
      </c:catAx>
      <c:valAx>
        <c:axId val="581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'Month2  April'!$H$1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'Month2  April'!$A$3:$A$41</c15:sqref>
                  </c15:fullRef>
                </c:ext>
              </c:extLst>
              <c:f>'Month2  April'!$A$5:$A$41</c:f>
              <c:strCache>
                <c:ptCount val="37"/>
                <c:pt idx="0">
                  <c:v>05-04-2019</c:v>
                </c:pt>
                <c:pt idx="1">
                  <c:v>05-04-2019</c:v>
                </c:pt>
                <c:pt idx="2">
                  <c:v>05-04-2019</c:v>
                </c:pt>
                <c:pt idx="3">
                  <c:v>06-04-2019</c:v>
                </c:pt>
                <c:pt idx="4">
                  <c:v>07-04-2019</c:v>
                </c:pt>
                <c:pt idx="5">
                  <c:v>12-04-2019</c:v>
                </c:pt>
                <c:pt idx="6">
                  <c:v>12-04-2019</c:v>
                </c:pt>
                <c:pt idx="7">
                  <c:v>20-04-2019</c:v>
                </c:pt>
                <c:pt idx="8">
                  <c:v>20-04-2019</c:v>
                </c:pt>
                <c:pt idx="9">
                  <c:v>20-04-2019</c:v>
                </c:pt>
                <c:pt idx="10">
                  <c:v>20-04-2019</c:v>
                </c:pt>
                <c:pt idx="11">
                  <c:v>20-04-2019</c:v>
                </c:pt>
                <c:pt idx="12">
                  <c:v>20-04-2019</c:v>
                </c:pt>
                <c:pt idx="13">
                  <c:v>21-04-2019</c:v>
                </c:pt>
                <c:pt idx="14">
                  <c:v>22-04-2019</c:v>
                </c:pt>
                <c:pt idx="15">
                  <c:v>22-04-2019</c:v>
                </c:pt>
                <c:pt idx="16">
                  <c:v>22-04-2019</c:v>
                </c:pt>
                <c:pt idx="17">
                  <c:v>24-04-2019</c:v>
                </c:pt>
                <c:pt idx="18">
                  <c:v>24-04-2019</c:v>
                </c:pt>
                <c:pt idx="19">
                  <c:v>25-04-2019</c:v>
                </c:pt>
                <c:pt idx="20">
                  <c:v>25-04-2019</c:v>
                </c:pt>
                <c:pt idx="21">
                  <c:v>25-04-2019</c:v>
                </c:pt>
                <c:pt idx="22">
                  <c:v>25-04-2019</c:v>
                </c:pt>
                <c:pt idx="23">
                  <c:v>25-04-2019</c:v>
                </c:pt>
                <c:pt idx="24">
                  <c:v>25-04-2019</c:v>
                </c:pt>
                <c:pt idx="25">
                  <c:v>25-04-2019</c:v>
                </c:pt>
                <c:pt idx="26">
                  <c:v>26-04-2019</c:v>
                </c:pt>
                <c:pt idx="27">
                  <c:v>26-04-2019</c:v>
                </c:pt>
                <c:pt idx="28">
                  <c:v>26-04-2019</c:v>
                </c:pt>
                <c:pt idx="29">
                  <c:v>26-04-2019</c:v>
                </c:pt>
                <c:pt idx="30">
                  <c:v>26-04-2019</c:v>
                </c:pt>
                <c:pt idx="31">
                  <c:v>27-04-2019</c:v>
                </c:pt>
                <c:pt idx="32">
                  <c:v>27-04-2019</c:v>
                </c:pt>
                <c:pt idx="33">
                  <c:v>27-04-2019</c:v>
                </c:pt>
                <c:pt idx="34">
                  <c:v>27-04-2019</c:v>
                </c:pt>
                <c:pt idx="35">
                  <c:v>27-04-2019</c:v>
                </c:pt>
                <c:pt idx="36">
                  <c:v>28-04-2019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'Month2  April'!$H$2:$H$41</c15:sqref>
                  </c15:fullRef>
                </c:ext>
              </c:extLst>
              <c:f>'Month2  April'!$H$4:$H$41</c:f>
              <c:numCache>
                <c:formatCode>General</c:formatCode>
                <c:ptCount val="38"/>
                <c:pt idx="0">
                  <c:v>387.99</c:v>
                </c:pt>
                <c:pt idx="1">
                  <c:v>187.99</c:v>
                </c:pt>
                <c:pt idx="2">
                  <c:v>166.99</c:v>
                </c:pt>
                <c:pt idx="3">
                  <c:v>16.989999999999998</c:v>
                </c:pt>
                <c:pt idx="4">
                  <c:v>6.99</c:v>
                </c:pt>
                <c:pt idx="5">
                  <c:v>0.99</c:v>
                </c:pt>
                <c:pt idx="6">
                  <c:v>50.99</c:v>
                </c:pt>
                <c:pt idx="7">
                  <c:v>0.99</c:v>
                </c:pt>
                <c:pt idx="8">
                  <c:v>601.99</c:v>
                </c:pt>
                <c:pt idx="9">
                  <c:v>0.99</c:v>
                </c:pt>
                <c:pt idx="10">
                  <c:v>3400.99</c:v>
                </c:pt>
                <c:pt idx="11">
                  <c:v>2601.9899999999998</c:v>
                </c:pt>
                <c:pt idx="12">
                  <c:v>1599.24</c:v>
                </c:pt>
                <c:pt idx="13">
                  <c:v>1558.24</c:v>
                </c:pt>
                <c:pt idx="14">
                  <c:v>1058.24</c:v>
                </c:pt>
                <c:pt idx="15">
                  <c:v>1028.24</c:v>
                </c:pt>
                <c:pt idx="16">
                  <c:v>1008.24</c:v>
                </c:pt>
                <c:pt idx="17">
                  <c:v>8.24</c:v>
                </c:pt>
                <c:pt idx="18">
                  <c:v>2.2400000000000002</c:v>
                </c:pt>
                <c:pt idx="19">
                  <c:v>502.24</c:v>
                </c:pt>
                <c:pt idx="20">
                  <c:v>466.24</c:v>
                </c:pt>
                <c:pt idx="21">
                  <c:v>435.24</c:v>
                </c:pt>
                <c:pt idx="22">
                  <c:v>395.24</c:v>
                </c:pt>
                <c:pt idx="23">
                  <c:v>358.24</c:v>
                </c:pt>
                <c:pt idx="24">
                  <c:v>353.2</c:v>
                </c:pt>
                <c:pt idx="25">
                  <c:v>337.2</c:v>
                </c:pt>
                <c:pt idx="26">
                  <c:v>323.2</c:v>
                </c:pt>
                <c:pt idx="27">
                  <c:v>311.2</c:v>
                </c:pt>
                <c:pt idx="28">
                  <c:v>261.2</c:v>
                </c:pt>
                <c:pt idx="29">
                  <c:v>245.2</c:v>
                </c:pt>
                <c:pt idx="30">
                  <c:v>229.2</c:v>
                </c:pt>
                <c:pt idx="31">
                  <c:v>208.2</c:v>
                </c:pt>
                <c:pt idx="32">
                  <c:v>108.2</c:v>
                </c:pt>
                <c:pt idx="33">
                  <c:v>88.2</c:v>
                </c:pt>
                <c:pt idx="34">
                  <c:v>76.2</c:v>
                </c:pt>
                <c:pt idx="35">
                  <c:v>68.2</c:v>
                </c:pt>
                <c:pt idx="36">
                  <c:v>9.1999999999999993</c:v>
                </c:pt>
                <c:pt idx="3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9A3-8FC8-489EBEFE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51216"/>
        <c:axId val="581972128"/>
      </c:lineChart>
      <c:catAx>
        <c:axId val="7948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2128"/>
        <c:crosses val="autoZero"/>
        <c:auto val="1"/>
        <c:lblAlgn val="ctr"/>
        <c:lblOffset val="100"/>
        <c:noMultiLvlLbl val="0"/>
      </c:catAx>
      <c:valAx>
        <c:axId val="581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'Month3  May'!$H$1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'Month3  May'!$A$3:$A$21</c:f>
              <c:strCache>
                <c:ptCount val="19"/>
                <c:pt idx="0">
                  <c:v>06-05-2019</c:v>
                </c:pt>
                <c:pt idx="1">
                  <c:v>07-05-2019</c:v>
                </c:pt>
                <c:pt idx="2">
                  <c:v>07-05-2019</c:v>
                </c:pt>
                <c:pt idx="3">
                  <c:v>07-05-2019</c:v>
                </c:pt>
                <c:pt idx="4">
                  <c:v>08-05-2019</c:v>
                </c:pt>
                <c:pt idx="5">
                  <c:v>08-05-2019</c:v>
                </c:pt>
                <c:pt idx="6">
                  <c:v>09-05-2019</c:v>
                </c:pt>
                <c:pt idx="7">
                  <c:v>09-05-2019</c:v>
                </c:pt>
                <c:pt idx="8">
                  <c:v>10-05-2019</c:v>
                </c:pt>
                <c:pt idx="9">
                  <c:v>12-05-2019</c:v>
                </c:pt>
                <c:pt idx="10">
                  <c:v>15-05-2019</c:v>
                </c:pt>
                <c:pt idx="11">
                  <c:v>15-05-2019</c:v>
                </c:pt>
                <c:pt idx="12">
                  <c:v>28-05-2019</c:v>
                </c:pt>
                <c:pt idx="13">
                  <c:v>28-05-2019</c:v>
                </c:pt>
                <c:pt idx="14">
                  <c:v>29-05-2019</c:v>
                </c:pt>
                <c:pt idx="15">
                  <c:v>29-05-2019</c:v>
                </c:pt>
                <c:pt idx="16">
                  <c:v>29-05-2019</c:v>
                </c:pt>
                <c:pt idx="17">
                  <c:v>30-05-2019</c:v>
                </c:pt>
                <c:pt idx="18">
                  <c:v>30-05-2019</c:v>
                </c:pt>
              </c:strCache>
            </c:strRef>
          </c:cat>
          <c:val>
            <c:numRef>
              <c:f>'Month3  May'!$H$2:$H$21</c:f>
              <c:numCache>
                <c:formatCode>General</c:formatCode>
                <c:ptCount val="20"/>
                <c:pt idx="0">
                  <c:v>0.2</c:v>
                </c:pt>
                <c:pt idx="1">
                  <c:v>350.2</c:v>
                </c:pt>
                <c:pt idx="2">
                  <c:v>342.2</c:v>
                </c:pt>
                <c:pt idx="3">
                  <c:v>332.2</c:v>
                </c:pt>
                <c:pt idx="4">
                  <c:v>311.2</c:v>
                </c:pt>
                <c:pt idx="5">
                  <c:v>299.2</c:v>
                </c:pt>
                <c:pt idx="6">
                  <c:v>150.19999999999999</c:v>
                </c:pt>
                <c:pt idx="7">
                  <c:v>114.2</c:v>
                </c:pt>
                <c:pt idx="8">
                  <c:v>23.2</c:v>
                </c:pt>
                <c:pt idx="9">
                  <c:v>15.2</c:v>
                </c:pt>
                <c:pt idx="10">
                  <c:v>0.2</c:v>
                </c:pt>
                <c:pt idx="11">
                  <c:v>80.2</c:v>
                </c:pt>
                <c:pt idx="12">
                  <c:v>1.2</c:v>
                </c:pt>
                <c:pt idx="13">
                  <c:v>571.20000000000005</c:v>
                </c:pt>
                <c:pt idx="14">
                  <c:v>3.84</c:v>
                </c:pt>
                <c:pt idx="15">
                  <c:v>1653.84</c:v>
                </c:pt>
                <c:pt idx="16">
                  <c:v>3.84</c:v>
                </c:pt>
                <c:pt idx="17">
                  <c:v>9.84</c:v>
                </c:pt>
                <c:pt idx="18">
                  <c:v>1.84</c:v>
                </c:pt>
                <c:pt idx="1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A-4870-98DC-A3A067FB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51216"/>
        <c:axId val="581972128"/>
      </c:lineChart>
      <c:catAx>
        <c:axId val="7948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2128"/>
        <c:crosses val="autoZero"/>
        <c:auto val="1"/>
        <c:lblAlgn val="ctr"/>
        <c:lblOffset val="100"/>
        <c:noMultiLvlLbl val="0"/>
      </c:catAx>
      <c:valAx>
        <c:axId val="5819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chart" Target="../charts/chart4.xml"/><Relationship Id="rId3" Type="http://schemas.openxmlformats.org/officeDocument/2006/relationships/hyperlink" Target="#Sheet4!A1"/><Relationship Id="rId7" Type="http://schemas.openxmlformats.org/officeDocument/2006/relationships/image" Target="../media/image3.png"/><Relationship Id="rId12" Type="http://schemas.openxmlformats.org/officeDocument/2006/relationships/chart" Target="../charts/chart3.xml"/><Relationship Id="rId2" Type="http://schemas.openxmlformats.org/officeDocument/2006/relationships/hyperlink" Target="#Sheet3!A1"/><Relationship Id="rId1" Type="http://schemas.openxmlformats.org/officeDocument/2006/relationships/hyperlink" Target="#Sheet2!A1"/><Relationship Id="rId6" Type="http://schemas.openxmlformats.org/officeDocument/2006/relationships/image" Target="../media/image2.svg"/><Relationship Id="rId11" Type="http://schemas.openxmlformats.org/officeDocument/2006/relationships/chart" Target="../charts/chart2.xml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1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Sheet3!A1"/><Relationship Id="rId7" Type="http://schemas.openxmlformats.org/officeDocument/2006/relationships/image" Target="../media/image3.png"/><Relationship Id="rId2" Type="http://schemas.openxmlformats.org/officeDocument/2006/relationships/hyperlink" Target="#Sheet2!A1"/><Relationship Id="rId1" Type="http://schemas.openxmlformats.org/officeDocument/2006/relationships/hyperlink" Target="#Dashboard!A1"/><Relationship Id="rId6" Type="http://schemas.openxmlformats.org/officeDocument/2006/relationships/image" Target="../media/image2.svg"/><Relationship Id="rId11" Type="http://schemas.openxmlformats.org/officeDocument/2006/relationships/chart" Target="../charts/chart5.xml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hyperlink" Target="#Sheet4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Sheet4!A1"/><Relationship Id="rId7" Type="http://schemas.openxmlformats.org/officeDocument/2006/relationships/image" Target="../media/image4.svg"/><Relationship Id="rId2" Type="http://schemas.openxmlformats.org/officeDocument/2006/relationships/hyperlink" Target="#Sheet2!A1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10" Type="http://schemas.openxmlformats.org/officeDocument/2006/relationships/chart" Target="../charts/chart6.xml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Sheet3!A1"/><Relationship Id="rId7" Type="http://schemas.openxmlformats.org/officeDocument/2006/relationships/image" Target="../media/image4.svg"/><Relationship Id="rId2" Type="http://schemas.openxmlformats.org/officeDocument/2006/relationships/hyperlink" Target="#Sheet2!A1"/><Relationship Id="rId1" Type="http://schemas.openxmlformats.org/officeDocument/2006/relationships/hyperlink" Target="#Dashboard!A1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10" Type="http://schemas.openxmlformats.org/officeDocument/2006/relationships/chart" Target="../charts/chart7.xml"/><Relationship Id="rId4" Type="http://schemas.openxmlformats.org/officeDocument/2006/relationships/image" Target="../media/image1.pn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12700</xdr:rowOff>
    </xdr:from>
    <xdr:to>
      <xdr:col>20</xdr:col>
      <xdr:colOff>488950</xdr:colOff>
      <xdr:row>4</xdr:row>
      <xdr:rowOff>6350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57EE738-40FE-EE7F-E3E8-2D6BE731E62C}"/>
            </a:ext>
          </a:extLst>
        </xdr:cNvPr>
        <xdr:cNvSpPr/>
      </xdr:nvSpPr>
      <xdr:spPr>
        <a:xfrm>
          <a:off x="177800" y="177800"/>
          <a:ext cx="11487150" cy="4889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120650</xdr:colOff>
      <xdr:row>1</xdr:row>
      <xdr:rowOff>76200</xdr:rowOff>
    </xdr:from>
    <xdr:to>
      <xdr:col>20</xdr:col>
      <xdr:colOff>463550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1EBE28-18F0-A7C2-3575-39E9AD981003}"/>
            </a:ext>
          </a:extLst>
        </xdr:cNvPr>
        <xdr:cNvSpPr txBox="1"/>
      </xdr:nvSpPr>
      <xdr:spPr>
        <a:xfrm>
          <a:off x="120650" y="241300"/>
          <a:ext cx="11518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Bank Statement Analysis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165100</xdr:colOff>
      <xdr:row>4</xdr:row>
      <xdr:rowOff>120650</xdr:rowOff>
    </xdr:from>
    <xdr:to>
      <xdr:col>5</xdr:col>
      <xdr:colOff>50800</xdr:colOff>
      <xdr:row>22</xdr:row>
      <xdr:rowOff>161526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B1B9DFC-FF5B-8BD7-FD34-04F60B6F55D3}"/>
            </a:ext>
          </a:extLst>
        </xdr:cNvPr>
        <xdr:cNvSpPr/>
      </xdr:nvSpPr>
      <xdr:spPr>
        <a:xfrm>
          <a:off x="165100" y="781050"/>
          <a:ext cx="2679700" cy="3012676"/>
        </a:xfrm>
        <a:custGeom>
          <a:avLst/>
          <a:gdLst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7000 w 2667000"/>
            <a:gd name="connsiteY3" fmla="*/ 4445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0650 w 2667000"/>
            <a:gd name="connsiteY3" fmla="*/ 2540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12676"/>
            <a:gd name="connsiteX1" fmla="*/ 444509 w 2667000"/>
            <a:gd name="connsiteY1" fmla="*/ 0 h 3012676"/>
            <a:gd name="connsiteX2" fmla="*/ 2222491 w 2667000"/>
            <a:gd name="connsiteY2" fmla="*/ 0 h 3012676"/>
            <a:gd name="connsiteX3" fmla="*/ 2660650 w 2667000"/>
            <a:gd name="connsiteY3" fmla="*/ 254009 h 3012676"/>
            <a:gd name="connsiteX4" fmla="*/ 2667000 w 2667000"/>
            <a:gd name="connsiteY4" fmla="*/ 2806691 h 3012676"/>
            <a:gd name="connsiteX5" fmla="*/ 2222491 w 2667000"/>
            <a:gd name="connsiteY5" fmla="*/ 3009900 h 3012676"/>
            <a:gd name="connsiteX6" fmla="*/ 444509 w 2667000"/>
            <a:gd name="connsiteY6" fmla="*/ 3009900 h 3012676"/>
            <a:gd name="connsiteX7" fmla="*/ 0 w 2667000"/>
            <a:gd name="connsiteY7" fmla="*/ 2565391 h 3012676"/>
            <a:gd name="connsiteX8" fmla="*/ 0 w 2667000"/>
            <a:gd name="connsiteY8" fmla="*/ 444509 h 3012676"/>
            <a:gd name="connsiteX0" fmla="*/ 12700 w 2679700"/>
            <a:gd name="connsiteY0" fmla="*/ 4445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12700 w 2679700"/>
            <a:gd name="connsiteY8" fmla="*/ 444509 h 3012676"/>
            <a:gd name="connsiteX0" fmla="*/ 6350 w 2679700"/>
            <a:gd name="connsiteY0" fmla="*/ 2794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6350 w 2679700"/>
            <a:gd name="connsiteY8" fmla="*/ 279409 h 3012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679700" h="3012676">
              <a:moveTo>
                <a:pt x="6350" y="279409"/>
              </a:moveTo>
              <a:cubicBezTo>
                <a:pt x="6350" y="33913"/>
                <a:pt x="211713" y="0"/>
                <a:pt x="457209" y="0"/>
              </a:cubicBezTo>
              <a:lnTo>
                <a:pt x="2235191" y="0"/>
              </a:lnTo>
              <a:cubicBezTo>
                <a:pt x="2480687" y="0"/>
                <a:pt x="2673350" y="8513"/>
                <a:pt x="2673350" y="254009"/>
              </a:cubicBezTo>
              <a:cubicBezTo>
                <a:pt x="2673350" y="960970"/>
                <a:pt x="2679700" y="2099730"/>
                <a:pt x="2679700" y="2806691"/>
              </a:cubicBezTo>
              <a:cubicBezTo>
                <a:pt x="2679700" y="3052187"/>
                <a:pt x="2480687" y="3009900"/>
                <a:pt x="2235191" y="3009900"/>
              </a:cubicBezTo>
              <a:lnTo>
                <a:pt x="457209" y="3009900"/>
              </a:lnTo>
              <a:cubicBezTo>
                <a:pt x="211713" y="3009900"/>
                <a:pt x="0" y="3014087"/>
                <a:pt x="0" y="2768591"/>
              </a:cubicBezTo>
              <a:cubicBezTo>
                <a:pt x="4233" y="1993897"/>
                <a:pt x="2117" y="1054103"/>
                <a:pt x="6350" y="279409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146050</xdr:colOff>
      <xdr:row>4</xdr:row>
      <xdr:rowOff>136448</xdr:rowOff>
    </xdr:from>
    <xdr:to>
      <xdr:col>20</xdr:col>
      <xdr:colOff>482600</xdr:colOff>
      <xdr:row>23</xdr:row>
      <xdr:rowOff>12700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E7EF164-8A7B-B041-C067-C3F2F21AA4BE}"/>
            </a:ext>
          </a:extLst>
        </xdr:cNvPr>
        <xdr:cNvSpPr/>
      </xdr:nvSpPr>
      <xdr:spPr>
        <a:xfrm>
          <a:off x="2940050" y="796848"/>
          <a:ext cx="8718550" cy="3013152"/>
        </a:xfrm>
        <a:custGeom>
          <a:avLst/>
          <a:gdLst>
            <a:gd name="connsiteX0" fmla="*/ 0 w 8712200"/>
            <a:gd name="connsiteY0" fmla="*/ 501660 h 3009900"/>
            <a:gd name="connsiteX1" fmla="*/ 501660 w 8712200"/>
            <a:gd name="connsiteY1" fmla="*/ 0 h 3009900"/>
            <a:gd name="connsiteX2" fmla="*/ 8210540 w 8712200"/>
            <a:gd name="connsiteY2" fmla="*/ 0 h 3009900"/>
            <a:gd name="connsiteX3" fmla="*/ 8712200 w 8712200"/>
            <a:gd name="connsiteY3" fmla="*/ 501660 h 3009900"/>
            <a:gd name="connsiteX4" fmla="*/ 8712200 w 8712200"/>
            <a:gd name="connsiteY4" fmla="*/ 2508240 h 3009900"/>
            <a:gd name="connsiteX5" fmla="*/ 8210540 w 8712200"/>
            <a:gd name="connsiteY5" fmla="*/ 3009900 h 3009900"/>
            <a:gd name="connsiteX6" fmla="*/ 501660 w 8712200"/>
            <a:gd name="connsiteY6" fmla="*/ 3009900 h 3009900"/>
            <a:gd name="connsiteX7" fmla="*/ 0 w 8712200"/>
            <a:gd name="connsiteY7" fmla="*/ 2508240 h 3009900"/>
            <a:gd name="connsiteX8" fmla="*/ 0 w 8712200"/>
            <a:gd name="connsiteY8" fmla="*/ 501660 h 3009900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0 w 8712200"/>
            <a:gd name="connsiteY7" fmla="*/ 2509744 h 3011404"/>
            <a:gd name="connsiteX8" fmla="*/ 0 w 8712200"/>
            <a:gd name="connsiteY8" fmla="*/ 242814 h 3011404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12700 w 8712200"/>
            <a:gd name="connsiteY7" fmla="*/ 2662144 h 3011404"/>
            <a:gd name="connsiteX8" fmla="*/ 0 w 871220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5031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34441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2872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4562 h 3013152"/>
            <a:gd name="connsiteX1" fmla="*/ 501660 w 8718550"/>
            <a:gd name="connsiteY1" fmla="*/ 3252 h 3013152"/>
            <a:gd name="connsiteX2" fmla="*/ 8210540 w 8718550"/>
            <a:gd name="connsiteY2" fmla="*/ 3252 h 3013152"/>
            <a:gd name="connsiteX3" fmla="*/ 8693150 w 8718550"/>
            <a:gd name="connsiteY3" fmla="*/ 231862 h 3013152"/>
            <a:gd name="connsiteX4" fmla="*/ 8718550 w 8718550"/>
            <a:gd name="connsiteY4" fmla="*/ 2695642 h 3013152"/>
            <a:gd name="connsiteX5" fmla="*/ 8210540 w 8718550"/>
            <a:gd name="connsiteY5" fmla="*/ 3013152 h 3013152"/>
            <a:gd name="connsiteX6" fmla="*/ 501660 w 8718550"/>
            <a:gd name="connsiteY6" fmla="*/ 3013152 h 3013152"/>
            <a:gd name="connsiteX7" fmla="*/ 12700 w 8718550"/>
            <a:gd name="connsiteY7" fmla="*/ 2663892 h 3013152"/>
            <a:gd name="connsiteX8" fmla="*/ 0 w 8718550"/>
            <a:gd name="connsiteY8" fmla="*/ 244562 h 3013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18550" h="3013152">
              <a:moveTo>
                <a:pt x="0" y="244562"/>
              </a:moveTo>
              <a:cubicBezTo>
                <a:pt x="0" y="-32497"/>
                <a:pt x="224601" y="3252"/>
                <a:pt x="501660" y="3252"/>
              </a:cubicBezTo>
              <a:lnTo>
                <a:pt x="8210540" y="3252"/>
              </a:lnTo>
              <a:cubicBezTo>
                <a:pt x="8487599" y="3252"/>
                <a:pt x="8693150" y="-45197"/>
                <a:pt x="8693150" y="231862"/>
              </a:cubicBezTo>
              <a:cubicBezTo>
                <a:pt x="8695267" y="962105"/>
                <a:pt x="8716433" y="1965399"/>
                <a:pt x="8718550" y="2695642"/>
              </a:cubicBezTo>
              <a:cubicBezTo>
                <a:pt x="8718550" y="2972701"/>
                <a:pt x="8487599" y="3013152"/>
                <a:pt x="8210540" y="3013152"/>
              </a:cubicBezTo>
              <a:lnTo>
                <a:pt x="501660" y="3013152"/>
              </a:lnTo>
              <a:cubicBezTo>
                <a:pt x="224601" y="3013152"/>
                <a:pt x="12700" y="2940951"/>
                <a:pt x="12700" y="2663892"/>
              </a:cubicBezTo>
              <a:cubicBezTo>
                <a:pt x="8467" y="1857449"/>
                <a:pt x="4233" y="1051005"/>
                <a:pt x="0" y="244562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5</xdr:row>
      <xdr:rowOff>75362</xdr:rowOff>
    </xdr:from>
    <xdr:to>
      <xdr:col>9</xdr:col>
      <xdr:colOff>95250</xdr:colOff>
      <xdr:row>22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211E7B9-0B88-8DF0-5BA4-F9DB9D65FC7F}"/>
            </a:ext>
          </a:extLst>
        </xdr:cNvPr>
        <xdr:cNvSpPr/>
      </xdr:nvSpPr>
      <xdr:spPr>
        <a:xfrm>
          <a:off x="3149600" y="9008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2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330200</xdr:colOff>
      <xdr:row>5</xdr:row>
      <xdr:rowOff>62662</xdr:rowOff>
    </xdr:from>
    <xdr:to>
      <xdr:col>13</xdr:col>
      <xdr:colOff>69850</xdr:colOff>
      <xdr:row>22</xdr:row>
      <xdr:rowOff>25400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C14E8C5F-0CD2-FD72-F693-8CDB1B6ADE13}"/>
            </a:ext>
          </a:extLst>
        </xdr:cNvPr>
        <xdr:cNvSpPr/>
      </xdr:nvSpPr>
      <xdr:spPr>
        <a:xfrm>
          <a:off x="5359400" y="8881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5</xdr:row>
      <xdr:rowOff>88900</xdr:rowOff>
    </xdr:from>
    <xdr:to>
      <xdr:col>20</xdr:col>
      <xdr:colOff>234950</xdr:colOff>
      <xdr:row>8</xdr:row>
      <xdr:rowOff>63500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F767024-A8F3-A35B-5213-3850795CBA5B}"/>
            </a:ext>
          </a:extLst>
        </xdr:cNvPr>
        <xdr:cNvSpPr/>
      </xdr:nvSpPr>
      <xdr:spPr>
        <a:xfrm>
          <a:off x="7512050" y="9144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260350</xdr:colOff>
      <xdr:row>9</xdr:row>
      <xdr:rowOff>50800</xdr:rowOff>
    </xdr:from>
    <xdr:to>
      <xdr:col>20</xdr:col>
      <xdr:colOff>247650</xdr:colOff>
      <xdr:row>12</xdr:row>
      <xdr:rowOff>25400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6DCE072-1407-B007-B5C5-A74A66D4056C}"/>
            </a:ext>
          </a:extLst>
        </xdr:cNvPr>
        <xdr:cNvSpPr/>
      </xdr:nvSpPr>
      <xdr:spPr>
        <a:xfrm>
          <a:off x="7524750" y="15367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13</xdr:row>
      <xdr:rowOff>12700</xdr:rowOff>
    </xdr:from>
    <xdr:to>
      <xdr:col>20</xdr:col>
      <xdr:colOff>254000</xdr:colOff>
      <xdr:row>15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7415A8-8CAB-5529-69FC-38E009A456C4}"/>
            </a:ext>
          </a:extLst>
        </xdr:cNvPr>
        <xdr:cNvSpPr/>
      </xdr:nvSpPr>
      <xdr:spPr>
        <a:xfrm>
          <a:off x="7531100" y="21590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16</xdr:row>
      <xdr:rowOff>95250</xdr:rowOff>
    </xdr:from>
    <xdr:to>
      <xdr:col>20</xdr:col>
      <xdr:colOff>298450</xdr:colOff>
      <xdr:row>21</xdr:row>
      <xdr:rowOff>120650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5FE7E84-B39F-FD42-D6C0-435B9CF2F9A6}"/>
            </a:ext>
          </a:extLst>
        </xdr:cNvPr>
        <xdr:cNvSpPr/>
      </xdr:nvSpPr>
      <xdr:spPr>
        <a:xfrm>
          <a:off x="7518400" y="2736850"/>
          <a:ext cx="3956050" cy="850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450850</xdr:colOff>
      <xdr:row>5</xdr:row>
      <xdr:rowOff>127000</xdr:rowOff>
    </xdr:from>
    <xdr:to>
      <xdr:col>8</xdr:col>
      <xdr:colOff>533400</xdr:colOff>
      <xdr:row>11</xdr:row>
      <xdr:rowOff>12700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B42D5D6-B00F-2E1D-D812-13396063186B}"/>
            </a:ext>
          </a:extLst>
        </xdr:cNvPr>
        <xdr:cNvSpPr txBox="1"/>
      </xdr:nvSpPr>
      <xdr:spPr>
        <a:xfrm>
          <a:off x="3244850" y="952500"/>
          <a:ext cx="175895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Income</a:t>
          </a:r>
          <a:endParaRPr lang="en-US" sz="2000">
            <a:latin typeface="Aptos ExtraBold" panose="020B0004020202020204" pitchFamily="34" charset="0"/>
          </a:endParaRPr>
        </a:p>
      </xdr:txBody>
    </xdr:sp>
    <xdr:clientData/>
  </xdr:twoCellAnchor>
  <xdr:twoCellAnchor>
    <xdr:from>
      <xdr:col>9</xdr:col>
      <xdr:colOff>431800</xdr:colOff>
      <xdr:row>5</xdr:row>
      <xdr:rowOff>127000</xdr:rowOff>
    </xdr:from>
    <xdr:to>
      <xdr:col>12</xdr:col>
      <xdr:colOff>514350</xdr:colOff>
      <xdr:row>10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7081AB-210B-D6ED-AD46-0137AF294507}"/>
            </a:ext>
          </a:extLst>
        </xdr:cNvPr>
        <xdr:cNvSpPr txBox="1"/>
      </xdr:nvSpPr>
      <xdr:spPr>
        <a:xfrm>
          <a:off x="5461000" y="952500"/>
          <a:ext cx="1758950" cy="774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Expenses</a:t>
          </a:r>
          <a:endParaRPr kumimoji="0" lang="en-US" sz="2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ptos ExtraBold" panose="020B0004020202020204" pitchFamily="34" charset="0"/>
            <a:cs typeface="+mn-cs"/>
          </a:endParaRPr>
        </a:p>
      </xdr:txBody>
    </xdr:sp>
    <xdr:clientData/>
  </xdr:twoCellAnchor>
  <xdr:twoCellAnchor>
    <xdr:from>
      <xdr:col>13</xdr:col>
      <xdr:colOff>336550</xdr:colOff>
      <xdr:row>13</xdr:row>
      <xdr:rowOff>76200</xdr:rowOff>
    </xdr:from>
    <xdr:to>
      <xdr:col>17</xdr:col>
      <xdr:colOff>44450</xdr:colOff>
      <xdr:row>15</xdr:row>
      <xdr:rowOff>127000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230F600-64E5-EE65-EA9D-B742614C12A2}"/>
            </a:ext>
          </a:extLst>
        </xdr:cNvPr>
        <xdr:cNvSpPr txBox="1"/>
      </xdr:nvSpPr>
      <xdr:spPr>
        <a:xfrm>
          <a:off x="7600950" y="2222500"/>
          <a:ext cx="1943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Withdraw Count : </a:t>
          </a:r>
        </a:p>
      </xdr:txBody>
    </xdr:sp>
    <xdr:clientData/>
  </xdr:twoCellAnchor>
  <xdr:twoCellAnchor>
    <xdr:from>
      <xdr:col>13</xdr:col>
      <xdr:colOff>336550</xdr:colOff>
      <xdr:row>9</xdr:row>
      <xdr:rowOff>101600</xdr:rowOff>
    </xdr:from>
    <xdr:to>
      <xdr:col>17</xdr:col>
      <xdr:colOff>127000</xdr:colOff>
      <xdr:row>11</xdr:row>
      <xdr:rowOff>152400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796658A-5AE2-3A33-962C-8DF8848D1EC6}"/>
            </a:ext>
          </a:extLst>
        </xdr:cNvPr>
        <xdr:cNvSpPr txBox="1"/>
      </xdr:nvSpPr>
      <xdr:spPr>
        <a:xfrm>
          <a:off x="7600950" y="1587500"/>
          <a:ext cx="20256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Deposit Count : </a:t>
          </a:r>
        </a:p>
      </xdr:txBody>
    </xdr:sp>
    <xdr:clientData/>
  </xdr:twoCellAnchor>
  <xdr:twoCellAnchor>
    <xdr:from>
      <xdr:col>13</xdr:col>
      <xdr:colOff>311150</xdr:colOff>
      <xdr:row>5</xdr:row>
      <xdr:rowOff>139700</xdr:rowOff>
    </xdr:from>
    <xdr:to>
      <xdr:col>17</xdr:col>
      <xdr:colOff>330200</xdr:colOff>
      <xdr:row>8</xdr:row>
      <xdr:rowOff>25400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6A994C7-F513-42A7-2293-B88B10C03675}"/>
            </a:ext>
          </a:extLst>
        </xdr:cNvPr>
        <xdr:cNvSpPr txBox="1"/>
      </xdr:nvSpPr>
      <xdr:spPr>
        <a:xfrm>
          <a:off x="7575550" y="965200"/>
          <a:ext cx="225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latin typeface="Courier New" panose="02070309020205020404" pitchFamily="49" charset="0"/>
              <a:cs typeface="Courier New" panose="02070309020205020404" pitchFamily="49" charset="0"/>
            </a:rPr>
            <a:t>Average Transactions : </a:t>
          </a:r>
        </a:p>
      </xdr:txBody>
    </xdr:sp>
    <xdr:clientData/>
  </xdr:twoCellAnchor>
  <xdr:twoCellAnchor>
    <xdr:from>
      <xdr:col>0</xdr:col>
      <xdr:colOff>368300</xdr:colOff>
      <xdr:row>5</xdr:row>
      <xdr:rowOff>154305</xdr:rowOff>
    </xdr:from>
    <xdr:to>
      <xdr:col>4</xdr:col>
      <xdr:colOff>355600</xdr:colOff>
      <xdr:row>9</xdr:row>
      <xdr:rowOff>10795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171978E-A6B8-BD5C-1BF3-C0CF83ACF8B9}"/>
            </a:ext>
          </a:extLst>
        </xdr:cNvPr>
        <xdr:cNvSpPr/>
      </xdr:nvSpPr>
      <xdr:spPr>
        <a:xfrm>
          <a:off x="368300" y="9798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Overall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10</xdr:row>
      <xdr:rowOff>46355</xdr:rowOff>
    </xdr:from>
    <xdr:to>
      <xdr:col>4</xdr:col>
      <xdr:colOff>374650</xdr:colOff>
      <xdr:row>13</xdr:row>
      <xdr:rowOff>67945</xdr:rowOff>
    </xdr:to>
    <xdr:sp macro="[0]!RectangleRoundedCorners30_Click" textlink="">
      <xdr:nvSpPr>
        <xdr:cNvPr id="31" name="Rectangle: Rounded Corners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7C238C-50DB-1D76-0974-221138C928FD}"/>
            </a:ext>
          </a:extLst>
        </xdr:cNvPr>
        <xdr:cNvSpPr/>
      </xdr:nvSpPr>
      <xdr:spPr>
        <a:xfrm>
          <a:off x="387350" y="16973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March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14</xdr:row>
      <xdr:rowOff>90805</xdr:rowOff>
    </xdr:from>
    <xdr:to>
      <xdr:col>4</xdr:col>
      <xdr:colOff>374650</xdr:colOff>
      <xdr:row>17</xdr:row>
      <xdr:rowOff>112395</xdr:rowOff>
    </xdr:to>
    <xdr:sp macro="" textlink="">
      <xdr:nvSpPr>
        <xdr:cNvPr id="32" name="Rectangle: Rounded Corners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094A01-7E38-218F-21B7-3569E8DDBD33}"/>
            </a:ext>
          </a:extLst>
        </xdr:cNvPr>
        <xdr:cNvSpPr/>
      </xdr:nvSpPr>
      <xdr:spPr>
        <a:xfrm>
          <a:off x="387350" y="24022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April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18</xdr:row>
      <xdr:rowOff>135255</xdr:rowOff>
    </xdr:from>
    <xdr:to>
      <xdr:col>4</xdr:col>
      <xdr:colOff>374650</xdr:colOff>
      <xdr:row>21</xdr:row>
      <xdr:rowOff>156845</xdr:rowOff>
    </xdr:to>
    <xdr:sp macro="" textlink="">
      <xdr:nvSpPr>
        <xdr:cNvPr id="33" name="Rectangle: Rounded Corners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AB7201-97B0-36AE-73B0-C80810444CAA}"/>
            </a:ext>
          </a:extLst>
        </xdr:cNvPr>
        <xdr:cNvSpPr/>
      </xdr:nvSpPr>
      <xdr:spPr>
        <a:xfrm>
          <a:off x="387350" y="31070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May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17</xdr:col>
      <xdr:colOff>158750</xdr:colOff>
      <xdr:row>5</xdr:row>
      <xdr:rowOff>139700</xdr:rowOff>
    </xdr:from>
    <xdr:to>
      <xdr:col>19</xdr:col>
      <xdr:colOff>139700</xdr:colOff>
      <xdr:row>8</xdr:row>
      <xdr:rowOff>25400</xdr:rowOff>
    </xdr:to>
    <xdr:sp macro="" textlink="'Clean Dataset'!B139">
      <xdr:nvSpPr>
        <xdr:cNvPr id="34" name="TextBox 33">
          <a:extLst>
            <a:ext uri="{FF2B5EF4-FFF2-40B4-BE49-F238E27FC236}">
              <a16:creationId xmlns:a16="http://schemas.microsoft.com/office/drawing/2014/main" id="{AE8F6E3B-5D6B-3949-327D-CB543C00E640}"/>
            </a:ext>
          </a:extLst>
        </xdr:cNvPr>
        <xdr:cNvSpPr txBox="1"/>
      </xdr:nvSpPr>
      <xdr:spPr>
        <a:xfrm>
          <a:off x="9658350" y="96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92E38A7-1AAB-4088-99F1-47538E6715D0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pPr algn="l"/>
            <a:t>0.022538462</a:t>
          </a:fld>
          <a:endParaRPr lang="en-US" sz="1200" b="1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139700</xdr:colOff>
      <xdr:row>9</xdr:row>
      <xdr:rowOff>107950</xdr:rowOff>
    </xdr:from>
    <xdr:to>
      <xdr:col>18</xdr:col>
      <xdr:colOff>120650</xdr:colOff>
      <xdr:row>11</xdr:row>
      <xdr:rowOff>158750</xdr:rowOff>
    </xdr:to>
    <xdr:sp macro="" textlink="'Clean Dataset'!B141">
      <xdr:nvSpPr>
        <xdr:cNvPr id="35" name="TextBox 34">
          <a:extLst>
            <a:ext uri="{FF2B5EF4-FFF2-40B4-BE49-F238E27FC236}">
              <a16:creationId xmlns:a16="http://schemas.microsoft.com/office/drawing/2014/main" id="{0CF11AF6-1C12-08AC-D3C7-AC7EB95EB3A4}"/>
            </a:ext>
          </a:extLst>
        </xdr:cNvPr>
        <xdr:cNvSpPr txBox="1"/>
      </xdr:nvSpPr>
      <xdr:spPr>
        <a:xfrm>
          <a:off x="9080500" y="15938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BAEE68E-3D54-4D37-ADA5-63CC393A2D36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pPr algn="l"/>
            <a:t>100</a:t>
          </a:fld>
          <a:endParaRPr lang="en-US" sz="1200" b="1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247650</xdr:colOff>
      <xdr:row>13</xdr:row>
      <xdr:rowOff>88900</xdr:rowOff>
    </xdr:from>
    <xdr:to>
      <xdr:col>18</xdr:col>
      <xdr:colOff>228600</xdr:colOff>
      <xdr:row>15</xdr:row>
      <xdr:rowOff>139700</xdr:rowOff>
    </xdr:to>
    <xdr:sp macro="" textlink="'Clean Dataset'!B140">
      <xdr:nvSpPr>
        <xdr:cNvPr id="36" name="TextBox 35">
          <a:extLst>
            <a:ext uri="{FF2B5EF4-FFF2-40B4-BE49-F238E27FC236}">
              <a16:creationId xmlns:a16="http://schemas.microsoft.com/office/drawing/2014/main" id="{1C97A898-E1A7-55AC-D4C9-2106EA9E2D31}"/>
            </a:ext>
          </a:extLst>
        </xdr:cNvPr>
        <xdr:cNvSpPr txBox="1"/>
      </xdr:nvSpPr>
      <xdr:spPr>
        <a:xfrm>
          <a:off x="9188450" y="223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7C48872-516A-4E69-8C80-A557A601A598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pPr algn="l"/>
            <a:t>30</a:t>
          </a:fld>
          <a:endParaRPr lang="en-US" sz="1200" b="1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406400</xdr:colOff>
      <xdr:row>18</xdr:row>
      <xdr:rowOff>6350</xdr:rowOff>
    </xdr:from>
    <xdr:to>
      <xdr:col>19</xdr:col>
      <xdr:colOff>317500</xdr:colOff>
      <xdr:row>20</xdr:row>
      <xdr:rowOff>57150</xdr:rowOff>
    </xdr:to>
    <xdr:sp macro="" textlink="'Clean Dataset'!B138">
      <xdr:nvSpPr>
        <xdr:cNvPr id="37" name="TextBox 36">
          <a:extLst>
            <a:ext uri="{FF2B5EF4-FFF2-40B4-BE49-F238E27FC236}">
              <a16:creationId xmlns:a16="http://schemas.microsoft.com/office/drawing/2014/main" id="{345CAF49-ED4C-8BBB-3A06-92868A6DDB39}"/>
            </a:ext>
          </a:extLst>
        </xdr:cNvPr>
        <xdr:cNvSpPr txBox="1"/>
      </xdr:nvSpPr>
      <xdr:spPr>
        <a:xfrm>
          <a:off x="9347200" y="2978150"/>
          <a:ext cx="15875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1AC8404-47A9-4FA4-AEF3-2DC0563B7E3F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-81.55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63500</xdr:colOff>
      <xdr:row>10</xdr:row>
      <xdr:rowOff>95250</xdr:rowOff>
    </xdr:from>
    <xdr:to>
      <xdr:col>8</xdr:col>
      <xdr:colOff>330200</xdr:colOff>
      <xdr:row>20</xdr:row>
      <xdr:rowOff>107950</xdr:rowOff>
    </xdr:to>
    <xdr:sp macro="" textlink="'Clean Dataset'!B136">
      <xdr:nvSpPr>
        <xdr:cNvPr id="39" name="Rectangle: Rounded Corners 5">
          <a:extLst>
            <a:ext uri="{FF2B5EF4-FFF2-40B4-BE49-F238E27FC236}">
              <a16:creationId xmlns:a16="http://schemas.microsoft.com/office/drawing/2014/main" id="{86906A0A-C3CA-C330-3C2C-0212AC467610}"/>
            </a:ext>
          </a:extLst>
        </xdr:cNvPr>
        <xdr:cNvSpPr/>
      </xdr:nvSpPr>
      <xdr:spPr>
        <a:xfrm>
          <a:off x="3416300" y="17462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DC7D9CE-FFE0-4472-B7C0-0A90CD9C707D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algn="ctr"/>
            <a:t>53213.84</a:t>
          </a:fld>
          <a:endParaRPr lang="en-US" sz="2000" b="1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10</xdr:col>
      <xdr:colOff>50800</xdr:colOff>
      <xdr:row>10</xdr:row>
      <xdr:rowOff>107950</xdr:rowOff>
    </xdr:from>
    <xdr:to>
      <xdr:col>12</xdr:col>
      <xdr:colOff>317500</xdr:colOff>
      <xdr:row>20</xdr:row>
      <xdr:rowOff>120650</xdr:rowOff>
    </xdr:to>
    <xdr:sp macro="" textlink="'Clean Dataset'!B137">
      <xdr:nvSpPr>
        <xdr:cNvPr id="40" name="Rectangle: Rounded Corners 5">
          <a:extLst>
            <a:ext uri="{FF2B5EF4-FFF2-40B4-BE49-F238E27FC236}">
              <a16:creationId xmlns:a16="http://schemas.microsoft.com/office/drawing/2014/main" id="{583D583C-7577-A00C-4616-847BCE177A69}"/>
            </a:ext>
          </a:extLst>
        </xdr:cNvPr>
        <xdr:cNvSpPr/>
      </xdr:nvSpPr>
      <xdr:spPr>
        <a:xfrm>
          <a:off x="5638800" y="17589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DB25446-3FE0-4340-87F7-9116A4348A3E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algn="ctr"/>
            <a:t>53295.39</a:t>
          </a:fld>
          <a:endParaRPr lang="en-US" sz="2000" b="1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158750</xdr:colOff>
      <xdr:row>24</xdr:row>
      <xdr:rowOff>130175</xdr:rowOff>
    </xdr:from>
    <xdr:to>
      <xdr:col>20</xdr:col>
      <xdr:colOff>469900</xdr:colOff>
      <xdr:row>27</xdr:row>
      <xdr:rowOff>130175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E4F494E-7BC5-4B80-8E15-7CCE115DC75F}"/>
            </a:ext>
          </a:extLst>
        </xdr:cNvPr>
        <xdr:cNvSpPr/>
      </xdr:nvSpPr>
      <xdr:spPr>
        <a:xfrm>
          <a:off x="158750" y="4092575"/>
          <a:ext cx="11487150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28</xdr:row>
      <xdr:rowOff>120622</xdr:rowOff>
    </xdr:from>
    <xdr:to>
      <xdr:col>6</xdr:col>
      <xdr:colOff>177800</xdr:colOff>
      <xdr:row>51</xdr:row>
      <xdr:rowOff>101600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05CC92B-BE0E-81F3-8A54-0FF7007A7052}"/>
            </a:ext>
          </a:extLst>
        </xdr:cNvPr>
        <xdr:cNvSpPr/>
      </xdr:nvSpPr>
      <xdr:spPr>
        <a:xfrm>
          <a:off x="209550" y="4743422"/>
          <a:ext cx="3321050" cy="3778278"/>
        </a:xfrm>
        <a:custGeom>
          <a:avLst/>
          <a:gdLst>
            <a:gd name="connsiteX0" fmla="*/ 0 w 6464300"/>
            <a:gd name="connsiteY0" fmla="*/ 492135 h 2952750"/>
            <a:gd name="connsiteX1" fmla="*/ 492135 w 6464300"/>
            <a:gd name="connsiteY1" fmla="*/ 0 h 2952750"/>
            <a:gd name="connsiteX2" fmla="*/ 5972165 w 6464300"/>
            <a:gd name="connsiteY2" fmla="*/ 0 h 2952750"/>
            <a:gd name="connsiteX3" fmla="*/ 6464300 w 6464300"/>
            <a:gd name="connsiteY3" fmla="*/ 492135 h 2952750"/>
            <a:gd name="connsiteX4" fmla="*/ 6464300 w 6464300"/>
            <a:gd name="connsiteY4" fmla="*/ 2460615 h 2952750"/>
            <a:gd name="connsiteX5" fmla="*/ 5972165 w 6464300"/>
            <a:gd name="connsiteY5" fmla="*/ 2952750 h 2952750"/>
            <a:gd name="connsiteX6" fmla="*/ 492135 w 6464300"/>
            <a:gd name="connsiteY6" fmla="*/ 2952750 h 2952750"/>
            <a:gd name="connsiteX7" fmla="*/ 0 w 6464300"/>
            <a:gd name="connsiteY7" fmla="*/ 2460615 h 2952750"/>
            <a:gd name="connsiteX8" fmla="*/ 0 w 6464300"/>
            <a:gd name="connsiteY8" fmla="*/ 492135 h 2952750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12700 w 6477000"/>
            <a:gd name="connsiteY7" fmla="*/ 24606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59399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83350"/>
            <a:gd name="connsiteY0" fmla="*/ 263562 h 2952777"/>
            <a:gd name="connsiteX1" fmla="*/ 504835 w 6483350"/>
            <a:gd name="connsiteY1" fmla="*/ 27 h 2952777"/>
            <a:gd name="connsiteX2" fmla="*/ 5984865 w 6483350"/>
            <a:gd name="connsiteY2" fmla="*/ 27 h 2952777"/>
            <a:gd name="connsiteX3" fmla="*/ 6483350 w 6483350"/>
            <a:gd name="connsiteY3" fmla="*/ 288962 h 2952777"/>
            <a:gd name="connsiteX4" fmla="*/ 6477000 w 6483350"/>
            <a:gd name="connsiteY4" fmla="*/ 2593992 h 2952777"/>
            <a:gd name="connsiteX5" fmla="*/ 5984865 w 6483350"/>
            <a:gd name="connsiteY5" fmla="*/ 2952777 h 2952777"/>
            <a:gd name="connsiteX6" fmla="*/ 504835 w 6483350"/>
            <a:gd name="connsiteY6" fmla="*/ 2952777 h 2952777"/>
            <a:gd name="connsiteX7" fmla="*/ 6350 w 6483350"/>
            <a:gd name="connsiteY7" fmla="*/ 2651142 h 2952777"/>
            <a:gd name="connsiteX8" fmla="*/ 0 w 6483350"/>
            <a:gd name="connsiteY8" fmla="*/ 263562 h 29527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483350" h="2952777">
              <a:moveTo>
                <a:pt x="0" y="263562"/>
              </a:moveTo>
              <a:cubicBezTo>
                <a:pt x="0" y="-8237"/>
                <a:pt x="233036" y="27"/>
                <a:pt x="504835" y="27"/>
              </a:cubicBezTo>
              <a:lnTo>
                <a:pt x="5984865" y="27"/>
              </a:lnTo>
              <a:cubicBezTo>
                <a:pt x="6256664" y="27"/>
                <a:pt x="6483350" y="17163"/>
                <a:pt x="6483350" y="288962"/>
              </a:cubicBezTo>
              <a:cubicBezTo>
                <a:pt x="6481233" y="1057305"/>
                <a:pt x="6479117" y="1825649"/>
                <a:pt x="6477000" y="2593992"/>
              </a:cubicBezTo>
              <a:cubicBezTo>
                <a:pt x="6477000" y="2865791"/>
                <a:pt x="6256664" y="2952777"/>
                <a:pt x="5984865" y="2952777"/>
              </a:cubicBezTo>
              <a:lnTo>
                <a:pt x="504835" y="2952777"/>
              </a:lnTo>
              <a:cubicBezTo>
                <a:pt x="233036" y="2952777"/>
                <a:pt x="6350" y="2922941"/>
                <a:pt x="6350" y="2651142"/>
              </a:cubicBezTo>
              <a:cubicBezTo>
                <a:pt x="6350" y="1994982"/>
                <a:pt x="0" y="919722"/>
                <a:pt x="0" y="263562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381000</xdr:colOff>
      <xdr:row>30</xdr:row>
      <xdr:rowOff>25400</xdr:rowOff>
    </xdr:from>
    <xdr:to>
      <xdr:col>5</xdr:col>
      <xdr:colOff>527050</xdr:colOff>
      <xdr:row>33</xdr:row>
      <xdr:rowOff>152400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FCD6618-4917-FE2C-A14E-3DC468852EA8}"/>
            </a:ext>
          </a:extLst>
        </xdr:cNvPr>
        <xdr:cNvSpPr/>
      </xdr:nvSpPr>
      <xdr:spPr>
        <a:xfrm>
          <a:off x="381000" y="4978400"/>
          <a:ext cx="2940050" cy="6223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Monthly Transactions</a:t>
          </a:r>
          <a:r>
            <a:rPr lang="en-US" sz="1600" b="1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Distribution</a:t>
          </a:r>
          <a:endParaRPr lang="en-US" sz="1600" b="1">
            <a:solidFill>
              <a:schemeClr val="tx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336550</xdr:colOff>
      <xdr:row>25</xdr:row>
      <xdr:rowOff>41275</xdr:rowOff>
    </xdr:from>
    <xdr:to>
      <xdr:col>21</xdr:col>
      <xdr:colOff>123825</xdr:colOff>
      <xdr:row>27</xdr:row>
      <xdr:rowOff>79375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12BB591-5408-4831-9940-F1BFF76A80B3}"/>
            </a:ext>
          </a:extLst>
        </xdr:cNvPr>
        <xdr:cNvSpPr txBox="1"/>
      </xdr:nvSpPr>
      <xdr:spPr>
        <a:xfrm>
          <a:off x="336550" y="4168775"/>
          <a:ext cx="115220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Monthly Trends Overview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25400</xdr:colOff>
      <xdr:row>33</xdr:row>
      <xdr:rowOff>88900</xdr:rowOff>
    </xdr:from>
    <xdr:to>
      <xdr:col>5</xdr:col>
      <xdr:colOff>298450</xdr:colOff>
      <xdr:row>48</xdr:row>
      <xdr:rowOff>85724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4816C24-668B-4242-84DD-B91A38BAAB16}"/>
            </a:ext>
          </a:extLst>
        </xdr:cNvPr>
        <xdr:cNvSpPr/>
      </xdr:nvSpPr>
      <xdr:spPr>
        <a:xfrm>
          <a:off x="584200" y="5537200"/>
          <a:ext cx="2508250" cy="2473324"/>
        </a:xfrm>
        <a:prstGeom prst="ellipse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54</xdr:row>
      <xdr:rowOff>50800</xdr:rowOff>
    </xdr:from>
    <xdr:to>
      <xdr:col>0</xdr:col>
      <xdr:colOff>0</xdr:colOff>
      <xdr:row>57</xdr:row>
      <xdr:rowOff>25400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88EF8390-8308-A328-3C30-25C024F6736C}"/>
            </a:ext>
          </a:extLst>
        </xdr:cNvPr>
        <xdr:cNvSpPr/>
      </xdr:nvSpPr>
      <xdr:spPr>
        <a:xfrm>
          <a:off x="0" y="8966200"/>
          <a:ext cx="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33</xdr:row>
      <xdr:rowOff>88900</xdr:rowOff>
    </xdr:from>
    <xdr:to>
      <xdr:col>5</xdr:col>
      <xdr:colOff>292100</xdr:colOff>
      <xdr:row>50</xdr:row>
      <xdr:rowOff>127000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EF2AF1-819C-48C5-B553-C73FDEB0F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374650</xdr:colOff>
      <xdr:row>17</xdr:row>
      <xdr:rowOff>158750</xdr:rowOff>
    </xdr:from>
    <xdr:to>
      <xdr:col>17</xdr:col>
      <xdr:colOff>19050</xdr:colOff>
      <xdr:row>20</xdr:row>
      <xdr:rowOff>44450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073E6E5-86A8-4D7B-92AD-A8DEF1665E72}"/>
            </a:ext>
          </a:extLst>
        </xdr:cNvPr>
        <xdr:cNvSpPr txBox="1"/>
      </xdr:nvSpPr>
      <xdr:spPr>
        <a:xfrm>
          <a:off x="7639050" y="2965450"/>
          <a:ext cx="1879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Net Balance : </a:t>
          </a:r>
        </a:p>
      </xdr:txBody>
    </xdr:sp>
    <xdr:clientData/>
  </xdr:twoCellAnchor>
  <xdr:twoCellAnchor>
    <xdr:from>
      <xdr:col>6</xdr:col>
      <xdr:colOff>268211</xdr:colOff>
      <xdr:row>28</xdr:row>
      <xdr:rowOff>118420</xdr:rowOff>
    </xdr:from>
    <xdr:to>
      <xdr:col>20</xdr:col>
      <xdr:colOff>469900</xdr:colOff>
      <xdr:row>51</xdr:row>
      <xdr:rowOff>101600</xdr:rowOff>
    </xdr:to>
    <xdr:sp macro="" textlink="">
      <xdr:nvSpPr>
        <xdr:cNvPr id="46" name="Rectangle: Rounded Corners 25">
          <a:extLst>
            <a:ext uri="{FF2B5EF4-FFF2-40B4-BE49-F238E27FC236}">
              <a16:creationId xmlns:a16="http://schemas.microsoft.com/office/drawing/2014/main" id="{DDE1EEF3-D2BE-C1D6-7CC9-319261021F03}"/>
            </a:ext>
          </a:extLst>
        </xdr:cNvPr>
        <xdr:cNvSpPr/>
      </xdr:nvSpPr>
      <xdr:spPr>
        <a:xfrm>
          <a:off x="3621011" y="4741220"/>
          <a:ext cx="8024889" cy="3780480"/>
        </a:xfrm>
        <a:custGeom>
          <a:avLst/>
          <a:gdLst>
            <a:gd name="connsiteX0" fmla="*/ 0 w 6464300"/>
            <a:gd name="connsiteY0" fmla="*/ 492135 h 2952750"/>
            <a:gd name="connsiteX1" fmla="*/ 492135 w 6464300"/>
            <a:gd name="connsiteY1" fmla="*/ 0 h 2952750"/>
            <a:gd name="connsiteX2" fmla="*/ 5972165 w 6464300"/>
            <a:gd name="connsiteY2" fmla="*/ 0 h 2952750"/>
            <a:gd name="connsiteX3" fmla="*/ 6464300 w 6464300"/>
            <a:gd name="connsiteY3" fmla="*/ 492135 h 2952750"/>
            <a:gd name="connsiteX4" fmla="*/ 6464300 w 6464300"/>
            <a:gd name="connsiteY4" fmla="*/ 2460615 h 2952750"/>
            <a:gd name="connsiteX5" fmla="*/ 5972165 w 6464300"/>
            <a:gd name="connsiteY5" fmla="*/ 2952750 h 2952750"/>
            <a:gd name="connsiteX6" fmla="*/ 492135 w 6464300"/>
            <a:gd name="connsiteY6" fmla="*/ 2952750 h 2952750"/>
            <a:gd name="connsiteX7" fmla="*/ 0 w 6464300"/>
            <a:gd name="connsiteY7" fmla="*/ 2460615 h 2952750"/>
            <a:gd name="connsiteX8" fmla="*/ 0 w 6464300"/>
            <a:gd name="connsiteY8" fmla="*/ 492135 h 2952750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12700 w 6477000"/>
            <a:gd name="connsiteY7" fmla="*/ 24606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59399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83350"/>
            <a:gd name="connsiteY0" fmla="*/ 263562 h 2952777"/>
            <a:gd name="connsiteX1" fmla="*/ 504835 w 6483350"/>
            <a:gd name="connsiteY1" fmla="*/ 27 h 2952777"/>
            <a:gd name="connsiteX2" fmla="*/ 5984865 w 6483350"/>
            <a:gd name="connsiteY2" fmla="*/ 27 h 2952777"/>
            <a:gd name="connsiteX3" fmla="*/ 6483350 w 6483350"/>
            <a:gd name="connsiteY3" fmla="*/ 288962 h 2952777"/>
            <a:gd name="connsiteX4" fmla="*/ 6477000 w 6483350"/>
            <a:gd name="connsiteY4" fmla="*/ 2593992 h 2952777"/>
            <a:gd name="connsiteX5" fmla="*/ 5984865 w 6483350"/>
            <a:gd name="connsiteY5" fmla="*/ 2952777 h 2952777"/>
            <a:gd name="connsiteX6" fmla="*/ 504835 w 6483350"/>
            <a:gd name="connsiteY6" fmla="*/ 2952777 h 2952777"/>
            <a:gd name="connsiteX7" fmla="*/ 6350 w 6483350"/>
            <a:gd name="connsiteY7" fmla="*/ 2651142 h 2952777"/>
            <a:gd name="connsiteX8" fmla="*/ 0 w 6483350"/>
            <a:gd name="connsiteY8" fmla="*/ 263562 h 2952777"/>
            <a:gd name="connsiteX0" fmla="*/ 0 w 6488479"/>
            <a:gd name="connsiteY0" fmla="*/ 265283 h 2954498"/>
            <a:gd name="connsiteX1" fmla="*/ 504835 w 6488479"/>
            <a:gd name="connsiteY1" fmla="*/ 1748 h 2954498"/>
            <a:gd name="connsiteX2" fmla="*/ 5984865 w 6488479"/>
            <a:gd name="connsiteY2" fmla="*/ 1748 h 2954498"/>
            <a:gd name="connsiteX3" fmla="*/ 6488479 w 6488479"/>
            <a:gd name="connsiteY3" fmla="*/ 236094 h 2954498"/>
            <a:gd name="connsiteX4" fmla="*/ 6477000 w 6488479"/>
            <a:gd name="connsiteY4" fmla="*/ 2595713 h 2954498"/>
            <a:gd name="connsiteX5" fmla="*/ 5984865 w 6488479"/>
            <a:gd name="connsiteY5" fmla="*/ 2954498 h 2954498"/>
            <a:gd name="connsiteX6" fmla="*/ 504835 w 6488479"/>
            <a:gd name="connsiteY6" fmla="*/ 2954498 h 2954498"/>
            <a:gd name="connsiteX7" fmla="*/ 6350 w 6488479"/>
            <a:gd name="connsiteY7" fmla="*/ 2652863 h 2954498"/>
            <a:gd name="connsiteX8" fmla="*/ 0 w 6488479"/>
            <a:gd name="connsiteY8" fmla="*/ 265283 h 2954498"/>
            <a:gd name="connsiteX0" fmla="*/ 9038 w 6482129"/>
            <a:gd name="connsiteY0" fmla="*/ 240470 h 2954498"/>
            <a:gd name="connsiteX1" fmla="*/ 498485 w 6482129"/>
            <a:gd name="connsiteY1" fmla="*/ 1748 h 2954498"/>
            <a:gd name="connsiteX2" fmla="*/ 5978515 w 6482129"/>
            <a:gd name="connsiteY2" fmla="*/ 1748 h 2954498"/>
            <a:gd name="connsiteX3" fmla="*/ 6482129 w 6482129"/>
            <a:gd name="connsiteY3" fmla="*/ 236094 h 2954498"/>
            <a:gd name="connsiteX4" fmla="*/ 6470650 w 6482129"/>
            <a:gd name="connsiteY4" fmla="*/ 2595713 h 2954498"/>
            <a:gd name="connsiteX5" fmla="*/ 5978515 w 6482129"/>
            <a:gd name="connsiteY5" fmla="*/ 2954498 h 2954498"/>
            <a:gd name="connsiteX6" fmla="*/ 498485 w 6482129"/>
            <a:gd name="connsiteY6" fmla="*/ 2954498 h 2954498"/>
            <a:gd name="connsiteX7" fmla="*/ 0 w 6482129"/>
            <a:gd name="connsiteY7" fmla="*/ 2652863 h 2954498"/>
            <a:gd name="connsiteX8" fmla="*/ 9038 w 6482129"/>
            <a:gd name="connsiteY8" fmla="*/ 240470 h 29544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482129" h="2954498">
              <a:moveTo>
                <a:pt x="9038" y="240470"/>
              </a:moveTo>
              <a:cubicBezTo>
                <a:pt x="9038" y="-31329"/>
                <a:pt x="226686" y="1748"/>
                <a:pt x="498485" y="1748"/>
              </a:cubicBezTo>
              <a:lnTo>
                <a:pt x="5978515" y="1748"/>
              </a:lnTo>
              <a:cubicBezTo>
                <a:pt x="6250314" y="1748"/>
                <a:pt x="6482129" y="-35705"/>
                <a:pt x="6482129" y="236094"/>
              </a:cubicBezTo>
              <a:cubicBezTo>
                <a:pt x="6480012" y="1004437"/>
                <a:pt x="6472767" y="1827370"/>
                <a:pt x="6470650" y="2595713"/>
              </a:cubicBezTo>
              <a:cubicBezTo>
                <a:pt x="6470650" y="2867512"/>
                <a:pt x="6250314" y="2954498"/>
                <a:pt x="5978515" y="2954498"/>
              </a:cubicBezTo>
              <a:lnTo>
                <a:pt x="498485" y="2954498"/>
              </a:lnTo>
              <a:cubicBezTo>
                <a:pt x="226686" y="2954498"/>
                <a:pt x="0" y="2924662"/>
                <a:pt x="0" y="2652863"/>
              </a:cubicBezTo>
              <a:cubicBezTo>
                <a:pt x="0" y="1996703"/>
                <a:pt x="9038" y="896630"/>
                <a:pt x="9038" y="240470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30</xdr:row>
      <xdr:rowOff>12700</xdr:rowOff>
    </xdr:from>
    <xdr:to>
      <xdr:col>20</xdr:col>
      <xdr:colOff>266700</xdr:colOff>
      <xdr:row>33</xdr:row>
      <xdr:rowOff>139700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3BCEF493-AED6-2EFD-CAA4-6289116044BA}"/>
            </a:ext>
          </a:extLst>
        </xdr:cNvPr>
        <xdr:cNvSpPr/>
      </xdr:nvSpPr>
      <xdr:spPr>
        <a:xfrm>
          <a:off x="3733800" y="4965700"/>
          <a:ext cx="7708900" cy="6223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Withdrawal</a:t>
          </a:r>
          <a:r>
            <a:rPr lang="en-US" sz="1600" b="1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to Deposit Trends</a:t>
          </a:r>
          <a:endParaRPr lang="en-US" sz="1600" b="1">
            <a:solidFill>
              <a:schemeClr val="tx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7</xdr:col>
      <xdr:colOff>50800</xdr:colOff>
      <xdr:row>17</xdr:row>
      <xdr:rowOff>50800</xdr:rowOff>
    </xdr:from>
    <xdr:to>
      <xdr:col>7</xdr:col>
      <xdr:colOff>400050</xdr:colOff>
      <xdr:row>19</xdr:row>
      <xdr:rowOff>69850</xdr:rowOff>
    </xdr:to>
    <xdr:pic>
      <xdr:nvPicPr>
        <xdr:cNvPr id="53" name="Graphic 52" descr="Wallet with solid fill">
          <a:extLst>
            <a:ext uri="{FF2B5EF4-FFF2-40B4-BE49-F238E27FC236}">
              <a16:creationId xmlns:a16="http://schemas.microsoft.com/office/drawing/2014/main" id="{8E4ED7DE-868D-4C35-8FD7-CD540A95D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62400" y="2857500"/>
          <a:ext cx="349250" cy="349250"/>
        </a:xfrm>
        <a:prstGeom prst="rect">
          <a:avLst/>
        </a:prstGeom>
      </xdr:spPr>
    </xdr:pic>
    <xdr:clientData/>
  </xdr:twoCellAnchor>
  <xdr:twoCellAnchor>
    <xdr:from>
      <xdr:col>11</xdr:col>
      <xdr:colOff>101732</xdr:colOff>
      <xdr:row>17</xdr:row>
      <xdr:rowOff>148034</xdr:rowOff>
    </xdr:from>
    <xdr:to>
      <xdr:col>11</xdr:col>
      <xdr:colOff>363669</xdr:colOff>
      <xdr:row>19</xdr:row>
      <xdr:rowOff>36115</xdr:rowOff>
    </xdr:to>
    <xdr:sp macro="" textlink="">
      <xdr:nvSpPr>
        <xdr:cNvPr id="54" name="Graphic 31" descr="Wallet with solid fill">
          <a:extLst>
            <a:ext uri="{FF2B5EF4-FFF2-40B4-BE49-F238E27FC236}">
              <a16:creationId xmlns:a16="http://schemas.microsoft.com/office/drawing/2014/main" id="{3672CB30-0541-4988-99C6-10FCA6745247}"/>
            </a:ext>
          </a:extLst>
        </xdr:cNvPr>
        <xdr:cNvSpPr/>
      </xdr:nvSpPr>
      <xdr:spPr>
        <a:xfrm>
          <a:off x="6248532" y="2954734"/>
          <a:ext cx="261937" cy="218281"/>
        </a:xfrm>
        <a:custGeom>
          <a:avLst/>
          <a:gdLst>
            <a:gd name="connsiteX0" fmla="*/ 218281 w 261937"/>
            <a:gd name="connsiteY0" fmla="*/ 141883 h 218281"/>
            <a:gd name="connsiteX1" fmla="*/ 203729 w 261937"/>
            <a:gd name="connsiteY1" fmla="*/ 127331 h 218281"/>
            <a:gd name="connsiteX2" fmla="*/ 218281 w 261937"/>
            <a:gd name="connsiteY2" fmla="*/ 112779 h 218281"/>
            <a:gd name="connsiteX3" fmla="*/ 232833 w 261937"/>
            <a:gd name="connsiteY3" fmla="*/ 127331 h 218281"/>
            <a:gd name="connsiteX4" fmla="*/ 218281 w 261937"/>
            <a:gd name="connsiteY4" fmla="*/ 141883 h 218281"/>
            <a:gd name="connsiteX5" fmla="*/ 254661 w 261937"/>
            <a:gd name="connsiteY5" fmla="*/ 90951 h 218281"/>
            <a:gd name="connsiteX6" fmla="*/ 247385 w 261937"/>
            <a:gd name="connsiteY6" fmla="*/ 90951 h 218281"/>
            <a:gd name="connsiteX7" fmla="*/ 247385 w 261937"/>
            <a:gd name="connsiteY7" fmla="*/ 50932 h 218281"/>
            <a:gd name="connsiteX8" fmla="*/ 232833 w 261937"/>
            <a:gd name="connsiteY8" fmla="*/ 36380 h 218281"/>
            <a:gd name="connsiteX9" fmla="*/ 29104 w 261937"/>
            <a:gd name="connsiteY9" fmla="*/ 36380 h 218281"/>
            <a:gd name="connsiteX10" fmla="*/ 21828 w 261937"/>
            <a:gd name="connsiteY10" fmla="*/ 29104 h 218281"/>
            <a:gd name="connsiteX11" fmla="*/ 29104 w 261937"/>
            <a:gd name="connsiteY11" fmla="*/ 21828 h 218281"/>
            <a:gd name="connsiteX12" fmla="*/ 232833 w 261937"/>
            <a:gd name="connsiteY12" fmla="*/ 21828 h 218281"/>
            <a:gd name="connsiteX13" fmla="*/ 232833 w 261937"/>
            <a:gd name="connsiteY13" fmla="*/ 14552 h 218281"/>
            <a:gd name="connsiteX14" fmla="*/ 218281 w 261937"/>
            <a:gd name="connsiteY14" fmla="*/ 0 h 218281"/>
            <a:gd name="connsiteX15" fmla="*/ 29104 w 261937"/>
            <a:gd name="connsiteY15" fmla="*/ 0 h 218281"/>
            <a:gd name="connsiteX16" fmla="*/ 0 w 261937"/>
            <a:gd name="connsiteY16" fmla="*/ 29104 h 218281"/>
            <a:gd name="connsiteX17" fmla="*/ 0 w 261937"/>
            <a:gd name="connsiteY17" fmla="*/ 189177 h 218281"/>
            <a:gd name="connsiteX18" fmla="*/ 29104 w 261937"/>
            <a:gd name="connsiteY18" fmla="*/ 218281 h 218281"/>
            <a:gd name="connsiteX19" fmla="*/ 232833 w 261937"/>
            <a:gd name="connsiteY19" fmla="*/ 218281 h 218281"/>
            <a:gd name="connsiteX20" fmla="*/ 247385 w 261937"/>
            <a:gd name="connsiteY20" fmla="*/ 203729 h 218281"/>
            <a:gd name="connsiteX21" fmla="*/ 247385 w 261937"/>
            <a:gd name="connsiteY21" fmla="*/ 163711 h 218281"/>
            <a:gd name="connsiteX22" fmla="*/ 254661 w 261937"/>
            <a:gd name="connsiteY22" fmla="*/ 163711 h 218281"/>
            <a:gd name="connsiteX23" fmla="*/ 261938 w 261937"/>
            <a:gd name="connsiteY23" fmla="*/ 156435 h 218281"/>
            <a:gd name="connsiteX24" fmla="*/ 261938 w 261937"/>
            <a:gd name="connsiteY24" fmla="*/ 98227 h 218281"/>
            <a:gd name="connsiteX25" fmla="*/ 254661 w 261937"/>
            <a:gd name="connsiteY25" fmla="*/ 90951 h 218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261937" h="218281">
              <a:moveTo>
                <a:pt x="218281" y="141883"/>
              </a:moveTo>
              <a:cubicBezTo>
                <a:pt x="210278" y="141883"/>
                <a:pt x="203729" y="135334"/>
                <a:pt x="203729" y="127331"/>
              </a:cubicBezTo>
              <a:cubicBezTo>
                <a:pt x="203729" y="119327"/>
                <a:pt x="210278" y="112779"/>
                <a:pt x="218281" y="112779"/>
              </a:cubicBezTo>
              <a:cubicBezTo>
                <a:pt x="226285" y="112779"/>
                <a:pt x="232833" y="119327"/>
                <a:pt x="232833" y="127331"/>
              </a:cubicBezTo>
              <a:cubicBezTo>
                <a:pt x="232833" y="135334"/>
                <a:pt x="226285" y="141883"/>
                <a:pt x="218281" y="141883"/>
              </a:cubicBezTo>
              <a:close/>
              <a:moveTo>
                <a:pt x="254661" y="90951"/>
              </a:moveTo>
              <a:lnTo>
                <a:pt x="247385" y="90951"/>
              </a:lnTo>
              <a:lnTo>
                <a:pt x="247385" y="50932"/>
              </a:lnTo>
              <a:cubicBezTo>
                <a:pt x="247385" y="42929"/>
                <a:pt x="240837" y="36380"/>
                <a:pt x="232833" y="36380"/>
              </a:cubicBezTo>
              <a:lnTo>
                <a:pt x="29104" y="36380"/>
              </a:lnTo>
              <a:cubicBezTo>
                <a:pt x="25102" y="36380"/>
                <a:pt x="21828" y="33106"/>
                <a:pt x="21828" y="29104"/>
              </a:cubicBezTo>
              <a:cubicBezTo>
                <a:pt x="21828" y="25102"/>
                <a:pt x="25102" y="21828"/>
                <a:pt x="29104" y="21828"/>
              </a:cubicBezTo>
              <a:lnTo>
                <a:pt x="232833" y="21828"/>
              </a:lnTo>
              <a:lnTo>
                <a:pt x="232833" y="14552"/>
              </a:lnTo>
              <a:cubicBezTo>
                <a:pt x="232833" y="6548"/>
                <a:pt x="226285" y="0"/>
                <a:pt x="218281" y="0"/>
              </a:cubicBezTo>
              <a:lnTo>
                <a:pt x="29104" y="0"/>
              </a:lnTo>
              <a:cubicBezTo>
                <a:pt x="13097" y="0"/>
                <a:pt x="0" y="13097"/>
                <a:pt x="0" y="29104"/>
              </a:cubicBezTo>
              <a:lnTo>
                <a:pt x="0" y="189177"/>
              </a:lnTo>
              <a:cubicBezTo>
                <a:pt x="0" y="205184"/>
                <a:pt x="13097" y="218281"/>
                <a:pt x="29104" y="218281"/>
              </a:cubicBezTo>
              <a:lnTo>
                <a:pt x="232833" y="218281"/>
              </a:lnTo>
              <a:cubicBezTo>
                <a:pt x="240837" y="218281"/>
                <a:pt x="247385" y="211733"/>
                <a:pt x="247385" y="203729"/>
              </a:cubicBezTo>
              <a:lnTo>
                <a:pt x="247385" y="163711"/>
              </a:lnTo>
              <a:lnTo>
                <a:pt x="254661" y="163711"/>
              </a:lnTo>
              <a:cubicBezTo>
                <a:pt x="258663" y="163711"/>
                <a:pt x="261938" y="160437"/>
                <a:pt x="261938" y="156435"/>
              </a:cubicBezTo>
              <a:lnTo>
                <a:pt x="261938" y="98227"/>
              </a:lnTo>
              <a:cubicBezTo>
                <a:pt x="261938" y="94225"/>
                <a:pt x="258663" y="90951"/>
                <a:pt x="254661" y="90951"/>
              </a:cubicBezTo>
              <a:close/>
            </a:path>
          </a:pathLst>
        </a:custGeom>
        <a:solidFill>
          <a:schemeClr val="bg2"/>
        </a:solidFill>
        <a:ln w="12700" cap="flat">
          <a:solidFill>
            <a:schemeClr val="dk1"/>
          </a:solidFill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7</xdr:col>
      <xdr:colOff>38100</xdr:colOff>
      <xdr:row>11</xdr:row>
      <xdr:rowOff>50800</xdr:rowOff>
    </xdr:from>
    <xdr:to>
      <xdr:col>7</xdr:col>
      <xdr:colOff>381000</xdr:colOff>
      <xdr:row>13</xdr:row>
      <xdr:rowOff>63500</xdr:rowOff>
    </xdr:to>
    <xdr:pic>
      <xdr:nvPicPr>
        <xdr:cNvPr id="55" name="Graphic 54" descr="Badge Follow with solid fill">
          <a:extLst>
            <a:ext uri="{FF2B5EF4-FFF2-40B4-BE49-F238E27FC236}">
              <a16:creationId xmlns:a16="http://schemas.microsoft.com/office/drawing/2014/main" id="{CC432C22-5E26-4834-A1E8-82957877F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9700" y="18669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11</xdr:row>
      <xdr:rowOff>57150</xdr:rowOff>
    </xdr:from>
    <xdr:to>
      <xdr:col>11</xdr:col>
      <xdr:colOff>400050</xdr:colOff>
      <xdr:row>13</xdr:row>
      <xdr:rowOff>76200</xdr:rowOff>
    </xdr:to>
    <xdr:pic>
      <xdr:nvPicPr>
        <xdr:cNvPr id="56" name="Graphic 55" descr="Badge Unfollow with solid fill">
          <a:extLst>
            <a:ext uri="{FF2B5EF4-FFF2-40B4-BE49-F238E27FC236}">
              <a16:creationId xmlns:a16="http://schemas.microsoft.com/office/drawing/2014/main" id="{046F94F7-36CE-456F-810E-1A2DA47CE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197600" y="1873250"/>
          <a:ext cx="349250" cy="349250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34</xdr:row>
      <xdr:rowOff>133350</xdr:rowOff>
    </xdr:from>
    <xdr:to>
      <xdr:col>13</xdr:col>
      <xdr:colOff>438150</xdr:colOff>
      <xdr:row>50</xdr:row>
      <xdr:rowOff>19050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BC53114D-04B6-0DC5-BDCC-2A5B1328F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552450</xdr:colOff>
      <xdr:row>34</xdr:row>
      <xdr:rowOff>133350</xdr:rowOff>
    </xdr:from>
    <xdr:to>
      <xdr:col>20</xdr:col>
      <xdr:colOff>266700</xdr:colOff>
      <xdr:row>50</xdr:row>
      <xdr:rowOff>19050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6BB02C83-D274-8315-CD85-0CDA1C75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196850</xdr:colOff>
      <xdr:row>52</xdr:row>
      <xdr:rowOff>104775</xdr:rowOff>
    </xdr:from>
    <xdr:to>
      <xdr:col>20</xdr:col>
      <xdr:colOff>508000</xdr:colOff>
      <xdr:row>55</xdr:row>
      <xdr:rowOff>104775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DA0DBC7-4E84-5BE2-91EF-FD7F6D47704A}"/>
            </a:ext>
          </a:extLst>
        </xdr:cNvPr>
        <xdr:cNvSpPr/>
      </xdr:nvSpPr>
      <xdr:spPr>
        <a:xfrm>
          <a:off x="196850" y="8689975"/>
          <a:ext cx="11487150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374650</xdr:colOff>
      <xdr:row>53</xdr:row>
      <xdr:rowOff>15875</xdr:rowOff>
    </xdr:from>
    <xdr:to>
      <xdr:col>21</xdr:col>
      <xdr:colOff>161925</xdr:colOff>
      <xdr:row>55</xdr:row>
      <xdr:rowOff>53975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778815-9BF8-3C57-808A-0D8548FE56A6}"/>
            </a:ext>
          </a:extLst>
        </xdr:cNvPr>
        <xdr:cNvSpPr txBox="1"/>
      </xdr:nvSpPr>
      <xdr:spPr>
        <a:xfrm>
          <a:off x="374650" y="8766175"/>
          <a:ext cx="115220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Financial Insights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203200</xdr:colOff>
      <xdr:row>56</xdr:row>
      <xdr:rowOff>88872</xdr:rowOff>
    </xdr:from>
    <xdr:to>
      <xdr:col>4</xdr:col>
      <xdr:colOff>165100</xdr:colOff>
      <xdr:row>70</xdr:row>
      <xdr:rowOff>139700</xdr:rowOff>
    </xdr:to>
    <xdr:sp macro="" textlink="">
      <xdr:nvSpPr>
        <xdr:cNvPr id="16" name="Rectangle: Rounded Corners 25">
          <a:extLst>
            <a:ext uri="{FF2B5EF4-FFF2-40B4-BE49-F238E27FC236}">
              <a16:creationId xmlns:a16="http://schemas.microsoft.com/office/drawing/2014/main" id="{DAEAEAA9-C521-12E6-7704-6A8FF86F0415}"/>
            </a:ext>
          </a:extLst>
        </xdr:cNvPr>
        <xdr:cNvSpPr/>
      </xdr:nvSpPr>
      <xdr:spPr>
        <a:xfrm>
          <a:off x="203200" y="9334472"/>
          <a:ext cx="2197100" cy="2362228"/>
        </a:xfrm>
        <a:custGeom>
          <a:avLst/>
          <a:gdLst>
            <a:gd name="connsiteX0" fmla="*/ 0 w 6464300"/>
            <a:gd name="connsiteY0" fmla="*/ 492135 h 2952750"/>
            <a:gd name="connsiteX1" fmla="*/ 492135 w 6464300"/>
            <a:gd name="connsiteY1" fmla="*/ 0 h 2952750"/>
            <a:gd name="connsiteX2" fmla="*/ 5972165 w 6464300"/>
            <a:gd name="connsiteY2" fmla="*/ 0 h 2952750"/>
            <a:gd name="connsiteX3" fmla="*/ 6464300 w 6464300"/>
            <a:gd name="connsiteY3" fmla="*/ 492135 h 2952750"/>
            <a:gd name="connsiteX4" fmla="*/ 6464300 w 6464300"/>
            <a:gd name="connsiteY4" fmla="*/ 2460615 h 2952750"/>
            <a:gd name="connsiteX5" fmla="*/ 5972165 w 6464300"/>
            <a:gd name="connsiteY5" fmla="*/ 2952750 h 2952750"/>
            <a:gd name="connsiteX6" fmla="*/ 492135 w 6464300"/>
            <a:gd name="connsiteY6" fmla="*/ 2952750 h 2952750"/>
            <a:gd name="connsiteX7" fmla="*/ 0 w 6464300"/>
            <a:gd name="connsiteY7" fmla="*/ 2460615 h 2952750"/>
            <a:gd name="connsiteX8" fmla="*/ 0 w 6464300"/>
            <a:gd name="connsiteY8" fmla="*/ 492135 h 2952750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12700 w 6477000"/>
            <a:gd name="connsiteY7" fmla="*/ 24606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59399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83350"/>
            <a:gd name="connsiteY0" fmla="*/ 263562 h 2952777"/>
            <a:gd name="connsiteX1" fmla="*/ 504835 w 6483350"/>
            <a:gd name="connsiteY1" fmla="*/ 27 h 2952777"/>
            <a:gd name="connsiteX2" fmla="*/ 5984865 w 6483350"/>
            <a:gd name="connsiteY2" fmla="*/ 27 h 2952777"/>
            <a:gd name="connsiteX3" fmla="*/ 6483350 w 6483350"/>
            <a:gd name="connsiteY3" fmla="*/ 288962 h 2952777"/>
            <a:gd name="connsiteX4" fmla="*/ 6477000 w 6483350"/>
            <a:gd name="connsiteY4" fmla="*/ 2593992 h 2952777"/>
            <a:gd name="connsiteX5" fmla="*/ 5984865 w 6483350"/>
            <a:gd name="connsiteY5" fmla="*/ 2952777 h 2952777"/>
            <a:gd name="connsiteX6" fmla="*/ 504835 w 6483350"/>
            <a:gd name="connsiteY6" fmla="*/ 2952777 h 2952777"/>
            <a:gd name="connsiteX7" fmla="*/ 6350 w 6483350"/>
            <a:gd name="connsiteY7" fmla="*/ 2651142 h 2952777"/>
            <a:gd name="connsiteX8" fmla="*/ 0 w 6483350"/>
            <a:gd name="connsiteY8" fmla="*/ 263562 h 29527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483350" h="2952777">
              <a:moveTo>
                <a:pt x="0" y="263562"/>
              </a:moveTo>
              <a:cubicBezTo>
                <a:pt x="0" y="-8237"/>
                <a:pt x="233036" y="27"/>
                <a:pt x="504835" y="27"/>
              </a:cubicBezTo>
              <a:lnTo>
                <a:pt x="5984865" y="27"/>
              </a:lnTo>
              <a:cubicBezTo>
                <a:pt x="6256664" y="27"/>
                <a:pt x="6483350" y="17163"/>
                <a:pt x="6483350" y="288962"/>
              </a:cubicBezTo>
              <a:cubicBezTo>
                <a:pt x="6481233" y="1057305"/>
                <a:pt x="6479117" y="1825649"/>
                <a:pt x="6477000" y="2593992"/>
              </a:cubicBezTo>
              <a:cubicBezTo>
                <a:pt x="6477000" y="2865791"/>
                <a:pt x="6256664" y="2952777"/>
                <a:pt x="5984865" y="2952777"/>
              </a:cubicBezTo>
              <a:lnTo>
                <a:pt x="504835" y="2952777"/>
              </a:lnTo>
              <a:cubicBezTo>
                <a:pt x="233036" y="2952777"/>
                <a:pt x="6350" y="2922941"/>
                <a:pt x="6350" y="2651142"/>
              </a:cubicBezTo>
              <a:cubicBezTo>
                <a:pt x="6350" y="1994982"/>
                <a:pt x="0" y="919722"/>
                <a:pt x="0" y="263562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450850</xdr:colOff>
      <xdr:row>58</xdr:row>
      <xdr:rowOff>127000</xdr:rowOff>
    </xdr:from>
    <xdr:to>
      <xdr:col>3</xdr:col>
      <xdr:colOff>425450</xdr:colOff>
      <xdr:row>60</xdr:row>
      <xdr:rowOff>114300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EAACF86-BF0B-3BA2-E166-76E88210D0A9}"/>
            </a:ext>
          </a:extLst>
        </xdr:cNvPr>
        <xdr:cNvSpPr/>
      </xdr:nvSpPr>
      <xdr:spPr>
        <a:xfrm>
          <a:off x="450850" y="9702800"/>
          <a:ext cx="1651000" cy="3175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Peak Month</a:t>
          </a:r>
        </a:p>
      </xdr:txBody>
    </xdr:sp>
    <xdr:clientData/>
  </xdr:twoCellAnchor>
  <xdr:twoCellAnchor>
    <xdr:from>
      <xdr:col>0</xdr:col>
      <xdr:colOff>444500</xdr:colOff>
      <xdr:row>61</xdr:row>
      <xdr:rowOff>57150</xdr:rowOff>
    </xdr:from>
    <xdr:to>
      <xdr:col>3</xdr:col>
      <xdr:colOff>419100</xdr:colOff>
      <xdr:row>64</xdr:row>
      <xdr:rowOff>57150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99156102-9207-A864-E492-81D283E22181}"/>
            </a:ext>
          </a:extLst>
        </xdr:cNvPr>
        <xdr:cNvSpPr/>
      </xdr:nvSpPr>
      <xdr:spPr>
        <a:xfrm>
          <a:off x="444500" y="10128250"/>
          <a:ext cx="1651000" cy="4953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March</a:t>
          </a:r>
        </a:p>
      </xdr:txBody>
    </xdr:sp>
    <xdr:clientData/>
  </xdr:twoCellAnchor>
  <xdr:twoCellAnchor>
    <xdr:from>
      <xdr:col>0</xdr:col>
      <xdr:colOff>450850</xdr:colOff>
      <xdr:row>65</xdr:row>
      <xdr:rowOff>6350</xdr:rowOff>
    </xdr:from>
    <xdr:to>
      <xdr:col>3</xdr:col>
      <xdr:colOff>425450</xdr:colOff>
      <xdr:row>68</xdr:row>
      <xdr:rowOff>38100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A81BA0B5-4513-788C-D0DA-6145AF1A0BB9}"/>
            </a:ext>
          </a:extLst>
        </xdr:cNvPr>
        <xdr:cNvSpPr/>
      </xdr:nvSpPr>
      <xdr:spPr>
        <a:xfrm>
          <a:off x="450850" y="10737850"/>
          <a:ext cx="1651000" cy="52705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 b="1" baseline="0">
              <a:solidFill>
                <a:sysClr val="windowText" lastClr="00000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Transactions:</a:t>
          </a:r>
          <a:r>
            <a:rPr lang="en-US" sz="1100" b="1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72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Income:53k</a:t>
          </a:r>
          <a:endParaRPr lang="en-US" sz="1100">
            <a:solidFill>
              <a:sysClr val="windowText" lastClr="000000"/>
            </a:solidFill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4</xdr:col>
      <xdr:colOff>304800</xdr:colOff>
      <xdr:row>56</xdr:row>
      <xdr:rowOff>88872</xdr:rowOff>
    </xdr:from>
    <xdr:to>
      <xdr:col>20</xdr:col>
      <xdr:colOff>495300</xdr:colOff>
      <xdr:row>70</xdr:row>
      <xdr:rowOff>139700</xdr:rowOff>
    </xdr:to>
    <xdr:sp macro="" textlink="">
      <xdr:nvSpPr>
        <xdr:cNvPr id="38" name="Rectangle: Rounded Corners 25">
          <a:extLst>
            <a:ext uri="{FF2B5EF4-FFF2-40B4-BE49-F238E27FC236}">
              <a16:creationId xmlns:a16="http://schemas.microsoft.com/office/drawing/2014/main" id="{6D8D5AC7-F96A-FD24-9598-50A20B2528A8}"/>
            </a:ext>
          </a:extLst>
        </xdr:cNvPr>
        <xdr:cNvSpPr/>
      </xdr:nvSpPr>
      <xdr:spPr>
        <a:xfrm>
          <a:off x="2540000" y="9334472"/>
          <a:ext cx="9131300" cy="2362228"/>
        </a:xfrm>
        <a:custGeom>
          <a:avLst/>
          <a:gdLst>
            <a:gd name="connsiteX0" fmla="*/ 0 w 6464300"/>
            <a:gd name="connsiteY0" fmla="*/ 492135 h 2952750"/>
            <a:gd name="connsiteX1" fmla="*/ 492135 w 6464300"/>
            <a:gd name="connsiteY1" fmla="*/ 0 h 2952750"/>
            <a:gd name="connsiteX2" fmla="*/ 5972165 w 6464300"/>
            <a:gd name="connsiteY2" fmla="*/ 0 h 2952750"/>
            <a:gd name="connsiteX3" fmla="*/ 6464300 w 6464300"/>
            <a:gd name="connsiteY3" fmla="*/ 492135 h 2952750"/>
            <a:gd name="connsiteX4" fmla="*/ 6464300 w 6464300"/>
            <a:gd name="connsiteY4" fmla="*/ 2460615 h 2952750"/>
            <a:gd name="connsiteX5" fmla="*/ 5972165 w 6464300"/>
            <a:gd name="connsiteY5" fmla="*/ 2952750 h 2952750"/>
            <a:gd name="connsiteX6" fmla="*/ 492135 w 6464300"/>
            <a:gd name="connsiteY6" fmla="*/ 2952750 h 2952750"/>
            <a:gd name="connsiteX7" fmla="*/ 0 w 6464300"/>
            <a:gd name="connsiteY7" fmla="*/ 2460615 h 2952750"/>
            <a:gd name="connsiteX8" fmla="*/ 0 w 6464300"/>
            <a:gd name="connsiteY8" fmla="*/ 492135 h 2952750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12700 w 6477000"/>
            <a:gd name="connsiteY7" fmla="*/ 24606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46064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77000"/>
            <a:gd name="connsiteY0" fmla="*/ 263562 h 2952777"/>
            <a:gd name="connsiteX1" fmla="*/ 504835 w 6477000"/>
            <a:gd name="connsiteY1" fmla="*/ 27 h 2952777"/>
            <a:gd name="connsiteX2" fmla="*/ 5984865 w 6477000"/>
            <a:gd name="connsiteY2" fmla="*/ 27 h 2952777"/>
            <a:gd name="connsiteX3" fmla="*/ 6477000 w 6477000"/>
            <a:gd name="connsiteY3" fmla="*/ 492162 h 2952777"/>
            <a:gd name="connsiteX4" fmla="*/ 6477000 w 6477000"/>
            <a:gd name="connsiteY4" fmla="*/ 2593992 h 2952777"/>
            <a:gd name="connsiteX5" fmla="*/ 5984865 w 6477000"/>
            <a:gd name="connsiteY5" fmla="*/ 2952777 h 2952777"/>
            <a:gd name="connsiteX6" fmla="*/ 504835 w 6477000"/>
            <a:gd name="connsiteY6" fmla="*/ 2952777 h 2952777"/>
            <a:gd name="connsiteX7" fmla="*/ 6350 w 6477000"/>
            <a:gd name="connsiteY7" fmla="*/ 2651142 h 2952777"/>
            <a:gd name="connsiteX8" fmla="*/ 0 w 6477000"/>
            <a:gd name="connsiteY8" fmla="*/ 263562 h 2952777"/>
            <a:gd name="connsiteX0" fmla="*/ 0 w 6483350"/>
            <a:gd name="connsiteY0" fmla="*/ 263562 h 2952777"/>
            <a:gd name="connsiteX1" fmla="*/ 504835 w 6483350"/>
            <a:gd name="connsiteY1" fmla="*/ 27 h 2952777"/>
            <a:gd name="connsiteX2" fmla="*/ 5984865 w 6483350"/>
            <a:gd name="connsiteY2" fmla="*/ 27 h 2952777"/>
            <a:gd name="connsiteX3" fmla="*/ 6483350 w 6483350"/>
            <a:gd name="connsiteY3" fmla="*/ 288962 h 2952777"/>
            <a:gd name="connsiteX4" fmla="*/ 6477000 w 6483350"/>
            <a:gd name="connsiteY4" fmla="*/ 2593992 h 2952777"/>
            <a:gd name="connsiteX5" fmla="*/ 5984865 w 6483350"/>
            <a:gd name="connsiteY5" fmla="*/ 2952777 h 2952777"/>
            <a:gd name="connsiteX6" fmla="*/ 504835 w 6483350"/>
            <a:gd name="connsiteY6" fmla="*/ 2952777 h 2952777"/>
            <a:gd name="connsiteX7" fmla="*/ 6350 w 6483350"/>
            <a:gd name="connsiteY7" fmla="*/ 2651142 h 2952777"/>
            <a:gd name="connsiteX8" fmla="*/ 0 w 6483350"/>
            <a:gd name="connsiteY8" fmla="*/ 263562 h 29527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483350" h="2952777">
              <a:moveTo>
                <a:pt x="0" y="263562"/>
              </a:moveTo>
              <a:cubicBezTo>
                <a:pt x="0" y="-8237"/>
                <a:pt x="233036" y="27"/>
                <a:pt x="504835" y="27"/>
              </a:cubicBezTo>
              <a:lnTo>
                <a:pt x="5984865" y="27"/>
              </a:lnTo>
              <a:cubicBezTo>
                <a:pt x="6256664" y="27"/>
                <a:pt x="6483350" y="17163"/>
                <a:pt x="6483350" y="288962"/>
              </a:cubicBezTo>
              <a:cubicBezTo>
                <a:pt x="6481233" y="1057305"/>
                <a:pt x="6479117" y="1825649"/>
                <a:pt x="6477000" y="2593992"/>
              </a:cubicBezTo>
              <a:cubicBezTo>
                <a:pt x="6477000" y="2865791"/>
                <a:pt x="6256664" y="2952777"/>
                <a:pt x="5984865" y="2952777"/>
              </a:cubicBezTo>
              <a:lnTo>
                <a:pt x="504835" y="2952777"/>
              </a:lnTo>
              <a:cubicBezTo>
                <a:pt x="233036" y="2952777"/>
                <a:pt x="6350" y="2922941"/>
                <a:pt x="6350" y="2651142"/>
              </a:cubicBezTo>
              <a:cubicBezTo>
                <a:pt x="6350" y="1994982"/>
                <a:pt x="0" y="919722"/>
                <a:pt x="0" y="263562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60</xdr:row>
      <xdr:rowOff>19050</xdr:rowOff>
    </xdr:from>
    <xdr:to>
      <xdr:col>11</xdr:col>
      <xdr:colOff>82550</xdr:colOff>
      <xdr:row>68</xdr:row>
      <xdr:rowOff>76200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123D5B90-0B2F-FAD6-BE96-AE34B475F163}"/>
            </a:ext>
          </a:extLst>
        </xdr:cNvPr>
        <xdr:cNvSpPr/>
      </xdr:nvSpPr>
      <xdr:spPr>
        <a:xfrm>
          <a:off x="2806700" y="9925050"/>
          <a:ext cx="3422650" cy="137795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It</a:t>
          </a:r>
          <a:r>
            <a:rPr lang="en-US" sz="1600" b="1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can be analyzed there are not much savings on monthly basis as person has net balance deficit.</a:t>
          </a:r>
        </a:p>
      </xdr:txBody>
    </xdr:sp>
    <xdr:clientData/>
  </xdr:twoCellAnchor>
  <xdr:twoCellAnchor>
    <xdr:from>
      <xdr:col>6</xdr:col>
      <xdr:colOff>349250</xdr:colOff>
      <xdr:row>58</xdr:row>
      <xdr:rowOff>101600</xdr:rowOff>
    </xdr:from>
    <xdr:to>
      <xdr:col>9</xdr:col>
      <xdr:colOff>323850</xdr:colOff>
      <xdr:row>60</xdr:row>
      <xdr:rowOff>88900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2957C12-D94A-9DE5-203F-C04288F1F245}"/>
            </a:ext>
          </a:extLst>
        </xdr:cNvPr>
        <xdr:cNvSpPr/>
      </xdr:nvSpPr>
      <xdr:spPr>
        <a:xfrm>
          <a:off x="3702050" y="9677400"/>
          <a:ext cx="1651000" cy="3175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Savings</a:t>
          </a:r>
        </a:p>
      </xdr:txBody>
    </xdr:sp>
    <xdr:clientData/>
  </xdr:twoCellAnchor>
  <xdr:twoCellAnchor>
    <xdr:from>
      <xdr:col>11</xdr:col>
      <xdr:colOff>222250</xdr:colOff>
      <xdr:row>58</xdr:row>
      <xdr:rowOff>146050</xdr:rowOff>
    </xdr:from>
    <xdr:to>
      <xdr:col>20</xdr:col>
      <xdr:colOff>342900</xdr:colOff>
      <xdr:row>68</xdr:row>
      <xdr:rowOff>63500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B4E39D-B616-6D15-A459-2275761BD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12700</xdr:rowOff>
    </xdr:from>
    <xdr:to>
      <xdr:col>20</xdr:col>
      <xdr:colOff>488950</xdr:colOff>
      <xdr:row>4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A7EF942-EDAB-48CC-A75F-0750681BE933}"/>
            </a:ext>
          </a:extLst>
        </xdr:cNvPr>
        <xdr:cNvSpPr/>
      </xdr:nvSpPr>
      <xdr:spPr>
        <a:xfrm>
          <a:off x="177800" y="177800"/>
          <a:ext cx="11487150" cy="4889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120650</xdr:colOff>
      <xdr:row>1</xdr:row>
      <xdr:rowOff>76200</xdr:rowOff>
    </xdr:from>
    <xdr:to>
      <xdr:col>20</xdr:col>
      <xdr:colOff>463550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710138-4B9E-4109-8FD4-9E453DE9A440}"/>
            </a:ext>
          </a:extLst>
        </xdr:cNvPr>
        <xdr:cNvSpPr txBox="1"/>
      </xdr:nvSpPr>
      <xdr:spPr>
        <a:xfrm>
          <a:off x="120650" y="241300"/>
          <a:ext cx="11518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Bank Statement Analysis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165100</xdr:colOff>
      <xdr:row>4</xdr:row>
      <xdr:rowOff>120650</xdr:rowOff>
    </xdr:from>
    <xdr:to>
      <xdr:col>5</xdr:col>
      <xdr:colOff>50800</xdr:colOff>
      <xdr:row>22</xdr:row>
      <xdr:rowOff>161526</xdr:rowOff>
    </xdr:to>
    <xdr:sp macro="" textlink="">
      <xdr:nvSpPr>
        <xdr:cNvPr id="4" name="Rectangle: Rounded Corners 2">
          <a:extLst>
            <a:ext uri="{FF2B5EF4-FFF2-40B4-BE49-F238E27FC236}">
              <a16:creationId xmlns:a16="http://schemas.microsoft.com/office/drawing/2014/main" id="{9D2E6851-5727-4429-8FE8-98A533F1697C}"/>
            </a:ext>
          </a:extLst>
        </xdr:cNvPr>
        <xdr:cNvSpPr/>
      </xdr:nvSpPr>
      <xdr:spPr>
        <a:xfrm>
          <a:off x="165100" y="781050"/>
          <a:ext cx="2679700" cy="3012676"/>
        </a:xfrm>
        <a:custGeom>
          <a:avLst/>
          <a:gdLst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7000 w 2667000"/>
            <a:gd name="connsiteY3" fmla="*/ 4445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0650 w 2667000"/>
            <a:gd name="connsiteY3" fmla="*/ 2540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12676"/>
            <a:gd name="connsiteX1" fmla="*/ 444509 w 2667000"/>
            <a:gd name="connsiteY1" fmla="*/ 0 h 3012676"/>
            <a:gd name="connsiteX2" fmla="*/ 2222491 w 2667000"/>
            <a:gd name="connsiteY2" fmla="*/ 0 h 3012676"/>
            <a:gd name="connsiteX3" fmla="*/ 2660650 w 2667000"/>
            <a:gd name="connsiteY3" fmla="*/ 254009 h 3012676"/>
            <a:gd name="connsiteX4" fmla="*/ 2667000 w 2667000"/>
            <a:gd name="connsiteY4" fmla="*/ 2806691 h 3012676"/>
            <a:gd name="connsiteX5" fmla="*/ 2222491 w 2667000"/>
            <a:gd name="connsiteY5" fmla="*/ 3009900 h 3012676"/>
            <a:gd name="connsiteX6" fmla="*/ 444509 w 2667000"/>
            <a:gd name="connsiteY6" fmla="*/ 3009900 h 3012676"/>
            <a:gd name="connsiteX7" fmla="*/ 0 w 2667000"/>
            <a:gd name="connsiteY7" fmla="*/ 2565391 h 3012676"/>
            <a:gd name="connsiteX8" fmla="*/ 0 w 2667000"/>
            <a:gd name="connsiteY8" fmla="*/ 444509 h 3012676"/>
            <a:gd name="connsiteX0" fmla="*/ 12700 w 2679700"/>
            <a:gd name="connsiteY0" fmla="*/ 4445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12700 w 2679700"/>
            <a:gd name="connsiteY8" fmla="*/ 444509 h 3012676"/>
            <a:gd name="connsiteX0" fmla="*/ 6350 w 2679700"/>
            <a:gd name="connsiteY0" fmla="*/ 2794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6350 w 2679700"/>
            <a:gd name="connsiteY8" fmla="*/ 279409 h 3012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679700" h="3012676">
              <a:moveTo>
                <a:pt x="6350" y="279409"/>
              </a:moveTo>
              <a:cubicBezTo>
                <a:pt x="6350" y="33913"/>
                <a:pt x="211713" y="0"/>
                <a:pt x="457209" y="0"/>
              </a:cubicBezTo>
              <a:lnTo>
                <a:pt x="2235191" y="0"/>
              </a:lnTo>
              <a:cubicBezTo>
                <a:pt x="2480687" y="0"/>
                <a:pt x="2673350" y="8513"/>
                <a:pt x="2673350" y="254009"/>
              </a:cubicBezTo>
              <a:cubicBezTo>
                <a:pt x="2673350" y="960970"/>
                <a:pt x="2679700" y="2099730"/>
                <a:pt x="2679700" y="2806691"/>
              </a:cubicBezTo>
              <a:cubicBezTo>
                <a:pt x="2679700" y="3052187"/>
                <a:pt x="2480687" y="3009900"/>
                <a:pt x="2235191" y="3009900"/>
              </a:cubicBezTo>
              <a:lnTo>
                <a:pt x="457209" y="3009900"/>
              </a:lnTo>
              <a:cubicBezTo>
                <a:pt x="211713" y="3009900"/>
                <a:pt x="0" y="3014087"/>
                <a:pt x="0" y="2768591"/>
              </a:cubicBezTo>
              <a:cubicBezTo>
                <a:pt x="4233" y="1993897"/>
                <a:pt x="2117" y="1054103"/>
                <a:pt x="6350" y="279409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</xdr:row>
      <xdr:rowOff>136448</xdr:rowOff>
    </xdr:from>
    <xdr:to>
      <xdr:col>20</xdr:col>
      <xdr:colOff>501650</xdr:colOff>
      <xdr:row>23</xdr:row>
      <xdr:rowOff>12700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6DCAE21-1A5A-4FE9-957D-10313E8691A5}"/>
            </a:ext>
          </a:extLst>
        </xdr:cNvPr>
        <xdr:cNvSpPr/>
      </xdr:nvSpPr>
      <xdr:spPr>
        <a:xfrm>
          <a:off x="2946400" y="796848"/>
          <a:ext cx="8731250" cy="3013152"/>
        </a:xfrm>
        <a:custGeom>
          <a:avLst/>
          <a:gdLst>
            <a:gd name="connsiteX0" fmla="*/ 0 w 8712200"/>
            <a:gd name="connsiteY0" fmla="*/ 501660 h 3009900"/>
            <a:gd name="connsiteX1" fmla="*/ 501660 w 8712200"/>
            <a:gd name="connsiteY1" fmla="*/ 0 h 3009900"/>
            <a:gd name="connsiteX2" fmla="*/ 8210540 w 8712200"/>
            <a:gd name="connsiteY2" fmla="*/ 0 h 3009900"/>
            <a:gd name="connsiteX3" fmla="*/ 8712200 w 8712200"/>
            <a:gd name="connsiteY3" fmla="*/ 501660 h 3009900"/>
            <a:gd name="connsiteX4" fmla="*/ 8712200 w 8712200"/>
            <a:gd name="connsiteY4" fmla="*/ 2508240 h 3009900"/>
            <a:gd name="connsiteX5" fmla="*/ 8210540 w 8712200"/>
            <a:gd name="connsiteY5" fmla="*/ 3009900 h 3009900"/>
            <a:gd name="connsiteX6" fmla="*/ 501660 w 8712200"/>
            <a:gd name="connsiteY6" fmla="*/ 3009900 h 3009900"/>
            <a:gd name="connsiteX7" fmla="*/ 0 w 8712200"/>
            <a:gd name="connsiteY7" fmla="*/ 2508240 h 3009900"/>
            <a:gd name="connsiteX8" fmla="*/ 0 w 8712200"/>
            <a:gd name="connsiteY8" fmla="*/ 501660 h 3009900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0 w 8712200"/>
            <a:gd name="connsiteY7" fmla="*/ 2509744 h 3011404"/>
            <a:gd name="connsiteX8" fmla="*/ 0 w 8712200"/>
            <a:gd name="connsiteY8" fmla="*/ 242814 h 3011404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12700 w 8712200"/>
            <a:gd name="connsiteY7" fmla="*/ 2662144 h 3011404"/>
            <a:gd name="connsiteX8" fmla="*/ 0 w 871220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5031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34441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2872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4562 h 3013152"/>
            <a:gd name="connsiteX1" fmla="*/ 501660 w 8718550"/>
            <a:gd name="connsiteY1" fmla="*/ 3252 h 3013152"/>
            <a:gd name="connsiteX2" fmla="*/ 8210540 w 8718550"/>
            <a:gd name="connsiteY2" fmla="*/ 3252 h 3013152"/>
            <a:gd name="connsiteX3" fmla="*/ 8693150 w 8718550"/>
            <a:gd name="connsiteY3" fmla="*/ 231862 h 3013152"/>
            <a:gd name="connsiteX4" fmla="*/ 8718550 w 8718550"/>
            <a:gd name="connsiteY4" fmla="*/ 2695642 h 3013152"/>
            <a:gd name="connsiteX5" fmla="*/ 8210540 w 8718550"/>
            <a:gd name="connsiteY5" fmla="*/ 3013152 h 3013152"/>
            <a:gd name="connsiteX6" fmla="*/ 501660 w 8718550"/>
            <a:gd name="connsiteY6" fmla="*/ 3013152 h 3013152"/>
            <a:gd name="connsiteX7" fmla="*/ 12700 w 8718550"/>
            <a:gd name="connsiteY7" fmla="*/ 2663892 h 3013152"/>
            <a:gd name="connsiteX8" fmla="*/ 0 w 8718550"/>
            <a:gd name="connsiteY8" fmla="*/ 244562 h 3013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18550" h="3013152">
              <a:moveTo>
                <a:pt x="0" y="244562"/>
              </a:moveTo>
              <a:cubicBezTo>
                <a:pt x="0" y="-32497"/>
                <a:pt x="224601" y="3252"/>
                <a:pt x="501660" y="3252"/>
              </a:cubicBezTo>
              <a:lnTo>
                <a:pt x="8210540" y="3252"/>
              </a:lnTo>
              <a:cubicBezTo>
                <a:pt x="8487599" y="3252"/>
                <a:pt x="8693150" y="-45197"/>
                <a:pt x="8693150" y="231862"/>
              </a:cubicBezTo>
              <a:cubicBezTo>
                <a:pt x="8695267" y="962105"/>
                <a:pt x="8716433" y="1965399"/>
                <a:pt x="8718550" y="2695642"/>
              </a:cubicBezTo>
              <a:cubicBezTo>
                <a:pt x="8718550" y="2972701"/>
                <a:pt x="8487599" y="3013152"/>
                <a:pt x="8210540" y="3013152"/>
              </a:cubicBezTo>
              <a:lnTo>
                <a:pt x="501660" y="3013152"/>
              </a:lnTo>
              <a:cubicBezTo>
                <a:pt x="224601" y="3013152"/>
                <a:pt x="12700" y="2940951"/>
                <a:pt x="12700" y="2663892"/>
              </a:cubicBezTo>
              <a:cubicBezTo>
                <a:pt x="8467" y="1857449"/>
                <a:pt x="4233" y="1051005"/>
                <a:pt x="0" y="244562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5</xdr:row>
      <xdr:rowOff>75362</xdr:rowOff>
    </xdr:from>
    <xdr:to>
      <xdr:col>9</xdr:col>
      <xdr:colOff>95250</xdr:colOff>
      <xdr:row>22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EC2D3BA-0FF6-4E22-A79F-CE0D052201DB}"/>
            </a:ext>
          </a:extLst>
        </xdr:cNvPr>
        <xdr:cNvSpPr/>
      </xdr:nvSpPr>
      <xdr:spPr>
        <a:xfrm>
          <a:off x="3149600" y="9008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2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330200</xdr:colOff>
      <xdr:row>5</xdr:row>
      <xdr:rowOff>62662</xdr:rowOff>
    </xdr:from>
    <xdr:to>
      <xdr:col>13</xdr:col>
      <xdr:colOff>69850</xdr:colOff>
      <xdr:row>22</xdr:row>
      <xdr:rowOff>25400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141712E0-DCE7-4BFF-A95A-CB80733DA452}"/>
            </a:ext>
          </a:extLst>
        </xdr:cNvPr>
        <xdr:cNvSpPr/>
      </xdr:nvSpPr>
      <xdr:spPr>
        <a:xfrm>
          <a:off x="5359400" y="8881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5</xdr:row>
      <xdr:rowOff>88900</xdr:rowOff>
    </xdr:from>
    <xdr:to>
      <xdr:col>20</xdr:col>
      <xdr:colOff>234950</xdr:colOff>
      <xdr:row>8</xdr:row>
      <xdr:rowOff>63500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3F24648-01A2-4B50-82FE-E476556DA6CA}"/>
            </a:ext>
          </a:extLst>
        </xdr:cNvPr>
        <xdr:cNvSpPr/>
      </xdr:nvSpPr>
      <xdr:spPr>
        <a:xfrm>
          <a:off x="7512050" y="9144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260350</xdr:colOff>
      <xdr:row>9</xdr:row>
      <xdr:rowOff>50800</xdr:rowOff>
    </xdr:from>
    <xdr:to>
      <xdr:col>20</xdr:col>
      <xdr:colOff>247650</xdr:colOff>
      <xdr:row>12</xdr:row>
      <xdr:rowOff>25400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3EF67B9-ED22-4D7D-810E-22C657F557B8}"/>
            </a:ext>
          </a:extLst>
        </xdr:cNvPr>
        <xdr:cNvSpPr/>
      </xdr:nvSpPr>
      <xdr:spPr>
        <a:xfrm>
          <a:off x="7524750" y="15367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13</xdr:row>
      <xdr:rowOff>12700</xdr:rowOff>
    </xdr:from>
    <xdr:to>
      <xdr:col>20</xdr:col>
      <xdr:colOff>254000</xdr:colOff>
      <xdr:row>15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A11C308-540B-4B19-9903-67262CFEA6E3}"/>
            </a:ext>
          </a:extLst>
        </xdr:cNvPr>
        <xdr:cNvSpPr/>
      </xdr:nvSpPr>
      <xdr:spPr>
        <a:xfrm>
          <a:off x="7531100" y="21590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16</xdr:row>
      <xdr:rowOff>95250</xdr:rowOff>
    </xdr:from>
    <xdr:to>
      <xdr:col>20</xdr:col>
      <xdr:colOff>298450</xdr:colOff>
      <xdr:row>21</xdr:row>
      <xdr:rowOff>120650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34A33FA-64D3-4D1E-B5E7-12E4807C1337}"/>
            </a:ext>
          </a:extLst>
        </xdr:cNvPr>
        <xdr:cNvSpPr/>
      </xdr:nvSpPr>
      <xdr:spPr>
        <a:xfrm>
          <a:off x="7518400" y="2736850"/>
          <a:ext cx="3956050" cy="850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450850</xdr:colOff>
      <xdr:row>5</xdr:row>
      <xdr:rowOff>127000</xdr:rowOff>
    </xdr:from>
    <xdr:to>
      <xdr:col>8</xdr:col>
      <xdr:colOff>533400</xdr:colOff>
      <xdr:row>11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15456E-D673-41A2-9B72-D9B23B03B1D4}"/>
            </a:ext>
          </a:extLst>
        </xdr:cNvPr>
        <xdr:cNvSpPr txBox="1"/>
      </xdr:nvSpPr>
      <xdr:spPr>
        <a:xfrm>
          <a:off x="3244850" y="952500"/>
          <a:ext cx="175895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Income</a:t>
          </a:r>
          <a:endParaRPr lang="en-US" sz="2000">
            <a:latin typeface="Aptos ExtraBold" panose="020B0004020202020204" pitchFamily="34" charset="0"/>
          </a:endParaRPr>
        </a:p>
      </xdr:txBody>
    </xdr:sp>
    <xdr:clientData/>
  </xdr:twoCellAnchor>
  <xdr:twoCellAnchor>
    <xdr:from>
      <xdr:col>9</xdr:col>
      <xdr:colOff>431800</xdr:colOff>
      <xdr:row>5</xdr:row>
      <xdr:rowOff>127000</xdr:rowOff>
    </xdr:from>
    <xdr:to>
      <xdr:col>12</xdr:col>
      <xdr:colOff>514350</xdr:colOff>
      <xdr:row>10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954ED12-3EBE-4C47-A8A9-652A85313F65}"/>
            </a:ext>
          </a:extLst>
        </xdr:cNvPr>
        <xdr:cNvSpPr txBox="1"/>
      </xdr:nvSpPr>
      <xdr:spPr>
        <a:xfrm>
          <a:off x="5461000" y="952500"/>
          <a:ext cx="1758950" cy="774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Expenses</a:t>
          </a:r>
          <a:endParaRPr kumimoji="0" lang="en-US" sz="2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ptos ExtraBold" panose="020B0004020202020204" pitchFamily="34" charset="0"/>
            <a:cs typeface="+mn-cs"/>
          </a:endParaRPr>
        </a:p>
      </xdr:txBody>
    </xdr:sp>
    <xdr:clientData/>
  </xdr:twoCellAnchor>
  <xdr:twoCellAnchor>
    <xdr:from>
      <xdr:col>13</xdr:col>
      <xdr:colOff>374650</xdr:colOff>
      <xdr:row>17</xdr:row>
      <xdr:rowOff>158750</xdr:rowOff>
    </xdr:from>
    <xdr:to>
      <xdr:col>17</xdr:col>
      <xdr:colOff>19050</xdr:colOff>
      <xdr:row>20</xdr:row>
      <xdr:rowOff>44450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C1574A-34F5-45ED-9AC0-7DFB48D88078}"/>
            </a:ext>
          </a:extLst>
        </xdr:cNvPr>
        <xdr:cNvSpPr txBox="1"/>
      </xdr:nvSpPr>
      <xdr:spPr>
        <a:xfrm>
          <a:off x="7639050" y="2965450"/>
          <a:ext cx="18796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Net Balance : </a:t>
          </a:r>
        </a:p>
      </xdr:txBody>
    </xdr:sp>
    <xdr:clientData/>
  </xdr:twoCellAnchor>
  <xdr:twoCellAnchor>
    <xdr:from>
      <xdr:col>13</xdr:col>
      <xdr:colOff>336550</xdr:colOff>
      <xdr:row>13</xdr:row>
      <xdr:rowOff>76200</xdr:rowOff>
    </xdr:from>
    <xdr:to>
      <xdr:col>17</xdr:col>
      <xdr:colOff>44450</xdr:colOff>
      <xdr:row>15</xdr:row>
      <xdr:rowOff>127000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0AAB77C-A287-4409-B6D0-D32918FABCF3}"/>
            </a:ext>
          </a:extLst>
        </xdr:cNvPr>
        <xdr:cNvSpPr txBox="1"/>
      </xdr:nvSpPr>
      <xdr:spPr>
        <a:xfrm>
          <a:off x="7600950" y="2222500"/>
          <a:ext cx="1943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Withdraw Count : </a:t>
          </a:r>
        </a:p>
      </xdr:txBody>
    </xdr:sp>
    <xdr:clientData/>
  </xdr:twoCellAnchor>
  <xdr:twoCellAnchor>
    <xdr:from>
      <xdr:col>13</xdr:col>
      <xdr:colOff>336550</xdr:colOff>
      <xdr:row>9</xdr:row>
      <xdr:rowOff>101600</xdr:rowOff>
    </xdr:from>
    <xdr:to>
      <xdr:col>17</xdr:col>
      <xdr:colOff>127000</xdr:colOff>
      <xdr:row>11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EAC47EA-A002-40E3-8C4D-7DDEF2E10616}"/>
            </a:ext>
          </a:extLst>
        </xdr:cNvPr>
        <xdr:cNvSpPr txBox="1"/>
      </xdr:nvSpPr>
      <xdr:spPr>
        <a:xfrm>
          <a:off x="7600950" y="1587500"/>
          <a:ext cx="20256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Deposit Count : </a:t>
          </a:r>
        </a:p>
      </xdr:txBody>
    </xdr:sp>
    <xdr:clientData/>
  </xdr:twoCellAnchor>
  <xdr:twoCellAnchor>
    <xdr:from>
      <xdr:col>13</xdr:col>
      <xdr:colOff>311150</xdr:colOff>
      <xdr:row>5</xdr:row>
      <xdr:rowOff>139700</xdr:rowOff>
    </xdr:from>
    <xdr:to>
      <xdr:col>17</xdr:col>
      <xdr:colOff>330200</xdr:colOff>
      <xdr:row>8</xdr:row>
      <xdr:rowOff>25400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AEDD70E-7BF8-4FD9-B6BF-B926083F8EA6}"/>
            </a:ext>
          </a:extLst>
        </xdr:cNvPr>
        <xdr:cNvSpPr txBox="1"/>
      </xdr:nvSpPr>
      <xdr:spPr>
        <a:xfrm>
          <a:off x="7575550" y="965200"/>
          <a:ext cx="225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latin typeface="Courier New" panose="02070309020205020404" pitchFamily="49" charset="0"/>
              <a:cs typeface="Courier New" panose="02070309020205020404" pitchFamily="49" charset="0"/>
            </a:rPr>
            <a:t>Average Transactions : </a:t>
          </a:r>
        </a:p>
      </xdr:txBody>
    </xdr:sp>
    <xdr:clientData/>
  </xdr:twoCellAnchor>
  <xdr:twoCellAnchor>
    <xdr:from>
      <xdr:col>0</xdr:col>
      <xdr:colOff>368300</xdr:colOff>
      <xdr:row>5</xdr:row>
      <xdr:rowOff>154305</xdr:rowOff>
    </xdr:from>
    <xdr:to>
      <xdr:col>4</xdr:col>
      <xdr:colOff>355600</xdr:colOff>
      <xdr:row>9</xdr:row>
      <xdr:rowOff>10795</xdr:rowOff>
    </xdr:to>
    <xdr:sp macro="" textlink="">
      <xdr:nvSpPr>
        <xdr:cNvPr id="18" name="Rectangle: Rounded Corners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6C5CF9-A801-4A63-9B0A-DC99B91570F6}"/>
            </a:ext>
          </a:extLst>
        </xdr:cNvPr>
        <xdr:cNvSpPr/>
      </xdr:nvSpPr>
      <xdr:spPr>
        <a:xfrm>
          <a:off x="368300" y="9798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Overall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10</xdr:row>
      <xdr:rowOff>46355</xdr:rowOff>
    </xdr:from>
    <xdr:to>
      <xdr:col>4</xdr:col>
      <xdr:colOff>374650</xdr:colOff>
      <xdr:row>13</xdr:row>
      <xdr:rowOff>67945</xdr:rowOff>
    </xdr:to>
    <xdr:sp macro="[0]!RectangleRoundedCorners30_Click" textlink="">
      <xdr:nvSpPr>
        <xdr:cNvPr id="19" name="Rectangle: Rounded Corners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59C0DD-E991-4950-ADBD-F7E01FAC6E35}"/>
            </a:ext>
          </a:extLst>
        </xdr:cNvPr>
        <xdr:cNvSpPr/>
      </xdr:nvSpPr>
      <xdr:spPr>
        <a:xfrm>
          <a:off x="387350" y="16973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March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14</xdr:row>
      <xdr:rowOff>90805</xdr:rowOff>
    </xdr:from>
    <xdr:to>
      <xdr:col>4</xdr:col>
      <xdr:colOff>374650</xdr:colOff>
      <xdr:row>17</xdr:row>
      <xdr:rowOff>112395</xdr:rowOff>
    </xdr:to>
    <xdr:sp macro="" textlink="">
      <xdr:nvSpPr>
        <xdr:cNvPr id="20" name="Rectangle: Rounded Corner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F29DF0-993B-4B8A-8DE3-605DA622C088}"/>
            </a:ext>
          </a:extLst>
        </xdr:cNvPr>
        <xdr:cNvSpPr/>
      </xdr:nvSpPr>
      <xdr:spPr>
        <a:xfrm>
          <a:off x="387350" y="24022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April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18</xdr:row>
      <xdr:rowOff>135255</xdr:rowOff>
    </xdr:from>
    <xdr:to>
      <xdr:col>4</xdr:col>
      <xdr:colOff>374650</xdr:colOff>
      <xdr:row>21</xdr:row>
      <xdr:rowOff>156845</xdr:rowOff>
    </xdr:to>
    <xdr:sp macro="" textlink="">
      <xdr:nvSpPr>
        <xdr:cNvPr id="21" name="Rectangle: Rounded Corner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82DFAF-DFED-4D18-B33B-7ECE30EEFE38}"/>
            </a:ext>
          </a:extLst>
        </xdr:cNvPr>
        <xdr:cNvSpPr/>
      </xdr:nvSpPr>
      <xdr:spPr>
        <a:xfrm>
          <a:off x="387350" y="31070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May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17</xdr:col>
      <xdr:colOff>158750</xdr:colOff>
      <xdr:row>5</xdr:row>
      <xdr:rowOff>139700</xdr:rowOff>
    </xdr:from>
    <xdr:to>
      <xdr:col>19</xdr:col>
      <xdr:colOff>139700</xdr:colOff>
      <xdr:row>8</xdr:row>
      <xdr:rowOff>25400</xdr:rowOff>
    </xdr:to>
    <xdr:sp macro="" textlink="'Month1  March'!B81">
      <xdr:nvSpPr>
        <xdr:cNvPr id="22" name="TextBox 21">
          <a:extLst>
            <a:ext uri="{FF2B5EF4-FFF2-40B4-BE49-F238E27FC236}">
              <a16:creationId xmlns:a16="http://schemas.microsoft.com/office/drawing/2014/main" id="{7CB26902-9695-41A2-A75B-62543381107F}"/>
            </a:ext>
          </a:extLst>
        </xdr:cNvPr>
        <xdr:cNvSpPr txBox="1"/>
      </xdr:nvSpPr>
      <xdr:spPr>
        <a:xfrm>
          <a:off x="9658350" y="96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1A62F18-2285-4469-8542-747186A0230C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0.041527778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139700</xdr:colOff>
      <xdr:row>9</xdr:row>
      <xdr:rowOff>107950</xdr:rowOff>
    </xdr:from>
    <xdr:to>
      <xdr:col>18</xdr:col>
      <xdr:colOff>120650</xdr:colOff>
      <xdr:row>11</xdr:row>
      <xdr:rowOff>158750</xdr:rowOff>
    </xdr:to>
    <xdr:sp macro="" textlink="'Month1  March'!B82">
      <xdr:nvSpPr>
        <xdr:cNvPr id="23" name="TextBox 22">
          <a:extLst>
            <a:ext uri="{FF2B5EF4-FFF2-40B4-BE49-F238E27FC236}">
              <a16:creationId xmlns:a16="http://schemas.microsoft.com/office/drawing/2014/main" id="{4BBE8203-47D8-4940-B602-D5975087E20B}"/>
            </a:ext>
          </a:extLst>
        </xdr:cNvPr>
        <xdr:cNvSpPr txBox="1"/>
      </xdr:nvSpPr>
      <xdr:spPr>
        <a:xfrm>
          <a:off x="9080500" y="15938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F204D07-9330-4460-A194-C2788074916D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19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247650</xdr:colOff>
      <xdr:row>13</xdr:row>
      <xdr:rowOff>88900</xdr:rowOff>
    </xdr:from>
    <xdr:to>
      <xdr:col>18</xdr:col>
      <xdr:colOff>228600</xdr:colOff>
      <xdr:row>15</xdr:row>
      <xdr:rowOff>139700</xdr:rowOff>
    </xdr:to>
    <xdr:sp macro="" textlink="'Month1  March'!B83">
      <xdr:nvSpPr>
        <xdr:cNvPr id="24" name="TextBox 23">
          <a:extLst>
            <a:ext uri="{FF2B5EF4-FFF2-40B4-BE49-F238E27FC236}">
              <a16:creationId xmlns:a16="http://schemas.microsoft.com/office/drawing/2014/main" id="{79D61909-1D7A-4A27-B063-A209F11BB2E3}"/>
            </a:ext>
          </a:extLst>
        </xdr:cNvPr>
        <xdr:cNvSpPr txBox="1"/>
      </xdr:nvSpPr>
      <xdr:spPr>
        <a:xfrm>
          <a:off x="9188450" y="223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84E728F-3459-4938-87A2-C4E0DCA550D4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53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381000</xdr:colOff>
      <xdr:row>18</xdr:row>
      <xdr:rowOff>6350</xdr:rowOff>
    </xdr:from>
    <xdr:to>
      <xdr:col>18</xdr:col>
      <xdr:colOff>361950</xdr:colOff>
      <xdr:row>20</xdr:row>
      <xdr:rowOff>57150</xdr:rowOff>
    </xdr:to>
    <xdr:sp macro="" textlink="'Month1  March'!B80">
      <xdr:nvSpPr>
        <xdr:cNvPr id="25" name="TextBox 24">
          <a:extLst>
            <a:ext uri="{FF2B5EF4-FFF2-40B4-BE49-F238E27FC236}">
              <a16:creationId xmlns:a16="http://schemas.microsoft.com/office/drawing/2014/main" id="{46C9D68A-D421-4033-98DF-ABCD5C0F54F2}"/>
            </a:ext>
          </a:extLst>
        </xdr:cNvPr>
        <xdr:cNvSpPr txBox="1"/>
      </xdr:nvSpPr>
      <xdr:spPr>
        <a:xfrm>
          <a:off x="9321800" y="29781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B4EDCFC-11DD-4AE9-AAEA-81419EB3588E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-81.49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63500</xdr:colOff>
      <xdr:row>10</xdr:row>
      <xdr:rowOff>95250</xdr:rowOff>
    </xdr:from>
    <xdr:to>
      <xdr:col>8</xdr:col>
      <xdr:colOff>330200</xdr:colOff>
      <xdr:row>20</xdr:row>
      <xdr:rowOff>107950</xdr:rowOff>
    </xdr:to>
    <xdr:sp macro="" textlink="'Month1  March'!B78">
      <xdr:nvSpPr>
        <xdr:cNvPr id="26" name="Rectangle: Rounded Corners 5">
          <a:extLst>
            <a:ext uri="{FF2B5EF4-FFF2-40B4-BE49-F238E27FC236}">
              <a16:creationId xmlns:a16="http://schemas.microsoft.com/office/drawing/2014/main" id="{53E56755-66D6-4A4F-A5F3-19A46DB2EE8E}"/>
            </a:ext>
          </a:extLst>
        </xdr:cNvPr>
        <xdr:cNvSpPr/>
      </xdr:nvSpPr>
      <xdr:spPr>
        <a:xfrm>
          <a:off x="3416300" y="17462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CB7F5AB-05C6-4390-8BCE-F766D3B3E2FD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45605.75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10</xdr:col>
      <xdr:colOff>50800</xdr:colOff>
      <xdr:row>10</xdr:row>
      <xdr:rowOff>107950</xdr:rowOff>
    </xdr:from>
    <xdr:to>
      <xdr:col>12</xdr:col>
      <xdr:colOff>317500</xdr:colOff>
      <xdr:row>20</xdr:row>
      <xdr:rowOff>120650</xdr:rowOff>
    </xdr:to>
    <xdr:sp macro="" textlink="'Month1  March'!B79">
      <xdr:nvSpPr>
        <xdr:cNvPr id="27" name="Rectangle: Rounded Corners 5">
          <a:extLst>
            <a:ext uri="{FF2B5EF4-FFF2-40B4-BE49-F238E27FC236}">
              <a16:creationId xmlns:a16="http://schemas.microsoft.com/office/drawing/2014/main" id="{BF861AD9-DF12-4A9D-A035-9F18D384BD77}"/>
            </a:ext>
          </a:extLst>
        </xdr:cNvPr>
        <xdr:cNvSpPr/>
      </xdr:nvSpPr>
      <xdr:spPr>
        <a:xfrm>
          <a:off x="5638800" y="17589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B99BEC-0A56-458E-92A3-68CBACF51BCA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45687.24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7</xdr:col>
      <xdr:colOff>63500</xdr:colOff>
      <xdr:row>17</xdr:row>
      <xdr:rowOff>50800</xdr:rowOff>
    </xdr:from>
    <xdr:to>
      <xdr:col>7</xdr:col>
      <xdr:colOff>412750</xdr:colOff>
      <xdr:row>19</xdr:row>
      <xdr:rowOff>69850</xdr:rowOff>
    </xdr:to>
    <xdr:pic>
      <xdr:nvPicPr>
        <xdr:cNvPr id="38" name="Graphic 37" descr="Wallet with solid fill">
          <a:extLst>
            <a:ext uri="{FF2B5EF4-FFF2-40B4-BE49-F238E27FC236}">
              <a16:creationId xmlns:a16="http://schemas.microsoft.com/office/drawing/2014/main" id="{D5CD2AA0-4706-4709-8338-9B20A3BC9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75100" y="2857500"/>
          <a:ext cx="349250" cy="349250"/>
        </a:xfrm>
        <a:prstGeom prst="rect">
          <a:avLst/>
        </a:prstGeom>
      </xdr:spPr>
    </xdr:pic>
    <xdr:clientData/>
  </xdr:twoCellAnchor>
  <xdr:twoCellAnchor>
    <xdr:from>
      <xdr:col>11</xdr:col>
      <xdr:colOff>114432</xdr:colOff>
      <xdr:row>17</xdr:row>
      <xdr:rowOff>148034</xdr:rowOff>
    </xdr:from>
    <xdr:to>
      <xdr:col>11</xdr:col>
      <xdr:colOff>376369</xdr:colOff>
      <xdr:row>19</xdr:row>
      <xdr:rowOff>36115</xdr:rowOff>
    </xdr:to>
    <xdr:sp macro="" textlink="">
      <xdr:nvSpPr>
        <xdr:cNvPr id="39" name="Graphic 31" descr="Wallet with solid fill">
          <a:extLst>
            <a:ext uri="{FF2B5EF4-FFF2-40B4-BE49-F238E27FC236}">
              <a16:creationId xmlns:a16="http://schemas.microsoft.com/office/drawing/2014/main" id="{F9885034-DE6B-4655-8799-6E5A45759B5D}"/>
            </a:ext>
          </a:extLst>
        </xdr:cNvPr>
        <xdr:cNvSpPr/>
      </xdr:nvSpPr>
      <xdr:spPr>
        <a:xfrm>
          <a:off x="6261232" y="2954734"/>
          <a:ext cx="261937" cy="218281"/>
        </a:xfrm>
        <a:custGeom>
          <a:avLst/>
          <a:gdLst>
            <a:gd name="connsiteX0" fmla="*/ 218281 w 261937"/>
            <a:gd name="connsiteY0" fmla="*/ 141883 h 218281"/>
            <a:gd name="connsiteX1" fmla="*/ 203729 w 261937"/>
            <a:gd name="connsiteY1" fmla="*/ 127331 h 218281"/>
            <a:gd name="connsiteX2" fmla="*/ 218281 w 261937"/>
            <a:gd name="connsiteY2" fmla="*/ 112779 h 218281"/>
            <a:gd name="connsiteX3" fmla="*/ 232833 w 261937"/>
            <a:gd name="connsiteY3" fmla="*/ 127331 h 218281"/>
            <a:gd name="connsiteX4" fmla="*/ 218281 w 261937"/>
            <a:gd name="connsiteY4" fmla="*/ 141883 h 218281"/>
            <a:gd name="connsiteX5" fmla="*/ 254661 w 261937"/>
            <a:gd name="connsiteY5" fmla="*/ 90951 h 218281"/>
            <a:gd name="connsiteX6" fmla="*/ 247385 w 261937"/>
            <a:gd name="connsiteY6" fmla="*/ 90951 h 218281"/>
            <a:gd name="connsiteX7" fmla="*/ 247385 w 261937"/>
            <a:gd name="connsiteY7" fmla="*/ 50932 h 218281"/>
            <a:gd name="connsiteX8" fmla="*/ 232833 w 261937"/>
            <a:gd name="connsiteY8" fmla="*/ 36380 h 218281"/>
            <a:gd name="connsiteX9" fmla="*/ 29104 w 261937"/>
            <a:gd name="connsiteY9" fmla="*/ 36380 h 218281"/>
            <a:gd name="connsiteX10" fmla="*/ 21828 w 261937"/>
            <a:gd name="connsiteY10" fmla="*/ 29104 h 218281"/>
            <a:gd name="connsiteX11" fmla="*/ 29104 w 261937"/>
            <a:gd name="connsiteY11" fmla="*/ 21828 h 218281"/>
            <a:gd name="connsiteX12" fmla="*/ 232833 w 261937"/>
            <a:gd name="connsiteY12" fmla="*/ 21828 h 218281"/>
            <a:gd name="connsiteX13" fmla="*/ 232833 w 261937"/>
            <a:gd name="connsiteY13" fmla="*/ 14552 h 218281"/>
            <a:gd name="connsiteX14" fmla="*/ 218281 w 261937"/>
            <a:gd name="connsiteY14" fmla="*/ 0 h 218281"/>
            <a:gd name="connsiteX15" fmla="*/ 29104 w 261937"/>
            <a:gd name="connsiteY15" fmla="*/ 0 h 218281"/>
            <a:gd name="connsiteX16" fmla="*/ 0 w 261937"/>
            <a:gd name="connsiteY16" fmla="*/ 29104 h 218281"/>
            <a:gd name="connsiteX17" fmla="*/ 0 w 261937"/>
            <a:gd name="connsiteY17" fmla="*/ 189177 h 218281"/>
            <a:gd name="connsiteX18" fmla="*/ 29104 w 261937"/>
            <a:gd name="connsiteY18" fmla="*/ 218281 h 218281"/>
            <a:gd name="connsiteX19" fmla="*/ 232833 w 261937"/>
            <a:gd name="connsiteY19" fmla="*/ 218281 h 218281"/>
            <a:gd name="connsiteX20" fmla="*/ 247385 w 261937"/>
            <a:gd name="connsiteY20" fmla="*/ 203729 h 218281"/>
            <a:gd name="connsiteX21" fmla="*/ 247385 w 261937"/>
            <a:gd name="connsiteY21" fmla="*/ 163711 h 218281"/>
            <a:gd name="connsiteX22" fmla="*/ 254661 w 261937"/>
            <a:gd name="connsiteY22" fmla="*/ 163711 h 218281"/>
            <a:gd name="connsiteX23" fmla="*/ 261938 w 261937"/>
            <a:gd name="connsiteY23" fmla="*/ 156435 h 218281"/>
            <a:gd name="connsiteX24" fmla="*/ 261938 w 261937"/>
            <a:gd name="connsiteY24" fmla="*/ 98227 h 218281"/>
            <a:gd name="connsiteX25" fmla="*/ 254661 w 261937"/>
            <a:gd name="connsiteY25" fmla="*/ 90951 h 218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261937" h="218281">
              <a:moveTo>
                <a:pt x="218281" y="141883"/>
              </a:moveTo>
              <a:cubicBezTo>
                <a:pt x="210278" y="141883"/>
                <a:pt x="203729" y="135334"/>
                <a:pt x="203729" y="127331"/>
              </a:cubicBezTo>
              <a:cubicBezTo>
                <a:pt x="203729" y="119327"/>
                <a:pt x="210278" y="112779"/>
                <a:pt x="218281" y="112779"/>
              </a:cubicBezTo>
              <a:cubicBezTo>
                <a:pt x="226285" y="112779"/>
                <a:pt x="232833" y="119327"/>
                <a:pt x="232833" y="127331"/>
              </a:cubicBezTo>
              <a:cubicBezTo>
                <a:pt x="232833" y="135334"/>
                <a:pt x="226285" y="141883"/>
                <a:pt x="218281" y="141883"/>
              </a:cubicBezTo>
              <a:close/>
              <a:moveTo>
                <a:pt x="254661" y="90951"/>
              </a:moveTo>
              <a:lnTo>
                <a:pt x="247385" y="90951"/>
              </a:lnTo>
              <a:lnTo>
                <a:pt x="247385" y="50932"/>
              </a:lnTo>
              <a:cubicBezTo>
                <a:pt x="247385" y="42929"/>
                <a:pt x="240837" y="36380"/>
                <a:pt x="232833" y="36380"/>
              </a:cubicBezTo>
              <a:lnTo>
                <a:pt x="29104" y="36380"/>
              </a:lnTo>
              <a:cubicBezTo>
                <a:pt x="25102" y="36380"/>
                <a:pt x="21828" y="33106"/>
                <a:pt x="21828" y="29104"/>
              </a:cubicBezTo>
              <a:cubicBezTo>
                <a:pt x="21828" y="25102"/>
                <a:pt x="25102" y="21828"/>
                <a:pt x="29104" y="21828"/>
              </a:cubicBezTo>
              <a:lnTo>
                <a:pt x="232833" y="21828"/>
              </a:lnTo>
              <a:lnTo>
                <a:pt x="232833" y="14552"/>
              </a:lnTo>
              <a:cubicBezTo>
                <a:pt x="232833" y="6548"/>
                <a:pt x="226285" y="0"/>
                <a:pt x="218281" y="0"/>
              </a:cubicBezTo>
              <a:lnTo>
                <a:pt x="29104" y="0"/>
              </a:lnTo>
              <a:cubicBezTo>
                <a:pt x="13097" y="0"/>
                <a:pt x="0" y="13097"/>
                <a:pt x="0" y="29104"/>
              </a:cubicBezTo>
              <a:lnTo>
                <a:pt x="0" y="189177"/>
              </a:lnTo>
              <a:cubicBezTo>
                <a:pt x="0" y="205184"/>
                <a:pt x="13097" y="218281"/>
                <a:pt x="29104" y="218281"/>
              </a:cubicBezTo>
              <a:lnTo>
                <a:pt x="232833" y="218281"/>
              </a:lnTo>
              <a:cubicBezTo>
                <a:pt x="240837" y="218281"/>
                <a:pt x="247385" y="211733"/>
                <a:pt x="247385" y="203729"/>
              </a:cubicBezTo>
              <a:lnTo>
                <a:pt x="247385" y="163711"/>
              </a:lnTo>
              <a:lnTo>
                <a:pt x="254661" y="163711"/>
              </a:lnTo>
              <a:cubicBezTo>
                <a:pt x="258663" y="163711"/>
                <a:pt x="261938" y="160437"/>
                <a:pt x="261938" y="156435"/>
              </a:cubicBezTo>
              <a:lnTo>
                <a:pt x="261938" y="98227"/>
              </a:lnTo>
              <a:cubicBezTo>
                <a:pt x="261938" y="94225"/>
                <a:pt x="258663" y="90951"/>
                <a:pt x="254661" y="90951"/>
              </a:cubicBezTo>
              <a:close/>
            </a:path>
          </a:pathLst>
        </a:custGeom>
        <a:solidFill>
          <a:schemeClr val="bg2"/>
        </a:solidFill>
        <a:ln w="12700" cap="flat">
          <a:solidFill>
            <a:schemeClr val="dk1"/>
          </a:solidFill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7</xdr:col>
      <xdr:colOff>50800</xdr:colOff>
      <xdr:row>11</xdr:row>
      <xdr:rowOff>50800</xdr:rowOff>
    </xdr:from>
    <xdr:to>
      <xdr:col>7</xdr:col>
      <xdr:colOff>393700</xdr:colOff>
      <xdr:row>13</xdr:row>
      <xdr:rowOff>63500</xdr:rowOff>
    </xdr:to>
    <xdr:pic>
      <xdr:nvPicPr>
        <xdr:cNvPr id="40" name="Graphic 39" descr="Badge Follow with solid fill">
          <a:extLst>
            <a:ext uri="{FF2B5EF4-FFF2-40B4-BE49-F238E27FC236}">
              <a16:creationId xmlns:a16="http://schemas.microsoft.com/office/drawing/2014/main" id="{C0405752-0A4B-4945-A0AB-74E9E0D1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62400" y="18669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11</xdr:row>
      <xdr:rowOff>57150</xdr:rowOff>
    </xdr:from>
    <xdr:to>
      <xdr:col>11</xdr:col>
      <xdr:colOff>412750</xdr:colOff>
      <xdr:row>13</xdr:row>
      <xdr:rowOff>76200</xdr:rowOff>
    </xdr:to>
    <xdr:pic>
      <xdr:nvPicPr>
        <xdr:cNvPr id="41" name="Graphic 40" descr="Badge Unfollow with solid fill">
          <a:extLst>
            <a:ext uri="{FF2B5EF4-FFF2-40B4-BE49-F238E27FC236}">
              <a16:creationId xmlns:a16="http://schemas.microsoft.com/office/drawing/2014/main" id="{5D2788E3-EC6E-4070-AEA6-2BAE28AD3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210300" y="1873250"/>
          <a:ext cx="349250" cy="349250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24</xdr:row>
      <xdr:rowOff>120650</xdr:rowOff>
    </xdr:from>
    <xdr:to>
      <xdr:col>20</xdr:col>
      <xdr:colOff>482600</xdr:colOff>
      <xdr:row>27</xdr:row>
      <xdr:rowOff>120650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241D9E26-5C1B-4258-8147-081612BB0DAA}"/>
            </a:ext>
          </a:extLst>
        </xdr:cNvPr>
        <xdr:cNvSpPr/>
      </xdr:nvSpPr>
      <xdr:spPr>
        <a:xfrm>
          <a:off x="171450" y="4083050"/>
          <a:ext cx="11487150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349250</xdr:colOff>
      <xdr:row>25</xdr:row>
      <xdr:rowOff>31750</xdr:rowOff>
    </xdr:from>
    <xdr:to>
      <xdr:col>21</xdr:col>
      <xdr:colOff>136525</xdr:colOff>
      <xdr:row>27</xdr:row>
      <xdr:rowOff>69850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CD39096-21C7-4F8E-81B9-8ECB7A57191D}"/>
            </a:ext>
          </a:extLst>
        </xdr:cNvPr>
        <xdr:cNvSpPr txBox="1"/>
      </xdr:nvSpPr>
      <xdr:spPr>
        <a:xfrm>
          <a:off x="349250" y="4159250"/>
          <a:ext cx="115220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Graphical Representation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171450</xdr:colOff>
      <xdr:row>28</xdr:row>
      <xdr:rowOff>56769</xdr:rowOff>
    </xdr:from>
    <xdr:to>
      <xdr:col>20</xdr:col>
      <xdr:colOff>469900</xdr:colOff>
      <xdr:row>46</xdr:row>
      <xdr:rowOff>88899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2B03932-81C3-C34A-F510-8184EF01FCB8}"/>
            </a:ext>
          </a:extLst>
        </xdr:cNvPr>
        <xdr:cNvSpPr/>
      </xdr:nvSpPr>
      <xdr:spPr>
        <a:xfrm>
          <a:off x="171450" y="4679569"/>
          <a:ext cx="11474450" cy="3003930"/>
        </a:xfrm>
        <a:custGeom>
          <a:avLst/>
          <a:gdLst>
            <a:gd name="connsiteX0" fmla="*/ 0 w 11512550"/>
            <a:gd name="connsiteY0" fmla="*/ 693129 h 3003550"/>
            <a:gd name="connsiteX1" fmla="*/ 693129 w 11512550"/>
            <a:gd name="connsiteY1" fmla="*/ 0 h 3003550"/>
            <a:gd name="connsiteX2" fmla="*/ 10819421 w 11512550"/>
            <a:gd name="connsiteY2" fmla="*/ 0 h 3003550"/>
            <a:gd name="connsiteX3" fmla="*/ 11512550 w 11512550"/>
            <a:gd name="connsiteY3" fmla="*/ 693129 h 3003550"/>
            <a:gd name="connsiteX4" fmla="*/ 11512550 w 11512550"/>
            <a:gd name="connsiteY4" fmla="*/ 2310421 h 3003550"/>
            <a:gd name="connsiteX5" fmla="*/ 10819421 w 11512550"/>
            <a:gd name="connsiteY5" fmla="*/ 3003550 h 3003550"/>
            <a:gd name="connsiteX6" fmla="*/ 693129 w 11512550"/>
            <a:gd name="connsiteY6" fmla="*/ 3003550 h 3003550"/>
            <a:gd name="connsiteX7" fmla="*/ 0 w 11512550"/>
            <a:gd name="connsiteY7" fmla="*/ 2310421 h 3003550"/>
            <a:gd name="connsiteX8" fmla="*/ 0 w 11512550"/>
            <a:gd name="connsiteY8" fmla="*/ 693129 h 3003550"/>
            <a:gd name="connsiteX0" fmla="*/ 12700 w 11512550"/>
            <a:gd name="connsiteY0" fmla="*/ 363104 h 3003725"/>
            <a:gd name="connsiteX1" fmla="*/ 693129 w 11512550"/>
            <a:gd name="connsiteY1" fmla="*/ 175 h 3003725"/>
            <a:gd name="connsiteX2" fmla="*/ 10819421 w 11512550"/>
            <a:gd name="connsiteY2" fmla="*/ 175 h 3003725"/>
            <a:gd name="connsiteX3" fmla="*/ 11512550 w 11512550"/>
            <a:gd name="connsiteY3" fmla="*/ 693304 h 3003725"/>
            <a:gd name="connsiteX4" fmla="*/ 11512550 w 11512550"/>
            <a:gd name="connsiteY4" fmla="*/ 2310596 h 3003725"/>
            <a:gd name="connsiteX5" fmla="*/ 10819421 w 11512550"/>
            <a:gd name="connsiteY5" fmla="*/ 3003725 h 3003725"/>
            <a:gd name="connsiteX6" fmla="*/ 693129 w 11512550"/>
            <a:gd name="connsiteY6" fmla="*/ 3003725 h 3003725"/>
            <a:gd name="connsiteX7" fmla="*/ 0 w 11512550"/>
            <a:gd name="connsiteY7" fmla="*/ 2310596 h 3003725"/>
            <a:gd name="connsiteX8" fmla="*/ 12700 w 11512550"/>
            <a:gd name="connsiteY8" fmla="*/ 363104 h 3003725"/>
            <a:gd name="connsiteX0" fmla="*/ 12700 w 11512550"/>
            <a:gd name="connsiteY0" fmla="*/ 363309 h 3003930"/>
            <a:gd name="connsiteX1" fmla="*/ 693129 w 11512550"/>
            <a:gd name="connsiteY1" fmla="*/ 380 h 3003930"/>
            <a:gd name="connsiteX2" fmla="*/ 10819421 w 11512550"/>
            <a:gd name="connsiteY2" fmla="*/ 380 h 3003930"/>
            <a:gd name="connsiteX3" fmla="*/ 11480800 w 11512550"/>
            <a:gd name="connsiteY3" fmla="*/ 356959 h 3003930"/>
            <a:gd name="connsiteX4" fmla="*/ 11512550 w 11512550"/>
            <a:gd name="connsiteY4" fmla="*/ 2310801 h 3003930"/>
            <a:gd name="connsiteX5" fmla="*/ 10819421 w 11512550"/>
            <a:gd name="connsiteY5" fmla="*/ 3003930 h 3003930"/>
            <a:gd name="connsiteX6" fmla="*/ 693129 w 11512550"/>
            <a:gd name="connsiteY6" fmla="*/ 3003930 h 3003930"/>
            <a:gd name="connsiteX7" fmla="*/ 0 w 11512550"/>
            <a:gd name="connsiteY7" fmla="*/ 2310801 h 3003930"/>
            <a:gd name="connsiteX8" fmla="*/ 12700 w 11512550"/>
            <a:gd name="connsiteY8" fmla="*/ 363309 h 3003930"/>
            <a:gd name="connsiteX0" fmla="*/ 0 w 11499850"/>
            <a:gd name="connsiteY0" fmla="*/ 363309 h 3003930"/>
            <a:gd name="connsiteX1" fmla="*/ 680429 w 11499850"/>
            <a:gd name="connsiteY1" fmla="*/ 380 h 3003930"/>
            <a:gd name="connsiteX2" fmla="*/ 10806721 w 11499850"/>
            <a:gd name="connsiteY2" fmla="*/ 380 h 3003930"/>
            <a:gd name="connsiteX3" fmla="*/ 11468100 w 11499850"/>
            <a:gd name="connsiteY3" fmla="*/ 356959 h 3003930"/>
            <a:gd name="connsiteX4" fmla="*/ 11499850 w 11499850"/>
            <a:gd name="connsiteY4" fmla="*/ 2310801 h 3003930"/>
            <a:gd name="connsiteX5" fmla="*/ 10806721 w 11499850"/>
            <a:gd name="connsiteY5" fmla="*/ 3003930 h 3003930"/>
            <a:gd name="connsiteX6" fmla="*/ 680429 w 11499850"/>
            <a:gd name="connsiteY6" fmla="*/ 3003930 h 3003930"/>
            <a:gd name="connsiteX7" fmla="*/ 19050 w 11499850"/>
            <a:gd name="connsiteY7" fmla="*/ 2564801 h 3003930"/>
            <a:gd name="connsiteX8" fmla="*/ 0 w 11499850"/>
            <a:gd name="connsiteY8" fmla="*/ 363309 h 3003930"/>
            <a:gd name="connsiteX0" fmla="*/ 0 w 11474450"/>
            <a:gd name="connsiteY0" fmla="*/ 363309 h 3003930"/>
            <a:gd name="connsiteX1" fmla="*/ 680429 w 11474450"/>
            <a:gd name="connsiteY1" fmla="*/ 380 h 3003930"/>
            <a:gd name="connsiteX2" fmla="*/ 10806721 w 11474450"/>
            <a:gd name="connsiteY2" fmla="*/ 380 h 3003930"/>
            <a:gd name="connsiteX3" fmla="*/ 11468100 w 11474450"/>
            <a:gd name="connsiteY3" fmla="*/ 356959 h 3003930"/>
            <a:gd name="connsiteX4" fmla="*/ 11474450 w 11474450"/>
            <a:gd name="connsiteY4" fmla="*/ 2539401 h 3003930"/>
            <a:gd name="connsiteX5" fmla="*/ 10806721 w 11474450"/>
            <a:gd name="connsiteY5" fmla="*/ 3003930 h 3003930"/>
            <a:gd name="connsiteX6" fmla="*/ 680429 w 11474450"/>
            <a:gd name="connsiteY6" fmla="*/ 3003930 h 3003930"/>
            <a:gd name="connsiteX7" fmla="*/ 19050 w 11474450"/>
            <a:gd name="connsiteY7" fmla="*/ 2564801 h 3003930"/>
            <a:gd name="connsiteX8" fmla="*/ 0 w 11474450"/>
            <a:gd name="connsiteY8" fmla="*/ 363309 h 3003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474450" h="3003930">
              <a:moveTo>
                <a:pt x="0" y="363309"/>
              </a:moveTo>
              <a:cubicBezTo>
                <a:pt x="0" y="-19496"/>
                <a:pt x="297624" y="380"/>
                <a:pt x="680429" y="380"/>
              </a:cubicBezTo>
              <a:lnTo>
                <a:pt x="10806721" y="380"/>
              </a:lnTo>
              <a:cubicBezTo>
                <a:pt x="11189526" y="380"/>
                <a:pt x="11468100" y="-25846"/>
                <a:pt x="11468100" y="356959"/>
              </a:cubicBezTo>
              <a:cubicBezTo>
                <a:pt x="11470217" y="1084440"/>
                <a:pt x="11472333" y="1811920"/>
                <a:pt x="11474450" y="2539401"/>
              </a:cubicBezTo>
              <a:cubicBezTo>
                <a:pt x="11474450" y="2922206"/>
                <a:pt x="11189526" y="3003930"/>
                <a:pt x="10806721" y="3003930"/>
              </a:cubicBezTo>
              <a:lnTo>
                <a:pt x="680429" y="3003930"/>
              </a:lnTo>
              <a:cubicBezTo>
                <a:pt x="297624" y="3003930"/>
                <a:pt x="19050" y="2947606"/>
                <a:pt x="19050" y="2564801"/>
              </a:cubicBezTo>
              <a:cubicBezTo>
                <a:pt x="19050" y="2025704"/>
                <a:pt x="0" y="902406"/>
                <a:pt x="0" y="363309"/>
              </a:cubicBezTo>
              <a:close/>
            </a:path>
          </a:pathLst>
        </a:custGeom>
        <a:solidFill>
          <a:schemeClr val="accent1"/>
        </a:solidFill>
        <a:ln cap="rnd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158750</xdr:colOff>
      <xdr:row>29</xdr:row>
      <xdr:rowOff>6350</xdr:rowOff>
    </xdr:from>
    <xdr:to>
      <xdr:col>9</xdr:col>
      <xdr:colOff>260350</xdr:colOff>
      <xdr:row>45</xdr:row>
      <xdr:rowOff>107950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8EFC3A7-9AB1-C086-6AC5-A798D34F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323850</xdr:colOff>
      <xdr:row>28</xdr:row>
      <xdr:rowOff>158750</xdr:rowOff>
    </xdr:from>
    <xdr:to>
      <xdr:col>19</xdr:col>
      <xdr:colOff>546100</xdr:colOff>
      <xdr:row>45</xdr:row>
      <xdr:rowOff>82550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DC0840EA-EDB1-7D83-7111-102722300802}"/>
            </a:ext>
          </a:extLst>
        </xdr:cNvPr>
        <xdr:cNvSpPr/>
      </xdr:nvSpPr>
      <xdr:spPr>
        <a:xfrm>
          <a:off x="5353050" y="4781550"/>
          <a:ext cx="5810250" cy="2730500"/>
        </a:xfrm>
        <a:prstGeom prst="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chemeClr val="tx2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 Chart representing the trend in Account Balance over time</a:t>
          </a:r>
          <a:endParaRPr lang="en-US" sz="2400" b="1">
            <a:solidFill>
              <a:schemeClr val="tx2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76200</xdr:colOff>
      <xdr:row>3</xdr:row>
      <xdr:rowOff>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7DE79C82-9476-C4A8-01ED-2B406478C99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35000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line chart representing the trend in account balance over time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12700</xdr:rowOff>
    </xdr:from>
    <xdr:to>
      <xdr:col>20</xdr:col>
      <xdr:colOff>488950</xdr:colOff>
      <xdr:row>4</xdr:row>
      <xdr:rowOff>6350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7819A9E-8D34-4780-B142-A19F647C036D}"/>
            </a:ext>
          </a:extLst>
        </xdr:cNvPr>
        <xdr:cNvSpPr/>
      </xdr:nvSpPr>
      <xdr:spPr>
        <a:xfrm>
          <a:off x="177800" y="177800"/>
          <a:ext cx="11487150" cy="4889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120650</xdr:colOff>
      <xdr:row>1</xdr:row>
      <xdr:rowOff>76200</xdr:rowOff>
    </xdr:from>
    <xdr:to>
      <xdr:col>20</xdr:col>
      <xdr:colOff>463550</xdr:colOff>
      <xdr:row>3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F1FD7EA-C99B-49D2-820D-1426ABCF3FE6}"/>
            </a:ext>
          </a:extLst>
        </xdr:cNvPr>
        <xdr:cNvSpPr txBox="1"/>
      </xdr:nvSpPr>
      <xdr:spPr>
        <a:xfrm>
          <a:off x="120650" y="241300"/>
          <a:ext cx="11518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Bank Statement Analysis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165100</xdr:colOff>
      <xdr:row>4</xdr:row>
      <xdr:rowOff>120650</xdr:rowOff>
    </xdr:from>
    <xdr:to>
      <xdr:col>5</xdr:col>
      <xdr:colOff>50800</xdr:colOff>
      <xdr:row>22</xdr:row>
      <xdr:rowOff>161526</xdr:rowOff>
    </xdr:to>
    <xdr:sp macro="" textlink="">
      <xdr:nvSpPr>
        <xdr:cNvPr id="30" name="Rectangle: Rounded Corners 2">
          <a:extLst>
            <a:ext uri="{FF2B5EF4-FFF2-40B4-BE49-F238E27FC236}">
              <a16:creationId xmlns:a16="http://schemas.microsoft.com/office/drawing/2014/main" id="{BF6969B0-65E1-4378-ADEE-CB8B26DAC91B}"/>
            </a:ext>
          </a:extLst>
        </xdr:cNvPr>
        <xdr:cNvSpPr/>
      </xdr:nvSpPr>
      <xdr:spPr>
        <a:xfrm>
          <a:off x="165100" y="781050"/>
          <a:ext cx="2679700" cy="3012676"/>
        </a:xfrm>
        <a:custGeom>
          <a:avLst/>
          <a:gdLst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7000 w 2667000"/>
            <a:gd name="connsiteY3" fmla="*/ 4445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0650 w 2667000"/>
            <a:gd name="connsiteY3" fmla="*/ 2540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12676"/>
            <a:gd name="connsiteX1" fmla="*/ 444509 w 2667000"/>
            <a:gd name="connsiteY1" fmla="*/ 0 h 3012676"/>
            <a:gd name="connsiteX2" fmla="*/ 2222491 w 2667000"/>
            <a:gd name="connsiteY2" fmla="*/ 0 h 3012676"/>
            <a:gd name="connsiteX3" fmla="*/ 2660650 w 2667000"/>
            <a:gd name="connsiteY3" fmla="*/ 254009 h 3012676"/>
            <a:gd name="connsiteX4" fmla="*/ 2667000 w 2667000"/>
            <a:gd name="connsiteY4" fmla="*/ 2806691 h 3012676"/>
            <a:gd name="connsiteX5" fmla="*/ 2222491 w 2667000"/>
            <a:gd name="connsiteY5" fmla="*/ 3009900 h 3012676"/>
            <a:gd name="connsiteX6" fmla="*/ 444509 w 2667000"/>
            <a:gd name="connsiteY6" fmla="*/ 3009900 h 3012676"/>
            <a:gd name="connsiteX7" fmla="*/ 0 w 2667000"/>
            <a:gd name="connsiteY7" fmla="*/ 2565391 h 3012676"/>
            <a:gd name="connsiteX8" fmla="*/ 0 w 2667000"/>
            <a:gd name="connsiteY8" fmla="*/ 444509 h 3012676"/>
            <a:gd name="connsiteX0" fmla="*/ 12700 w 2679700"/>
            <a:gd name="connsiteY0" fmla="*/ 4445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12700 w 2679700"/>
            <a:gd name="connsiteY8" fmla="*/ 444509 h 3012676"/>
            <a:gd name="connsiteX0" fmla="*/ 6350 w 2679700"/>
            <a:gd name="connsiteY0" fmla="*/ 2794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6350 w 2679700"/>
            <a:gd name="connsiteY8" fmla="*/ 279409 h 3012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679700" h="3012676">
              <a:moveTo>
                <a:pt x="6350" y="279409"/>
              </a:moveTo>
              <a:cubicBezTo>
                <a:pt x="6350" y="33913"/>
                <a:pt x="211713" y="0"/>
                <a:pt x="457209" y="0"/>
              </a:cubicBezTo>
              <a:lnTo>
                <a:pt x="2235191" y="0"/>
              </a:lnTo>
              <a:cubicBezTo>
                <a:pt x="2480687" y="0"/>
                <a:pt x="2673350" y="8513"/>
                <a:pt x="2673350" y="254009"/>
              </a:cubicBezTo>
              <a:cubicBezTo>
                <a:pt x="2673350" y="960970"/>
                <a:pt x="2679700" y="2099730"/>
                <a:pt x="2679700" y="2806691"/>
              </a:cubicBezTo>
              <a:cubicBezTo>
                <a:pt x="2679700" y="3052187"/>
                <a:pt x="2480687" y="3009900"/>
                <a:pt x="2235191" y="3009900"/>
              </a:cubicBezTo>
              <a:lnTo>
                <a:pt x="457209" y="3009900"/>
              </a:lnTo>
              <a:cubicBezTo>
                <a:pt x="211713" y="3009900"/>
                <a:pt x="0" y="3014087"/>
                <a:pt x="0" y="2768591"/>
              </a:cubicBezTo>
              <a:cubicBezTo>
                <a:pt x="4233" y="1993897"/>
                <a:pt x="2117" y="1054103"/>
                <a:pt x="6350" y="279409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4</xdr:row>
      <xdr:rowOff>136448</xdr:rowOff>
    </xdr:from>
    <xdr:to>
      <xdr:col>20</xdr:col>
      <xdr:colOff>514350</xdr:colOff>
      <xdr:row>23</xdr:row>
      <xdr:rowOff>12700</xdr:rowOff>
    </xdr:to>
    <xdr:sp macro="" textlink="">
      <xdr:nvSpPr>
        <xdr:cNvPr id="31" name="Rectangle: Rounded Corners 4">
          <a:extLst>
            <a:ext uri="{FF2B5EF4-FFF2-40B4-BE49-F238E27FC236}">
              <a16:creationId xmlns:a16="http://schemas.microsoft.com/office/drawing/2014/main" id="{80BABC78-7F07-4376-B127-B91DF581981E}"/>
            </a:ext>
          </a:extLst>
        </xdr:cNvPr>
        <xdr:cNvSpPr/>
      </xdr:nvSpPr>
      <xdr:spPr>
        <a:xfrm>
          <a:off x="2965450" y="796848"/>
          <a:ext cx="8724900" cy="3013152"/>
        </a:xfrm>
        <a:custGeom>
          <a:avLst/>
          <a:gdLst>
            <a:gd name="connsiteX0" fmla="*/ 0 w 8712200"/>
            <a:gd name="connsiteY0" fmla="*/ 501660 h 3009900"/>
            <a:gd name="connsiteX1" fmla="*/ 501660 w 8712200"/>
            <a:gd name="connsiteY1" fmla="*/ 0 h 3009900"/>
            <a:gd name="connsiteX2" fmla="*/ 8210540 w 8712200"/>
            <a:gd name="connsiteY2" fmla="*/ 0 h 3009900"/>
            <a:gd name="connsiteX3" fmla="*/ 8712200 w 8712200"/>
            <a:gd name="connsiteY3" fmla="*/ 501660 h 3009900"/>
            <a:gd name="connsiteX4" fmla="*/ 8712200 w 8712200"/>
            <a:gd name="connsiteY4" fmla="*/ 2508240 h 3009900"/>
            <a:gd name="connsiteX5" fmla="*/ 8210540 w 8712200"/>
            <a:gd name="connsiteY5" fmla="*/ 3009900 h 3009900"/>
            <a:gd name="connsiteX6" fmla="*/ 501660 w 8712200"/>
            <a:gd name="connsiteY6" fmla="*/ 3009900 h 3009900"/>
            <a:gd name="connsiteX7" fmla="*/ 0 w 8712200"/>
            <a:gd name="connsiteY7" fmla="*/ 2508240 h 3009900"/>
            <a:gd name="connsiteX8" fmla="*/ 0 w 8712200"/>
            <a:gd name="connsiteY8" fmla="*/ 501660 h 3009900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0 w 8712200"/>
            <a:gd name="connsiteY7" fmla="*/ 2509744 h 3011404"/>
            <a:gd name="connsiteX8" fmla="*/ 0 w 8712200"/>
            <a:gd name="connsiteY8" fmla="*/ 242814 h 3011404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12700 w 8712200"/>
            <a:gd name="connsiteY7" fmla="*/ 2662144 h 3011404"/>
            <a:gd name="connsiteX8" fmla="*/ 0 w 871220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5031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34441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2872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4562 h 3013152"/>
            <a:gd name="connsiteX1" fmla="*/ 501660 w 8718550"/>
            <a:gd name="connsiteY1" fmla="*/ 3252 h 3013152"/>
            <a:gd name="connsiteX2" fmla="*/ 8210540 w 8718550"/>
            <a:gd name="connsiteY2" fmla="*/ 3252 h 3013152"/>
            <a:gd name="connsiteX3" fmla="*/ 8693150 w 8718550"/>
            <a:gd name="connsiteY3" fmla="*/ 231862 h 3013152"/>
            <a:gd name="connsiteX4" fmla="*/ 8718550 w 8718550"/>
            <a:gd name="connsiteY4" fmla="*/ 2695642 h 3013152"/>
            <a:gd name="connsiteX5" fmla="*/ 8210540 w 8718550"/>
            <a:gd name="connsiteY5" fmla="*/ 3013152 h 3013152"/>
            <a:gd name="connsiteX6" fmla="*/ 501660 w 8718550"/>
            <a:gd name="connsiteY6" fmla="*/ 3013152 h 3013152"/>
            <a:gd name="connsiteX7" fmla="*/ 12700 w 8718550"/>
            <a:gd name="connsiteY7" fmla="*/ 2663892 h 3013152"/>
            <a:gd name="connsiteX8" fmla="*/ 0 w 8718550"/>
            <a:gd name="connsiteY8" fmla="*/ 244562 h 3013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18550" h="3013152">
              <a:moveTo>
                <a:pt x="0" y="244562"/>
              </a:moveTo>
              <a:cubicBezTo>
                <a:pt x="0" y="-32497"/>
                <a:pt x="224601" y="3252"/>
                <a:pt x="501660" y="3252"/>
              </a:cubicBezTo>
              <a:lnTo>
                <a:pt x="8210540" y="3252"/>
              </a:lnTo>
              <a:cubicBezTo>
                <a:pt x="8487599" y="3252"/>
                <a:pt x="8693150" y="-45197"/>
                <a:pt x="8693150" y="231862"/>
              </a:cubicBezTo>
              <a:cubicBezTo>
                <a:pt x="8695267" y="962105"/>
                <a:pt x="8716433" y="1965399"/>
                <a:pt x="8718550" y="2695642"/>
              </a:cubicBezTo>
              <a:cubicBezTo>
                <a:pt x="8718550" y="2972701"/>
                <a:pt x="8487599" y="3013152"/>
                <a:pt x="8210540" y="3013152"/>
              </a:cubicBezTo>
              <a:lnTo>
                <a:pt x="501660" y="3013152"/>
              </a:lnTo>
              <a:cubicBezTo>
                <a:pt x="224601" y="3013152"/>
                <a:pt x="12700" y="2940951"/>
                <a:pt x="12700" y="2663892"/>
              </a:cubicBezTo>
              <a:cubicBezTo>
                <a:pt x="8467" y="1857449"/>
                <a:pt x="4233" y="1051005"/>
                <a:pt x="0" y="244562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5</xdr:row>
      <xdr:rowOff>75362</xdr:rowOff>
    </xdr:from>
    <xdr:to>
      <xdr:col>9</xdr:col>
      <xdr:colOff>95250</xdr:colOff>
      <xdr:row>22</xdr:row>
      <xdr:rowOff>38100</xdr:rowOff>
    </xdr:to>
    <xdr:sp macro="" textlink="">
      <xdr:nvSpPr>
        <xdr:cNvPr id="32" name="Rectangle: Rounded Corners 5">
          <a:extLst>
            <a:ext uri="{FF2B5EF4-FFF2-40B4-BE49-F238E27FC236}">
              <a16:creationId xmlns:a16="http://schemas.microsoft.com/office/drawing/2014/main" id="{D09AF3F2-B17D-4D63-A5B1-C21E33D0B73A}"/>
            </a:ext>
          </a:extLst>
        </xdr:cNvPr>
        <xdr:cNvSpPr/>
      </xdr:nvSpPr>
      <xdr:spPr>
        <a:xfrm>
          <a:off x="3149600" y="9008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2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330200</xdr:colOff>
      <xdr:row>5</xdr:row>
      <xdr:rowOff>62662</xdr:rowOff>
    </xdr:from>
    <xdr:to>
      <xdr:col>13</xdr:col>
      <xdr:colOff>69850</xdr:colOff>
      <xdr:row>22</xdr:row>
      <xdr:rowOff>25400</xdr:rowOff>
    </xdr:to>
    <xdr:sp macro="" textlink="">
      <xdr:nvSpPr>
        <xdr:cNvPr id="33" name="Rectangle: Rounded Corners 5">
          <a:extLst>
            <a:ext uri="{FF2B5EF4-FFF2-40B4-BE49-F238E27FC236}">
              <a16:creationId xmlns:a16="http://schemas.microsoft.com/office/drawing/2014/main" id="{C00BEE17-4E69-4D42-A12C-FBC7C70A0E14}"/>
            </a:ext>
          </a:extLst>
        </xdr:cNvPr>
        <xdr:cNvSpPr/>
      </xdr:nvSpPr>
      <xdr:spPr>
        <a:xfrm>
          <a:off x="5359400" y="8881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5</xdr:row>
      <xdr:rowOff>88900</xdr:rowOff>
    </xdr:from>
    <xdr:to>
      <xdr:col>20</xdr:col>
      <xdr:colOff>234950</xdr:colOff>
      <xdr:row>8</xdr:row>
      <xdr:rowOff>63500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07A88F3-355D-43E6-B27F-EB09946D6C11}"/>
            </a:ext>
          </a:extLst>
        </xdr:cNvPr>
        <xdr:cNvSpPr/>
      </xdr:nvSpPr>
      <xdr:spPr>
        <a:xfrm>
          <a:off x="7512050" y="9144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260350</xdr:colOff>
      <xdr:row>9</xdr:row>
      <xdr:rowOff>50800</xdr:rowOff>
    </xdr:from>
    <xdr:to>
      <xdr:col>20</xdr:col>
      <xdr:colOff>247650</xdr:colOff>
      <xdr:row>12</xdr:row>
      <xdr:rowOff>25400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9006283F-E25F-43CF-B367-3FDBE5926525}"/>
            </a:ext>
          </a:extLst>
        </xdr:cNvPr>
        <xdr:cNvSpPr/>
      </xdr:nvSpPr>
      <xdr:spPr>
        <a:xfrm>
          <a:off x="7524750" y="15367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13</xdr:row>
      <xdr:rowOff>12700</xdr:rowOff>
    </xdr:from>
    <xdr:to>
      <xdr:col>20</xdr:col>
      <xdr:colOff>254000</xdr:colOff>
      <xdr:row>15</xdr:row>
      <xdr:rowOff>152400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F6B33339-7294-45B0-9E4E-5117608EA7BC}"/>
            </a:ext>
          </a:extLst>
        </xdr:cNvPr>
        <xdr:cNvSpPr/>
      </xdr:nvSpPr>
      <xdr:spPr>
        <a:xfrm>
          <a:off x="7531100" y="21590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16</xdr:row>
      <xdr:rowOff>95250</xdr:rowOff>
    </xdr:from>
    <xdr:to>
      <xdr:col>20</xdr:col>
      <xdr:colOff>298450</xdr:colOff>
      <xdr:row>21</xdr:row>
      <xdr:rowOff>120650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F077A467-A3B6-4B3F-BFD6-C67B82CB480B}"/>
            </a:ext>
          </a:extLst>
        </xdr:cNvPr>
        <xdr:cNvSpPr/>
      </xdr:nvSpPr>
      <xdr:spPr>
        <a:xfrm>
          <a:off x="7518400" y="2736850"/>
          <a:ext cx="3956050" cy="850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450850</xdr:colOff>
      <xdr:row>5</xdr:row>
      <xdr:rowOff>127000</xdr:rowOff>
    </xdr:from>
    <xdr:to>
      <xdr:col>8</xdr:col>
      <xdr:colOff>533400</xdr:colOff>
      <xdr:row>11</xdr:row>
      <xdr:rowOff>12700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43664FE-F2E7-4349-8DD1-AE026478CD24}"/>
            </a:ext>
          </a:extLst>
        </xdr:cNvPr>
        <xdr:cNvSpPr txBox="1"/>
      </xdr:nvSpPr>
      <xdr:spPr>
        <a:xfrm>
          <a:off x="3244850" y="952500"/>
          <a:ext cx="175895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Income</a:t>
          </a:r>
          <a:endParaRPr lang="en-US" sz="2000">
            <a:latin typeface="Aptos ExtraBold" panose="020B0004020202020204" pitchFamily="34" charset="0"/>
          </a:endParaRPr>
        </a:p>
      </xdr:txBody>
    </xdr:sp>
    <xdr:clientData/>
  </xdr:twoCellAnchor>
  <xdr:twoCellAnchor>
    <xdr:from>
      <xdr:col>9</xdr:col>
      <xdr:colOff>431800</xdr:colOff>
      <xdr:row>5</xdr:row>
      <xdr:rowOff>127000</xdr:rowOff>
    </xdr:from>
    <xdr:to>
      <xdr:col>12</xdr:col>
      <xdr:colOff>514350</xdr:colOff>
      <xdr:row>10</xdr:row>
      <xdr:rowOff>76200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EB949BC-744D-4152-9106-BC977CFDAB11}"/>
            </a:ext>
          </a:extLst>
        </xdr:cNvPr>
        <xdr:cNvSpPr txBox="1"/>
      </xdr:nvSpPr>
      <xdr:spPr>
        <a:xfrm>
          <a:off x="5461000" y="952500"/>
          <a:ext cx="1758950" cy="774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Expenses</a:t>
          </a:r>
          <a:endParaRPr kumimoji="0" lang="en-US" sz="2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ptos ExtraBold" panose="020B0004020202020204" pitchFamily="34" charset="0"/>
            <a:cs typeface="+mn-cs"/>
          </a:endParaRPr>
        </a:p>
      </xdr:txBody>
    </xdr:sp>
    <xdr:clientData/>
  </xdr:twoCellAnchor>
  <xdr:twoCellAnchor>
    <xdr:from>
      <xdr:col>13</xdr:col>
      <xdr:colOff>374650</xdr:colOff>
      <xdr:row>17</xdr:row>
      <xdr:rowOff>158750</xdr:rowOff>
    </xdr:from>
    <xdr:to>
      <xdr:col>17</xdr:col>
      <xdr:colOff>19050</xdr:colOff>
      <xdr:row>20</xdr:row>
      <xdr:rowOff>44450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1477625-84B4-45F1-A9EE-7A1E9FF09AEF}"/>
            </a:ext>
          </a:extLst>
        </xdr:cNvPr>
        <xdr:cNvSpPr txBox="1"/>
      </xdr:nvSpPr>
      <xdr:spPr>
        <a:xfrm>
          <a:off x="7639050" y="2965450"/>
          <a:ext cx="18796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Net Balance : </a:t>
          </a:r>
        </a:p>
      </xdr:txBody>
    </xdr:sp>
    <xdr:clientData/>
  </xdr:twoCellAnchor>
  <xdr:twoCellAnchor>
    <xdr:from>
      <xdr:col>13</xdr:col>
      <xdr:colOff>336550</xdr:colOff>
      <xdr:row>13</xdr:row>
      <xdr:rowOff>76200</xdr:rowOff>
    </xdr:from>
    <xdr:to>
      <xdr:col>17</xdr:col>
      <xdr:colOff>44450</xdr:colOff>
      <xdr:row>15</xdr:row>
      <xdr:rowOff>127000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5C3AC1E-CAFA-424B-BEAA-28A5CB3DA06E}"/>
            </a:ext>
          </a:extLst>
        </xdr:cNvPr>
        <xdr:cNvSpPr txBox="1"/>
      </xdr:nvSpPr>
      <xdr:spPr>
        <a:xfrm>
          <a:off x="7600950" y="2222500"/>
          <a:ext cx="1943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Withdraw Count : </a:t>
          </a:r>
        </a:p>
      </xdr:txBody>
    </xdr:sp>
    <xdr:clientData/>
  </xdr:twoCellAnchor>
  <xdr:twoCellAnchor>
    <xdr:from>
      <xdr:col>13</xdr:col>
      <xdr:colOff>336550</xdr:colOff>
      <xdr:row>9</xdr:row>
      <xdr:rowOff>101600</xdr:rowOff>
    </xdr:from>
    <xdr:to>
      <xdr:col>17</xdr:col>
      <xdr:colOff>127000</xdr:colOff>
      <xdr:row>11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42516DE-03B4-42D9-80C9-2E4302BD4985}"/>
            </a:ext>
          </a:extLst>
        </xdr:cNvPr>
        <xdr:cNvSpPr txBox="1"/>
      </xdr:nvSpPr>
      <xdr:spPr>
        <a:xfrm>
          <a:off x="7600950" y="1587500"/>
          <a:ext cx="20256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Deposit Count : </a:t>
          </a:r>
        </a:p>
      </xdr:txBody>
    </xdr:sp>
    <xdr:clientData/>
  </xdr:twoCellAnchor>
  <xdr:twoCellAnchor>
    <xdr:from>
      <xdr:col>13</xdr:col>
      <xdr:colOff>311150</xdr:colOff>
      <xdr:row>5</xdr:row>
      <xdr:rowOff>139700</xdr:rowOff>
    </xdr:from>
    <xdr:to>
      <xdr:col>17</xdr:col>
      <xdr:colOff>330200</xdr:colOff>
      <xdr:row>8</xdr:row>
      <xdr:rowOff>25400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460FB2B-468E-44C9-972E-A41B36E0E437}"/>
            </a:ext>
          </a:extLst>
        </xdr:cNvPr>
        <xdr:cNvSpPr txBox="1"/>
      </xdr:nvSpPr>
      <xdr:spPr>
        <a:xfrm>
          <a:off x="7575550" y="965200"/>
          <a:ext cx="225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latin typeface="Courier New" panose="02070309020205020404" pitchFamily="49" charset="0"/>
              <a:cs typeface="Courier New" panose="02070309020205020404" pitchFamily="49" charset="0"/>
            </a:rPr>
            <a:t>Average Transactions : </a:t>
          </a:r>
        </a:p>
      </xdr:txBody>
    </xdr:sp>
    <xdr:clientData/>
  </xdr:twoCellAnchor>
  <xdr:twoCellAnchor>
    <xdr:from>
      <xdr:col>0</xdr:col>
      <xdr:colOff>368300</xdr:colOff>
      <xdr:row>5</xdr:row>
      <xdr:rowOff>154305</xdr:rowOff>
    </xdr:from>
    <xdr:to>
      <xdr:col>4</xdr:col>
      <xdr:colOff>355600</xdr:colOff>
      <xdr:row>9</xdr:row>
      <xdr:rowOff>10795</xdr:rowOff>
    </xdr:to>
    <xdr:sp macro="" textlink="">
      <xdr:nvSpPr>
        <xdr:cNvPr id="44" name="Rectangle: Rounded Corners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B79AB-B6F1-4367-8F6D-7A9679D3A295}"/>
            </a:ext>
          </a:extLst>
        </xdr:cNvPr>
        <xdr:cNvSpPr/>
      </xdr:nvSpPr>
      <xdr:spPr>
        <a:xfrm>
          <a:off x="368300" y="9798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Overall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10</xdr:row>
      <xdr:rowOff>46355</xdr:rowOff>
    </xdr:from>
    <xdr:to>
      <xdr:col>4</xdr:col>
      <xdr:colOff>374650</xdr:colOff>
      <xdr:row>13</xdr:row>
      <xdr:rowOff>67945</xdr:rowOff>
    </xdr:to>
    <xdr:sp macro="[0]!RectangleRoundedCorners30_Click" textlink="">
      <xdr:nvSpPr>
        <xdr:cNvPr id="45" name="Rectangle: Rounded Corners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18A619-0DB7-424E-B3C5-ECDBC5641905}"/>
            </a:ext>
          </a:extLst>
        </xdr:cNvPr>
        <xdr:cNvSpPr/>
      </xdr:nvSpPr>
      <xdr:spPr>
        <a:xfrm>
          <a:off x="387350" y="16973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March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14</xdr:row>
      <xdr:rowOff>90805</xdr:rowOff>
    </xdr:from>
    <xdr:to>
      <xdr:col>4</xdr:col>
      <xdr:colOff>374650</xdr:colOff>
      <xdr:row>17</xdr:row>
      <xdr:rowOff>112395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E69A20D4-5F9F-4F2B-8063-627A3C9450DF}"/>
            </a:ext>
          </a:extLst>
        </xdr:cNvPr>
        <xdr:cNvSpPr/>
      </xdr:nvSpPr>
      <xdr:spPr>
        <a:xfrm>
          <a:off x="387350" y="24022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April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18</xdr:row>
      <xdr:rowOff>135255</xdr:rowOff>
    </xdr:from>
    <xdr:to>
      <xdr:col>4</xdr:col>
      <xdr:colOff>374650</xdr:colOff>
      <xdr:row>21</xdr:row>
      <xdr:rowOff>156845</xdr:rowOff>
    </xdr:to>
    <xdr:sp macro="" textlink="">
      <xdr:nvSpPr>
        <xdr:cNvPr id="47" name="Rectangle: Rounded Corners 4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3EC162-1134-4C61-9121-05FBF499EE56}"/>
            </a:ext>
          </a:extLst>
        </xdr:cNvPr>
        <xdr:cNvSpPr/>
      </xdr:nvSpPr>
      <xdr:spPr>
        <a:xfrm>
          <a:off x="387350" y="31070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May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17</xdr:col>
      <xdr:colOff>158750</xdr:colOff>
      <xdr:row>5</xdr:row>
      <xdr:rowOff>139700</xdr:rowOff>
    </xdr:from>
    <xdr:to>
      <xdr:col>19</xdr:col>
      <xdr:colOff>139700</xdr:colOff>
      <xdr:row>8</xdr:row>
      <xdr:rowOff>25400</xdr:rowOff>
    </xdr:to>
    <xdr:sp macro="" textlink="'Month2  April'!B48">
      <xdr:nvSpPr>
        <xdr:cNvPr id="48" name="TextBox 47">
          <a:extLst>
            <a:ext uri="{FF2B5EF4-FFF2-40B4-BE49-F238E27FC236}">
              <a16:creationId xmlns:a16="http://schemas.microsoft.com/office/drawing/2014/main" id="{E2214E25-E834-4B96-AF42-FC01395A008B}"/>
            </a:ext>
          </a:extLst>
        </xdr:cNvPr>
        <xdr:cNvSpPr txBox="1"/>
      </xdr:nvSpPr>
      <xdr:spPr>
        <a:xfrm>
          <a:off x="9658350" y="96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F75C-50CE-4D16-BD61-4847C948D3BB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0.005128205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139700</xdr:colOff>
      <xdr:row>9</xdr:row>
      <xdr:rowOff>107950</xdr:rowOff>
    </xdr:from>
    <xdr:to>
      <xdr:col>18</xdr:col>
      <xdr:colOff>120650</xdr:colOff>
      <xdr:row>11</xdr:row>
      <xdr:rowOff>158750</xdr:rowOff>
    </xdr:to>
    <xdr:sp macro="" textlink="'Month2  April'!B49">
      <xdr:nvSpPr>
        <xdr:cNvPr id="49" name="TextBox 48">
          <a:extLst>
            <a:ext uri="{FF2B5EF4-FFF2-40B4-BE49-F238E27FC236}">
              <a16:creationId xmlns:a16="http://schemas.microsoft.com/office/drawing/2014/main" id="{A67C394A-4D46-405E-BE28-A53C37CB36C5}"/>
            </a:ext>
          </a:extLst>
        </xdr:cNvPr>
        <xdr:cNvSpPr txBox="1"/>
      </xdr:nvSpPr>
      <xdr:spPr>
        <a:xfrm>
          <a:off x="9080500" y="15938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8DC0E45-5981-4553-9683-CC24D94EB093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5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247650</xdr:colOff>
      <xdr:row>13</xdr:row>
      <xdr:rowOff>88900</xdr:rowOff>
    </xdr:from>
    <xdr:to>
      <xdr:col>18</xdr:col>
      <xdr:colOff>228600</xdr:colOff>
      <xdr:row>15</xdr:row>
      <xdr:rowOff>139700</xdr:rowOff>
    </xdr:to>
    <xdr:sp macro="" textlink="'Month2  April'!B50">
      <xdr:nvSpPr>
        <xdr:cNvPr id="50" name="TextBox 49">
          <a:extLst>
            <a:ext uri="{FF2B5EF4-FFF2-40B4-BE49-F238E27FC236}">
              <a16:creationId xmlns:a16="http://schemas.microsoft.com/office/drawing/2014/main" id="{8A445C35-57B2-4340-AAD4-701A536BCD76}"/>
            </a:ext>
          </a:extLst>
        </xdr:cNvPr>
        <xdr:cNvSpPr txBox="1"/>
      </xdr:nvSpPr>
      <xdr:spPr>
        <a:xfrm>
          <a:off x="9188450" y="223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DDE222-04D5-4970-B9E9-7DD097E1E159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34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381000</xdr:colOff>
      <xdr:row>18</xdr:row>
      <xdr:rowOff>6350</xdr:rowOff>
    </xdr:from>
    <xdr:to>
      <xdr:col>18</xdr:col>
      <xdr:colOff>361950</xdr:colOff>
      <xdr:row>20</xdr:row>
      <xdr:rowOff>57150</xdr:rowOff>
    </xdr:to>
    <xdr:sp macro="" textlink="'Month2  April'!B47">
      <xdr:nvSpPr>
        <xdr:cNvPr id="51" name="TextBox 50">
          <a:extLst>
            <a:ext uri="{FF2B5EF4-FFF2-40B4-BE49-F238E27FC236}">
              <a16:creationId xmlns:a16="http://schemas.microsoft.com/office/drawing/2014/main" id="{29AC652E-11E1-4A43-8876-14B976670A4C}"/>
            </a:ext>
          </a:extLst>
        </xdr:cNvPr>
        <xdr:cNvSpPr txBox="1"/>
      </xdr:nvSpPr>
      <xdr:spPr>
        <a:xfrm>
          <a:off x="9321800" y="29781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05D7E9A-762D-4E42-A783-069BE5554464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-2.79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63500</xdr:colOff>
      <xdr:row>10</xdr:row>
      <xdr:rowOff>95250</xdr:rowOff>
    </xdr:from>
    <xdr:to>
      <xdr:col>8</xdr:col>
      <xdr:colOff>330200</xdr:colOff>
      <xdr:row>20</xdr:row>
      <xdr:rowOff>107950</xdr:rowOff>
    </xdr:to>
    <xdr:sp macro="" textlink="'Month2  April'!B45">
      <xdr:nvSpPr>
        <xdr:cNvPr id="52" name="Rectangle: Rounded Corners 5">
          <a:extLst>
            <a:ext uri="{FF2B5EF4-FFF2-40B4-BE49-F238E27FC236}">
              <a16:creationId xmlns:a16="http://schemas.microsoft.com/office/drawing/2014/main" id="{51A79182-C338-45D0-A417-CD3609FE97ED}"/>
            </a:ext>
          </a:extLst>
        </xdr:cNvPr>
        <xdr:cNvSpPr/>
      </xdr:nvSpPr>
      <xdr:spPr>
        <a:xfrm>
          <a:off x="3416300" y="17462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28B0DBA8-B88C-4EBA-B58F-C75A55E6A803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4951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10</xdr:col>
      <xdr:colOff>50800</xdr:colOff>
      <xdr:row>10</xdr:row>
      <xdr:rowOff>107950</xdr:rowOff>
    </xdr:from>
    <xdr:to>
      <xdr:col>12</xdr:col>
      <xdr:colOff>317500</xdr:colOff>
      <xdr:row>20</xdr:row>
      <xdr:rowOff>120650</xdr:rowOff>
    </xdr:to>
    <xdr:sp macro="" textlink="'Month2  April'!B46">
      <xdr:nvSpPr>
        <xdr:cNvPr id="53" name="Rectangle: Rounded Corners 5">
          <a:extLst>
            <a:ext uri="{FF2B5EF4-FFF2-40B4-BE49-F238E27FC236}">
              <a16:creationId xmlns:a16="http://schemas.microsoft.com/office/drawing/2014/main" id="{89B094CC-27EB-45D4-BBFC-93C310BB158B}"/>
            </a:ext>
          </a:extLst>
        </xdr:cNvPr>
        <xdr:cNvSpPr/>
      </xdr:nvSpPr>
      <xdr:spPr>
        <a:xfrm>
          <a:off x="5638800" y="17589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50451A5A-66DB-4116-925D-6C7E198A0184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4953.79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7</xdr:col>
      <xdr:colOff>57150</xdr:colOff>
      <xdr:row>17</xdr:row>
      <xdr:rowOff>50800</xdr:rowOff>
    </xdr:from>
    <xdr:to>
      <xdr:col>7</xdr:col>
      <xdr:colOff>406400</xdr:colOff>
      <xdr:row>19</xdr:row>
      <xdr:rowOff>69850</xdr:rowOff>
    </xdr:to>
    <xdr:pic>
      <xdr:nvPicPr>
        <xdr:cNvPr id="9" name="Graphic 8" descr="Wallet with solid fill">
          <a:extLst>
            <a:ext uri="{FF2B5EF4-FFF2-40B4-BE49-F238E27FC236}">
              <a16:creationId xmlns:a16="http://schemas.microsoft.com/office/drawing/2014/main" id="{8E719F94-49DD-4006-982A-171AA775E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68750" y="2857500"/>
          <a:ext cx="349250" cy="349250"/>
        </a:xfrm>
        <a:prstGeom prst="rect">
          <a:avLst/>
        </a:prstGeom>
      </xdr:spPr>
    </xdr:pic>
    <xdr:clientData/>
  </xdr:twoCellAnchor>
  <xdr:twoCellAnchor>
    <xdr:from>
      <xdr:col>11</xdr:col>
      <xdr:colOff>108082</xdr:colOff>
      <xdr:row>17</xdr:row>
      <xdr:rowOff>148034</xdr:rowOff>
    </xdr:from>
    <xdr:to>
      <xdr:col>11</xdr:col>
      <xdr:colOff>370019</xdr:colOff>
      <xdr:row>19</xdr:row>
      <xdr:rowOff>36115</xdr:rowOff>
    </xdr:to>
    <xdr:sp macro="" textlink="">
      <xdr:nvSpPr>
        <xdr:cNvPr id="10" name="Graphic 31" descr="Wallet with solid fill">
          <a:extLst>
            <a:ext uri="{FF2B5EF4-FFF2-40B4-BE49-F238E27FC236}">
              <a16:creationId xmlns:a16="http://schemas.microsoft.com/office/drawing/2014/main" id="{DDCFF6F0-65A3-495A-878D-3EB8EE126D74}"/>
            </a:ext>
          </a:extLst>
        </xdr:cNvPr>
        <xdr:cNvSpPr/>
      </xdr:nvSpPr>
      <xdr:spPr>
        <a:xfrm>
          <a:off x="6254882" y="2954734"/>
          <a:ext cx="261937" cy="218281"/>
        </a:xfrm>
        <a:custGeom>
          <a:avLst/>
          <a:gdLst>
            <a:gd name="connsiteX0" fmla="*/ 218281 w 261937"/>
            <a:gd name="connsiteY0" fmla="*/ 141883 h 218281"/>
            <a:gd name="connsiteX1" fmla="*/ 203729 w 261937"/>
            <a:gd name="connsiteY1" fmla="*/ 127331 h 218281"/>
            <a:gd name="connsiteX2" fmla="*/ 218281 w 261937"/>
            <a:gd name="connsiteY2" fmla="*/ 112779 h 218281"/>
            <a:gd name="connsiteX3" fmla="*/ 232833 w 261937"/>
            <a:gd name="connsiteY3" fmla="*/ 127331 h 218281"/>
            <a:gd name="connsiteX4" fmla="*/ 218281 w 261937"/>
            <a:gd name="connsiteY4" fmla="*/ 141883 h 218281"/>
            <a:gd name="connsiteX5" fmla="*/ 254661 w 261937"/>
            <a:gd name="connsiteY5" fmla="*/ 90951 h 218281"/>
            <a:gd name="connsiteX6" fmla="*/ 247385 w 261937"/>
            <a:gd name="connsiteY6" fmla="*/ 90951 h 218281"/>
            <a:gd name="connsiteX7" fmla="*/ 247385 w 261937"/>
            <a:gd name="connsiteY7" fmla="*/ 50932 h 218281"/>
            <a:gd name="connsiteX8" fmla="*/ 232833 w 261937"/>
            <a:gd name="connsiteY8" fmla="*/ 36380 h 218281"/>
            <a:gd name="connsiteX9" fmla="*/ 29104 w 261937"/>
            <a:gd name="connsiteY9" fmla="*/ 36380 h 218281"/>
            <a:gd name="connsiteX10" fmla="*/ 21828 w 261937"/>
            <a:gd name="connsiteY10" fmla="*/ 29104 h 218281"/>
            <a:gd name="connsiteX11" fmla="*/ 29104 w 261937"/>
            <a:gd name="connsiteY11" fmla="*/ 21828 h 218281"/>
            <a:gd name="connsiteX12" fmla="*/ 232833 w 261937"/>
            <a:gd name="connsiteY12" fmla="*/ 21828 h 218281"/>
            <a:gd name="connsiteX13" fmla="*/ 232833 w 261937"/>
            <a:gd name="connsiteY13" fmla="*/ 14552 h 218281"/>
            <a:gd name="connsiteX14" fmla="*/ 218281 w 261937"/>
            <a:gd name="connsiteY14" fmla="*/ 0 h 218281"/>
            <a:gd name="connsiteX15" fmla="*/ 29104 w 261937"/>
            <a:gd name="connsiteY15" fmla="*/ 0 h 218281"/>
            <a:gd name="connsiteX16" fmla="*/ 0 w 261937"/>
            <a:gd name="connsiteY16" fmla="*/ 29104 h 218281"/>
            <a:gd name="connsiteX17" fmla="*/ 0 w 261937"/>
            <a:gd name="connsiteY17" fmla="*/ 189177 h 218281"/>
            <a:gd name="connsiteX18" fmla="*/ 29104 w 261937"/>
            <a:gd name="connsiteY18" fmla="*/ 218281 h 218281"/>
            <a:gd name="connsiteX19" fmla="*/ 232833 w 261937"/>
            <a:gd name="connsiteY19" fmla="*/ 218281 h 218281"/>
            <a:gd name="connsiteX20" fmla="*/ 247385 w 261937"/>
            <a:gd name="connsiteY20" fmla="*/ 203729 h 218281"/>
            <a:gd name="connsiteX21" fmla="*/ 247385 w 261937"/>
            <a:gd name="connsiteY21" fmla="*/ 163711 h 218281"/>
            <a:gd name="connsiteX22" fmla="*/ 254661 w 261937"/>
            <a:gd name="connsiteY22" fmla="*/ 163711 h 218281"/>
            <a:gd name="connsiteX23" fmla="*/ 261938 w 261937"/>
            <a:gd name="connsiteY23" fmla="*/ 156435 h 218281"/>
            <a:gd name="connsiteX24" fmla="*/ 261938 w 261937"/>
            <a:gd name="connsiteY24" fmla="*/ 98227 h 218281"/>
            <a:gd name="connsiteX25" fmla="*/ 254661 w 261937"/>
            <a:gd name="connsiteY25" fmla="*/ 90951 h 218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261937" h="218281">
              <a:moveTo>
                <a:pt x="218281" y="141883"/>
              </a:moveTo>
              <a:cubicBezTo>
                <a:pt x="210278" y="141883"/>
                <a:pt x="203729" y="135334"/>
                <a:pt x="203729" y="127331"/>
              </a:cubicBezTo>
              <a:cubicBezTo>
                <a:pt x="203729" y="119327"/>
                <a:pt x="210278" y="112779"/>
                <a:pt x="218281" y="112779"/>
              </a:cubicBezTo>
              <a:cubicBezTo>
                <a:pt x="226285" y="112779"/>
                <a:pt x="232833" y="119327"/>
                <a:pt x="232833" y="127331"/>
              </a:cubicBezTo>
              <a:cubicBezTo>
                <a:pt x="232833" y="135334"/>
                <a:pt x="226285" y="141883"/>
                <a:pt x="218281" y="141883"/>
              </a:cubicBezTo>
              <a:close/>
              <a:moveTo>
                <a:pt x="254661" y="90951"/>
              </a:moveTo>
              <a:lnTo>
                <a:pt x="247385" y="90951"/>
              </a:lnTo>
              <a:lnTo>
                <a:pt x="247385" y="50932"/>
              </a:lnTo>
              <a:cubicBezTo>
                <a:pt x="247385" y="42929"/>
                <a:pt x="240837" y="36380"/>
                <a:pt x="232833" y="36380"/>
              </a:cubicBezTo>
              <a:lnTo>
                <a:pt x="29104" y="36380"/>
              </a:lnTo>
              <a:cubicBezTo>
                <a:pt x="25102" y="36380"/>
                <a:pt x="21828" y="33106"/>
                <a:pt x="21828" y="29104"/>
              </a:cubicBezTo>
              <a:cubicBezTo>
                <a:pt x="21828" y="25102"/>
                <a:pt x="25102" y="21828"/>
                <a:pt x="29104" y="21828"/>
              </a:cubicBezTo>
              <a:lnTo>
                <a:pt x="232833" y="21828"/>
              </a:lnTo>
              <a:lnTo>
                <a:pt x="232833" y="14552"/>
              </a:lnTo>
              <a:cubicBezTo>
                <a:pt x="232833" y="6548"/>
                <a:pt x="226285" y="0"/>
                <a:pt x="218281" y="0"/>
              </a:cubicBezTo>
              <a:lnTo>
                <a:pt x="29104" y="0"/>
              </a:lnTo>
              <a:cubicBezTo>
                <a:pt x="13097" y="0"/>
                <a:pt x="0" y="13097"/>
                <a:pt x="0" y="29104"/>
              </a:cubicBezTo>
              <a:lnTo>
                <a:pt x="0" y="189177"/>
              </a:lnTo>
              <a:cubicBezTo>
                <a:pt x="0" y="205184"/>
                <a:pt x="13097" y="218281"/>
                <a:pt x="29104" y="218281"/>
              </a:cubicBezTo>
              <a:lnTo>
                <a:pt x="232833" y="218281"/>
              </a:lnTo>
              <a:cubicBezTo>
                <a:pt x="240837" y="218281"/>
                <a:pt x="247385" y="211733"/>
                <a:pt x="247385" y="203729"/>
              </a:cubicBezTo>
              <a:lnTo>
                <a:pt x="247385" y="163711"/>
              </a:lnTo>
              <a:lnTo>
                <a:pt x="254661" y="163711"/>
              </a:lnTo>
              <a:cubicBezTo>
                <a:pt x="258663" y="163711"/>
                <a:pt x="261938" y="160437"/>
                <a:pt x="261938" y="156435"/>
              </a:cubicBezTo>
              <a:lnTo>
                <a:pt x="261938" y="98227"/>
              </a:lnTo>
              <a:cubicBezTo>
                <a:pt x="261938" y="94225"/>
                <a:pt x="258663" y="90951"/>
                <a:pt x="254661" y="90951"/>
              </a:cubicBezTo>
              <a:close/>
            </a:path>
          </a:pathLst>
        </a:custGeom>
        <a:solidFill>
          <a:schemeClr val="bg2"/>
        </a:solidFill>
        <a:ln w="12700" cap="flat">
          <a:solidFill>
            <a:schemeClr val="dk1"/>
          </a:solidFill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7</xdr:col>
      <xdr:colOff>44450</xdr:colOff>
      <xdr:row>11</xdr:row>
      <xdr:rowOff>50800</xdr:rowOff>
    </xdr:from>
    <xdr:to>
      <xdr:col>7</xdr:col>
      <xdr:colOff>387350</xdr:colOff>
      <xdr:row>13</xdr:row>
      <xdr:rowOff>63500</xdr:rowOff>
    </xdr:to>
    <xdr:pic>
      <xdr:nvPicPr>
        <xdr:cNvPr id="11" name="Graphic 10" descr="Badge Follow with solid fill">
          <a:extLst>
            <a:ext uri="{FF2B5EF4-FFF2-40B4-BE49-F238E27FC236}">
              <a16:creationId xmlns:a16="http://schemas.microsoft.com/office/drawing/2014/main" id="{546C0ED8-70C5-491C-BCA5-DDDA1460A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56050" y="18669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11</xdr:row>
      <xdr:rowOff>57150</xdr:rowOff>
    </xdr:from>
    <xdr:to>
      <xdr:col>11</xdr:col>
      <xdr:colOff>406400</xdr:colOff>
      <xdr:row>13</xdr:row>
      <xdr:rowOff>76200</xdr:rowOff>
    </xdr:to>
    <xdr:pic>
      <xdr:nvPicPr>
        <xdr:cNvPr id="12" name="Graphic 11" descr="Badge Unfollow with solid fill">
          <a:extLst>
            <a:ext uri="{FF2B5EF4-FFF2-40B4-BE49-F238E27FC236}">
              <a16:creationId xmlns:a16="http://schemas.microsoft.com/office/drawing/2014/main" id="{841CEADD-0E09-442A-A6EB-CF051B0F4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203950" y="1873250"/>
          <a:ext cx="349250" cy="3492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24</xdr:row>
      <xdr:rowOff>101600</xdr:rowOff>
    </xdr:from>
    <xdr:to>
      <xdr:col>20</xdr:col>
      <xdr:colOff>463550</xdr:colOff>
      <xdr:row>27</xdr:row>
      <xdr:rowOff>101600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C620BD8-FD73-492D-8981-3DA6675CAAAE}"/>
            </a:ext>
          </a:extLst>
        </xdr:cNvPr>
        <xdr:cNvSpPr/>
      </xdr:nvSpPr>
      <xdr:spPr>
        <a:xfrm>
          <a:off x="152400" y="4064000"/>
          <a:ext cx="11487150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330200</xdr:colOff>
      <xdr:row>25</xdr:row>
      <xdr:rowOff>12700</xdr:rowOff>
    </xdr:from>
    <xdr:to>
      <xdr:col>21</xdr:col>
      <xdr:colOff>117475</xdr:colOff>
      <xdr:row>27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3619AB-D1F2-43B0-B54B-69D4CCED43FB}"/>
            </a:ext>
          </a:extLst>
        </xdr:cNvPr>
        <xdr:cNvSpPr txBox="1"/>
      </xdr:nvSpPr>
      <xdr:spPr>
        <a:xfrm>
          <a:off x="330200" y="4140200"/>
          <a:ext cx="115220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Graphical Representation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152400</xdr:colOff>
      <xdr:row>28</xdr:row>
      <xdr:rowOff>37719</xdr:rowOff>
    </xdr:from>
    <xdr:to>
      <xdr:col>20</xdr:col>
      <xdr:colOff>450850</xdr:colOff>
      <xdr:row>46</xdr:row>
      <xdr:rowOff>69849</xdr:rowOff>
    </xdr:to>
    <xdr:sp macro="" textlink="">
      <xdr:nvSpPr>
        <xdr:cNvPr id="15" name="Rectangle: Rounded Corners 43">
          <a:extLst>
            <a:ext uri="{FF2B5EF4-FFF2-40B4-BE49-F238E27FC236}">
              <a16:creationId xmlns:a16="http://schemas.microsoft.com/office/drawing/2014/main" id="{731DAD6E-9F93-4BE7-AB30-A80353B99F7B}"/>
            </a:ext>
          </a:extLst>
        </xdr:cNvPr>
        <xdr:cNvSpPr/>
      </xdr:nvSpPr>
      <xdr:spPr>
        <a:xfrm>
          <a:off x="152400" y="4660519"/>
          <a:ext cx="11474450" cy="3003930"/>
        </a:xfrm>
        <a:custGeom>
          <a:avLst/>
          <a:gdLst>
            <a:gd name="connsiteX0" fmla="*/ 0 w 11512550"/>
            <a:gd name="connsiteY0" fmla="*/ 693129 h 3003550"/>
            <a:gd name="connsiteX1" fmla="*/ 693129 w 11512550"/>
            <a:gd name="connsiteY1" fmla="*/ 0 h 3003550"/>
            <a:gd name="connsiteX2" fmla="*/ 10819421 w 11512550"/>
            <a:gd name="connsiteY2" fmla="*/ 0 h 3003550"/>
            <a:gd name="connsiteX3" fmla="*/ 11512550 w 11512550"/>
            <a:gd name="connsiteY3" fmla="*/ 693129 h 3003550"/>
            <a:gd name="connsiteX4" fmla="*/ 11512550 w 11512550"/>
            <a:gd name="connsiteY4" fmla="*/ 2310421 h 3003550"/>
            <a:gd name="connsiteX5" fmla="*/ 10819421 w 11512550"/>
            <a:gd name="connsiteY5" fmla="*/ 3003550 h 3003550"/>
            <a:gd name="connsiteX6" fmla="*/ 693129 w 11512550"/>
            <a:gd name="connsiteY6" fmla="*/ 3003550 h 3003550"/>
            <a:gd name="connsiteX7" fmla="*/ 0 w 11512550"/>
            <a:gd name="connsiteY7" fmla="*/ 2310421 h 3003550"/>
            <a:gd name="connsiteX8" fmla="*/ 0 w 11512550"/>
            <a:gd name="connsiteY8" fmla="*/ 693129 h 3003550"/>
            <a:gd name="connsiteX0" fmla="*/ 12700 w 11512550"/>
            <a:gd name="connsiteY0" fmla="*/ 363104 h 3003725"/>
            <a:gd name="connsiteX1" fmla="*/ 693129 w 11512550"/>
            <a:gd name="connsiteY1" fmla="*/ 175 h 3003725"/>
            <a:gd name="connsiteX2" fmla="*/ 10819421 w 11512550"/>
            <a:gd name="connsiteY2" fmla="*/ 175 h 3003725"/>
            <a:gd name="connsiteX3" fmla="*/ 11512550 w 11512550"/>
            <a:gd name="connsiteY3" fmla="*/ 693304 h 3003725"/>
            <a:gd name="connsiteX4" fmla="*/ 11512550 w 11512550"/>
            <a:gd name="connsiteY4" fmla="*/ 2310596 h 3003725"/>
            <a:gd name="connsiteX5" fmla="*/ 10819421 w 11512550"/>
            <a:gd name="connsiteY5" fmla="*/ 3003725 h 3003725"/>
            <a:gd name="connsiteX6" fmla="*/ 693129 w 11512550"/>
            <a:gd name="connsiteY6" fmla="*/ 3003725 h 3003725"/>
            <a:gd name="connsiteX7" fmla="*/ 0 w 11512550"/>
            <a:gd name="connsiteY7" fmla="*/ 2310596 h 3003725"/>
            <a:gd name="connsiteX8" fmla="*/ 12700 w 11512550"/>
            <a:gd name="connsiteY8" fmla="*/ 363104 h 3003725"/>
            <a:gd name="connsiteX0" fmla="*/ 12700 w 11512550"/>
            <a:gd name="connsiteY0" fmla="*/ 363309 h 3003930"/>
            <a:gd name="connsiteX1" fmla="*/ 693129 w 11512550"/>
            <a:gd name="connsiteY1" fmla="*/ 380 h 3003930"/>
            <a:gd name="connsiteX2" fmla="*/ 10819421 w 11512550"/>
            <a:gd name="connsiteY2" fmla="*/ 380 h 3003930"/>
            <a:gd name="connsiteX3" fmla="*/ 11480800 w 11512550"/>
            <a:gd name="connsiteY3" fmla="*/ 356959 h 3003930"/>
            <a:gd name="connsiteX4" fmla="*/ 11512550 w 11512550"/>
            <a:gd name="connsiteY4" fmla="*/ 2310801 h 3003930"/>
            <a:gd name="connsiteX5" fmla="*/ 10819421 w 11512550"/>
            <a:gd name="connsiteY5" fmla="*/ 3003930 h 3003930"/>
            <a:gd name="connsiteX6" fmla="*/ 693129 w 11512550"/>
            <a:gd name="connsiteY6" fmla="*/ 3003930 h 3003930"/>
            <a:gd name="connsiteX7" fmla="*/ 0 w 11512550"/>
            <a:gd name="connsiteY7" fmla="*/ 2310801 h 3003930"/>
            <a:gd name="connsiteX8" fmla="*/ 12700 w 11512550"/>
            <a:gd name="connsiteY8" fmla="*/ 363309 h 3003930"/>
            <a:gd name="connsiteX0" fmla="*/ 0 w 11499850"/>
            <a:gd name="connsiteY0" fmla="*/ 363309 h 3003930"/>
            <a:gd name="connsiteX1" fmla="*/ 680429 w 11499850"/>
            <a:gd name="connsiteY1" fmla="*/ 380 h 3003930"/>
            <a:gd name="connsiteX2" fmla="*/ 10806721 w 11499850"/>
            <a:gd name="connsiteY2" fmla="*/ 380 h 3003930"/>
            <a:gd name="connsiteX3" fmla="*/ 11468100 w 11499850"/>
            <a:gd name="connsiteY3" fmla="*/ 356959 h 3003930"/>
            <a:gd name="connsiteX4" fmla="*/ 11499850 w 11499850"/>
            <a:gd name="connsiteY4" fmla="*/ 2310801 h 3003930"/>
            <a:gd name="connsiteX5" fmla="*/ 10806721 w 11499850"/>
            <a:gd name="connsiteY5" fmla="*/ 3003930 h 3003930"/>
            <a:gd name="connsiteX6" fmla="*/ 680429 w 11499850"/>
            <a:gd name="connsiteY6" fmla="*/ 3003930 h 3003930"/>
            <a:gd name="connsiteX7" fmla="*/ 19050 w 11499850"/>
            <a:gd name="connsiteY7" fmla="*/ 2564801 h 3003930"/>
            <a:gd name="connsiteX8" fmla="*/ 0 w 11499850"/>
            <a:gd name="connsiteY8" fmla="*/ 363309 h 3003930"/>
            <a:gd name="connsiteX0" fmla="*/ 0 w 11474450"/>
            <a:gd name="connsiteY0" fmla="*/ 363309 h 3003930"/>
            <a:gd name="connsiteX1" fmla="*/ 680429 w 11474450"/>
            <a:gd name="connsiteY1" fmla="*/ 380 h 3003930"/>
            <a:gd name="connsiteX2" fmla="*/ 10806721 w 11474450"/>
            <a:gd name="connsiteY2" fmla="*/ 380 h 3003930"/>
            <a:gd name="connsiteX3" fmla="*/ 11468100 w 11474450"/>
            <a:gd name="connsiteY3" fmla="*/ 356959 h 3003930"/>
            <a:gd name="connsiteX4" fmla="*/ 11474450 w 11474450"/>
            <a:gd name="connsiteY4" fmla="*/ 2539401 h 3003930"/>
            <a:gd name="connsiteX5" fmla="*/ 10806721 w 11474450"/>
            <a:gd name="connsiteY5" fmla="*/ 3003930 h 3003930"/>
            <a:gd name="connsiteX6" fmla="*/ 680429 w 11474450"/>
            <a:gd name="connsiteY6" fmla="*/ 3003930 h 3003930"/>
            <a:gd name="connsiteX7" fmla="*/ 19050 w 11474450"/>
            <a:gd name="connsiteY7" fmla="*/ 2564801 h 3003930"/>
            <a:gd name="connsiteX8" fmla="*/ 0 w 11474450"/>
            <a:gd name="connsiteY8" fmla="*/ 363309 h 3003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474450" h="3003930">
              <a:moveTo>
                <a:pt x="0" y="363309"/>
              </a:moveTo>
              <a:cubicBezTo>
                <a:pt x="0" y="-19496"/>
                <a:pt x="297624" y="380"/>
                <a:pt x="680429" y="380"/>
              </a:cubicBezTo>
              <a:lnTo>
                <a:pt x="10806721" y="380"/>
              </a:lnTo>
              <a:cubicBezTo>
                <a:pt x="11189526" y="380"/>
                <a:pt x="11468100" y="-25846"/>
                <a:pt x="11468100" y="356959"/>
              </a:cubicBezTo>
              <a:cubicBezTo>
                <a:pt x="11470217" y="1084440"/>
                <a:pt x="11472333" y="1811920"/>
                <a:pt x="11474450" y="2539401"/>
              </a:cubicBezTo>
              <a:cubicBezTo>
                <a:pt x="11474450" y="2922206"/>
                <a:pt x="11189526" y="3003930"/>
                <a:pt x="10806721" y="3003930"/>
              </a:cubicBezTo>
              <a:lnTo>
                <a:pt x="680429" y="3003930"/>
              </a:lnTo>
              <a:cubicBezTo>
                <a:pt x="297624" y="3003930"/>
                <a:pt x="19050" y="2947606"/>
                <a:pt x="19050" y="2564801"/>
              </a:cubicBezTo>
              <a:cubicBezTo>
                <a:pt x="19050" y="2025704"/>
                <a:pt x="0" y="902406"/>
                <a:pt x="0" y="363309"/>
              </a:cubicBezTo>
              <a:close/>
            </a:path>
          </a:pathLst>
        </a:custGeom>
        <a:solidFill>
          <a:schemeClr val="accent1"/>
        </a:solidFill>
        <a:ln cap="rnd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</xdr:colOff>
      <xdr:row>28</xdr:row>
      <xdr:rowOff>152400</xdr:rowOff>
    </xdr:from>
    <xdr:to>
      <xdr:col>9</xdr:col>
      <xdr:colOff>241300</xdr:colOff>
      <xdr:row>45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C9CF36-1BA3-4C28-A6A9-567D5851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28</xdr:row>
      <xdr:rowOff>139700</xdr:rowOff>
    </xdr:from>
    <xdr:to>
      <xdr:col>19</xdr:col>
      <xdr:colOff>527050</xdr:colOff>
      <xdr:row>45</xdr:row>
      <xdr:rowOff>63500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6339AEB-BF13-441E-BC57-D611F03D0B0F}"/>
            </a:ext>
          </a:extLst>
        </xdr:cNvPr>
        <xdr:cNvSpPr/>
      </xdr:nvSpPr>
      <xdr:spPr>
        <a:xfrm>
          <a:off x="5334000" y="4762500"/>
          <a:ext cx="5810250" cy="2730500"/>
        </a:xfrm>
        <a:prstGeom prst="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chemeClr val="tx2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 Chart representing the trend in Account Balance over time</a:t>
          </a:r>
          <a:endParaRPr lang="en-US" sz="2400" b="1">
            <a:solidFill>
              <a:schemeClr val="tx2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12700</xdr:rowOff>
    </xdr:from>
    <xdr:to>
      <xdr:col>20</xdr:col>
      <xdr:colOff>488950</xdr:colOff>
      <xdr:row>4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A8B32CE-EE6A-4DB9-A74A-F4C1938736BD}"/>
            </a:ext>
          </a:extLst>
        </xdr:cNvPr>
        <xdr:cNvSpPr/>
      </xdr:nvSpPr>
      <xdr:spPr>
        <a:xfrm>
          <a:off x="177800" y="177800"/>
          <a:ext cx="11487150" cy="4889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120650</xdr:colOff>
      <xdr:row>1</xdr:row>
      <xdr:rowOff>76200</xdr:rowOff>
    </xdr:from>
    <xdr:to>
      <xdr:col>20</xdr:col>
      <xdr:colOff>463550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C2F22E-B097-4F35-870A-9F9B9E4E4D51}"/>
            </a:ext>
          </a:extLst>
        </xdr:cNvPr>
        <xdr:cNvSpPr txBox="1"/>
      </xdr:nvSpPr>
      <xdr:spPr>
        <a:xfrm>
          <a:off x="120650" y="241300"/>
          <a:ext cx="11518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Bank Statement Analysis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165100</xdr:colOff>
      <xdr:row>4</xdr:row>
      <xdr:rowOff>120650</xdr:rowOff>
    </xdr:from>
    <xdr:to>
      <xdr:col>5</xdr:col>
      <xdr:colOff>50800</xdr:colOff>
      <xdr:row>22</xdr:row>
      <xdr:rowOff>161526</xdr:rowOff>
    </xdr:to>
    <xdr:sp macro="" textlink="">
      <xdr:nvSpPr>
        <xdr:cNvPr id="4" name="Rectangle: Rounded Corners 2">
          <a:extLst>
            <a:ext uri="{FF2B5EF4-FFF2-40B4-BE49-F238E27FC236}">
              <a16:creationId xmlns:a16="http://schemas.microsoft.com/office/drawing/2014/main" id="{994BFEE2-B57C-46D5-A69D-7D214C3F0E2E}"/>
            </a:ext>
          </a:extLst>
        </xdr:cNvPr>
        <xdr:cNvSpPr/>
      </xdr:nvSpPr>
      <xdr:spPr>
        <a:xfrm>
          <a:off x="165100" y="781050"/>
          <a:ext cx="2679700" cy="3012676"/>
        </a:xfrm>
        <a:custGeom>
          <a:avLst/>
          <a:gdLst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7000 w 2667000"/>
            <a:gd name="connsiteY3" fmla="*/ 4445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09900"/>
            <a:gd name="connsiteX1" fmla="*/ 444509 w 2667000"/>
            <a:gd name="connsiteY1" fmla="*/ 0 h 3009900"/>
            <a:gd name="connsiteX2" fmla="*/ 2222491 w 2667000"/>
            <a:gd name="connsiteY2" fmla="*/ 0 h 3009900"/>
            <a:gd name="connsiteX3" fmla="*/ 2660650 w 2667000"/>
            <a:gd name="connsiteY3" fmla="*/ 254009 h 3009900"/>
            <a:gd name="connsiteX4" fmla="*/ 2667000 w 2667000"/>
            <a:gd name="connsiteY4" fmla="*/ 2565391 h 3009900"/>
            <a:gd name="connsiteX5" fmla="*/ 2222491 w 2667000"/>
            <a:gd name="connsiteY5" fmla="*/ 3009900 h 3009900"/>
            <a:gd name="connsiteX6" fmla="*/ 444509 w 2667000"/>
            <a:gd name="connsiteY6" fmla="*/ 3009900 h 3009900"/>
            <a:gd name="connsiteX7" fmla="*/ 0 w 2667000"/>
            <a:gd name="connsiteY7" fmla="*/ 2565391 h 3009900"/>
            <a:gd name="connsiteX8" fmla="*/ 0 w 2667000"/>
            <a:gd name="connsiteY8" fmla="*/ 444509 h 3009900"/>
            <a:gd name="connsiteX0" fmla="*/ 0 w 2667000"/>
            <a:gd name="connsiteY0" fmla="*/ 444509 h 3012676"/>
            <a:gd name="connsiteX1" fmla="*/ 444509 w 2667000"/>
            <a:gd name="connsiteY1" fmla="*/ 0 h 3012676"/>
            <a:gd name="connsiteX2" fmla="*/ 2222491 w 2667000"/>
            <a:gd name="connsiteY2" fmla="*/ 0 h 3012676"/>
            <a:gd name="connsiteX3" fmla="*/ 2660650 w 2667000"/>
            <a:gd name="connsiteY3" fmla="*/ 254009 h 3012676"/>
            <a:gd name="connsiteX4" fmla="*/ 2667000 w 2667000"/>
            <a:gd name="connsiteY4" fmla="*/ 2806691 h 3012676"/>
            <a:gd name="connsiteX5" fmla="*/ 2222491 w 2667000"/>
            <a:gd name="connsiteY5" fmla="*/ 3009900 h 3012676"/>
            <a:gd name="connsiteX6" fmla="*/ 444509 w 2667000"/>
            <a:gd name="connsiteY6" fmla="*/ 3009900 h 3012676"/>
            <a:gd name="connsiteX7" fmla="*/ 0 w 2667000"/>
            <a:gd name="connsiteY7" fmla="*/ 2565391 h 3012676"/>
            <a:gd name="connsiteX8" fmla="*/ 0 w 2667000"/>
            <a:gd name="connsiteY8" fmla="*/ 444509 h 3012676"/>
            <a:gd name="connsiteX0" fmla="*/ 12700 w 2679700"/>
            <a:gd name="connsiteY0" fmla="*/ 4445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12700 w 2679700"/>
            <a:gd name="connsiteY8" fmla="*/ 444509 h 3012676"/>
            <a:gd name="connsiteX0" fmla="*/ 6350 w 2679700"/>
            <a:gd name="connsiteY0" fmla="*/ 279409 h 3012676"/>
            <a:gd name="connsiteX1" fmla="*/ 457209 w 2679700"/>
            <a:gd name="connsiteY1" fmla="*/ 0 h 3012676"/>
            <a:gd name="connsiteX2" fmla="*/ 2235191 w 2679700"/>
            <a:gd name="connsiteY2" fmla="*/ 0 h 3012676"/>
            <a:gd name="connsiteX3" fmla="*/ 2673350 w 2679700"/>
            <a:gd name="connsiteY3" fmla="*/ 254009 h 3012676"/>
            <a:gd name="connsiteX4" fmla="*/ 2679700 w 2679700"/>
            <a:gd name="connsiteY4" fmla="*/ 2806691 h 3012676"/>
            <a:gd name="connsiteX5" fmla="*/ 2235191 w 2679700"/>
            <a:gd name="connsiteY5" fmla="*/ 3009900 h 3012676"/>
            <a:gd name="connsiteX6" fmla="*/ 457209 w 2679700"/>
            <a:gd name="connsiteY6" fmla="*/ 3009900 h 3012676"/>
            <a:gd name="connsiteX7" fmla="*/ 0 w 2679700"/>
            <a:gd name="connsiteY7" fmla="*/ 2768591 h 3012676"/>
            <a:gd name="connsiteX8" fmla="*/ 6350 w 2679700"/>
            <a:gd name="connsiteY8" fmla="*/ 279409 h 3012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679700" h="3012676">
              <a:moveTo>
                <a:pt x="6350" y="279409"/>
              </a:moveTo>
              <a:cubicBezTo>
                <a:pt x="6350" y="33913"/>
                <a:pt x="211713" y="0"/>
                <a:pt x="457209" y="0"/>
              </a:cubicBezTo>
              <a:lnTo>
                <a:pt x="2235191" y="0"/>
              </a:lnTo>
              <a:cubicBezTo>
                <a:pt x="2480687" y="0"/>
                <a:pt x="2673350" y="8513"/>
                <a:pt x="2673350" y="254009"/>
              </a:cubicBezTo>
              <a:cubicBezTo>
                <a:pt x="2673350" y="960970"/>
                <a:pt x="2679700" y="2099730"/>
                <a:pt x="2679700" y="2806691"/>
              </a:cubicBezTo>
              <a:cubicBezTo>
                <a:pt x="2679700" y="3052187"/>
                <a:pt x="2480687" y="3009900"/>
                <a:pt x="2235191" y="3009900"/>
              </a:cubicBezTo>
              <a:lnTo>
                <a:pt x="457209" y="3009900"/>
              </a:lnTo>
              <a:cubicBezTo>
                <a:pt x="211713" y="3009900"/>
                <a:pt x="0" y="3014087"/>
                <a:pt x="0" y="2768591"/>
              </a:cubicBezTo>
              <a:cubicBezTo>
                <a:pt x="4233" y="1993897"/>
                <a:pt x="2117" y="1054103"/>
                <a:pt x="6350" y="279409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177800</xdr:colOff>
      <xdr:row>4</xdr:row>
      <xdr:rowOff>136448</xdr:rowOff>
    </xdr:from>
    <xdr:to>
      <xdr:col>20</xdr:col>
      <xdr:colOff>520700</xdr:colOff>
      <xdr:row>23</xdr:row>
      <xdr:rowOff>12700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C3E6972-536C-4020-925F-5EBAC4E06F0B}"/>
            </a:ext>
          </a:extLst>
        </xdr:cNvPr>
        <xdr:cNvSpPr/>
      </xdr:nvSpPr>
      <xdr:spPr>
        <a:xfrm>
          <a:off x="2971800" y="796848"/>
          <a:ext cx="8724900" cy="3013152"/>
        </a:xfrm>
        <a:custGeom>
          <a:avLst/>
          <a:gdLst>
            <a:gd name="connsiteX0" fmla="*/ 0 w 8712200"/>
            <a:gd name="connsiteY0" fmla="*/ 501660 h 3009900"/>
            <a:gd name="connsiteX1" fmla="*/ 501660 w 8712200"/>
            <a:gd name="connsiteY1" fmla="*/ 0 h 3009900"/>
            <a:gd name="connsiteX2" fmla="*/ 8210540 w 8712200"/>
            <a:gd name="connsiteY2" fmla="*/ 0 h 3009900"/>
            <a:gd name="connsiteX3" fmla="*/ 8712200 w 8712200"/>
            <a:gd name="connsiteY3" fmla="*/ 501660 h 3009900"/>
            <a:gd name="connsiteX4" fmla="*/ 8712200 w 8712200"/>
            <a:gd name="connsiteY4" fmla="*/ 2508240 h 3009900"/>
            <a:gd name="connsiteX5" fmla="*/ 8210540 w 8712200"/>
            <a:gd name="connsiteY5" fmla="*/ 3009900 h 3009900"/>
            <a:gd name="connsiteX6" fmla="*/ 501660 w 8712200"/>
            <a:gd name="connsiteY6" fmla="*/ 3009900 h 3009900"/>
            <a:gd name="connsiteX7" fmla="*/ 0 w 8712200"/>
            <a:gd name="connsiteY7" fmla="*/ 2508240 h 3009900"/>
            <a:gd name="connsiteX8" fmla="*/ 0 w 8712200"/>
            <a:gd name="connsiteY8" fmla="*/ 501660 h 3009900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0 w 8712200"/>
            <a:gd name="connsiteY7" fmla="*/ 2509744 h 3011404"/>
            <a:gd name="connsiteX8" fmla="*/ 0 w 8712200"/>
            <a:gd name="connsiteY8" fmla="*/ 242814 h 3011404"/>
            <a:gd name="connsiteX0" fmla="*/ 0 w 8712200"/>
            <a:gd name="connsiteY0" fmla="*/ 242814 h 3011404"/>
            <a:gd name="connsiteX1" fmla="*/ 501660 w 8712200"/>
            <a:gd name="connsiteY1" fmla="*/ 1504 h 3011404"/>
            <a:gd name="connsiteX2" fmla="*/ 8210540 w 8712200"/>
            <a:gd name="connsiteY2" fmla="*/ 1504 h 3011404"/>
            <a:gd name="connsiteX3" fmla="*/ 8712200 w 8712200"/>
            <a:gd name="connsiteY3" fmla="*/ 503164 h 3011404"/>
            <a:gd name="connsiteX4" fmla="*/ 8712200 w 8712200"/>
            <a:gd name="connsiteY4" fmla="*/ 2509744 h 3011404"/>
            <a:gd name="connsiteX5" fmla="*/ 8210540 w 8712200"/>
            <a:gd name="connsiteY5" fmla="*/ 3011404 h 3011404"/>
            <a:gd name="connsiteX6" fmla="*/ 501660 w 8712200"/>
            <a:gd name="connsiteY6" fmla="*/ 3011404 h 3011404"/>
            <a:gd name="connsiteX7" fmla="*/ 12700 w 8712200"/>
            <a:gd name="connsiteY7" fmla="*/ 2662144 h 3011404"/>
            <a:gd name="connsiteX8" fmla="*/ 0 w 871220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5031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34441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2814 h 3011404"/>
            <a:gd name="connsiteX1" fmla="*/ 501660 w 8718550"/>
            <a:gd name="connsiteY1" fmla="*/ 1504 h 3011404"/>
            <a:gd name="connsiteX2" fmla="*/ 8210540 w 8718550"/>
            <a:gd name="connsiteY2" fmla="*/ 1504 h 3011404"/>
            <a:gd name="connsiteX3" fmla="*/ 8712200 w 8718550"/>
            <a:gd name="connsiteY3" fmla="*/ 287264 h 3011404"/>
            <a:gd name="connsiteX4" fmla="*/ 8718550 w 8718550"/>
            <a:gd name="connsiteY4" fmla="*/ 2693894 h 3011404"/>
            <a:gd name="connsiteX5" fmla="*/ 8210540 w 8718550"/>
            <a:gd name="connsiteY5" fmla="*/ 3011404 h 3011404"/>
            <a:gd name="connsiteX6" fmla="*/ 501660 w 8718550"/>
            <a:gd name="connsiteY6" fmla="*/ 3011404 h 3011404"/>
            <a:gd name="connsiteX7" fmla="*/ 12700 w 8718550"/>
            <a:gd name="connsiteY7" fmla="*/ 2662144 h 3011404"/>
            <a:gd name="connsiteX8" fmla="*/ 0 w 8718550"/>
            <a:gd name="connsiteY8" fmla="*/ 242814 h 3011404"/>
            <a:gd name="connsiteX0" fmla="*/ 0 w 8718550"/>
            <a:gd name="connsiteY0" fmla="*/ 244562 h 3013152"/>
            <a:gd name="connsiteX1" fmla="*/ 501660 w 8718550"/>
            <a:gd name="connsiteY1" fmla="*/ 3252 h 3013152"/>
            <a:gd name="connsiteX2" fmla="*/ 8210540 w 8718550"/>
            <a:gd name="connsiteY2" fmla="*/ 3252 h 3013152"/>
            <a:gd name="connsiteX3" fmla="*/ 8693150 w 8718550"/>
            <a:gd name="connsiteY3" fmla="*/ 231862 h 3013152"/>
            <a:gd name="connsiteX4" fmla="*/ 8718550 w 8718550"/>
            <a:gd name="connsiteY4" fmla="*/ 2695642 h 3013152"/>
            <a:gd name="connsiteX5" fmla="*/ 8210540 w 8718550"/>
            <a:gd name="connsiteY5" fmla="*/ 3013152 h 3013152"/>
            <a:gd name="connsiteX6" fmla="*/ 501660 w 8718550"/>
            <a:gd name="connsiteY6" fmla="*/ 3013152 h 3013152"/>
            <a:gd name="connsiteX7" fmla="*/ 12700 w 8718550"/>
            <a:gd name="connsiteY7" fmla="*/ 2663892 h 3013152"/>
            <a:gd name="connsiteX8" fmla="*/ 0 w 8718550"/>
            <a:gd name="connsiteY8" fmla="*/ 244562 h 3013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8718550" h="3013152">
              <a:moveTo>
                <a:pt x="0" y="244562"/>
              </a:moveTo>
              <a:cubicBezTo>
                <a:pt x="0" y="-32497"/>
                <a:pt x="224601" y="3252"/>
                <a:pt x="501660" y="3252"/>
              </a:cubicBezTo>
              <a:lnTo>
                <a:pt x="8210540" y="3252"/>
              </a:lnTo>
              <a:cubicBezTo>
                <a:pt x="8487599" y="3252"/>
                <a:pt x="8693150" y="-45197"/>
                <a:pt x="8693150" y="231862"/>
              </a:cubicBezTo>
              <a:cubicBezTo>
                <a:pt x="8695267" y="962105"/>
                <a:pt x="8716433" y="1965399"/>
                <a:pt x="8718550" y="2695642"/>
              </a:cubicBezTo>
              <a:cubicBezTo>
                <a:pt x="8718550" y="2972701"/>
                <a:pt x="8487599" y="3013152"/>
                <a:pt x="8210540" y="3013152"/>
              </a:cubicBezTo>
              <a:lnTo>
                <a:pt x="501660" y="3013152"/>
              </a:lnTo>
              <a:cubicBezTo>
                <a:pt x="224601" y="3013152"/>
                <a:pt x="12700" y="2940951"/>
                <a:pt x="12700" y="2663892"/>
              </a:cubicBezTo>
              <a:cubicBezTo>
                <a:pt x="8467" y="1857449"/>
                <a:pt x="4233" y="1051005"/>
                <a:pt x="0" y="244562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5</xdr:row>
      <xdr:rowOff>75362</xdr:rowOff>
    </xdr:from>
    <xdr:to>
      <xdr:col>9</xdr:col>
      <xdr:colOff>95250</xdr:colOff>
      <xdr:row>22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740E8F2-F959-4C0E-B4A0-0C18BD79E387}"/>
            </a:ext>
          </a:extLst>
        </xdr:cNvPr>
        <xdr:cNvSpPr/>
      </xdr:nvSpPr>
      <xdr:spPr>
        <a:xfrm>
          <a:off x="3149600" y="9008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2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323850</xdr:colOff>
      <xdr:row>5</xdr:row>
      <xdr:rowOff>62662</xdr:rowOff>
    </xdr:from>
    <xdr:to>
      <xdr:col>13</xdr:col>
      <xdr:colOff>63500</xdr:colOff>
      <xdr:row>22</xdr:row>
      <xdr:rowOff>25400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01086FBB-8333-4E53-BB04-4BA5BCDB33FF}"/>
            </a:ext>
          </a:extLst>
        </xdr:cNvPr>
        <xdr:cNvSpPr/>
      </xdr:nvSpPr>
      <xdr:spPr>
        <a:xfrm>
          <a:off x="5353050" y="888162"/>
          <a:ext cx="1974850" cy="2769438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5</xdr:row>
      <xdr:rowOff>88900</xdr:rowOff>
    </xdr:from>
    <xdr:to>
      <xdr:col>20</xdr:col>
      <xdr:colOff>234950</xdr:colOff>
      <xdr:row>8</xdr:row>
      <xdr:rowOff>63500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8FF718B-32B4-4C91-BFE0-4E40DC2F28DF}"/>
            </a:ext>
          </a:extLst>
        </xdr:cNvPr>
        <xdr:cNvSpPr/>
      </xdr:nvSpPr>
      <xdr:spPr>
        <a:xfrm>
          <a:off x="7512050" y="9144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260350</xdr:colOff>
      <xdr:row>9</xdr:row>
      <xdr:rowOff>50800</xdr:rowOff>
    </xdr:from>
    <xdr:to>
      <xdr:col>20</xdr:col>
      <xdr:colOff>247650</xdr:colOff>
      <xdr:row>12</xdr:row>
      <xdr:rowOff>25400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EEB7E59-84D7-4B22-8283-37D16B009E37}"/>
            </a:ext>
          </a:extLst>
        </xdr:cNvPr>
        <xdr:cNvSpPr/>
      </xdr:nvSpPr>
      <xdr:spPr>
        <a:xfrm>
          <a:off x="7524750" y="15367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13</xdr:row>
      <xdr:rowOff>12700</xdr:rowOff>
    </xdr:from>
    <xdr:to>
      <xdr:col>20</xdr:col>
      <xdr:colOff>254000</xdr:colOff>
      <xdr:row>15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A302780-6A1D-4616-9EF4-54F54D8B25E5}"/>
            </a:ext>
          </a:extLst>
        </xdr:cNvPr>
        <xdr:cNvSpPr/>
      </xdr:nvSpPr>
      <xdr:spPr>
        <a:xfrm>
          <a:off x="7531100" y="2159000"/>
          <a:ext cx="3898900" cy="469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254000</xdr:colOff>
      <xdr:row>16</xdr:row>
      <xdr:rowOff>95250</xdr:rowOff>
    </xdr:from>
    <xdr:to>
      <xdr:col>20</xdr:col>
      <xdr:colOff>298450</xdr:colOff>
      <xdr:row>21</xdr:row>
      <xdr:rowOff>120650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6978F3D-0632-4192-A670-A45414E4BF9F}"/>
            </a:ext>
          </a:extLst>
        </xdr:cNvPr>
        <xdr:cNvSpPr/>
      </xdr:nvSpPr>
      <xdr:spPr>
        <a:xfrm>
          <a:off x="7518400" y="2736850"/>
          <a:ext cx="3956050" cy="85090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450850</xdr:colOff>
      <xdr:row>5</xdr:row>
      <xdr:rowOff>127000</xdr:rowOff>
    </xdr:from>
    <xdr:to>
      <xdr:col>8</xdr:col>
      <xdr:colOff>533400</xdr:colOff>
      <xdr:row>11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3EC786F-C9C7-4BC9-BEFC-51A8E2BB6FBC}"/>
            </a:ext>
          </a:extLst>
        </xdr:cNvPr>
        <xdr:cNvSpPr txBox="1"/>
      </xdr:nvSpPr>
      <xdr:spPr>
        <a:xfrm>
          <a:off x="3244850" y="952500"/>
          <a:ext cx="1758950" cy="87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algn="ctr"/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Income</a:t>
          </a:r>
          <a:endParaRPr lang="en-US" sz="2000">
            <a:latin typeface="Aptos ExtraBold" panose="020B0004020202020204" pitchFamily="34" charset="0"/>
          </a:endParaRPr>
        </a:p>
      </xdr:txBody>
    </xdr:sp>
    <xdr:clientData/>
  </xdr:twoCellAnchor>
  <xdr:twoCellAnchor>
    <xdr:from>
      <xdr:col>9</xdr:col>
      <xdr:colOff>431800</xdr:colOff>
      <xdr:row>5</xdr:row>
      <xdr:rowOff>127000</xdr:rowOff>
    </xdr:from>
    <xdr:to>
      <xdr:col>12</xdr:col>
      <xdr:colOff>514350</xdr:colOff>
      <xdr:row>10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BFCF2A-38D6-4EA5-9D92-8AB024695577}"/>
            </a:ext>
          </a:extLst>
        </xdr:cNvPr>
        <xdr:cNvSpPr txBox="1"/>
      </xdr:nvSpPr>
      <xdr:spPr>
        <a:xfrm>
          <a:off x="5461000" y="952500"/>
          <a:ext cx="1758950" cy="774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Total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Expenses</a:t>
          </a:r>
          <a:endParaRPr kumimoji="0" lang="en-US" sz="2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ptos ExtraBold" panose="020B0004020202020204" pitchFamily="34" charset="0"/>
            <a:cs typeface="+mn-cs"/>
          </a:endParaRPr>
        </a:p>
      </xdr:txBody>
    </xdr:sp>
    <xdr:clientData/>
  </xdr:twoCellAnchor>
  <xdr:twoCellAnchor>
    <xdr:from>
      <xdr:col>13</xdr:col>
      <xdr:colOff>374650</xdr:colOff>
      <xdr:row>17</xdr:row>
      <xdr:rowOff>158750</xdr:rowOff>
    </xdr:from>
    <xdr:to>
      <xdr:col>17</xdr:col>
      <xdr:colOff>19050</xdr:colOff>
      <xdr:row>20</xdr:row>
      <xdr:rowOff>44450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2EB36F9-1A43-4F5A-9E9F-3D4ADA4BDB80}"/>
            </a:ext>
          </a:extLst>
        </xdr:cNvPr>
        <xdr:cNvSpPr txBox="1"/>
      </xdr:nvSpPr>
      <xdr:spPr>
        <a:xfrm>
          <a:off x="7639050" y="2965450"/>
          <a:ext cx="18796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Net Balance : </a:t>
          </a:r>
        </a:p>
      </xdr:txBody>
    </xdr:sp>
    <xdr:clientData/>
  </xdr:twoCellAnchor>
  <xdr:twoCellAnchor>
    <xdr:from>
      <xdr:col>13</xdr:col>
      <xdr:colOff>336550</xdr:colOff>
      <xdr:row>13</xdr:row>
      <xdr:rowOff>76200</xdr:rowOff>
    </xdr:from>
    <xdr:to>
      <xdr:col>17</xdr:col>
      <xdr:colOff>44450</xdr:colOff>
      <xdr:row>15</xdr:row>
      <xdr:rowOff>127000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1D00C36-BAA3-4271-9AA3-AA5694D01A9E}"/>
            </a:ext>
          </a:extLst>
        </xdr:cNvPr>
        <xdr:cNvSpPr txBox="1"/>
      </xdr:nvSpPr>
      <xdr:spPr>
        <a:xfrm>
          <a:off x="7600950" y="2222500"/>
          <a:ext cx="1943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Withdraw Count : </a:t>
          </a:r>
        </a:p>
      </xdr:txBody>
    </xdr:sp>
    <xdr:clientData/>
  </xdr:twoCellAnchor>
  <xdr:twoCellAnchor>
    <xdr:from>
      <xdr:col>13</xdr:col>
      <xdr:colOff>336550</xdr:colOff>
      <xdr:row>9</xdr:row>
      <xdr:rowOff>101600</xdr:rowOff>
    </xdr:from>
    <xdr:to>
      <xdr:col>17</xdr:col>
      <xdr:colOff>127000</xdr:colOff>
      <xdr:row>11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C98A355-EB9E-40B0-A1A2-BB14E0059CE1}"/>
            </a:ext>
          </a:extLst>
        </xdr:cNvPr>
        <xdr:cNvSpPr txBox="1"/>
      </xdr:nvSpPr>
      <xdr:spPr>
        <a:xfrm>
          <a:off x="7600950" y="1587500"/>
          <a:ext cx="20256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ourier New" panose="02070309020205020404" pitchFamily="49" charset="0"/>
              <a:cs typeface="Courier New" panose="02070309020205020404" pitchFamily="49" charset="0"/>
            </a:rPr>
            <a:t>Deposit Count : </a:t>
          </a:r>
        </a:p>
      </xdr:txBody>
    </xdr:sp>
    <xdr:clientData/>
  </xdr:twoCellAnchor>
  <xdr:twoCellAnchor>
    <xdr:from>
      <xdr:col>13</xdr:col>
      <xdr:colOff>311150</xdr:colOff>
      <xdr:row>5</xdr:row>
      <xdr:rowOff>139700</xdr:rowOff>
    </xdr:from>
    <xdr:to>
      <xdr:col>17</xdr:col>
      <xdr:colOff>330200</xdr:colOff>
      <xdr:row>8</xdr:row>
      <xdr:rowOff>25400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AA7C9F-CB04-4703-BE4F-6CD834B0FE20}"/>
            </a:ext>
          </a:extLst>
        </xdr:cNvPr>
        <xdr:cNvSpPr txBox="1"/>
      </xdr:nvSpPr>
      <xdr:spPr>
        <a:xfrm>
          <a:off x="7575550" y="965200"/>
          <a:ext cx="225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latin typeface="Courier New" panose="02070309020205020404" pitchFamily="49" charset="0"/>
              <a:cs typeface="Courier New" panose="02070309020205020404" pitchFamily="49" charset="0"/>
            </a:rPr>
            <a:t>Average Transactions : </a:t>
          </a:r>
        </a:p>
      </xdr:txBody>
    </xdr:sp>
    <xdr:clientData/>
  </xdr:twoCellAnchor>
  <xdr:twoCellAnchor>
    <xdr:from>
      <xdr:col>0</xdr:col>
      <xdr:colOff>368300</xdr:colOff>
      <xdr:row>5</xdr:row>
      <xdr:rowOff>154305</xdr:rowOff>
    </xdr:from>
    <xdr:to>
      <xdr:col>4</xdr:col>
      <xdr:colOff>355600</xdr:colOff>
      <xdr:row>9</xdr:row>
      <xdr:rowOff>10795</xdr:rowOff>
    </xdr:to>
    <xdr:sp macro="" textlink="">
      <xdr:nvSpPr>
        <xdr:cNvPr id="18" name="Rectangle: Rounded Corners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ACA03-D36F-4C3A-9CD2-088AD290D60B}"/>
            </a:ext>
          </a:extLst>
        </xdr:cNvPr>
        <xdr:cNvSpPr/>
      </xdr:nvSpPr>
      <xdr:spPr>
        <a:xfrm>
          <a:off x="368300" y="9798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Overall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10</xdr:row>
      <xdr:rowOff>46355</xdr:rowOff>
    </xdr:from>
    <xdr:to>
      <xdr:col>4</xdr:col>
      <xdr:colOff>374650</xdr:colOff>
      <xdr:row>13</xdr:row>
      <xdr:rowOff>67945</xdr:rowOff>
    </xdr:to>
    <xdr:sp macro="[0]!RectangleRoundedCorners30_Click" textlink="">
      <xdr:nvSpPr>
        <xdr:cNvPr id="19" name="Rectangle: Rounded Corners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7190D9-A306-4995-A9C0-D24F3622552F}"/>
            </a:ext>
          </a:extLst>
        </xdr:cNvPr>
        <xdr:cNvSpPr/>
      </xdr:nvSpPr>
      <xdr:spPr>
        <a:xfrm>
          <a:off x="387350" y="16973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March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14</xdr:row>
      <xdr:rowOff>90805</xdr:rowOff>
    </xdr:from>
    <xdr:to>
      <xdr:col>4</xdr:col>
      <xdr:colOff>374650</xdr:colOff>
      <xdr:row>17</xdr:row>
      <xdr:rowOff>112395</xdr:rowOff>
    </xdr:to>
    <xdr:sp macro="" textlink="">
      <xdr:nvSpPr>
        <xdr:cNvPr id="20" name="Rectangle: Rounded Corner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7A374C-3AD2-4F22-8A25-15DA5CC06177}"/>
            </a:ext>
          </a:extLst>
        </xdr:cNvPr>
        <xdr:cNvSpPr/>
      </xdr:nvSpPr>
      <xdr:spPr>
        <a:xfrm>
          <a:off x="387350" y="240220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April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387350</xdr:colOff>
      <xdr:row>18</xdr:row>
      <xdr:rowOff>135255</xdr:rowOff>
    </xdr:from>
    <xdr:to>
      <xdr:col>4</xdr:col>
      <xdr:colOff>374650</xdr:colOff>
      <xdr:row>21</xdr:row>
      <xdr:rowOff>156845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6E8353AB-F6AB-4B24-9669-D5A44288D285}"/>
            </a:ext>
          </a:extLst>
        </xdr:cNvPr>
        <xdr:cNvSpPr/>
      </xdr:nvSpPr>
      <xdr:spPr>
        <a:xfrm>
          <a:off x="387350" y="3107055"/>
          <a:ext cx="2222500" cy="516890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May</a:t>
          </a:r>
          <a:endParaRPr lang="en-US" sz="2400" b="1">
            <a:solidFill>
              <a:sysClr val="windowText" lastClr="000000"/>
            </a:solidFill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17</xdr:col>
      <xdr:colOff>158750</xdr:colOff>
      <xdr:row>5</xdr:row>
      <xdr:rowOff>139700</xdr:rowOff>
    </xdr:from>
    <xdr:to>
      <xdr:col>19</xdr:col>
      <xdr:colOff>139700</xdr:colOff>
      <xdr:row>8</xdr:row>
      <xdr:rowOff>25400</xdr:rowOff>
    </xdr:to>
    <xdr:sp macro="" textlink="'Month3  May'!B28">
      <xdr:nvSpPr>
        <xdr:cNvPr id="22" name="TextBox 21">
          <a:extLst>
            <a:ext uri="{FF2B5EF4-FFF2-40B4-BE49-F238E27FC236}">
              <a16:creationId xmlns:a16="http://schemas.microsoft.com/office/drawing/2014/main" id="{9FAA590A-9773-44BF-A48C-F7A3E50A9D7D}"/>
            </a:ext>
          </a:extLst>
        </xdr:cNvPr>
        <xdr:cNvSpPr txBox="1"/>
      </xdr:nvSpPr>
      <xdr:spPr>
        <a:xfrm>
          <a:off x="9658350" y="96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D0A2AB-22EB-412A-81C8-69C6C0192AC8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0.154210526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139700</xdr:colOff>
      <xdr:row>9</xdr:row>
      <xdr:rowOff>107950</xdr:rowOff>
    </xdr:from>
    <xdr:to>
      <xdr:col>18</xdr:col>
      <xdr:colOff>120650</xdr:colOff>
      <xdr:row>11</xdr:row>
      <xdr:rowOff>158750</xdr:rowOff>
    </xdr:to>
    <xdr:sp macro="" textlink="'Month3  May'!B29">
      <xdr:nvSpPr>
        <xdr:cNvPr id="23" name="TextBox 22">
          <a:extLst>
            <a:ext uri="{FF2B5EF4-FFF2-40B4-BE49-F238E27FC236}">
              <a16:creationId xmlns:a16="http://schemas.microsoft.com/office/drawing/2014/main" id="{6056A391-F363-42F5-AAB4-303083DAA8BE}"/>
            </a:ext>
          </a:extLst>
        </xdr:cNvPr>
        <xdr:cNvSpPr txBox="1"/>
      </xdr:nvSpPr>
      <xdr:spPr>
        <a:xfrm>
          <a:off x="9080500" y="15938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40D885-48EC-4A5B-A10C-3343F748F3A4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6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247650</xdr:colOff>
      <xdr:row>13</xdr:row>
      <xdr:rowOff>88900</xdr:rowOff>
    </xdr:from>
    <xdr:to>
      <xdr:col>18</xdr:col>
      <xdr:colOff>228600</xdr:colOff>
      <xdr:row>15</xdr:row>
      <xdr:rowOff>139700</xdr:rowOff>
    </xdr:to>
    <xdr:sp macro="" textlink="'Month3  May'!B30">
      <xdr:nvSpPr>
        <xdr:cNvPr id="24" name="TextBox 23">
          <a:extLst>
            <a:ext uri="{FF2B5EF4-FFF2-40B4-BE49-F238E27FC236}">
              <a16:creationId xmlns:a16="http://schemas.microsoft.com/office/drawing/2014/main" id="{C48E0D1D-0453-4CD4-89E6-52D7072E6944}"/>
            </a:ext>
          </a:extLst>
        </xdr:cNvPr>
        <xdr:cNvSpPr txBox="1"/>
      </xdr:nvSpPr>
      <xdr:spPr>
        <a:xfrm>
          <a:off x="9188450" y="223520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5AADC4-CF2F-436F-A50C-BCDF7CA13774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13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16</xdr:col>
      <xdr:colOff>381000</xdr:colOff>
      <xdr:row>18</xdr:row>
      <xdr:rowOff>6350</xdr:rowOff>
    </xdr:from>
    <xdr:to>
      <xdr:col>18</xdr:col>
      <xdr:colOff>361950</xdr:colOff>
      <xdr:row>20</xdr:row>
      <xdr:rowOff>57150</xdr:rowOff>
    </xdr:to>
    <xdr:sp macro="" textlink="'Month3  May'!B27">
      <xdr:nvSpPr>
        <xdr:cNvPr id="25" name="TextBox 24">
          <a:extLst>
            <a:ext uri="{FF2B5EF4-FFF2-40B4-BE49-F238E27FC236}">
              <a16:creationId xmlns:a16="http://schemas.microsoft.com/office/drawing/2014/main" id="{D87AC717-38E5-4B67-9361-106ED9D9B44D}"/>
            </a:ext>
          </a:extLst>
        </xdr:cNvPr>
        <xdr:cNvSpPr txBox="1"/>
      </xdr:nvSpPr>
      <xdr:spPr>
        <a:xfrm>
          <a:off x="9321800" y="2978150"/>
          <a:ext cx="10985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53CCBCC-BCF6-49C9-85C1-396863530797}" type="TxLink">
            <a:rPr lang="en-US" sz="1200" b="1" i="0" u="none" strike="noStrike">
              <a:solidFill>
                <a:srgbClr val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pPr marL="0" indent="0" algn="l"/>
            <a:t>2.73</a:t>
          </a:fld>
          <a:endParaRPr lang="en-US" sz="1200" b="1" i="0" u="none" strike="noStrike">
            <a:solidFill>
              <a:srgbClr val="000000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63500</xdr:colOff>
      <xdr:row>10</xdr:row>
      <xdr:rowOff>95250</xdr:rowOff>
    </xdr:from>
    <xdr:to>
      <xdr:col>8</xdr:col>
      <xdr:colOff>330200</xdr:colOff>
      <xdr:row>20</xdr:row>
      <xdr:rowOff>107950</xdr:rowOff>
    </xdr:to>
    <xdr:sp macro="" textlink="'Month3  May'!B25">
      <xdr:nvSpPr>
        <xdr:cNvPr id="26" name="Rectangle: Rounded Corners 5">
          <a:extLst>
            <a:ext uri="{FF2B5EF4-FFF2-40B4-BE49-F238E27FC236}">
              <a16:creationId xmlns:a16="http://schemas.microsoft.com/office/drawing/2014/main" id="{2CA456FA-597C-4B9A-9A58-8CD635A7078A}"/>
            </a:ext>
          </a:extLst>
        </xdr:cNvPr>
        <xdr:cNvSpPr/>
      </xdr:nvSpPr>
      <xdr:spPr>
        <a:xfrm>
          <a:off x="3416300" y="17462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F2DEBD4-3B05-4073-971E-0AEEA9CD4038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2657.09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10</xdr:col>
      <xdr:colOff>50800</xdr:colOff>
      <xdr:row>10</xdr:row>
      <xdr:rowOff>107950</xdr:rowOff>
    </xdr:from>
    <xdr:to>
      <xdr:col>12</xdr:col>
      <xdr:colOff>317500</xdr:colOff>
      <xdr:row>20</xdr:row>
      <xdr:rowOff>120650</xdr:rowOff>
    </xdr:to>
    <xdr:sp macro="" textlink="'Month3  May'!B26">
      <xdr:nvSpPr>
        <xdr:cNvPr id="27" name="Rectangle: Rounded Corners 5">
          <a:extLst>
            <a:ext uri="{FF2B5EF4-FFF2-40B4-BE49-F238E27FC236}">
              <a16:creationId xmlns:a16="http://schemas.microsoft.com/office/drawing/2014/main" id="{426870B3-4A74-43E6-A2AC-6E1504F8B773}"/>
            </a:ext>
          </a:extLst>
        </xdr:cNvPr>
        <xdr:cNvSpPr/>
      </xdr:nvSpPr>
      <xdr:spPr>
        <a:xfrm>
          <a:off x="5638800" y="1758950"/>
          <a:ext cx="1384300" cy="1663700"/>
        </a:xfrm>
        <a:custGeom>
          <a:avLst/>
          <a:gdLst>
            <a:gd name="connsiteX0" fmla="*/ 0 w 1689100"/>
            <a:gd name="connsiteY0" fmla="*/ 281522 h 2768600"/>
            <a:gd name="connsiteX1" fmla="*/ 281522 w 1689100"/>
            <a:gd name="connsiteY1" fmla="*/ 0 h 2768600"/>
            <a:gd name="connsiteX2" fmla="*/ 1407578 w 1689100"/>
            <a:gd name="connsiteY2" fmla="*/ 0 h 2768600"/>
            <a:gd name="connsiteX3" fmla="*/ 1689100 w 1689100"/>
            <a:gd name="connsiteY3" fmla="*/ 281522 h 2768600"/>
            <a:gd name="connsiteX4" fmla="*/ 1689100 w 1689100"/>
            <a:gd name="connsiteY4" fmla="*/ 2487078 h 2768600"/>
            <a:gd name="connsiteX5" fmla="*/ 1407578 w 1689100"/>
            <a:gd name="connsiteY5" fmla="*/ 2768600 h 2768600"/>
            <a:gd name="connsiteX6" fmla="*/ 281522 w 1689100"/>
            <a:gd name="connsiteY6" fmla="*/ 2768600 h 2768600"/>
            <a:gd name="connsiteX7" fmla="*/ 0 w 1689100"/>
            <a:gd name="connsiteY7" fmla="*/ 2487078 h 2768600"/>
            <a:gd name="connsiteX8" fmla="*/ 0 w 1689100"/>
            <a:gd name="connsiteY8" fmla="*/ 281522 h 2768600"/>
            <a:gd name="connsiteX0" fmla="*/ 0 w 1701800"/>
            <a:gd name="connsiteY0" fmla="*/ 282360 h 2769438"/>
            <a:gd name="connsiteX1" fmla="*/ 281522 w 1701800"/>
            <a:gd name="connsiteY1" fmla="*/ 838 h 2769438"/>
            <a:gd name="connsiteX2" fmla="*/ 1407578 w 1701800"/>
            <a:gd name="connsiteY2" fmla="*/ 838 h 2769438"/>
            <a:gd name="connsiteX3" fmla="*/ 1701800 w 1701800"/>
            <a:gd name="connsiteY3" fmla="*/ 136310 h 2769438"/>
            <a:gd name="connsiteX4" fmla="*/ 1689100 w 1701800"/>
            <a:gd name="connsiteY4" fmla="*/ 2487916 h 2769438"/>
            <a:gd name="connsiteX5" fmla="*/ 1407578 w 1701800"/>
            <a:gd name="connsiteY5" fmla="*/ 2769438 h 2769438"/>
            <a:gd name="connsiteX6" fmla="*/ 281522 w 1701800"/>
            <a:gd name="connsiteY6" fmla="*/ 2769438 h 2769438"/>
            <a:gd name="connsiteX7" fmla="*/ 0 w 1701800"/>
            <a:gd name="connsiteY7" fmla="*/ 2487916 h 2769438"/>
            <a:gd name="connsiteX8" fmla="*/ 0 w 1701800"/>
            <a:gd name="connsiteY8" fmla="*/ 282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08150 w 1720850"/>
            <a:gd name="connsiteY4" fmla="*/ 24879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9050 w 1720850"/>
            <a:gd name="connsiteY7" fmla="*/ 2487916 h 2769438"/>
            <a:gd name="connsiteX8" fmla="*/ 0 w 1720850"/>
            <a:gd name="connsiteY8" fmla="*/ 155360 h 2769438"/>
            <a:gd name="connsiteX0" fmla="*/ 0 w 1720850"/>
            <a:gd name="connsiteY0" fmla="*/ 155360 h 2769438"/>
            <a:gd name="connsiteX1" fmla="*/ 300572 w 1720850"/>
            <a:gd name="connsiteY1" fmla="*/ 838 h 2769438"/>
            <a:gd name="connsiteX2" fmla="*/ 1426628 w 1720850"/>
            <a:gd name="connsiteY2" fmla="*/ 838 h 2769438"/>
            <a:gd name="connsiteX3" fmla="*/ 1720850 w 1720850"/>
            <a:gd name="connsiteY3" fmla="*/ 136310 h 2769438"/>
            <a:gd name="connsiteX4" fmla="*/ 1720850 w 1720850"/>
            <a:gd name="connsiteY4" fmla="*/ 2589516 h 2769438"/>
            <a:gd name="connsiteX5" fmla="*/ 1426628 w 1720850"/>
            <a:gd name="connsiteY5" fmla="*/ 2769438 h 2769438"/>
            <a:gd name="connsiteX6" fmla="*/ 300572 w 1720850"/>
            <a:gd name="connsiteY6" fmla="*/ 2769438 h 2769438"/>
            <a:gd name="connsiteX7" fmla="*/ 12700 w 1720850"/>
            <a:gd name="connsiteY7" fmla="*/ 2551416 h 2769438"/>
            <a:gd name="connsiteX8" fmla="*/ 0 w 1720850"/>
            <a:gd name="connsiteY8" fmla="*/ 155360 h 2769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720850" h="2769438">
              <a:moveTo>
                <a:pt x="0" y="155360"/>
              </a:moveTo>
              <a:cubicBezTo>
                <a:pt x="0" y="-120"/>
                <a:pt x="145092" y="838"/>
                <a:pt x="300572" y="838"/>
              </a:cubicBezTo>
              <a:lnTo>
                <a:pt x="1426628" y="838"/>
              </a:lnTo>
              <a:cubicBezTo>
                <a:pt x="1582108" y="838"/>
                <a:pt x="1720850" y="-19170"/>
                <a:pt x="1720850" y="136310"/>
              </a:cubicBezTo>
              <a:lnTo>
                <a:pt x="1720850" y="2589516"/>
              </a:lnTo>
              <a:cubicBezTo>
                <a:pt x="1720850" y="2744996"/>
                <a:pt x="1582108" y="2769438"/>
                <a:pt x="1426628" y="2769438"/>
              </a:cubicBezTo>
              <a:lnTo>
                <a:pt x="300572" y="2769438"/>
              </a:lnTo>
              <a:cubicBezTo>
                <a:pt x="145092" y="2769438"/>
                <a:pt x="12700" y="2706896"/>
                <a:pt x="12700" y="2551416"/>
              </a:cubicBezTo>
              <a:cubicBezTo>
                <a:pt x="8467" y="1752731"/>
                <a:pt x="4233" y="954045"/>
                <a:pt x="0" y="155360"/>
              </a:cubicBezTo>
              <a:close/>
            </a:path>
          </a:pathLst>
        </a:cu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6DC2EAD-4DDB-43E9-AFFA-913B2B3A9FFB}" type="TxLink">
            <a:rPr lang="en-US" sz="1600" b="1" i="0" u="none" strike="noStrike">
              <a:solidFill>
                <a:schemeClr val="bg1"/>
              </a:solidFill>
              <a:latin typeface="Courier New" panose="02070309020205020404" pitchFamily="49" charset="0"/>
              <a:ea typeface="Roboto Black" panose="02000000000000000000" pitchFamily="2" charset="0"/>
              <a:cs typeface="Courier New" panose="02070309020205020404" pitchFamily="49" charset="0"/>
            </a:rPr>
            <a:pPr marL="0" indent="0" algn="ctr"/>
            <a:t>2654.36</a:t>
          </a:fld>
          <a:endParaRPr lang="en-US" sz="1600" b="1" i="0" u="none" strike="noStrike">
            <a:solidFill>
              <a:schemeClr val="bg1"/>
            </a:solidFill>
            <a:latin typeface="Courier New" panose="02070309020205020404" pitchFamily="49" charset="0"/>
            <a:ea typeface="Roboto Black" panose="02000000000000000000" pitchFamily="2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7</xdr:col>
      <xdr:colOff>50800</xdr:colOff>
      <xdr:row>17</xdr:row>
      <xdr:rowOff>50800</xdr:rowOff>
    </xdr:from>
    <xdr:to>
      <xdr:col>7</xdr:col>
      <xdr:colOff>400050</xdr:colOff>
      <xdr:row>19</xdr:row>
      <xdr:rowOff>69850</xdr:rowOff>
    </xdr:to>
    <xdr:pic>
      <xdr:nvPicPr>
        <xdr:cNvPr id="31" name="Graphic 30" descr="Wallet with solid fill">
          <a:extLst>
            <a:ext uri="{FF2B5EF4-FFF2-40B4-BE49-F238E27FC236}">
              <a16:creationId xmlns:a16="http://schemas.microsoft.com/office/drawing/2014/main" id="{81A14369-8DA1-F1D4-05CD-3745B63A0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62400" y="2857500"/>
          <a:ext cx="349250" cy="349250"/>
        </a:xfrm>
        <a:prstGeom prst="rect">
          <a:avLst/>
        </a:prstGeom>
      </xdr:spPr>
    </xdr:pic>
    <xdr:clientData/>
  </xdr:twoCellAnchor>
  <xdr:twoCellAnchor>
    <xdr:from>
      <xdr:col>11</xdr:col>
      <xdr:colOff>101732</xdr:colOff>
      <xdr:row>17</xdr:row>
      <xdr:rowOff>148034</xdr:rowOff>
    </xdr:from>
    <xdr:to>
      <xdr:col>11</xdr:col>
      <xdr:colOff>363669</xdr:colOff>
      <xdr:row>19</xdr:row>
      <xdr:rowOff>36115</xdr:rowOff>
    </xdr:to>
    <xdr:sp macro="" textlink="">
      <xdr:nvSpPr>
        <xdr:cNvPr id="34" name="Graphic 31" descr="Wallet with solid fill">
          <a:extLst>
            <a:ext uri="{FF2B5EF4-FFF2-40B4-BE49-F238E27FC236}">
              <a16:creationId xmlns:a16="http://schemas.microsoft.com/office/drawing/2014/main" id="{156EEE09-851E-13A8-8D47-28E4C6B850EC}"/>
            </a:ext>
          </a:extLst>
        </xdr:cNvPr>
        <xdr:cNvSpPr/>
      </xdr:nvSpPr>
      <xdr:spPr>
        <a:xfrm>
          <a:off x="6248532" y="2954734"/>
          <a:ext cx="261937" cy="218281"/>
        </a:xfrm>
        <a:custGeom>
          <a:avLst/>
          <a:gdLst>
            <a:gd name="connsiteX0" fmla="*/ 218281 w 261937"/>
            <a:gd name="connsiteY0" fmla="*/ 141883 h 218281"/>
            <a:gd name="connsiteX1" fmla="*/ 203729 w 261937"/>
            <a:gd name="connsiteY1" fmla="*/ 127331 h 218281"/>
            <a:gd name="connsiteX2" fmla="*/ 218281 w 261937"/>
            <a:gd name="connsiteY2" fmla="*/ 112779 h 218281"/>
            <a:gd name="connsiteX3" fmla="*/ 232833 w 261937"/>
            <a:gd name="connsiteY3" fmla="*/ 127331 h 218281"/>
            <a:gd name="connsiteX4" fmla="*/ 218281 w 261937"/>
            <a:gd name="connsiteY4" fmla="*/ 141883 h 218281"/>
            <a:gd name="connsiteX5" fmla="*/ 254661 w 261937"/>
            <a:gd name="connsiteY5" fmla="*/ 90951 h 218281"/>
            <a:gd name="connsiteX6" fmla="*/ 247385 w 261937"/>
            <a:gd name="connsiteY6" fmla="*/ 90951 h 218281"/>
            <a:gd name="connsiteX7" fmla="*/ 247385 w 261937"/>
            <a:gd name="connsiteY7" fmla="*/ 50932 h 218281"/>
            <a:gd name="connsiteX8" fmla="*/ 232833 w 261937"/>
            <a:gd name="connsiteY8" fmla="*/ 36380 h 218281"/>
            <a:gd name="connsiteX9" fmla="*/ 29104 w 261937"/>
            <a:gd name="connsiteY9" fmla="*/ 36380 h 218281"/>
            <a:gd name="connsiteX10" fmla="*/ 21828 w 261937"/>
            <a:gd name="connsiteY10" fmla="*/ 29104 h 218281"/>
            <a:gd name="connsiteX11" fmla="*/ 29104 w 261937"/>
            <a:gd name="connsiteY11" fmla="*/ 21828 h 218281"/>
            <a:gd name="connsiteX12" fmla="*/ 232833 w 261937"/>
            <a:gd name="connsiteY12" fmla="*/ 21828 h 218281"/>
            <a:gd name="connsiteX13" fmla="*/ 232833 w 261937"/>
            <a:gd name="connsiteY13" fmla="*/ 14552 h 218281"/>
            <a:gd name="connsiteX14" fmla="*/ 218281 w 261937"/>
            <a:gd name="connsiteY14" fmla="*/ 0 h 218281"/>
            <a:gd name="connsiteX15" fmla="*/ 29104 w 261937"/>
            <a:gd name="connsiteY15" fmla="*/ 0 h 218281"/>
            <a:gd name="connsiteX16" fmla="*/ 0 w 261937"/>
            <a:gd name="connsiteY16" fmla="*/ 29104 h 218281"/>
            <a:gd name="connsiteX17" fmla="*/ 0 w 261937"/>
            <a:gd name="connsiteY17" fmla="*/ 189177 h 218281"/>
            <a:gd name="connsiteX18" fmla="*/ 29104 w 261937"/>
            <a:gd name="connsiteY18" fmla="*/ 218281 h 218281"/>
            <a:gd name="connsiteX19" fmla="*/ 232833 w 261937"/>
            <a:gd name="connsiteY19" fmla="*/ 218281 h 218281"/>
            <a:gd name="connsiteX20" fmla="*/ 247385 w 261937"/>
            <a:gd name="connsiteY20" fmla="*/ 203729 h 218281"/>
            <a:gd name="connsiteX21" fmla="*/ 247385 w 261937"/>
            <a:gd name="connsiteY21" fmla="*/ 163711 h 218281"/>
            <a:gd name="connsiteX22" fmla="*/ 254661 w 261937"/>
            <a:gd name="connsiteY22" fmla="*/ 163711 h 218281"/>
            <a:gd name="connsiteX23" fmla="*/ 261938 w 261937"/>
            <a:gd name="connsiteY23" fmla="*/ 156435 h 218281"/>
            <a:gd name="connsiteX24" fmla="*/ 261938 w 261937"/>
            <a:gd name="connsiteY24" fmla="*/ 98227 h 218281"/>
            <a:gd name="connsiteX25" fmla="*/ 254661 w 261937"/>
            <a:gd name="connsiteY25" fmla="*/ 90951 h 2182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261937" h="218281">
              <a:moveTo>
                <a:pt x="218281" y="141883"/>
              </a:moveTo>
              <a:cubicBezTo>
                <a:pt x="210278" y="141883"/>
                <a:pt x="203729" y="135334"/>
                <a:pt x="203729" y="127331"/>
              </a:cubicBezTo>
              <a:cubicBezTo>
                <a:pt x="203729" y="119327"/>
                <a:pt x="210278" y="112779"/>
                <a:pt x="218281" y="112779"/>
              </a:cubicBezTo>
              <a:cubicBezTo>
                <a:pt x="226285" y="112779"/>
                <a:pt x="232833" y="119327"/>
                <a:pt x="232833" y="127331"/>
              </a:cubicBezTo>
              <a:cubicBezTo>
                <a:pt x="232833" y="135334"/>
                <a:pt x="226285" y="141883"/>
                <a:pt x="218281" y="141883"/>
              </a:cubicBezTo>
              <a:close/>
              <a:moveTo>
                <a:pt x="254661" y="90951"/>
              </a:moveTo>
              <a:lnTo>
                <a:pt x="247385" y="90951"/>
              </a:lnTo>
              <a:lnTo>
                <a:pt x="247385" y="50932"/>
              </a:lnTo>
              <a:cubicBezTo>
                <a:pt x="247385" y="42929"/>
                <a:pt x="240837" y="36380"/>
                <a:pt x="232833" y="36380"/>
              </a:cubicBezTo>
              <a:lnTo>
                <a:pt x="29104" y="36380"/>
              </a:lnTo>
              <a:cubicBezTo>
                <a:pt x="25102" y="36380"/>
                <a:pt x="21828" y="33106"/>
                <a:pt x="21828" y="29104"/>
              </a:cubicBezTo>
              <a:cubicBezTo>
                <a:pt x="21828" y="25102"/>
                <a:pt x="25102" y="21828"/>
                <a:pt x="29104" y="21828"/>
              </a:cubicBezTo>
              <a:lnTo>
                <a:pt x="232833" y="21828"/>
              </a:lnTo>
              <a:lnTo>
                <a:pt x="232833" y="14552"/>
              </a:lnTo>
              <a:cubicBezTo>
                <a:pt x="232833" y="6548"/>
                <a:pt x="226285" y="0"/>
                <a:pt x="218281" y="0"/>
              </a:cubicBezTo>
              <a:lnTo>
                <a:pt x="29104" y="0"/>
              </a:lnTo>
              <a:cubicBezTo>
                <a:pt x="13097" y="0"/>
                <a:pt x="0" y="13097"/>
                <a:pt x="0" y="29104"/>
              </a:cubicBezTo>
              <a:lnTo>
                <a:pt x="0" y="189177"/>
              </a:lnTo>
              <a:cubicBezTo>
                <a:pt x="0" y="205184"/>
                <a:pt x="13097" y="218281"/>
                <a:pt x="29104" y="218281"/>
              </a:cubicBezTo>
              <a:lnTo>
                <a:pt x="232833" y="218281"/>
              </a:lnTo>
              <a:cubicBezTo>
                <a:pt x="240837" y="218281"/>
                <a:pt x="247385" y="211733"/>
                <a:pt x="247385" y="203729"/>
              </a:cubicBezTo>
              <a:lnTo>
                <a:pt x="247385" y="163711"/>
              </a:lnTo>
              <a:lnTo>
                <a:pt x="254661" y="163711"/>
              </a:lnTo>
              <a:cubicBezTo>
                <a:pt x="258663" y="163711"/>
                <a:pt x="261938" y="160437"/>
                <a:pt x="261938" y="156435"/>
              </a:cubicBezTo>
              <a:lnTo>
                <a:pt x="261938" y="98227"/>
              </a:lnTo>
              <a:cubicBezTo>
                <a:pt x="261938" y="94225"/>
                <a:pt x="258663" y="90951"/>
                <a:pt x="254661" y="90951"/>
              </a:cubicBezTo>
              <a:close/>
            </a:path>
          </a:pathLst>
        </a:custGeom>
        <a:solidFill>
          <a:schemeClr val="bg2"/>
        </a:solidFill>
        <a:ln w="12700" cap="flat">
          <a:solidFill>
            <a:schemeClr val="dk1"/>
          </a:solidFill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7</xdr:col>
      <xdr:colOff>38100</xdr:colOff>
      <xdr:row>11</xdr:row>
      <xdr:rowOff>50800</xdr:rowOff>
    </xdr:from>
    <xdr:to>
      <xdr:col>7</xdr:col>
      <xdr:colOff>381000</xdr:colOff>
      <xdr:row>13</xdr:row>
      <xdr:rowOff>63500</xdr:rowOff>
    </xdr:to>
    <xdr:pic>
      <xdr:nvPicPr>
        <xdr:cNvPr id="36" name="Graphic 35" descr="Badge Follow with solid fill">
          <a:extLst>
            <a:ext uri="{FF2B5EF4-FFF2-40B4-BE49-F238E27FC236}">
              <a16:creationId xmlns:a16="http://schemas.microsoft.com/office/drawing/2014/main" id="{1B31B4BB-9BA5-A828-A92A-29DEEBA61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49700" y="18669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11</xdr:row>
      <xdr:rowOff>57150</xdr:rowOff>
    </xdr:from>
    <xdr:to>
      <xdr:col>11</xdr:col>
      <xdr:colOff>400050</xdr:colOff>
      <xdr:row>13</xdr:row>
      <xdr:rowOff>76200</xdr:rowOff>
    </xdr:to>
    <xdr:pic>
      <xdr:nvPicPr>
        <xdr:cNvPr id="38" name="Graphic 37" descr="Badge Unfollow with solid fill">
          <a:extLst>
            <a:ext uri="{FF2B5EF4-FFF2-40B4-BE49-F238E27FC236}">
              <a16:creationId xmlns:a16="http://schemas.microsoft.com/office/drawing/2014/main" id="{940E5B80-A24A-74E2-898E-B281C2A78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197600" y="1873250"/>
          <a:ext cx="349250" cy="349250"/>
        </a:xfrm>
        <a:prstGeom prst="rect">
          <a:avLst/>
        </a:prstGeom>
      </xdr:spPr>
    </xdr:pic>
    <xdr:clientData/>
  </xdr:twoCellAnchor>
  <xdr:twoCellAnchor>
    <xdr:from>
      <xdr:col>0</xdr:col>
      <xdr:colOff>139700</xdr:colOff>
      <xdr:row>24</xdr:row>
      <xdr:rowOff>107950</xdr:rowOff>
    </xdr:from>
    <xdr:to>
      <xdr:col>20</xdr:col>
      <xdr:colOff>450850</xdr:colOff>
      <xdr:row>27</xdr:row>
      <xdr:rowOff>107950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4C2A8E3F-A7FA-4276-935B-0E97817B092E}"/>
            </a:ext>
          </a:extLst>
        </xdr:cNvPr>
        <xdr:cNvSpPr/>
      </xdr:nvSpPr>
      <xdr:spPr>
        <a:xfrm>
          <a:off x="139700" y="4070350"/>
          <a:ext cx="11487150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317500</xdr:colOff>
      <xdr:row>25</xdr:row>
      <xdr:rowOff>19050</xdr:rowOff>
    </xdr:from>
    <xdr:to>
      <xdr:col>21</xdr:col>
      <xdr:colOff>104775</xdr:colOff>
      <xdr:row>27</xdr:row>
      <xdr:rowOff>57150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8D179BE-95DF-4112-AA88-D18A0D80E1F3}"/>
            </a:ext>
          </a:extLst>
        </xdr:cNvPr>
        <xdr:cNvSpPr txBox="1"/>
      </xdr:nvSpPr>
      <xdr:spPr>
        <a:xfrm>
          <a:off x="317500" y="4146550"/>
          <a:ext cx="1152207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Courier New" panose="02070309020205020404" pitchFamily="49" charset="0"/>
              <a:ea typeface="Roboto Condensed Medium" panose="020F0502020204030204" pitchFamily="2" charset="0"/>
              <a:cs typeface="Courier New" panose="02070309020205020404" pitchFamily="49" charset="0"/>
            </a:rPr>
            <a:t>Graphical Representation</a:t>
          </a:r>
          <a:endParaRPr kumimoji="0" lang="en-US" sz="28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Courier New" panose="02070309020205020404" pitchFamily="49" charset="0"/>
            <a:ea typeface="Roboto Condensed Medium" panose="020F0502020204030204" pitchFamily="2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139700</xdr:colOff>
      <xdr:row>28</xdr:row>
      <xdr:rowOff>44069</xdr:rowOff>
    </xdr:from>
    <xdr:to>
      <xdr:col>20</xdr:col>
      <xdr:colOff>438150</xdr:colOff>
      <xdr:row>46</xdr:row>
      <xdr:rowOff>76199</xdr:rowOff>
    </xdr:to>
    <xdr:sp macro="" textlink="">
      <xdr:nvSpPr>
        <xdr:cNvPr id="41" name="Rectangle: Rounded Corners 43">
          <a:extLst>
            <a:ext uri="{FF2B5EF4-FFF2-40B4-BE49-F238E27FC236}">
              <a16:creationId xmlns:a16="http://schemas.microsoft.com/office/drawing/2014/main" id="{D5B73C72-0592-447B-BC90-5593D92EF518}"/>
            </a:ext>
          </a:extLst>
        </xdr:cNvPr>
        <xdr:cNvSpPr/>
      </xdr:nvSpPr>
      <xdr:spPr>
        <a:xfrm>
          <a:off x="139700" y="4666869"/>
          <a:ext cx="11474450" cy="3003930"/>
        </a:xfrm>
        <a:custGeom>
          <a:avLst/>
          <a:gdLst>
            <a:gd name="connsiteX0" fmla="*/ 0 w 11512550"/>
            <a:gd name="connsiteY0" fmla="*/ 693129 h 3003550"/>
            <a:gd name="connsiteX1" fmla="*/ 693129 w 11512550"/>
            <a:gd name="connsiteY1" fmla="*/ 0 h 3003550"/>
            <a:gd name="connsiteX2" fmla="*/ 10819421 w 11512550"/>
            <a:gd name="connsiteY2" fmla="*/ 0 h 3003550"/>
            <a:gd name="connsiteX3" fmla="*/ 11512550 w 11512550"/>
            <a:gd name="connsiteY3" fmla="*/ 693129 h 3003550"/>
            <a:gd name="connsiteX4" fmla="*/ 11512550 w 11512550"/>
            <a:gd name="connsiteY4" fmla="*/ 2310421 h 3003550"/>
            <a:gd name="connsiteX5" fmla="*/ 10819421 w 11512550"/>
            <a:gd name="connsiteY5" fmla="*/ 3003550 h 3003550"/>
            <a:gd name="connsiteX6" fmla="*/ 693129 w 11512550"/>
            <a:gd name="connsiteY6" fmla="*/ 3003550 h 3003550"/>
            <a:gd name="connsiteX7" fmla="*/ 0 w 11512550"/>
            <a:gd name="connsiteY7" fmla="*/ 2310421 h 3003550"/>
            <a:gd name="connsiteX8" fmla="*/ 0 w 11512550"/>
            <a:gd name="connsiteY8" fmla="*/ 693129 h 3003550"/>
            <a:gd name="connsiteX0" fmla="*/ 12700 w 11512550"/>
            <a:gd name="connsiteY0" fmla="*/ 363104 h 3003725"/>
            <a:gd name="connsiteX1" fmla="*/ 693129 w 11512550"/>
            <a:gd name="connsiteY1" fmla="*/ 175 h 3003725"/>
            <a:gd name="connsiteX2" fmla="*/ 10819421 w 11512550"/>
            <a:gd name="connsiteY2" fmla="*/ 175 h 3003725"/>
            <a:gd name="connsiteX3" fmla="*/ 11512550 w 11512550"/>
            <a:gd name="connsiteY3" fmla="*/ 693304 h 3003725"/>
            <a:gd name="connsiteX4" fmla="*/ 11512550 w 11512550"/>
            <a:gd name="connsiteY4" fmla="*/ 2310596 h 3003725"/>
            <a:gd name="connsiteX5" fmla="*/ 10819421 w 11512550"/>
            <a:gd name="connsiteY5" fmla="*/ 3003725 h 3003725"/>
            <a:gd name="connsiteX6" fmla="*/ 693129 w 11512550"/>
            <a:gd name="connsiteY6" fmla="*/ 3003725 h 3003725"/>
            <a:gd name="connsiteX7" fmla="*/ 0 w 11512550"/>
            <a:gd name="connsiteY7" fmla="*/ 2310596 h 3003725"/>
            <a:gd name="connsiteX8" fmla="*/ 12700 w 11512550"/>
            <a:gd name="connsiteY8" fmla="*/ 363104 h 3003725"/>
            <a:gd name="connsiteX0" fmla="*/ 12700 w 11512550"/>
            <a:gd name="connsiteY0" fmla="*/ 363309 h 3003930"/>
            <a:gd name="connsiteX1" fmla="*/ 693129 w 11512550"/>
            <a:gd name="connsiteY1" fmla="*/ 380 h 3003930"/>
            <a:gd name="connsiteX2" fmla="*/ 10819421 w 11512550"/>
            <a:gd name="connsiteY2" fmla="*/ 380 h 3003930"/>
            <a:gd name="connsiteX3" fmla="*/ 11480800 w 11512550"/>
            <a:gd name="connsiteY3" fmla="*/ 356959 h 3003930"/>
            <a:gd name="connsiteX4" fmla="*/ 11512550 w 11512550"/>
            <a:gd name="connsiteY4" fmla="*/ 2310801 h 3003930"/>
            <a:gd name="connsiteX5" fmla="*/ 10819421 w 11512550"/>
            <a:gd name="connsiteY5" fmla="*/ 3003930 h 3003930"/>
            <a:gd name="connsiteX6" fmla="*/ 693129 w 11512550"/>
            <a:gd name="connsiteY6" fmla="*/ 3003930 h 3003930"/>
            <a:gd name="connsiteX7" fmla="*/ 0 w 11512550"/>
            <a:gd name="connsiteY7" fmla="*/ 2310801 h 3003930"/>
            <a:gd name="connsiteX8" fmla="*/ 12700 w 11512550"/>
            <a:gd name="connsiteY8" fmla="*/ 363309 h 3003930"/>
            <a:gd name="connsiteX0" fmla="*/ 0 w 11499850"/>
            <a:gd name="connsiteY0" fmla="*/ 363309 h 3003930"/>
            <a:gd name="connsiteX1" fmla="*/ 680429 w 11499850"/>
            <a:gd name="connsiteY1" fmla="*/ 380 h 3003930"/>
            <a:gd name="connsiteX2" fmla="*/ 10806721 w 11499850"/>
            <a:gd name="connsiteY2" fmla="*/ 380 h 3003930"/>
            <a:gd name="connsiteX3" fmla="*/ 11468100 w 11499850"/>
            <a:gd name="connsiteY3" fmla="*/ 356959 h 3003930"/>
            <a:gd name="connsiteX4" fmla="*/ 11499850 w 11499850"/>
            <a:gd name="connsiteY4" fmla="*/ 2310801 h 3003930"/>
            <a:gd name="connsiteX5" fmla="*/ 10806721 w 11499850"/>
            <a:gd name="connsiteY5" fmla="*/ 3003930 h 3003930"/>
            <a:gd name="connsiteX6" fmla="*/ 680429 w 11499850"/>
            <a:gd name="connsiteY6" fmla="*/ 3003930 h 3003930"/>
            <a:gd name="connsiteX7" fmla="*/ 19050 w 11499850"/>
            <a:gd name="connsiteY7" fmla="*/ 2564801 h 3003930"/>
            <a:gd name="connsiteX8" fmla="*/ 0 w 11499850"/>
            <a:gd name="connsiteY8" fmla="*/ 363309 h 3003930"/>
            <a:gd name="connsiteX0" fmla="*/ 0 w 11474450"/>
            <a:gd name="connsiteY0" fmla="*/ 363309 h 3003930"/>
            <a:gd name="connsiteX1" fmla="*/ 680429 w 11474450"/>
            <a:gd name="connsiteY1" fmla="*/ 380 h 3003930"/>
            <a:gd name="connsiteX2" fmla="*/ 10806721 w 11474450"/>
            <a:gd name="connsiteY2" fmla="*/ 380 h 3003930"/>
            <a:gd name="connsiteX3" fmla="*/ 11468100 w 11474450"/>
            <a:gd name="connsiteY3" fmla="*/ 356959 h 3003930"/>
            <a:gd name="connsiteX4" fmla="*/ 11474450 w 11474450"/>
            <a:gd name="connsiteY4" fmla="*/ 2539401 h 3003930"/>
            <a:gd name="connsiteX5" fmla="*/ 10806721 w 11474450"/>
            <a:gd name="connsiteY5" fmla="*/ 3003930 h 3003930"/>
            <a:gd name="connsiteX6" fmla="*/ 680429 w 11474450"/>
            <a:gd name="connsiteY6" fmla="*/ 3003930 h 3003930"/>
            <a:gd name="connsiteX7" fmla="*/ 19050 w 11474450"/>
            <a:gd name="connsiteY7" fmla="*/ 2564801 h 3003930"/>
            <a:gd name="connsiteX8" fmla="*/ 0 w 11474450"/>
            <a:gd name="connsiteY8" fmla="*/ 363309 h 3003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474450" h="3003930">
              <a:moveTo>
                <a:pt x="0" y="363309"/>
              </a:moveTo>
              <a:cubicBezTo>
                <a:pt x="0" y="-19496"/>
                <a:pt x="297624" y="380"/>
                <a:pt x="680429" y="380"/>
              </a:cubicBezTo>
              <a:lnTo>
                <a:pt x="10806721" y="380"/>
              </a:lnTo>
              <a:cubicBezTo>
                <a:pt x="11189526" y="380"/>
                <a:pt x="11468100" y="-25846"/>
                <a:pt x="11468100" y="356959"/>
              </a:cubicBezTo>
              <a:cubicBezTo>
                <a:pt x="11470217" y="1084440"/>
                <a:pt x="11472333" y="1811920"/>
                <a:pt x="11474450" y="2539401"/>
              </a:cubicBezTo>
              <a:cubicBezTo>
                <a:pt x="11474450" y="2922206"/>
                <a:pt x="11189526" y="3003930"/>
                <a:pt x="10806721" y="3003930"/>
              </a:cubicBezTo>
              <a:lnTo>
                <a:pt x="680429" y="3003930"/>
              </a:lnTo>
              <a:cubicBezTo>
                <a:pt x="297624" y="3003930"/>
                <a:pt x="19050" y="2947606"/>
                <a:pt x="19050" y="2564801"/>
              </a:cubicBezTo>
              <a:cubicBezTo>
                <a:pt x="19050" y="2025704"/>
                <a:pt x="0" y="902406"/>
                <a:pt x="0" y="363309"/>
              </a:cubicBezTo>
              <a:close/>
            </a:path>
          </a:pathLst>
        </a:custGeom>
        <a:solidFill>
          <a:schemeClr val="accent1"/>
        </a:solidFill>
        <a:ln cap="rnd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127000</xdr:colOff>
      <xdr:row>28</xdr:row>
      <xdr:rowOff>158750</xdr:rowOff>
    </xdr:from>
    <xdr:to>
      <xdr:col>9</xdr:col>
      <xdr:colOff>228600</xdr:colOff>
      <xdr:row>45</xdr:row>
      <xdr:rowOff>95250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974EC8F-66AC-4765-9032-CE1A15591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292100</xdr:colOff>
      <xdr:row>28</xdr:row>
      <xdr:rowOff>146050</xdr:rowOff>
    </xdr:from>
    <xdr:to>
      <xdr:col>19</xdr:col>
      <xdr:colOff>514350</xdr:colOff>
      <xdr:row>45</xdr:row>
      <xdr:rowOff>69850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82FCA54-AD55-4F2A-B016-2322FDDF4FD4}"/>
            </a:ext>
          </a:extLst>
        </xdr:cNvPr>
        <xdr:cNvSpPr/>
      </xdr:nvSpPr>
      <xdr:spPr>
        <a:xfrm>
          <a:off x="5321300" y="4768850"/>
          <a:ext cx="5810250" cy="2730500"/>
        </a:xfrm>
        <a:prstGeom prst="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chemeClr val="tx2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Line Chart representing the trend in Account Balance over time</a:t>
          </a:r>
          <a:endParaRPr lang="en-US" sz="2400" b="1">
            <a:solidFill>
              <a:schemeClr val="tx2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68" headerRowCount="0">
  <tableColumns count="11">
    <tableColumn id="1" xr3:uid="{00000000-0010-0000-0000-000001000000}" name="Column1" dataDxfId="5">
      <calculatedColumnFormula>'Raw Dataset'!A1</calculatedColumnFormula>
    </tableColumn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10" xr3:uid="{00000000-0010-0000-0000-00000A000000}" name="Column10"/>
    <tableColumn id="11" xr3:uid="{00000000-0010-0000-0000-00000B000000}" name="Column11" dataDxfId="4"/>
    <tableColumn id="12" xr3:uid="{00000000-0010-0000-0000-00000C000000}" name="Column12" dataDxfId="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0:E133">
  <tableColumns count="5">
    <tableColumn id="1" xr3:uid="{00000000-0010-0000-0100-000001000000}" name="17-03-2019" dataDxfId="2">
      <calculatedColumnFormula>'Raw Dataset'!A71</calculatedColumnFormula>
    </tableColumn>
    <tableColumn id="2" xr3:uid="{00000000-0010-0000-0100-000002000000}" name="UPI/BILLDESKPP@/907664215815/Payment for" dataDxfId="1"/>
    <tableColumn id="3" xr3:uid="{00000000-0010-0000-0100-000003000000}" name="UPI-907616449058"/>
    <tableColumn id="4" xr3:uid="{00000000-0010-0000-0100-000004000000}" name="21.00(Dr)"/>
    <tableColumn id="5" xr3:uid="{00000000-0010-0000-0100-000005000000}" name="13.73(Cr)"/>
  </tableColumns>
  <tableStyleInfo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H68" headerRowCount="0">
  <tableColumns count="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</tableColumns>
  <tableStyleInfo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0:E74">
  <tableColumns count="5">
    <tableColumn id="1" xr3:uid="{00000000-0010-0000-0300-000001000000}" name="17-03-2019" dataDxfId="0"/>
    <tableColumn id="2" xr3:uid="{00000000-0010-0000-0300-000002000000}" name="UPI/BILLDESKPP@/907664215815/Payment for"/>
    <tableColumn id="3" xr3:uid="{00000000-0010-0000-0300-000003000000}" name="UPI-907616449058"/>
    <tableColumn id="4" xr3:uid="{00000000-0010-0000-0300-000004000000}" name="21.00(Dr)"/>
    <tableColumn id="5" xr3:uid="{00000000-0010-0000-0300-000005000000}" name="13.73(Cr)"/>
  </tableColumns>
  <tableStyleInfo name="Month1  March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H2" headerRowCount="0">
  <tableColumns count="8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</tableColumns>
  <tableStyleInfo name="Month2  April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:E41" headerRowCount="0">
  <tableColumns count="5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</tableColumns>
  <tableStyleInfo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H2" headerRowCount="0">
  <tableColumns count="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</tableColumns>
  <tableStyleInfo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:E21" headerRowCount="0">
  <tableColumns count="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A006-9C7C-4AB5-AB13-15AFC518A651}">
  <sheetPr codeName="Sheet1"/>
  <dimension ref="A1:V65"/>
  <sheetViews>
    <sheetView showGridLines="0" tabSelected="1" zoomScaleNormal="100" workbookViewId="0">
      <selection activeCell="B138" sqref="B138"/>
    </sheetView>
  </sheetViews>
  <sheetFormatPr defaultRowHeight="13"/>
  <sheetData>
    <row r="1" spans="1:2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65" spans="22:22">
      <c r="V65" t="str">
        <f>'Clean Dataset'!B13</f>
        <v>CASH DEPOSIT MANDYA SELF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33E4-F08D-4441-A8B0-E3909A9524A1}">
  <dimension ref="A1:G5"/>
  <sheetViews>
    <sheetView workbookViewId="0">
      <selection activeCell="H5" sqref="H5"/>
    </sheetView>
  </sheetViews>
  <sheetFormatPr defaultRowHeight="13"/>
  <cols>
    <col min="2" max="2" width="11" bestFit="1" customWidth="1"/>
    <col min="3" max="3" width="19.19921875" bestFit="1" customWidth="1"/>
    <col min="4" max="4" width="21.69921875" bestFit="1" customWidth="1"/>
    <col min="5" max="5" width="11.296875" bestFit="1" customWidth="1"/>
    <col min="6" max="6" width="13.09765625" bestFit="1" customWidth="1"/>
  </cols>
  <sheetData>
    <row r="1" spans="1:7">
      <c r="A1" t="s">
        <v>696</v>
      </c>
      <c r="B1" t="s">
        <v>700</v>
      </c>
      <c r="C1" t="s">
        <v>698</v>
      </c>
      <c r="D1" t="s">
        <v>697</v>
      </c>
      <c r="E1" t="s">
        <v>5</v>
      </c>
      <c r="F1" t="s">
        <v>7</v>
      </c>
      <c r="G1" t="s">
        <v>9</v>
      </c>
    </row>
    <row r="2" spans="1:7">
      <c r="A2" t="s">
        <v>666</v>
      </c>
      <c r="B2">
        <f>SUM(C2,D2)</f>
        <v>72</v>
      </c>
      <c r="C2">
        <v>19</v>
      </c>
      <c r="D2">
        <v>53</v>
      </c>
      <c r="E2">
        <v>53213.840000000004</v>
      </c>
      <c r="F2">
        <v>53295.39</v>
      </c>
      <c r="G2">
        <f>E2-F2</f>
        <v>-81.549999999995634</v>
      </c>
    </row>
    <row r="3" spans="1:7">
      <c r="A3" t="s">
        <v>667</v>
      </c>
      <c r="B3">
        <f t="shared" ref="B3:B5" si="0">SUM(C3,D3)</f>
        <v>39</v>
      </c>
      <c r="C3">
        <v>5</v>
      </c>
      <c r="D3">
        <v>34</v>
      </c>
      <c r="E3">
        <v>4951</v>
      </c>
      <c r="F3">
        <v>4953.79</v>
      </c>
      <c r="G3">
        <f t="shared" ref="G3:G5" si="1">E3-F3</f>
        <v>-2.7899999999999636</v>
      </c>
    </row>
    <row r="4" spans="1:7">
      <c r="A4" t="s">
        <v>668</v>
      </c>
      <c r="B4">
        <f t="shared" si="0"/>
        <v>19</v>
      </c>
      <c r="C4">
        <v>6</v>
      </c>
      <c r="D4">
        <v>13</v>
      </c>
      <c r="E4">
        <v>2657.09</v>
      </c>
      <c r="F4">
        <v>2654.36</v>
      </c>
      <c r="G4">
        <f t="shared" si="1"/>
        <v>2.7300000000000182</v>
      </c>
    </row>
    <row r="5" spans="1:7">
      <c r="A5" t="s">
        <v>699</v>
      </c>
      <c r="B5">
        <f t="shared" si="0"/>
        <v>130</v>
      </c>
      <c r="C5">
        <f>SUM(C2:C4)</f>
        <v>30</v>
      </c>
      <c r="D5">
        <f>SUM(D2:D4)</f>
        <v>100</v>
      </c>
      <c r="E5">
        <f>SUM(E2:E4)</f>
        <v>60821.930000000008</v>
      </c>
      <c r="F5">
        <f>SUM(F2:F4)</f>
        <v>60903.54</v>
      </c>
      <c r="G5">
        <f t="shared" si="1"/>
        <v>-81.609999999993306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K148"/>
  <sheetViews>
    <sheetView topLeftCell="A130" workbookViewId="0">
      <selection activeCell="B138" sqref="B138"/>
    </sheetView>
  </sheetViews>
  <sheetFormatPr defaultColWidth="14.3984375" defaultRowHeight="15" customHeight="1"/>
  <cols>
    <col min="1" max="1" width="19.59765625" bestFit="1" customWidth="1"/>
    <col min="2" max="2" width="85.09765625" customWidth="1"/>
    <col min="3" max="3" width="19.3984375" customWidth="1"/>
    <col min="4" max="4" width="25.69921875" customWidth="1"/>
    <col min="5" max="5" width="12.69921875" customWidth="1"/>
  </cols>
  <sheetData>
    <row r="1" spans="1:11" ht="13">
      <c r="A1" s="29" t="str">
        <f>'Raw Dataset'!A1</f>
        <v>Date</v>
      </c>
      <c r="B1" s="2" t="str">
        <f>TRIM('Raw Dataset'!B1)</f>
        <v>Narration</v>
      </c>
      <c r="C1" s="1" t="str">
        <f>TRIM('Raw Dataset'!C1)</f>
        <v>Chq/Ref No</v>
      </c>
      <c r="D1" s="1" t="str">
        <f>TRIM('Raw Dataset'!D1)</f>
        <v>Withdrawal (Dr)/ Deposit (Cr)</v>
      </c>
      <c r="E1" s="1" t="str">
        <f>TRIM('Raw Dataset'!E1)</f>
        <v>Balance</v>
      </c>
      <c r="F1" s="1" t="s">
        <v>0</v>
      </c>
      <c r="G1" s="1" t="s">
        <v>1</v>
      </c>
      <c r="H1" s="1" t="s">
        <v>2</v>
      </c>
      <c r="I1" s="3" t="s">
        <v>3</v>
      </c>
      <c r="J1" s="3" t="s">
        <v>4</v>
      </c>
      <c r="K1" s="52"/>
    </row>
    <row r="2" spans="1:11" ht="13">
      <c r="A2" s="29"/>
      <c r="B2" s="1" t="str">
        <f>TRIM('Raw Dataset'!B2)</f>
        <v>B/F</v>
      </c>
      <c r="C2" s="1" t="str">
        <f>TRIM('Raw Dataset'!C2)</f>
        <v/>
      </c>
      <c r="D2" s="1" t="str">
        <f>TRIM('Raw Dataset'!D2)</f>
        <v>0.00(Cr)</v>
      </c>
      <c r="E2" s="1" t="str">
        <f>TRIM('Raw Dataset'!E2)</f>
        <v>84.48(Cr)</v>
      </c>
      <c r="F2" s="1"/>
      <c r="G2" s="1"/>
      <c r="H2" s="1">
        <f t="shared" ref="H2:H7" si="0">VALUE(LEFT(E2,LEN(E2)-4))</f>
        <v>84.48</v>
      </c>
      <c r="I2" s="4"/>
      <c r="J2" s="4"/>
      <c r="K2" s="52"/>
    </row>
    <row r="3" spans="1:11" ht="13">
      <c r="A3" s="10">
        <f>'Raw Dataset'!A3</f>
        <v>43525</v>
      </c>
      <c r="B3" s="1" t="str">
        <f>TRIM('Raw Dataset'!B3)</f>
        <v>TIPS/SCHGS/EXH//SKRILL COM</v>
      </c>
      <c r="C3" s="1" t="str">
        <f>TRIM('Raw Dataset'!C3)</f>
        <v>905708936383</v>
      </c>
      <c r="D3" s="1" t="str">
        <f>TRIM('Raw Dataset'!D3)</f>
        <v>0.55(Dr)</v>
      </c>
      <c r="E3" s="1" t="str">
        <f>TRIM('Raw Dataset'!E3)</f>
        <v>83.93(Cr)</v>
      </c>
      <c r="F3" s="1" t="str">
        <f t="shared" ref="F3:F109" si="1">IF((RIGHT(D3,4)="(Cr)"),VALUE(LEFT(D3,LEN(D3)-4)),"-")</f>
        <v>-</v>
      </c>
      <c r="G3" s="1">
        <f t="shared" ref="G3:G109" si="2">IF((RIGHT(D3,4)="(Dr)"),VALUE(LEFT(D3,LEN(D3)-4)),"-")</f>
        <v>0.55000000000000004</v>
      </c>
      <c r="H3" s="1">
        <f t="shared" si="0"/>
        <v>83.93</v>
      </c>
      <c r="I3" s="3">
        <f>MONTH(Table_1[[#This Row],[Column1]])</f>
        <v>3</v>
      </c>
      <c r="J3" s="3" t="str">
        <f>VLOOKUP(I3,'Raw Dataset'!$A$136:$B$147,2)</f>
        <v>March</v>
      </c>
      <c r="K3" s="52"/>
    </row>
    <row r="4" spans="1:11" ht="13">
      <c r="A4" s="10">
        <f>'Raw Dataset'!A4</f>
        <v>43525</v>
      </c>
      <c r="B4" s="1" t="str">
        <f>TRIM('Raw Dataset'!B4)</f>
        <v>7780CODE(Value Date: 26-02-2019) TIPS/SCHGS/EXH//SKRILL COM</v>
      </c>
      <c r="C4" s="1" t="str">
        <f>TRIM('Raw Dataset'!C4)</f>
        <v>905708203532</v>
      </c>
      <c r="D4" s="1" t="str">
        <f>TRIM('Raw Dataset'!D4)</f>
        <v>1.35(Dr)</v>
      </c>
      <c r="E4" s="1" t="str">
        <f>TRIM('Raw Dataset'!E4)</f>
        <v>82.58(Cr)</v>
      </c>
      <c r="F4" s="1" t="str">
        <f t="shared" si="1"/>
        <v>-</v>
      </c>
      <c r="G4" s="1">
        <f t="shared" si="2"/>
        <v>1.35</v>
      </c>
      <c r="H4" s="1">
        <f t="shared" si="0"/>
        <v>82.58</v>
      </c>
      <c r="I4" s="3">
        <f>MONTH(Table_1[[#This Row],[Column1]])</f>
        <v>3</v>
      </c>
      <c r="J4" s="3" t="str">
        <f>VLOOKUP(I4,'Raw Dataset'!$A$136:$B$147,2)</f>
        <v>March</v>
      </c>
      <c r="K4" s="52"/>
    </row>
    <row r="5" spans="1:11" ht="13">
      <c r="A5" s="10">
        <f>'Raw Dataset'!A5</f>
        <v>43525</v>
      </c>
      <c r="B5" s="1" t="str">
        <f>TRIM('Raw Dataset'!B5)</f>
        <v>7780CODE(Value Date: 26-02-2019) UPI/9035903498@/906057467978/Payment fro</v>
      </c>
      <c r="C5" s="1" t="str">
        <f>TRIM('Raw Dataset'!C5)</f>
        <v>UPI-906019673194</v>
      </c>
      <c r="D5" s="1" t="str">
        <f>TRIM('Raw Dataset'!D5)</f>
        <v>12.00(Dr)</v>
      </c>
      <c r="E5" s="1" t="str">
        <f>TRIM('Raw Dataset'!E5)</f>
        <v>70.58(Cr)</v>
      </c>
      <c r="F5" s="1" t="str">
        <f t="shared" si="1"/>
        <v>-</v>
      </c>
      <c r="G5" s="1">
        <f t="shared" si="2"/>
        <v>12</v>
      </c>
      <c r="H5" s="1">
        <f t="shared" si="0"/>
        <v>70.58</v>
      </c>
      <c r="I5" s="3">
        <f>MONTH(Table_1[[#This Row],[Column1]])</f>
        <v>3</v>
      </c>
      <c r="J5" s="3" t="str">
        <f>VLOOKUP(I5,'Raw Dataset'!$A$136:$B$147,2)</f>
        <v>March</v>
      </c>
      <c r="K5" s="53"/>
    </row>
    <row r="6" spans="1:11" ht="13">
      <c r="A6" s="10">
        <f>'Raw Dataset'!A6</f>
        <v>43526</v>
      </c>
      <c r="B6" s="1" t="str">
        <f>TRIM('Raw Dataset'!B6)</f>
        <v>CASH DEPOSIT- MANYA- SELF</v>
      </c>
      <c r="C6" s="1" t="str">
        <f>TRIM('Raw Dataset'!C6)</f>
        <v/>
      </c>
      <c r="D6" s="1" t="str">
        <f>TRIM('Raw Dataset'!D6)</f>
        <v>3,500.00(Cr)</v>
      </c>
      <c r="E6" s="1" t="str">
        <f>TRIM('Raw Dataset'!E6)</f>
        <v>3,570.58(Cr)</v>
      </c>
      <c r="F6" s="1">
        <f t="shared" si="1"/>
        <v>3500</v>
      </c>
      <c r="G6" s="1" t="str">
        <f t="shared" si="2"/>
        <v>-</v>
      </c>
      <c r="H6" s="1">
        <f t="shared" si="0"/>
        <v>3570.58</v>
      </c>
      <c r="I6" s="3">
        <f>MONTH(Table_1[[#This Row],[Column1]])</f>
        <v>3</v>
      </c>
      <c r="J6" s="3" t="str">
        <f>VLOOKUP(I6,'Raw Dataset'!$A$136:$B$147,2)</f>
        <v>March</v>
      </c>
      <c r="K6" s="53"/>
    </row>
    <row r="7" spans="1:11" ht="13">
      <c r="A7" s="10">
        <f>'Raw Dataset'!A7</f>
        <v>43526</v>
      </c>
      <c r="B7" s="1" t="str">
        <f>TRIM('Raw Dataset'!B7)</f>
        <v>PCI/8387/Skrill.com 7780CODE/+44203308020319/ 12:03</v>
      </c>
      <c r="C7" s="1" t="str">
        <f>TRIM('Raw Dataset'!C7)</f>
        <v>906106255981</v>
      </c>
      <c r="D7" s="1" t="str">
        <f>TRIM('Raw Dataset'!D7)</f>
        <v>2,152.20(Dr)</v>
      </c>
      <c r="E7" s="1" t="str">
        <f>TRIM('Raw Dataset'!E7)</f>
        <v>1,418.38(Cr)</v>
      </c>
      <c r="F7" s="1" t="str">
        <f t="shared" si="1"/>
        <v>-</v>
      </c>
      <c r="G7" s="1">
        <f t="shared" si="2"/>
        <v>2152.1999999999998</v>
      </c>
      <c r="H7" s="1">
        <f t="shared" si="0"/>
        <v>1418.38</v>
      </c>
      <c r="I7" s="3">
        <f>MONTH(Table_1[[#This Row],[Column1]])</f>
        <v>3</v>
      </c>
      <c r="J7" s="3" t="str">
        <f>VLOOKUP(I7,'Raw Dataset'!$A$136:$B$147,2)</f>
        <v>March</v>
      </c>
      <c r="K7" s="52"/>
    </row>
    <row r="8" spans="1:11" ht="13">
      <c r="A8" s="10">
        <f>'Raw Dataset'!A8</f>
        <v>43526</v>
      </c>
      <c r="B8" s="1" t="str">
        <f>TRIM('Raw Dataset'!B8)</f>
        <v>PCI/8387/Skrill.com 7780CODE/+44203308020319/13:48</v>
      </c>
      <c r="C8" s="1" t="str">
        <f>TRIM('Raw Dataset'!C8)</f>
        <v>906108257163</v>
      </c>
      <c r="D8" s="1" t="str">
        <f>TRIM('Raw Dataset'!D8)</f>
        <v>1,097.61(Dr)</v>
      </c>
      <c r="E8" s="1" t="str">
        <f>TRIM('Raw Dataset'!E8)</f>
        <v>320.77(Cr)</v>
      </c>
      <c r="F8" s="1" t="str">
        <f t="shared" si="1"/>
        <v>-</v>
      </c>
      <c r="G8" s="1">
        <f t="shared" si="2"/>
        <v>1097.6099999999999</v>
      </c>
      <c r="H8" s="1">
        <f t="shared" ref="H8:H109" si="3">IF((RIGHT(E8,4)="(Cr)"),VALUE(LEFT(E8,LEN(E8)-4)),"-")</f>
        <v>320.77</v>
      </c>
      <c r="I8" s="3">
        <f>MONTH(Table_1[[#This Row],[Column1]])</f>
        <v>3</v>
      </c>
      <c r="J8" s="3" t="str">
        <f>VLOOKUP(I8,'Raw Dataset'!$A$136:$B$147,2)</f>
        <v>March</v>
      </c>
      <c r="K8" s="52"/>
    </row>
    <row r="9" spans="1:11" ht="13">
      <c r="A9" s="10">
        <f>'Raw Dataset'!A9</f>
        <v>43526</v>
      </c>
      <c r="B9" s="1" t="str">
        <f>TRIM('Raw Dataset'!B9)</f>
        <v>TIPS/SCHGS/EXH//SKRILL COM</v>
      </c>
      <c r="C9" s="1" t="str">
        <f>TRIM('Raw Dataset'!C9)</f>
        <v>905804122526</v>
      </c>
      <c r="D9" s="1" t="str">
        <f>TRIM('Raw Dataset'!D9)</f>
        <v>2.19(Dr)</v>
      </c>
      <c r="E9" s="1" t="str">
        <f>TRIM('Raw Dataset'!E9)</f>
        <v>318.58(Cr)</v>
      </c>
      <c r="F9" s="1" t="str">
        <f t="shared" si="1"/>
        <v>-</v>
      </c>
      <c r="G9" s="1">
        <f t="shared" si="2"/>
        <v>2.19</v>
      </c>
      <c r="H9" s="1">
        <f t="shared" si="3"/>
        <v>318.58</v>
      </c>
      <c r="I9" s="3">
        <f>MONTH(Table_1[[#This Row],[Column1]])</f>
        <v>3</v>
      </c>
      <c r="J9" s="3" t="str">
        <f>VLOOKUP(I9,'Raw Dataset'!$A$136:$B$147,2)</f>
        <v>March</v>
      </c>
      <c r="K9" s="52"/>
    </row>
    <row r="10" spans="1:11" ht="13">
      <c r="A10" s="10">
        <f>'Raw Dataset'!A10</f>
        <v>43526</v>
      </c>
      <c r="B10" s="1" t="str">
        <f>TRIM('Raw Dataset'!B10)</f>
        <v>7780CODE(Value Date: 27-02-2019) TIPS/SCHGS/EXH//SKRILL COM</v>
      </c>
      <c r="C10" s="1" t="str">
        <f>TRIM('Raw Dataset'!C10)</f>
        <v>905805960074</v>
      </c>
      <c r="D10" s="1" t="str">
        <f>TRIM('Raw Dataset'!D10)</f>
        <v>2.15(Dr)</v>
      </c>
      <c r="E10" s="1" t="str">
        <f>TRIM('Raw Dataset'!E10)</f>
        <v>316.43(Cr)</v>
      </c>
      <c r="F10" s="1" t="str">
        <f t="shared" si="1"/>
        <v>-</v>
      </c>
      <c r="G10" s="1">
        <f t="shared" si="2"/>
        <v>2.15</v>
      </c>
      <c r="H10" s="1">
        <f t="shared" si="3"/>
        <v>316.43</v>
      </c>
      <c r="I10" s="3">
        <f>MONTH(Table_1[[#This Row],[Column1]])</f>
        <v>3</v>
      </c>
      <c r="J10" s="3" t="str">
        <f>VLOOKUP(I10,'Raw Dataset'!$A$136:$B$147,2)</f>
        <v>March</v>
      </c>
      <c r="K10" s="52"/>
    </row>
    <row r="11" spans="1:11" ht="13">
      <c r="A11" s="10">
        <f>'Raw Dataset'!A11</f>
        <v>43526</v>
      </c>
      <c r="B11" s="1" t="str">
        <f>TRIM('Raw Dataset'!B11)</f>
        <v>7780CODE(Value Date: 27-02-2019) PCD/8387/PAYTM/1204770770020319/21:51</v>
      </c>
      <c r="C11" s="1" t="str">
        <f>TRIM('Raw Dataset'!C11)</f>
        <v>906116491204</v>
      </c>
      <c r="D11" s="1" t="str">
        <f>TRIM('Raw Dataset'!D11)</f>
        <v>300.00(Dr)</v>
      </c>
      <c r="E11" s="1" t="str">
        <f>TRIM('Raw Dataset'!E11)</f>
        <v>16.43(Cr)</v>
      </c>
      <c r="F11" s="1" t="str">
        <f t="shared" si="1"/>
        <v>-</v>
      </c>
      <c r="G11" s="1">
        <f t="shared" si="2"/>
        <v>300</v>
      </c>
      <c r="H11" s="1">
        <f t="shared" si="3"/>
        <v>16.43</v>
      </c>
      <c r="I11" s="3">
        <f>MONTH(Table_1[[#This Row],[Column1]])</f>
        <v>3</v>
      </c>
      <c r="J11" s="3" t="str">
        <f>VLOOKUP(I11,'Raw Dataset'!$A$136:$B$147,2)</f>
        <v>March</v>
      </c>
      <c r="K11" s="52"/>
    </row>
    <row r="12" spans="1:11" ht="13">
      <c r="A12" s="10">
        <f>'Raw Dataset'!A12</f>
        <v>43529</v>
      </c>
      <c r="B12" s="1" t="str">
        <f>TRIM('Raw Dataset'!B12)</f>
        <v>UPI/anilmanish2/906419784758/UPI</v>
      </c>
      <c r="C12" s="1" t="str">
        <f>TRIM('Raw Dataset'!C12)</f>
        <v>UPI-906419348340</v>
      </c>
      <c r="D12" s="1" t="str">
        <f>TRIM('Raw Dataset'!D12)</f>
        <v>15.00(Dr)</v>
      </c>
      <c r="E12" s="1" t="str">
        <f>TRIM('Raw Dataset'!E12)</f>
        <v>1.43(Cr)</v>
      </c>
      <c r="F12" s="1" t="str">
        <f t="shared" si="1"/>
        <v>-</v>
      </c>
      <c r="G12" s="1">
        <f t="shared" si="2"/>
        <v>15</v>
      </c>
      <c r="H12" s="1">
        <f t="shared" si="3"/>
        <v>1.43</v>
      </c>
      <c r="I12" s="3">
        <f>MONTH(Table_1[[#This Row],[Column1]])</f>
        <v>3</v>
      </c>
      <c r="J12" s="3" t="str">
        <f>VLOOKUP(I12,'Raw Dataset'!$A$136:$B$147,2)</f>
        <v>March</v>
      </c>
      <c r="K12" s="52"/>
    </row>
    <row r="13" spans="1:11" ht="13">
      <c r="A13" s="10">
        <f>'Raw Dataset'!A13</f>
        <v>43530</v>
      </c>
      <c r="B13" s="1" t="str">
        <f>TRIM('Raw Dataset'!B13)</f>
        <v>CASH DEPOSIT MANDYA SELF</v>
      </c>
      <c r="C13" s="1" t="str">
        <f>TRIM('Raw Dataset'!C13)</f>
        <v/>
      </c>
      <c r="D13" s="1" t="str">
        <f>TRIM('Raw Dataset'!D13)</f>
        <v>4,600.00(Cr)</v>
      </c>
      <c r="E13" s="1" t="str">
        <f>TRIM('Raw Dataset'!E13)</f>
        <v>4,601.43(Cr)</v>
      </c>
      <c r="F13" s="1">
        <f t="shared" si="1"/>
        <v>4600</v>
      </c>
      <c r="G13" s="1" t="str">
        <f t="shared" si="2"/>
        <v>-</v>
      </c>
      <c r="H13" s="1">
        <f t="shared" si="3"/>
        <v>4601.43</v>
      </c>
      <c r="I13" s="3">
        <f>MONTH(Table_1[[#This Row],[Column1]])</f>
        <v>3</v>
      </c>
      <c r="J13" s="3" t="str">
        <f>VLOOKUP(I13,'Raw Dataset'!$A$136:$B$147,2)</f>
        <v>March</v>
      </c>
      <c r="K13" s="53"/>
    </row>
    <row r="14" spans="1:11" ht="13">
      <c r="A14" s="10">
        <f>'Raw Dataset'!A14</f>
        <v>43530</v>
      </c>
      <c r="B14" s="1" t="str">
        <f>TRIM('Raw Dataset'!B14)</f>
        <v>PCD/8387/RetailAtom/Mumbai060319/13:57</v>
      </c>
      <c r="C14" s="1" t="str">
        <f>TRIM('Raw Dataset'!C14)</f>
        <v>906508222997</v>
      </c>
      <c r="D14" s="1" t="str">
        <f>TRIM('Raw Dataset'!D14)</f>
        <v>545.00(Dr)</v>
      </c>
      <c r="E14" s="1" t="str">
        <f>TRIM('Raw Dataset'!E14)</f>
        <v>4,056.43(Cr)</v>
      </c>
      <c r="F14" s="1" t="str">
        <f t="shared" si="1"/>
        <v>-</v>
      </c>
      <c r="G14" s="1">
        <f t="shared" si="2"/>
        <v>545</v>
      </c>
      <c r="H14" s="1">
        <f t="shared" si="3"/>
        <v>4056.43</v>
      </c>
      <c r="I14" s="3">
        <f>MONTH(Table_1[[#This Row],[Column1]])</f>
        <v>3</v>
      </c>
      <c r="J14" s="3" t="str">
        <f>VLOOKUP(I14,'Raw Dataset'!$A$136:$B$147,2)</f>
        <v>March</v>
      </c>
      <c r="K14" s="52"/>
    </row>
    <row r="15" spans="1:11" ht="13">
      <c r="A15" s="10">
        <f>'Raw Dataset'!A15</f>
        <v>43530</v>
      </c>
      <c r="B15" s="1" t="str">
        <f>TRIM('Raw Dataset'!B15)</f>
        <v>PCI/8387/Skrill.com 7780CODE/+44203308060319/ 14:43</v>
      </c>
      <c r="C15" s="1" t="str">
        <f>TRIM('Raw Dataset'!C15)</f>
        <v>906509088793</v>
      </c>
      <c r="D15" s="1" t="str">
        <f>TRIM('Raw Dataset'!D15)</f>
        <v>2,168.04(Dr)</v>
      </c>
      <c r="E15" s="1" t="str">
        <f>TRIM('Raw Dataset'!E15)</f>
        <v>1,888.39(Cr)</v>
      </c>
      <c r="F15" s="1" t="str">
        <f t="shared" si="1"/>
        <v>-</v>
      </c>
      <c r="G15" s="1">
        <f t="shared" si="2"/>
        <v>2168.04</v>
      </c>
      <c r="H15" s="1">
        <f t="shared" si="3"/>
        <v>1888.39</v>
      </c>
      <c r="I15" s="3">
        <f>MONTH(Table_1[[#This Row],[Column1]])</f>
        <v>3</v>
      </c>
      <c r="J15" s="3" t="str">
        <f>VLOOKUP(I15,'Raw Dataset'!$A$136:$B$147,2)</f>
        <v>March</v>
      </c>
      <c r="K15" s="52"/>
    </row>
    <row r="16" spans="1:11" ht="13">
      <c r="A16" s="10">
        <f>'Raw Dataset'!A16</f>
        <v>43530</v>
      </c>
      <c r="B16" s="1" t="str">
        <f>TRIM('Raw Dataset'!B16)</f>
        <v>PCD/8387/Payu Payments Pvt</v>
      </c>
      <c r="C16" s="1" t="str">
        <f>TRIM('Raw Dataset'!C16)</f>
        <v>906512401128</v>
      </c>
      <c r="D16" s="1" t="str">
        <f>TRIM('Raw Dataset'!D16)</f>
        <v>1,000.00(Dr)</v>
      </c>
      <c r="E16" s="1" t="str">
        <f>TRIM('Raw Dataset'!E16)</f>
        <v>888.39(Cr)</v>
      </c>
      <c r="F16" s="1" t="str">
        <f t="shared" si="1"/>
        <v>-</v>
      </c>
      <c r="G16" s="1">
        <f t="shared" si="2"/>
        <v>1000</v>
      </c>
      <c r="H16" s="1">
        <f t="shared" si="3"/>
        <v>888.39</v>
      </c>
      <c r="I16" s="3">
        <f>MONTH(Table_1[[#This Row],[Column1]])</f>
        <v>3</v>
      </c>
      <c r="J16" s="3" t="str">
        <f>VLOOKUP(I16,'Raw Dataset'!$A$136:$B$147,2)</f>
        <v>March</v>
      </c>
      <c r="K16" s="53"/>
    </row>
    <row r="17" spans="1:11" ht="13">
      <c r="A17" s="10">
        <f>'Raw Dataset'!A17</f>
        <v>43530</v>
      </c>
      <c r="B17" s="1" t="str">
        <f>TRIM('Raw Dataset'!B17)</f>
        <v>ltd/Gurgaon060319/17:37 PCD/8387/Payu Payments Pvt</v>
      </c>
      <c r="C17" s="1" t="str">
        <f>TRIM('Raw Dataset'!C17)</f>
        <v>906512638530</v>
      </c>
      <c r="D17" s="1" t="str">
        <f>TRIM('Raw Dataset'!D17)</f>
        <v>100.00(Dr)</v>
      </c>
      <c r="E17" s="1" t="str">
        <f>TRIM('Raw Dataset'!E17)</f>
        <v>788.39(Cr)</v>
      </c>
      <c r="F17" s="1" t="str">
        <f t="shared" si="1"/>
        <v>-</v>
      </c>
      <c r="G17" s="1">
        <f t="shared" si="2"/>
        <v>100</v>
      </c>
      <c r="H17" s="1">
        <f t="shared" si="3"/>
        <v>788.39</v>
      </c>
      <c r="I17" s="3">
        <f>MONTH(Table_1[[#This Row],[Column1]])</f>
        <v>3</v>
      </c>
      <c r="J17" s="3" t="str">
        <f>VLOOKUP(I17,'Raw Dataset'!$A$136:$B$147,2)</f>
        <v>March</v>
      </c>
      <c r="K17" s="52"/>
    </row>
    <row r="18" spans="1:11" ht="13">
      <c r="A18" s="10">
        <f>'Raw Dataset'!A18</f>
        <v>43530</v>
      </c>
      <c r="B18" s="1" t="str">
        <f>TRIM('Raw Dataset'!B18)</f>
        <v>ltd/Gurgaon060319/18:16 PCI/8387/Skrill.com 7780CODE/+44203308060319/18:42</v>
      </c>
      <c r="C18" s="1" t="str">
        <f>TRIM('Raw Dataset'!C18)</f>
        <v>906513474695</v>
      </c>
      <c r="D18" s="1" t="str">
        <f>TRIM('Raw Dataset'!D18)</f>
        <v>736.67(Dr)</v>
      </c>
      <c r="E18" s="1" t="str">
        <f>TRIM('Raw Dataset'!E18)</f>
        <v>51.72(Cr)</v>
      </c>
      <c r="F18" s="1" t="str">
        <f t="shared" si="1"/>
        <v>-</v>
      </c>
      <c r="G18" s="1">
        <f t="shared" si="2"/>
        <v>736.67</v>
      </c>
      <c r="H18" s="1">
        <f t="shared" si="3"/>
        <v>51.72</v>
      </c>
      <c r="I18" s="3">
        <f>MONTH(Table_1[[#This Row],[Column1]])</f>
        <v>3</v>
      </c>
      <c r="J18" s="3" t="str">
        <f>VLOOKUP(I18,'Raw Dataset'!$A$136:$B$147,2)</f>
        <v>March</v>
      </c>
      <c r="K18" s="52"/>
    </row>
    <row r="19" spans="1:11" ht="13">
      <c r="A19" s="14">
        <f>'Raw Dataset'!A19</f>
        <v>43530</v>
      </c>
      <c r="B19" s="1" t="str">
        <f>TRIM('Raw Dataset'!B19)</f>
        <v>UPI/billdesk.re/906518955474/UPI</v>
      </c>
      <c r="C19" s="1" t="str">
        <f>TRIM('Raw Dataset'!C19)</f>
        <v>UPI-906518018501</v>
      </c>
      <c r="D19" s="1" t="str">
        <f>TRIM('Raw Dataset'!D19)</f>
        <v>51.00(Dr)</v>
      </c>
      <c r="E19" s="1" t="str">
        <f>TRIM('Raw Dataset'!E19)</f>
        <v>0.72(Cr)</v>
      </c>
      <c r="F19" s="1" t="str">
        <f t="shared" si="1"/>
        <v>-</v>
      </c>
      <c r="G19" s="1">
        <f t="shared" si="2"/>
        <v>51</v>
      </c>
      <c r="H19" s="1">
        <f t="shared" si="3"/>
        <v>0.72</v>
      </c>
      <c r="I19" s="3">
        <f>MONTH(Table_1[[#This Row],[Column1]])</f>
        <v>3</v>
      </c>
      <c r="J19" s="3" t="str">
        <f>VLOOKUP(I19,'Raw Dataset'!$A$136:$B$147,2)</f>
        <v>March</v>
      </c>
      <c r="K19" s="52"/>
    </row>
    <row r="20" spans="1:11" ht="13">
      <c r="A20" s="10">
        <f>'Raw Dataset'!A20</f>
        <v>43531</v>
      </c>
      <c r="B20" s="1" t="str">
        <f>TRIM('Raw Dataset'!B20)</f>
        <v>IMPS from ARUN K Ref 906609384896</v>
      </c>
      <c r="C20" s="1" t="str">
        <f>TRIM('Raw Dataset'!C20)</f>
        <v>IMPS-906609239373</v>
      </c>
      <c r="D20" s="1" t="str">
        <f>TRIM('Raw Dataset'!D20)</f>
        <v>500.00(Cr)</v>
      </c>
      <c r="E20" s="1" t="str">
        <f>TRIM('Raw Dataset'!E20)</f>
        <v>500.72(Cr)</v>
      </c>
      <c r="F20" s="1">
        <f t="shared" si="1"/>
        <v>500</v>
      </c>
      <c r="G20" s="1" t="str">
        <f t="shared" si="2"/>
        <v>-</v>
      </c>
      <c r="H20" s="1">
        <f t="shared" si="3"/>
        <v>500.72</v>
      </c>
      <c r="I20" s="3">
        <f>MONTH(Table_1[[#This Row],[Column1]])</f>
        <v>3</v>
      </c>
      <c r="J20" s="3" t="str">
        <f>VLOOKUP(I20,'Raw Dataset'!$A$136:$B$147,2)</f>
        <v>March</v>
      </c>
      <c r="K20" s="52"/>
    </row>
    <row r="21" spans="1:11" ht="13">
      <c r="A21" s="14">
        <f>'Raw Dataset'!A21</f>
        <v>43532</v>
      </c>
      <c r="B21" s="1" t="str">
        <f>TRIM('Raw Dataset'!B21)</f>
        <v>PCD/8387/Payu Payments Pvt ltd/Gurgaon080319/09:18</v>
      </c>
      <c r="C21" s="1" t="str">
        <f>TRIM('Raw Dataset'!C21)</f>
        <v>906703567473</v>
      </c>
      <c r="D21" s="1" t="str">
        <f>TRIM('Raw Dataset'!D21)</f>
        <v>500.00(Dr)</v>
      </c>
      <c r="E21" s="1" t="str">
        <f>TRIM('Raw Dataset'!E21)</f>
        <v>0.72(Cr)</v>
      </c>
      <c r="F21" s="1" t="str">
        <f t="shared" si="1"/>
        <v>-</v>
      </c>
      <c r="G21" s="1">
        <f t="shared" si="2"/>
        <v>500</v>
      </c>
      <c r="H21" s="1">
        <f t="shared" si="3"/>
        <v>0.72</v>
      </c>
      <c r="I21" s="3">
        <f>MONTH(Table_1[[#This Row],[Column1]])</f>
        <v>3</v>
      </c>
      <c r="J21" s="3" t="str">
        <f>VLOOKUP(I21,'Raw Dataset'!$A$136:$B$147,2)</f>
        <v>March</v>
      </c>
      <c r="K21" s="52"/>
    </row>
    <row r="22" spans="1:11" ht="13">
      <c r="A22" s="14">
        <f>'Raw Dataset'!A22</f>
        <v>43533</v>
      </c>
      <c r="B22" s="1" t="str">
        <f>TRIM('Raw Dataset'!B22)</f>
        <v>UPI/akhilpant48/906811748140/UPI</v>
      </c>
      <c r="C22" s="1" t="str">
        <f>TRIM('Raw Dataset'!C22)</f>
        <v>UPI-906811426588</v>
      </c>
      <c r="D22" s="1" t="str">
        <f>TRIM('Raw Dataset'!D22)</f>
        <v>3,000.00(Cr)</v>
      </c>
      <c r="E22" s="1" t="str">
        <f>TRIM('Raw Dataset'!E22)</f>
        <v>3,000.72(Cr)</v>
      </c>
      <c r="F22" s="1">
        <f t="shared" si="1"/>
        <v>3000</v>
      </c>
      <c r="G22" s="1" t="str">
        <f t="shared" si="2"/>
        <v>-</v>
      </c>
      <c r="H22" s="1">
        <f t="shared" si="3"/>
        <v>3000.72</v>
      </c>
      <c r="I22" s="3">
        <f>MONTH(Table_1[[#This Row],[Column1]])</f>
        <v>3</v>
      </c>
      <c r="J22" s="3" t="str">
        <f>VLOOKUP(I22,'Raw Dataset'!$A$136:$B$147,2)</f>
        <v>March</v>
      </c>
      <c r="K22" s="52"/>
    </row>
    <row r="23" spans="1:11" ht="13">
      <c r="A23" s="10">
        <f>'Raw Dataset'!A23</f>
        <v>43533</v>
      </c>
      <c r="B23" s="1" t="str">
        <f>TRIM('Raw Dataset'!B23)</f>
        <v>UPI/goog-paymen/906811852977/UPI</v>
      </c>
      <c r="C23" s="1" t="str">
        <f>TRIM('Raw Dataset'!C23)</f>
        <v>UPI-906811430717</v>
      </c>
      <c r="D23" s="1" t="str">
        <f>TRIM('Raw Dataset'!D23)</f>
        <v>10.00(Cr)</v>
      </c>
      <c r="E23" s="1" t="str">
        <f>TRIM('Raw Dataset'!E23)</f>
        <v>3,010.72(Cr)</v>
      </c>
      <c r="F23" s="1">
        <f t="shared" si="1"/>
        <v>10</v>
      </c>
      <c r="G23" s="1" t="str">
        <f t="shared" si="2"/>
        <v>-</v>
      </c>
      <c r="H23" s="1">
        <f t="shared" si="3"/>
        <v>3010.72</v>
      </c>
      <c r="I23" s="3">
        <f>MONTH(Table_1[[#This Row],[Column1]])</f>
        <v>3</v>
      </c>
      <c r="J23" s="3" t="str">
        <f>VLOOKUP(I23,'Raw Dataset'!$A$136:$B$147,2)</f>
        <v>March</v>
      </c>
      <c r="K23" s="52"/>
    </row>
    <row r="24" spans="1:11" ht="13">
      <c r="A24" s="10">
        <f>'Raw Dataset'!A24</f>
        <v>43533</v>
      </c>
      <c r="B24" s="1" t="str">
        <f>TRIM('Raw Dataset'!B24)</f>
        <v>UPI/akhilpant48/906811783078/UPI</v>
      </c>
      <c r="C24" s="1" t="str">
        <f>TRIM('Raw Dataset'!C24)</f>
        <v>UPI-906811443295</v>
      </c>
      <c r="D24" s="1" t="str">
        <f>TRIM('Raw Dataset'!D24)</f>
        <v>2,000.00(Cr)</v>
      </c>
      <c r="E24" s="1" t="str">
        <f>TRIM('Raw Dataset'!E24)</f>
        <v>5,010.72(Cr)</v>
      </c>
      <c r="F24" s="1">
        <f t="shared" si="1"/>
        <v>2000</v>
      </c>
      <c r="G24" s="1" t="str">
        <f t="shared" si="2"/>
        <v>-</v>
      </c>
      <c r="H24" s="1">
        <f t="shared" si="3"/>
        <v>5010.72</v>
      </c>
      <c r="I24" s="3">
        <f>MONTH(Table_1[[#This Row],[Column1]])</f>
        <v>3</v>
      </c>
      <c r="J24" s="3" t="str">
        <f>VLOOKUP(I24,'Raw Dataset'!$A$136:$B$147,2)</f>
        <v>March</v>
      </c>
      <c r="K24" s="53"/>
    </row>
    <row r="25" spans="1:11" ht="13">
      <c r="A25" s="14">
        <f>'Raw Dataset'!A25</f>
        <v>43533</v>
      </c>
      <c r="B25" s="1" t="str">
        <f>TRIM('Raw Dataset'!B25)</f>
        <v>PCD/8387/Payu Payments Pvt</v>
      </c>
      <c r="C25" s="1" t="str">
        <f>TRIM('Raw Dataset'!C25)</f>
        <v>906805890306</v>
      </c>
      <c r="D25" s="1" t="str">
        <f>TRIM('Raw Dataset'!D25)</f>
        <v>2,500.00(Dr)</v>
      </c>
      <c r="E25" s="1" t="str">
        <f>TRIM('Raw Dataset'!E25)</f>
        <v>2,510.72(Cr)</v>
      </c>
      <c r="F25" s="1" t="str">
        <f t="shared" si="1"/>
        <v>-</v>
      </c>
      <c r="G25" s="1">
        <f t="shared" si="2"/>
        <v>2500</v>
      </c>
      <c r="H25" s="1">
        <f t="shared" si="3"/>
        <v>2510.7199999999998</v>
      </c>
      <c r="I25" s="3">
        <f>MONTH(Table_1[[#This Row],[Column1]])</f>
        <v>3</v>
      </c>
      <c r="J25" s="3" t="str">
        <f>VLOOKUP(I25,'Raw Dataset'!$A$136:$B$147,2)</f>
        <v>March</v>
      </c>
      <c r="K25" s="52"/>
    </row>
    <row r="26" spans="1:11" ht="13">
      <c r="A26" s="10">
        <f>'Raw Dataset'!A26</f>
        <v>43533</v>
      </c>
      <c r="B26" s="1" t="str">
        <f>TRIM('Raw Dataset'!B26)</f>
        <v>ltd/Gurgaon090319/11:29 PCI/8387/Skrill.com 7780CODE/+44203308090319/15:35</v>
      </c>
      <c r="C26" s="1" t="str">
        <f>TRIM('Raw Dataset'!C26)</f>
        <v>906810982802</v>
      </c>
      <c r="D26" s="1" t="str">
        <f>TRIM('Raw Dataset'!D26)</f>
        <v>1,309.47(Dr)</v>
      </c>
      <c r="E26" s="1" t="str">
        <f>TRIM('Raw Dataset'!E26)</f>
        <v>1,201.25(Cr)</v>
      </c>
      <c r="F26" s="1" t="str">
        <f t="shared" si="1"/>
        <v>-</v>
      </c>
      <c r="G26" s="1">
        <f t="shared" si="2"/>
        <v>1309.47</v>
      </c>
      <c r="H26" s="1">
        <f t="shared" si="3"/>
        <v>1201.25</v>
      </c>
      <c r="I26" s="3">
        <f>MONTH(Table_1[[#This Row],[Column1]])</f>
        <v>3</v>
      </c>
      <c r="J26" s="3" t="str">
        <f>VLOOKUP(I26,'Raw Dataset'!$A$136:$B$147,2)</f>
        <v>March</v>
      </c>
      <c r="K26" s="52"/>
    </row>
    <row r="27" spans="1:11" ht="13">
      <c r="A27" s="14">
        <f>'Raw Dataset'!A27</f>
        <v>43533</v>
      </c>
      <c r="B27" s="1" t="str">
        <f>TRIM('Raw Dataset'!B27)</f>
        <v>UPI/9035903498@/906860978637/Payment fro</v>
      </c>
      <c r="C27" s="1" t="str">
        <f>TRIM('Raw Dataset'!C27)</f>
        <v>UPI-906815858063</v>
      </c>
      <c r="D27" s="1" t="str">
        <f>TRIM('Raw Dataset'!D27)</f>
        <v>25.00(Dr)</v>
      </c>
      <c r="E27" s="1" t="str">
        <f>TRIM('Raw Dataset'!E27)</f>
        <v>1,176.25(Cr)</v>
      </c>
      <c r="F27" s="1" t="str">
        <f t="shared" si="1"/>
        <v>-</v>
      </c>
      <c r="G27" s="1">
        <f t="shared" si="2"/>
        <v>25</v>
      </c>
      <c r="H27" s="1">
        <f t="shared" si="3"/>
        <v>1176.25</v>
      </c>
      <c r="I27" s="3">
        <f>MONTH(Table_1[[#This Row],[Column1]])</f>
        <v>3</v>
      </c>
      <c r="J27" s="3" t="str">
        <f>VLOOKUP(I27,'Raw Dataset'!$A$136:$B$147,2)</f>
        <v>March</v>
      </c>
      <c r="K27" s="52"/>
    </row>
    <row r="28" spans="1:11" ht="13">
      <c r="A28" s="10">
        <f>'Raw Dataset'!A28</f>
        <v>43534</v>
      </c>
      <c r="B28" s="1" t="str">
        <f>TRIM('Raw Dataset'!B28)</f>
        <v>UPI/9035903498@/906940640923/Payment fro</v>
      </c>
      <c r="C28" s="1" t="str">
        <f>TRIM('Raw Dataset'!C28)</f>
        <v>UPI-906910873787</v>
      </c>
      <c r="D28" s="1" t="str">
        <f>TRIM('Raw Dataset'!D28)</f>
        <v>20.00(Dr)</v>
      </c>
      <c r="E28" s="1" t="str">
        <f>TRIM('Raw Dataset'!E28)</f>
        <v>1,156.25(Cr)</v>
      </c>
      <c r="F28" s="1" t="str">
        <f t="shared" si="1"/>
        <v>-</v>
      </c>
      <c r="G28" s="1">
        <f t="shared" si="2"/>
        <v>20</v>
      </c>
      <c r="H28" s="1">
        <f t="shared" si="3"/>
        <v>1156.25</v>
      </c>
      <c r="I28" s="3">
        <f>MONTH(Table_1[[#This Row],[Column1]])</f>
        <v>3</v>
      </c>
      <c r="J28" s="3" t="str">
        <f>VLOOKUP(I28,'Raw Dataset'!$A$136:$B$147,2)</f>
        <v>March</v>
      </c>
      <c r="K28" s="52"/>
    </row>
    <row r="29" spans="1:11" ht="13">
      <c r="A29" s="10">
        <f>'Raw Dataset'!A29</f>
        <v>43534</v>
      </c>
      <c r="B29" s="1" t="str">
        <f>TRIM('Raw Dataset'!B29)</f>
        <v>UPI/cyberiaitce/906913856025/UPI</v>
      </c>
      <c r="C29" s="1" t="str">
        <f>TRIM('Raw Dataset'!C29)</f>
        <v>UPI-906913134134</v>
      </c>
      <c r="D29" s="1" t="str">
        <f>TRIM('Raw Dataset'!D29)</f>
        <v>1,000.00(Dr)</v>
      </c>
      <c r="E29" s="1" t="str">
        <f>TRIM('Raw Dataset'!E29)</f>
        <v>156.25(Cr)</v>
      </c>
      <c r="F29" s="1" t="str">
        <f t="shared" si="1"/>
        <v>-</v>
      </c>
      <c r="G29" s="1">
        <f t="shared" si="2"/>
        <v>1000</v>
      </c>
      <c r="H29" s="1">
        <f t="shared" si="3"/>
        <v>156.25</v>
      </c>
      <c r="I29" s="3">
        <f>MONTH(Table_1[[#This Row],[Column1]])</f>
        <v>3</v>
      </c>
      <c r="J29" s="3" t="str">
        <f>VLOOKUP(I29,'Raw Dataset'!$A$136:$B$147,2)</f>
        <v>March</v>
      </c>
      <c r="K29" s="52"/>
    </row>
    <row r="30" spans="1:11" ht="13">
      <c r="A30" s="14">
        <f>'Raw Dataset'!A30</f>
        <v>43534</v>
      </c>
      <c r="B30" s="1" t="str">
        <f>TRIM('Raw Dataset'!B30)</f>
        <v>PCD/8387/Payu Payments Pvt</v>
      </c>
      <c r="C30" s="1" t="str">
        <f>TRIM('Raw Dataset'!C30)</f>
        <v>906914668961</v>
      </c>
      <c r="D30" s="1" t="str">
        <f>TRIM('Raw Dataset'!D30)</f>
        <v>150.00(Dr)</v>
      </c>
      <c r="E30" s="1" t="str">
        <f>TRIM('Raw Dataset'!E30)</f>
        <v>6.25(Cr)</v>
      </c>
      <c r="F30" s="1" t="str">
        <f t="shared" si="1"/>
        <v>-</v>
      </c>
      <c r="G30" s="1">
        <f t="shared" si="2"/>
        <v>150</v>
      </c>
      <c r="H30" s="1">
        <f t="shared" si="3"/>
        <v>6.25</v>
      </c>
      <c r="I30" s="3">
        <f>MONTH(Table_1[[#This Row],[Column1]])</f>
        <v>3</v>
      </c>
      <c r="J30" s="3" t="str">
        <f>VLOOKUP(I30,'Raw Dataset'!$A$136:$B$147,2)</f>
        <v>March</v>
      </c>
      <c r="K30" s="52"/>
    </row>
    <row r="31" spans="1:11" ht="13">
      <c r="A31" s="10">
        <f>'Raw Dataset'!A31</f>
        <v>43534</v>
      </c>
      <c r="B31" s="1" t="str">
        <f>TRIM('Raw Dataset'!B31)</f>
        <v>ltd/Gurgaon100319/20:19 IMPS from Mr J TEJA Ref906922768248</v>
      </c>
      <c r="C31" s="1" t="str">
        <f>TRIM('Raw Dataset'!C31)</f>
        <v>IMPS-906922428927</v>
      </c>
      <c r="D31" s="1" t="str">
        <f>TRIM('Raw Dataset'!D31)</f>
        <v>1,000.00(Cr)</v>
      </c>
      <c r="E31" s="1" t="str">
        <f>TRIM('Raw Dataset'!E31)</f>
        <v>1,006.25(Cr)</v>
      </c>
      <c r="F31" s="1">
        <f t="shared" si="1"/>
        <v>1000</v>
      </c>
      <c r="G31" s="1" t="str">
        <f t="shared" si="2"/>
        <v>-</v>
      </c>
      <c r="H31" s="1">
        <f t="shared" si="3"/>
        <v>1006.25</v>
      </c>
      <c r="I31" s="3">
        <f>MONTH(Table_1[[#This Row],[Column1]])</f>
        <v>3</v>
      </c>
      <c r="J31" s="3" t="str">
        <f>VLOOKUP(I31,'Raw Dataset'!$A$136:$B$147,2)</f>
        <v>March</v>
      </c>
      <c r="K31" s="52"/>
    </row>
    <row r="32" spans="1:11" ht="13">
      <c r="A32" s="10">
        <f>'Raw Dataset'!A32</f>
        <v>43534</v>
      </c>
      <c r="B32" s="1" t="str">
        <f>TRIM('Raw Dataset'!B32)</f>
        <v>UPI/billdesk.re/906922958400/UPI</v>
      </c>
      <c r="C32" s="1" t="str">
        <f>TRIM('Raw Dataset'!C32)</f>
        <v>UPI-906922951708</v>
      </c>
      <c r="D32" s="1" t="str">
        <f>TRIM('Raw Dataset'!D32)</f>
        <v>21.00(Dr)</v>
      </c>
      <c r="E32" s="1" t="str">
        <f>TRIM('Raw Dataset'!E32)</f>
        <v>985.25(Cr)</v>
      </c>
      <c r="F32" s="1" t="str">
        <f t="shared" si="1"/>
        <v>-</v>
      </c>
      <c r="G32" s="1">
        <f t="shared" si="2"/>
        <v>21</v>
      </c>
      <c r="H32" s="1">
        <f t="shared" si="3"/>
        <v>985.25</v>
      </c>
      <c r="I32" s="3">
        <f>MONTH(Table_1[[#This Row],[Column1]])</f>
        <v>3</v>
      </c>
      <c r="J32" s="3" t="str">
        <f>VLOOKUP(I32,'Raw Dataset'!$A$136:$B$147,2)</f>
        <v>March</v>
      </c>
      <c r="K32" s="52"/>
    </row>
    <row r="33" spans="1:11" ht="13">
      <c r="A33" s="14">
        <f>'Raw Dataset'!A33</f>
        <v>43534</v>
      </c>
      <c r="B33" s="1" t="str">
        <f>TRIM('Raw Dataset'!B33)</f>
        <v>PCD/8387/Payu Payments Pvt</v>
      </c>
      <c r="C33" s="1" t="str">
        <f>TRIM('Raw Dataset'!C33)</f>
        <v>906917592684</v>
      </c>
      <c r="D33" s="1" t="str">
        <f>TRIM('Raw Dataset'!D33)</f>
        <v>950.00(Dr)</v>
      </c>
      <c r="E33" s="1" t="str">
        <f>TRIM('Raw Dataset'!E33)</f>
        <v>35.25(Cr)</v>
      </c>
      <c r="F33" s="1" t="str">
        <f t="shared" si="1"/>
        <v>-</v>
      </c>
      <c r="G33" s="1">
        <f t="shared" si="2"/>
        <v>950</v>
      </c>
      <c r="H33" s="1">
        <f t="shared" si="3"/>
        <v>35.25</v>
      </c>
      <c r="I33" s="3">
        <f>MONTH(Table_1[[#This Row],[Column1]])</f>
        <v>3</v>
      </c>
      <c r="J33" s="3" t="str">
        <f>VLOOKUP(I33,'Raw Dataset'!$A$136:$B$147,2)</f>
        <v>March</v>
      </c>
      <c r="K33" s="52"/>
    </row>
    <row r="34" spans="1:11" ht="13">
      <c r="A34" s="10">
        <f>'Raw Dataset'!A34</f>
        <v>43535</v>
      </c>
      <c r="B34" s="1" t="str">
        <f>TRIM('Raw Dataset'!B34)</f>
        <v>ltd/Gurgaon100319/23:01 UPI/9035903498@/907030276580/Payment fro</v>
      </c>
      <c r="C34" s="1" t="str">
        <f>TRIM('Raw Dataset'!C34)</f>
        <v>UPI-907010401470</v>
      </c>
      <c r="D34" s="1" t="str">
        <f>TRIM('Raw Dataset'!D34)</f>
        <v>20.00(Dr)</v>
      </c>
      <c r="E34" s="1" t="str">
        <f>TRIM('Raw Dataset'!E34)</f>
        <v>15.25(Cr)</v>
      </c>
      <c r="F34" s="1" t="str">
        <f t="shared" si="1"/>
        <v>-</v>
      </c>
      <c r="G34" s="1">
        <f t="shared" si="2"/>
        <v>20</v>
      </c>
      <c r="H34" s="1">
        <f t="shared" si="3"/>
        <v>15.25</v>
      </c>
      <c r="I34" s="3">
        <f>MONTH(Table_1[[#This Row],[Column1]])</f>
        <v>3</v>
      </c>
      <c r="J34" s="3" t="str">
        <f>VLOOKUP(I34,'Raw Dataset'!$A$136:$B$147,2)</f>
        <v>March</v>
      </c>
      <c r="K34" s="52"/>
    </row>
    <row r="35" spans="1:11" ht="13">
      <c r="A35" s="14">
        <f>'Raw Dataset'!A35</f>
        <v>43535</v>
      </c>
      <c r="B35" s="1" t="str">
        <f>TRIM('Raw Dataset'!B35)</f>
        <v>DIFF IN SETT//SKRILL COM</v>
      </c>
      <c r="C35" s="1" t="str">
        <f>TRIM('Raw Dataset'!C35)</f>
        <v>906513474695</v>
      </c>
      <c r="D35" s="1" t="str">
        <f>TRIM('Raw Dataset'!D35)</f>
        <v>4.63(Cr)</v>
      </c>
      <c r="E35" s="1" t="str">
        <f>TRIM('Raw Dataset'!E35)</f>
        <v>19.88(Cr)</v>
      </c>
      <c r="F35" s="1">
        <f t="shared" si="1"/>
        <v>4.63</v>
      </c>
      <c r="G35" s="1" t="str">
        <f t="shared" si="2"/>
        <v>-</v>
      </c>
      <c r="H35" s="1">
        <f t="shared" si="3"/>
        <v>19.88</v>
      </c>
      <c r="I35" s="3">
        <f>MONTH(Table_1[[#This Row],[Column1]])</f>
        <v>3</v>
      </c>
      <c r="J35" s="3" t="str">
        <f>VLOOKUP(I35,'Raw Dataset'!$A$136:$B$147,2)</f>
        <v>March</v>
      </c>
      <c r="K35" s="52"/>
    </row>
    <row r="36" spans="1:11" ht="13">
      <c r="A36" s="10">
        <f>'Raw Dataset'!A36</f>
        <v>43535</v>
      </c>
      <c r="B36" s="1" t="str">
        <f>TRIM('Raw Dataset'!B36)</f>
        <v>7780CODE(Value Date: 06-03-2019) DIFF IN SETT//SKRILL COM7780CODE(Value Date: 06-03-2019)</v>
      </c>
      <c r="C36" s="1" t="str">
        <f>TRIM('Raw Dataset'!C36)</f>
        <v>906509088793</v>
      </c>
      <c r="D36" s="1" t="str">
        <f>TRIM('Raw Dataset'!D36)</f>
        <v>13.59(Cr)</v>
      </c>
      <c r="E36" s="1" t="str">
        <f>TRIM('Raw Dataset'!E36)</f>
        <v>33.47(Cr)</v>
      </c>
      <c r="F36" s="1">
        <f t="shared" si="1"/>
        <v>13.59</v>
      </c>
      <c r="G36" s="1" t="str">
        <f t="shared" si="2"/>
        <v>-</v>
      </c>
      <c r="H36" s="1">
        <f t="shared" si="3"/>
        <v>33.47</v>
      </c>
      <c r="I36" s="3">
        <f>MONTH(Table_1[[#This Row],[Column1]])</f>
        <v>3</v>
      </c>
      <c r="J36" s="3" t="str">
        <f>VLOOKUP(I36,'Raw Dataset'!$A$136:$B$147,2)</f>
        <v>March</v>
      </c>
      <c r="K36" s="52"/>
    </row>
    <row r="37" spans="1:11" ht="13">
      <c r="A37" s="10">
        <f>'Raw Dataset'!A37</f>
        <v>43535</v>
      </c>
      <c r="B37" s="1" t="str">
        <f>TRIM('Raw Dataset'!B37)</f>
        <v>UPI/9035903498@/907018546044/Payment fro</v>
      </c>
      <c r="C37" s="1" t="str">
        <f>TRIM('Raw Dataset'!C37)</f>
        <v>UPI-907018269203</v>
      </c>
      <c r="D37" s="1" t="str">
        <f>TRIM('Raw Dataset'!D37)</f>
        <v>15.00(Dr)</v>
      </c>
      <c r="E37" s="1" t="str">
        <f>TRIM('Raw Dataset'!E37)</f>
        <v>18.47(Cr)</v>
      </c>
      <c r="F37" s="1" t="str">
        <f t="shared" si="1"/>
        <v>-</v>
      </c>
      <c r="G37" s="1">
        <f t="shared" si="2"/>
        <v>15</v>
      </c>
      <c r="H37" s="1">
        <f t="shared" si="3"/>
        <v>18.47</v>
      </c>
      <c r="I37" s="3">
        <f>MONTH(Table_1[[#This Row],[Column1]])</f>
        <v>3</v>
      </c>
      <c r="J37" s="3" t="str">
        <f>VLOOKUP(I37,'Raw Dataset'!$A$136:$B$147,2)</f>
        <v>March</v>
      </c>
      <c r="K37" s="52"/>
    </row>
    <row r="38" spans="1:11" ht="13">
      <c r="A38" s="10">
        <f>'Raw Dataset'!A38</f>
        <v>43537</v>
      </c>
      <c r="B38" s="1" t="str">
        <f>TRIM('Raw Dataset'!B38)</f>
        <v>IMPS from ARUN K Ref 907210297426</v>
      </c>
      <c r="C38" s="1" t="str">
        <f>TRIM('Raw Dataset'!C38)</f>
        <v>IMPS-907210356306</v>
      </c>
      <c r="D38" s="1" t="str">
        <f>TRIM('Raw Dataset'!D38)</f>
        <v>8,000.00(Cr)</v>
      </c>
      <c r="E38" s="1" t="str">
        <f>TRIM('Raw Dataset'!E38)</f>
        <v>8,018.47(Cr)</v>
      </c>
      <c r="F38" s="1">
        <f t="shared" si="1"/>
        <v>8000</v>
      </c>
      <c r="G38" s="1" t="str">
        <f t="shared" si="2"/>
        <v>-</v>
      </c>
      <c r="H38" s="1">
        <f t="shared" si="3"/>
        <v>8018.47</v>
      </c>
      <c r="I38" s="3">
        <f>MONTH(Table_1[[#This Row],[Column1]])</f>
        <v>3</v>
      </c>
      <c r="J38" s="3" t="str">
        <f>VLOOKUP(I38,'Raw Dataset'!$A$136:$B$147,2)</f>
        <v>March</v>
      </c>
      <c r="K38" s="52"/>
    </row>
    <row r="39" spans="1:11" ht="13">
      <c r="A39" s="10">
        <f>'Raw Dataset'!A39</f>
        <v>43537</v>
      </c>
      <c r="B39" s="1" t="str">
        <f>TRIM('Raw Dataset'!B39)</f>
        <v>UPI/cyberiaitce/907211930190/UPI</v>
      </c>
      <c r="C39" s="1" t="str">
        <f>TRIM('Raw Dataset'!C39)</f>
        <v>UPI-907211916983</v>
      </c>
      <c r="D39" s="1" t="str">
        <f>TRIM('Raw Dataset'!D39)</f>
        <v>100.00(Dr)</v>
      </c>
      <c r="E39" s="1" t="str">
        <f>TRIM('Raw Dataset'!E39)</f>
        <v>7,918.47(Cr)</v>
      </c>
      <c r="F39" s="1" t="str">
        <f t="shared" si="1"/>
        <v>-</v>
      </c>
      <c r="G39" s="1">
        <f t="shared" si="2"/>
        <v>100</v>
      </c>
      <c r="H39" s="1">
        <f t="shared" si="3"/>
        <v>7918.47</v>
      </c>
      <c r="I39" s="3">
        <f>MONTH(Table_1[[#This Row],[Column1]])</f>
        <v>3</v>
      </c>
      <c r="J39" s="3" t="str">
        <f>VLOOKUP(I39,'Raw Dataset'!$A$136:$B$147,2)</f>
        <v>March</v>
      </c>
      <c r="K39" s="52"/>
    </row>
    <row r="40" spans="1:11" ht="13">
      <c r="A40" s="10">
        <f>'Raw Dataset'!A40</f>
        <v>43537</v>
      </c>
      <c r="B40" s="1" t="str">
        <f>TRIM('Raw Dataset'!B40)</f>
        <v>UPI/abhishekksr/907212027221/UPI</v>
      </c>
      <c r="C40" s="1" t="str">
        <f>TRIM('Raw Dataset'!C40)</f>
        <v>UPI-907212981613</v>
      </c>
      <c r="D40" s="1" t="str">
        <f>TRIM('Raw Dataset'!D40)</f>
        <v>6,000.00(Dr)</v>
      </c>
      <c r="E40" s="1" t="str">
        <f>TRIM('Raw Dataset'!E40)</f>
        <v>1,918.47(Cr)</v>
      </c>
      <c r="F40" s="1" t="str">
        <f t="shared" si="1"/>
        <v>-</v>
      </c>
      <c r="G40" s="1">
        <f t="shared" si="2"/>
        <v>6000</v>
      </c>
      <c r="H40" s="1">
        <f t="shared" si="3"/>
        <v>1918.47</v>
      </c>
      <c r="I40" s="3">
        <f>MONTH(Table_1[[#This Row],[Column1]])</f>
        <v>3</v>
      </c>
      <c r="J40" s="3" t="str">
        <f>VLOOKUP(I40,'Raw Dataset'!$A$136:$B$147,2)</f>
        <v>March</v>
      </c>
      <c r="K40" s="53"/>
    </row>
    <row r="41" spans="1:11" ht="13">
      <c r="A41" s="10">
        <f>'Raw Dataset'!A41</f>
        <v>43537</v>
      </c>
      <c r="B41" s="1" t="str">
        <f>TRIM('Raw Dataset'!B41)</f>
        <v>UPI/goog-paymen/907212915196/UPI</v>
      </c>
      <c r="C41" s="1" t="str">
        <f>TRIM('Raw Dataset'!C41)</f>
        <v>UPI-907212982294</v>
      </c>
      <c r="D41" s="1" t="str">
        <f>TRIM('Raw Dataset'!D41)</f>
        <v>10.00(Cr)</v>
      </c>
      <c r="E41" s="1" t="str">
        <f>TRIM('Raw Dataset'!E41)</f>
        <v>1,928.47(Cr)</v>
      </c>
      <c r="F41" s="1">
        <f t="shared" si="1"/>
        <v>10</v>
      </c>
      <c r="G41" s="1" t="str">
        <f t="shared" si="2"/>
        <v>-</v>
      </c>
      <c r="H41" s="1">
        <f t="shared" si="3"/>
        <v>1928.47</v>
      </c>
      <c r="I41" s="3">
        <f>MONTH(Table_1[[#This Row],[Column1]])</f>
        <v>3</v>
      </c>
      <c r="J41" s="3" t="str">
        <f>VLOOKUP(I41,'Raw Dataset'!$A$136:$B$147,2)</f>
        <v>March</v>
      </c>
      <c r="K41" s="52"/>
    </row>
    <row r="42" spans="1:11" ht="13">
      <c r="A42" s="14">
        <f>'Raw Dataset'!A42</f>
        <v>43537</v>
      </c>
      <c r="B42" s="1" t="str">
        <f>TRIM('Raw Dataset'!B42)</f>
        <v>PCI/8387/Skrill.com 6735CODE/+44203308130319/13:</v>
      </c>
      <c r="C42" s="1" t="str">
        <f>TRIM('Raw Dataset'!C42)</f>
        <v>907208155696</v>
      </c>
      <c r="D42" s="1" t="str">
        <f>TRIM('Raw Dataset'!D42)</f>
        <v>1,100.87(Dr)</v>
      </c>
      <c r="E42" s="1" t="str">
        <f>TRIM('Raw Dataset'!E42)</f>
        <v>827.60(Cr)</v>
      </c>
      <c r="F42" s="1" t="str">
        <f t="shared" si="1"/>
        <v>-</v>
      </c>
      <c r="G42" s="1">
        <f t="shared" si="2"/>
        <v>1100.8699999999999</v>
      </c>
      <c r="H42" s="1">
        <f t="shared" si="3"/>
        <v>827.6</v>
      </c>
      <c r="I42" s="3">
        <f>MONTH(Table_1[[#This Row],[Column1]])</f>
        <v>3</v>
      </c>
      <c r="J42" s="3" t="str">
        <f>VLOOKUP(I42,'Raw Dataset'!$A$136:$B$147,2)</f>
        <v>March</v>
      </c>
      <c r="K42" s="52"/>
    </row>
    <row r="43" spans="1:11" ht="13">
      <c r="A43" s="14">
        <f>'Raw Dataset'!A43</f>
        <v>43537</v>
      </c>
      <c r="B43" s="1" t="str">
        <f>TRIM('Raw Dataset'!B43)</f>
        <v>PCD/8387/Payu Payments Pvt</v>
      </c>
      <c r="C43" s="1" t="str">
        <f>TRIM('Raw Dataset'!C43)</f>
        <v>907209847062</v>
      </c>
      <c r="D43" s="1" t="str">
        <f>TRIM('Raw Dataset'!D43)</f>
        <v>650.00(Dr)</v>
      </c>
      <c r="E43" s="1" t="str">
        <f>TRIM('Raw Dataset'!E43)</f>
        <v>177.60(Cr)</v>
      </c>
      <c r="F43" s="1" t="str">
        <f t="shared" si="1"/>
        <v>-</v>
      </c>
      <c r="G43" s="1">
        <f t="shared" si="2"/>
        <v>650</v>
      </c>
      <c r="H43" s="1">
        <f t="shared" si="3"/>
        <v>177.6</v>
      </c>
      <c r="I43" s="3">
        <f>MONTH(Table_1[[#This Row],[Column1]])</f>
        <v>3</v>
      </c>
      <c r="J43" s="3" t="str">
        <f>VLOOKUP(I43,'Raw Dataset'!$A$136:$B$147,2)</f>
        <v>March</v>
      </c>
      <c r="K43" s="52"/>
    </row>
    <row r="44" spans="1:11" ht="13">
      <c r="A44" s="10">
        <f>'Raw Dataset'!A44</f>
        <v>43537</v>
      </c>
      <c r="B44" s="1" t="str">
        <f>TRIM('Raw Dataset'!B44)</f>
        <v>ltd/Gurgaon130319/15:14 UPI/billdesk.re/907218785298/UPI</v>
      </c>
      <c r="C44" s="1" t="str">
        <f>TRIM('Raw Dataset'!C44)</f>
        <v>UPI-907218517910</v>
      </c>
      <c r="D44" s="1" t="str">
        <f>TRIM('Raw Dataset'!D44)</f>
        <v>149.00(Dr)</v>
      </c>
      <c r="E44" s="1" t="str">
        <f>TRIM('Raw Dataset'!E44)</f>
        <v>28.60(Cr)</v>
      </c>
      <c r="F44" s="1" t="str">
        <f t="shared" si="1"/>
        <v>-</v>
      </c>
      <c r="G44" s="1">
        <f t="shared" si="2"/>
        <v>149</v>
      </c>
      <c r="H44" s="1">
        <f t="shared" si="3"/>
        <v>28.6</v>
      </c>
      <c r="I44" s="3">
        <f>MONTH(Table_1[[#This Row],[Column1]])</f>
        <v>3</v>
      </c>
      <c r="J44" s="3" t="str">
        <f>VLOOKUP(I44,'Raw Dataset'!$A$136:$B$147,2)</f>
        <v>March</v>
      </c>
      <c r="K44" s="52"/>
    </row>
    <row r="45" spans="1:11" ht="13">
      <c r="A45" s="10">
        <f>'Raw Dataset'!A45</f>
        <v>43537</v>
      </c>
      <c r="B45" s="1" t="str">
        <f>TRIM('Raw Dataset'!B45)</f>
        <v>UPI/9035903498@/907240222099/Payment fro</v>
      </c>
      <c r="C45" s="1" t="str">
        <f>TRIM('Raw Dataset'!C45)</f>
        <v>UPI-907220737089</v>
      </c>
      <c r="D45" s="1" t="str">
        <f>TRIM('Raw Dataset'!D45)</f>
        <v>20.00(Dr)</v>
      </c>
      <c r="E45" s="1" t="str">
        <f>TRIM('Raw Dataset'!E45)</f>
        <v>8.60(Cr)</v>
      </c>
      <c r="F45" s="1" t="str">
        <f t="shared" si="1"/>
        <v>-</v>
      </c>
      <c r="G45" s="1">
        <f t="shared" si="2"/>
        <v>20</v>
      </c>
      <c r="H45" s="1">
        <f t="shared" si="3"/>
        <v>8.6</v>
      </c>
      <c r="I45" s="3">
        <f>MONTH(Table_1[[#This Row],[Column1]])</f>
        <v>3</v>
      </c>
      <c r="J45" s="3" t="str">
        <f>VLOOKUP(I45,'Raw Dataset'!$A$136:$B$147,2)</f>
        <v>March</v>
      </c>
      <c r="K45" s="52"/>
    </row>
    <row r="46" spans="1:11" ht="13">
      <c r="A46" s="10">
        <f>'Raw Dataset'!A46</f>
        <v>43537</v>
      </c>
      <c r="B46" s="1" t="str">
        <f>TRIM('Raw Dataset'!B46)</f>
        <v>UPI/hrithikkuma/907220867494/UPI</v>
      </c>
      <c r="C46" s="1" t="str">
        <f>TRIM('Raw Dataset'!C46)</f>
        <v>UPI-907220737093</v>
      </c>
      <c r="D46" s="1" t="str">
        <f>TRIM('Raw Dataset'!D46)</f>
        <v>10,000.00(Cr)</v>
      </c>
      <c r="E46" s="1" t="str">
        <f>TRIM('Raw Dataset'!E46)</f>
        <v>10,008.60(Cr)</v>
      </c>
      <c r="F46" s="1">
        <f t="shared" si="1"/>
        <v>10000</v>
      </c>
      <c r="G46" s="1" t="str">
        <f t="shared" si="2"/>
        <v>-</v>
      </c>
      <c r="H46" s="1">
        <f t="shared" si="3"/>
        <v>10008.6</v>
      </c>
      <c r="I46" s="3">
        <f>MONTH(Table_1[[#This Row],[Column1]])</f>
        <v>3</v>
      </c>
      <c r="J46" s="3" t="str">
        <f>VLOOKUP(I46,'Raw Dataset'!$A$136:$B$147,2)</f>
        <v>March</v>
      </c>
      <c r="K46" s="52"/>
    </row>
    <row r="47" spans="1:11" ht="13">
      <c r="A47" s="14">
        <f>'Raw Dataset'!A47</f>
        <v>43537</v>
      </c>
      <c r="B47" s="1" t="str">
        <f>TRIM('Raw Dataset'!B47)</f>
        <v>PCD/8387/Payu Payments Pvt</v>
      </c>
      <c r="C47" s="1" t="str">
        <f>TRIM('Raw Dataset'!C47)</f>
        <v>907216401154</v>
      </c>
      <c r="D47" s="1" t="str">
        <f>TRIM('Raw Dataset'!D47)</f>
        <v>5,000.00(Dr)</v>
      </c>
      <c r="E47" s="1" t="str">
        <f>TRIM('Raw Dataset'!E47)</f>
        <v>5,008.60(Cr)</v>
      </c>
      <c r="F47" s="1" t="str">
        <f t="shared" si="1"/>
        <v>-</v>
      </c>
      <c r="G47" s="1">
        <f t="shared" si="2"/>
        <v>5000</v>
      </c>
      <c r="H47" s="1">
        <f t="shared" si="3"/>
        <v>5008.6000000000004</v>
      </c>
      <c r="I47" s="3">
        <f>MONTH(Table_1[[#This Row],[Column1]])</f>
        <v>3</v>
      </c>
      <c r="J47" s="3" t="str">
        <f>VLOOKUP(I47,'Raw Dataset'!$A$136:$B$147,2)</f>
        <v>March</v>
      </c>
      <c r="K47" s="53"/>
    </row>
    <row r="48" spans="1:11" ht="13">
      <c r="A48" s="10">
        <f>'Raw Dataset'!A48</f>
        <v>43538</v>
      </c>
      <c r="B48" s="1" t="str">
        <f>TRIM('Raw Dataset'!B48)</f>
        <v>ltd/Gurgaon130319/22:03 UPI/add-money@p/907331594226/Oid76316411</v>
      </c>
      <c r="C48" s="1" t="str">
        <f>TRIM('Raw Dataset'!C48)</f>
        <v>UPI-907307159721</v>
      </c>
      <c r="D48" s="1" t="str">
        <f>TRIM('Raw Dataset'!D48)</f>
        <v>20.00(Dr)</v>
      </c>
      <c r="E48" s="1" t="str">
        <f>TRIM('Raw Dataset'!E48)</f>
        <v>4,988.60(Cr)</v>
      </c>
      <c r="F48" s="1" t="str">
        <f t="shared" si="1"/>
        <v>-</v>
      </c>
      <c r="G48" s="1">
        <f t="shared" si="2"/>
        <v>20</v>
      </c>
      <c r="H48" s="1">
        <f t="shared" si="3"/>
        <v>4988.6000000000004</v>
      </c>
      <c r="I48" s="3">
        <f>MONTH(Table_1[[#This Row],[Column1]])</f>
        <v>3</v>
      </c>
      <c r="J48" s="3" t="str">
        <f>VLOOKUP(I48,'Raw Dataset'!$A$136:$B$147,2)</f>
        <v>March</v>
      </c>
      <c r="K48" s="52"/>
    </row>
    <row r="49" spans="1:11" ht="13">
      <c r="A49" s="14">
        <f>'Raw Dataset'!A49</f>
        <v>43538</v>
      </c>
      <c r="B49" s="1" t="str">
        <f>TRIM('Raw Dataset'!B49)</f>
        <v>PCI/8387/Skrill.com 6735CODE/+44203308140319/08:00</v>
      </c>
      <c r="C49" s="1" t="str">
        <f>TRIM('Raw Dataset'!C49)</f>
        <v>907302178172</v>
      </c>
      <c r="D49" s="1" t="str">
        <f>TRIM('Raw Dataset'!D49)</f>
        <v>4,226.87(Dr)</v>
      </c>
      <c r="E49" s="1" t="str">
        <f>TRIM('Raw Dataset'!E49)</f>
        <v>761.73(Cr)</v>
      </c>
      <c r="F49" s="1" t="str">
        <f t="shared" si="1"/>
        <v>-</v>
      </c>
      <c r="G49" s="1">
        <f t="shared" si="2"/>
        <v>4226.87</v>
      </c>
      <c r="H49" s="1">
        <f t="shared" si="3"/>
        <v>761.73</v>
      </c>
      <c r="I49" s="3">
        <f>MONTH(Table_1[[#This Row],[Column1]])</f>
        <v>3</v>
      </c>
      <c r="J49" s="3" t="str">
        <f>VLOOKUP(I49,'Raw Dataset'!$A$136:$B$147,2)</f>
        <v>March</v>
      </c>
      <c r="K49" s="52"/>
    </row>
    <row r="50" spans="1:11" ht="13">
      <c r="A50" s="14">
        <f>'Raw Dataset'!A50</f>
        <v>43538</v>
      </c>
      <c r="B50" s="1" t="str">
        <f>TRIM('Raw Dataset'!B50)</f>
        <v>UPI/add-money@p/907333887866/Oid76322948</v>
      </c>
      <c r="C50" s="1" t="str">
        <f>TRIM('Raw Dataset'!C50)</f>
        <v>UPI-907309266603</v>
      </c>
      <c r="D50" s="1" t="str">
        <f>TRIM('Raw Dataset'!D50)</f>
        <v>51.00(Dr)</v>
      </c>
      <c r="E50" s="1" t="str">
        <f>TRIM('Raw Dataset'!E50)</f>
        <v>710.73(Cr)</v>
      </c>
      <c r="F50" s="1" t="str">
        <f t="shared" si="1"/>
        <v>-</v>
      </c>
      <c r="G50" s="1">
        <f t="shared" si="2"/>
        <v>51</v>
      </c>
      <c r="H50" s="1">
        <f t="shared" si="3"/>
        <v>710.73</v>
      </c>
      <c r="I50" s="3">
        <f>MONTH(Table_1[[#This Row],[Column1]])</f>
        <v>3</v>
      </c>
      <c r="J50" s="3" t="str">
        <f>VLOOKUP(I50,'Raw Dataset'!$A$136:$B$147,2)</f>
        <v>March</v>
      </c>
      <c r="K50" s="52"/>
    </row>
    <row r="51" spans="1:11" ht="13">
      <c r="A51" s="14">
        <f>'Raw Dataset'!A51</f>
        <v>43538</v>
      </c>
      <c r="B51" s="1" t="str">
        <f>TRIM('Raw Dataset'!B51)</f>
        <v>PCD/8387/Payu Payments Pvt</v>
      </c>
      <c r="C51" s="1" t="str">
        <f>TRIM('Raw Dataset'!C51)</f>
        <v>907304768276</v>
      </c>
      <c r="D51" s="1" t="str">
        <f>TRIM('Raw Dataset'!D51)</f>
        <v>700.00(Dr)</v>
      </c>
      <c r="E51" s="1" t="str">
        <f>TRIM('Raw Dataset'!E51)</f>
        <v>10.73(Cr)</v>
      </c>
      <c r="F51" s="1" t="str">
        <f t="shared" si="1"/>
        <v>-</v>
      </c>
      <c r="G51" s="1">
        <f t="shared" si="2"/>
        <v>700</v>
      </c>
      <c r="H51" s="1">
        <f t="shared" si="3"/>
        <v>10.73</v>
      </c>
      <c r="I51" s="3">
        <f>MONTH(Table_1[[#This Row],[Column1]])</f>
        <v>3</v>
      </c>
      <c r="J51" s="3" t="str">
        <f>VLOOKUP(I51,'Raw Dataset'!$A$136:$B$147,2)</f>
        <v>March</v>
      </c>
      <c r="K51" s="52"/>
    </row>
    <row r="52" spans="1:11" ht="13">
      <c r="A52" s="10">
        <f>'Raw Dataset'!A52</f>
        <v>43538</v>
      </c>
      <c r="B52" s="1" t="str">
        <f>TRIM('Raw Dataset'!B52)</f>
        <v>ltd/Gurgaon140319/10:13 UPI/add-money@p/907338562436/Oid76358328</v>
      </c>
      <c r="C52" s="1" t="str">
        <f>TRIM('Raw Dataset'!C52)</f>
        <v>UPI-907314779239</v>
      </c>
      <c r="D52" s="1" t="str">
        <f>TRIM('Raw Dataset'!D52)</f>
        <v>10.00(Dr)</v>
      </c>
      <c r="E52" s="1" t="str">
        <f>TRIM('Raw Dataset'!E52)</f>
        <v>0.73(Cr)</v>
      </c>
      <c r="F52" s="1" t="str">
        <f t="shared" si="1"/>
        <v>-</v>
      </c>
      <c r="G52" s="1">
        <f t="shared" si="2"/>
        <v>10</v>
      </c>
      <c r="H52" s="1">
        <f t="shared" si="3"/>
        <v>0.73</v>
      </c>
      <c r="I52" s="3">
        <f>MONTH(Table_1[[#This Row],[Column1]])</f>
        <v>3</v>
      </c>
      <c r="J52" s="3" t="str">
        <f>VLOOKUP(I52,'Raw Dataset'!$A$136:$B$147,2)</f>
        <v>March</v>
      </c>
      <c r="K52" s="52"/>
    </row>
    <row r="53" spans="1:11" ht="13">
      <c r="A53" s="14">
        <f>'Raw Dataset'!A53</f>
        <v>43539</v>
      </c>
      <c r="B53" s="1" t="str">
        <f>TRIM('Raw Dataset'!B53)</f>
        <v>TIPS/SCHGS/EXH//SKRILL COM</v>
      </c>
      <c r="C53" s="1" t="str">
        <f>TRIM('Raw Dataset'!C53)</f>
        <v>907208155696</v>
      </c>
      <c r="D53" s="1" t="str">
        <f>TRIM('Raw Dataset'!D53)</f>
        <v>2.62(Dr)</v>
      </c>
      <c r="E53" s="1" t="str">
        <f>TRIM('Raw Dataset'!E53)</f>
        <v>1.89(Dr)</v>
      </c>
      <c r="F53" s="1" t="str">
        <f t="shared" si="1"/>
        <v>-</v>
      </c>
      <c r="G53" s="1">
        <f t="shared" si="2"/>
        <v>2.62</v>
      </c>
      <c r="H53" s="1" t="str">
        <f t="shared" si="3"/>
        <v>-</v>
      </c>
      <c r="I53" s="3">
        <f>MONTH(Table_1[[#This Row],[Column1]])</f>
        <v>3</v>
      </c>
      <c r="J53" s="3" t="str">
        <f>VLOOKUP(I53,'Raw Dataset'!$A$136:$B$147,2)</f>
        <v>March</v>
      </c>
      <c r="K53" s="52"/>
    </row>
    <row r="54" spans="1:11" ht="13">
      <c r="A54" s="10">
        <f>'Raw Dataset'!A54</f>
        <v>43540</v>
      </c>
      <c r="B54" s="1" t="str">
        <f>TRIM('Raw Dataset'!B54)</f>
        <v>6735CODE(Value Date: 13-03-2019) DIFF IN SETT//SKRILL COM</v>
      </c>
      <c r="C54" s="1" t="str">
        <f>TRIM('Raw Dataset'!C54)</f>
        <v>907302178172</v>
      </c>
      <c r="D54" s="1" t="str">
        <f>TRIM('Raw Dataset'!D54)</f>
        <v>1.27(Cr)</v>
      </c>
      <c r="E54" s="1" t="str">
        <f>TRIM('Raw Dataset'!E54)</f>
        <v>0.62(Dr)</v>
      </c>
      <c r="F54" s="1">
        <f t="shared" si="1"/>
        <v>1.27</v>
      </c>
      <c r="G54" s="1" t="str">
        <f t="shared" si="2"/>
        <v>-</v>
      </c>
      <c r="H54" s="1" t="str">
        <f t="shared" si="3"/>
        <v>-</v>
      </c>
      <c r="I54" s="3">
        <f>MONTH(Table_1[[#This Row],[Column1]])</f>
        <v>3</v>
      </c>
      <c r="J54" s="3" t="str">
        <f>VLOOKUP(I54,'Raw Dataset'!$A$136:$B$147,2)</f>
        <v>March</v>
      </c>
      <c r="K54" s="52"/>
    </row>
    <row r="55" spans="1:11" ht="13">
      <c r="A55" s="10">
        <f>'Raw Dataset'!A55</f>
        <v>43540</v>
      </c>
      <c r="B55" s="1" t="str">
        <f>TRIM('Raw Dataset'!B55)</f>
        <v>6735CODE(Value Date: 14-03-2019) IMPS from ARUN K Ref 907517009385</v>
      </c>
      <c r="C55" s="1" t="str">
        <f>TRIM('Raw Dataset'!C55)</f>
        <v xml:space="preserve">IMPS-907517157043
</v>
      </c>
      <c r="D55" s="1" t="str">
        <f>TRIM('Raw Dataset'!D55)</f>
        <v>5,000.00(Cr)</v>
      </c>
      <c r="E55" s="1" t="str">
        <f>TRIM('Raw Dataset'!E55)</f>
        <v>4,999.38(Cr)</v>
      </c>
      <c r="F55" s="1">
        <f t="shared" si="1"/>
        <v>5000</v>
      </c>
      <c r="G55" s="1" t="str">
        <f t="shared" si="2"/>
        <v>-</v>
      </c>
      <c r="H55" s="1">
        <f t="shared" si="3"/>
        <v>4999.38</v>
      </c>
      <c r="I55" s="3">
        <f>MONTH(Table_1[[#This Row],[Column1]])</f>
        <v>3</v>
      </c>
      <c r="J55" s="3" t="str">
        <f>VLOOKUP(I55,'Raw Dataset'!$A$136:$B$147,2)</f>
        <v>March</v>
      </c>
      <c r="K55" s="52"/>
    </row>
    <row r="56" spans="1:11" ht="13">
      <c r="A56" s="10">
        <f>'Raw Dataset'!A56</f>
        <v>43540</v>
      </c>
      <c r="B56" s="1" t="str">
        <f>TRIM('Raw Dataset'!B56)</f>
        <v>IMPS from ARUN K Ref 907517009389</v>
      </c>
      <c r="C56" s="1" t="str">
        <f>TRIM('Raw Dataset'!C56)</f>
        <v xml:space="preserve">IMPS-907517157100
</v>
      </c>
      <c r="D56" s="1" t="str">
        <f>TRIM('Raw Dataset'!D56)</f>
        <v>5,000.00(Cr)</v>
      </c>
      <c r="E56" s="1" t="str">
        <f>TRIM('Raw Dataset'!E56)</f>
        <v>9,999.38(Cr)</v>
      </c>
      <c r="F56" s="1">
        <f t="shared" si="1"/>
        <v>5000</v>
      </c>
      <c r="G56" s="1" t="str">
        <f t="shared" si="2"/>
        <v>-</v>
      </c>
      <c r="H56" s="1">
        <f t="shared" si="3"/>
        <v>9999.3799999999992</v>
      </c>
      <c r="I56" s="3">
        <f>MONTH(Table_1[[#This Row],[Column1]])</f>
        <v>3</v>
      </c>
      <c r="J56" s="3" t="str">
        <f>VLOOKUP(I56,'Raw Dataset'!$A$136:$B$147,2)</f>
        <v>March</v>
      </c>
      <c r="K56" s="52"/>
    </row>
    <row r="57" spans="1:11" ht="13">
      <c r="A57" s="10">
        <f>'Raw Dataset'!A57</f>
        <v>43540</v>
      </c>
      <c r="B57" s="1" t="str">
        <f>TRIM('Raw Dataset'!B57)</f>
        <v>IMPS from ARUN K Ref 907517009394</v>
      </c>
      <c r="C57" s="1" t="str">
        <f>TRIM('Raw Dataset'!C57)</f>
        <v>IMPS-907517157415</v>
      </c>
      <c r="D57" s="1" t="str">
        <f>TRIM('Raw Dataset'!D57)</f>
        <v>960.00(Cr)</v>
      </c>
      <c r="E57" s="1" t="str">
        <f>TRIM('Raw Dataset'!E57)</f>
        <v>10,959.38(Cr)</v>
      </c>
      <c r="F57" s="1">
        <f t="shared" si="1"/>
        <v>960</v>
      </c>
      <c r="G57" s="1" t="str">
        <f t="shared" si="2"/>
        <v>-</v>
      </c>
      <c r="H57" s="1">
        <f t="shared" si="3"/>
        <v>10959.38</v>
      </c>
      <c r="I57" s="3">
        <f>MONTH(Table_1[[#This Row],[Column1]])</f>
        <v>3</v>
      </c>
      <c r="J57" s="3" t="str">
        <f>VLOOKUP(I57,'Raw Dataset'!$A$136:$B$147,2)</f>
        <v>March</v>
      </c>
      <c r="K57" s="52"/>
    </row>
    <row r="58" spans="1:11" ht="13">
      <c r="A58" s="10">
        <f>'Raw Dataset'!A58</f>
        <v>43540</v>
      </c>
      <c r="B58" s="1" t="str">
        <f>TRIM('Raw Dataset'!B58)</f>
        <v>MB:IMPS to 62289366656 Ref</v>
      </c>
      <c r="C58" s="1" t="str">
        <f>TRIM('Raw Dataset'!C58)</f>
        <v xml:space="preserve">
IMPS-907517161783</v>
      </c>
      <c r="D58" s="1" t="str">
        <f>TRIM('Raw Dataset'!D58)</f>
        <v>10,000.00(Dr)</v>
      </c>
      <c r="E58" s="1" t="str">
        <f>TRIM('Raw Dataset'!E58)</f>
        <v>959.38(Cr)</v>
      </c>
      <c r="F58" s="1" t="str">
        <f t="shared" si="1"/>
        <v>-</v>
      </c>
      <c r="G58" s="1">
        <f t="shared" si="2"/>
        <v>10000</v>
      </c>
      <c r="H58" s="1">
        <f t="shared" si="3"/>
        <v>959.38</v>
      </c>
      <c r="I58" s="3">
        <f>MONTH(Table_1[[#This Row],[Column1]])</f>
        <v>3</v>
      </c>
      <c r="J58" s="3" t="str">
        <f>VLOOKUP(I58,'Raw Dataset'!$A$136:$B$147,2)</f>
        <v>March</v>
      </c>
      <c r="K58" s="52"/>
    </row>
    <row r="59" spans="1:11" ht="13">
      <c r="A59" s="10">
        <f>'Raw Dataset'!A59</f>
        <v>43540</v>
      </c>
      <c r="B59" s="1" t="str">
        <f>TRIM('Raw Dataset'!B59)</f>
        <v>907517161782
UPI/BILLDESKPP@/907551801412/Payment for</v>
      </c>
      <c r="C59" s="1" t="str">
        <f>TRIM('Raw Dataset'!C59)</f>
        <v>UPI-907517191954</v>
      </c>
      <c r="D59" s="1" t="str">
        <f>TRIM('Raw Dataset'!D59)</f>
        <v>21.00(Dr)</v>
      </c>
      <c r="E59" s="1" t="str">
        <f>TRIM('Raw Dataset'!E59)</f>
        <v>938.38(Cr)</v>
      </c>
      <c r="F59" s="1" t="str">
        <f t="shared" si="1"/>
        <v>-</v>
      </c>
      <c r="G59" s="1">
        <f t="shared" si="2"/>
        <v>21</v>
      </c>
      <c r="H59" s="1">
        <f t="shared" si="3"/>
        <v>938.38</v>
      </c>
      <c r="I59" s="3">
        <f>MONTH(Table_1[[#This Row],[Column1]])</f>
        <v>3</v>
      </c>
      <c r="J59" s="3" t="str">
        <f>VLOOKUP(I59,'Raw Dataset'!$A$136:$B$147,2)</f>
        <v>March</v>
      </c>
      <c r="K59" s="52"/>
    </row>
    <row r="60" spans="1:11" ht="13">
      <c r="A60" s="10">
        <f>'Raw Dataset'!A60</f>
        <v>43540</v>
      </c>
      <c r="B60" s="1" t="str">
        <f>TRIM('Raw Dataset'!B60)</f>
        <v>UPI/9035903498@/907554292202/Payment fro</v>
      </c>
      <c r="C60" s="1" t="str">
        <f>TRIM('Raw Dataset'!C60)</f>
        <v>UPI-907518208574</v>
      </c>
      <c r="D60" s="1" t="str">
        <f>TRIM('Raw Dataset'!D60)</f>
        <v>40.00(Dr)</v>
      </c>
      <c r="E60" s="1" t="str">
        <f>TRIM('Raw Dataset'!E60)</f>
        <v>898.38(Cr)</v>
      </c>
      <c r="F60" s="1" t="str">
        <f t="shared" si="1"/>
        <v>-</v>
      </c>
      <c r="G60" s="1">
        <f t="shared" si="2"/>
        <v>40</v>
      </c>
      <c r="H60" s="1">
        <f t="shared" si="3"/>
        <v>898.38</v>
      </c>
      <c r="I60" s="3">
        <f>MONTH(Table_1[[#This Row],[Column1]])</f>
        <v>3</v>
      </c>
      <c r="J60" s="3" t="str">
        <f>VLOOKUP(I60,'Raw Dataset'!$A$136:$B$147,2)</f>
        <v>March</v>
      </c>
      <c r="K60" s="52"/>
    </row>
    <row r="61" spans="1:11" ht="13">
      <c r="A61" s="14">
        <f>'Raw Dataset'!A61</f>
        <v>43540</v>
      </c>
      <c r="B61" s="1" t="str">
        <f>TRIM('Raw Dataset'!B61)</f>
        <v>PCD/8387/Payu Payments Pvt ltd/Gurgaon160319/18:21</v>
      </c>
      <c r="C61" s="1" t="str">
        <f>TRIM('Raw Dataset'!C61)</f>
        <v>907512915211</v>
      </c>
      <c r="D61" s="1" t="str">
        <f>TRIM('Raw Dataset'!D61)</f>
        <v>350.00(Dr)</v>
      </c>
      <c r="E61" s="1" t="str">
        <f>TRIM('Raw Dataset'!E61)</f>
        <v>548.38(Cr)</v>
      </c>
      <c r="F61" s="1" t="str">
        <f t="shared" si="1"/>
        <v>-</v>
      </c>
      <c r="G61" s="1">
        <f t="shared" si="2"/>
        <v>350</v>
      </c>
      <c r="H61" s="1">
        <f t="shared" si="3"/>
        <v>548.38</v>
      </c>
      <c r="I61" s="3">
        <f>MONTH(Table_1[[#This Row],[Column1]])</f>
        <v>3</v>
      </c>
      <c r="J61" s="3" t="str">
        <f>VLOOKUP(I61,'Raw Dataset'!$A$136:$B$147,2)</f>
        <v>March</v>
      </c>
      <c r="K61" s="52"/>
    </row>
    <row r="62" spans="1:11" ht="13">
      <c r="A62" s="14">
        <f>'Raw Dataset'!A62</f>
        <v>43540</v>
      </c>
      <c r="B62" s="1" t="str">
        <f>TRIM('Raw Dataset'!B62)</f>
        <v>UPI/9035903498@/907557405628/Payment fro</v>
      </c>
      <c r="C62" s="1" t="str">
        <f>TRIM('Raw Dataset'!C62)</f>
        <v>UPI-907519310711</v>
      </c>
      <c r="D62" s="1" t="str">
        <f>TRIM('Raw Dataset'!D62)</f>
        <v>38.00(Dr)</v>
      </c>
      <c r="E62" s="1" t="str">
        <f>TRIM('Raw Dataset'!E62)</f>
        <v>510.38(Cr)</v>
      </c>
      <c r="F62" s="1" t="str">
        <f t="shared" si="1"/>
        <v>-</v>
      </c>
      <c r="G62" s="1">
        <f t="shared" si="2"/>
        <v>38</v>
      </c>
      <c r="H62" s="1">
        <f t="shared" si="3"/>
        <v>510.38</v>
      </c>
      <c r="I62" s="3">
        <f>MONTH(Table_1[[#This Row],[Column1]])</f>
        <v>3</v>
      </c>
      <c r="J62" s="3" t="str">
        <f>VLOOKUP(I62,'Raw Dataset'!$A$136:$B$147,2)</f>
        <v>March</v>
      </c>
      <c r="K62" s="52"/>
    </row>
    <row r="63" spans="1:11" ht="13">
      <c r="A63" s="10">
        <f>'Raw Dataset'!A63</f>
        <v>43540</v>
      </c>
      <c r="B63" s="1" t="str">
        <f>TRIM('Raw Dataset'!B63)</f>
        <v xml:space="preserve">
UPI/9986891828@/907557867536/Payment fro</v>
      </c>
      <c r="C63" s="1" t="str">
        <f>TRIM('Raw Dataset'!C63)</f>
        <v>UPI-907519318045</v>
      </c>
      <c r="D63" s="1" t="str">
        <f>TRIM('Raw Dataset'!D63)</f>
        <v>500.00(Dr)</v>
      </c>
      <c r="E63" s="1" t="str">
        <f>TRIM('Raw Dataset'!E63)</f>
        <v>10.38(Cr)</v>
      </c>
      <c r="F63" s="1" t="str">
        <f t="shared" si="1"/>
        <v>-</v>
      </c>
      <c r="G63" s="1">
        <f t="shared" si="2"/>
        <v>500</v>
      </c>
      <c r="H63" s="1">
        <f t="shared" si="3"/>
        <v>10.38</v>
      </c>
      <c r="I63" s="3">
        <f>MONTH(Table_1[[#This Row],[Column1]])</f>
        <v>3</v>
      </c>
      <c r="J63" s="3" t="str">
        <f>VLOOKUP(I63,'Raw Dataset'!$A$136:$B$147,2)</f>
        <v>March</v>
      </c>
      <c r="K63" s="52"/>
    </row>
    <row r="64" spans="1:11" ht="13">
      <c r="A64" s="10">
        <f>'Raw Dataset'!A64</f>
        <v>43541</v>
      </c>
      <c r="B64" s="1" t="str">
        <f>TRIM('Raw Dataset'!B64)</f>
        <v>IMPS from ARUN K Ref 907609001896</v>
      </c>
      <c r="C64" s="1" t="str">
        <f>TRIM('Raw Dataset'!C64)</f>
        <v>IMPS- 907609454959</v>
      </c>
      <c r="D64" s="1" t="str">
        <f>TRIM('Raw Dataset'!D64)</f>
        <v>2,000.00(Cr)</v>
      </c>
      <c r="E64" s="1" t="str">
        <f>TRIM('Raw Dataset'!E64)</f>
        <v>2,010.38(Cr)</v>
      </c>
      <c r="F64" s="1">
        <f t="shared" si="1"/>
        <v>2000</v>
      </c>
      <c r="G64" s="1" t="str">
        <f t="shared" si="2"/>
        <v>-</v>
      </c>
      <c r="H64" s="1">
        <f t="shared" si="3"/>
        <v>2010.38</v>
      </c>
      <c r="I64" s="3">
        <f>MONTH(Table_1[[#This Row],[Column1]])</f>
        <v>3</v>
      </c>
      <c r="J64" s="3" t="str">
        <f>VLOOKUP(I64,'Raw Dataset'!$A$136:$B$147,2)</f>
        <v>March</v>
      </c>
      <c r="K64" s="52"/>
    </row>
    <row r="65" spans="1:11" ht="13">
      <c r="A65" s="14">
        <f>'Raw Dataset'!A65</f>
        <v>43541</v>
      </c>
      <c r="B65" s="1" t="str">
        <f>TRIM('Raw Dataset'!B65)</f>
        <v>PCD/8387/Payu Payments Pvt</v>
      </c>
      <c r="C65" s="1" t="str">
        <f>TRIM('Raw Dataset'!C65)</f>
        <v>907603316086</v>
      </c>
      <c r="D65" s="1" t="str">
        <f>TRIM('Raw Dataset'!D65)</f>
        <v>500.00(Dr)</v>
      </c>
      <c r="E65" s="1" t="str">
        <f>TRIM('Raw Dataset'!E65)</f>
        <v>1,510.38(Cr)</v>
      </c>
      <c r="F65" s="1" t="str">
        <f t="shared" si="1"/>
        <v>-</v>
      </c>
      <c r="G65" s="1">
        <f t="shared" si="2"/>
        <v>500</v>
      </c>
      <c r="H65" s="1">
        <f t="shared" si="3"/>
        <v>1510.38</v>
      </c>
      <c r="I65" s="3">
        <f>MONTH(Table_1[[#This Row],[Column1]])</f>
        <v>3</v>
      </c>
      <c r="J65" s="3" t="str">
        <f>VLOOKUP(I65,'Raw Dataset'!$A$136:$B$147,2)</f>
        <v>March</v>
      </c>
      <c r="K65" s="52"/>
    </row>
    <row r="66" spans="1:11" ht="13">
      <c r="A66" s="10">
        <f>'Raw Dataset'!A66</f>
        <v>43541</v>
      </c>
      <c r="B66" s="1" t="str">
        <f>TRIM('Raw Dataset'!B66)</f>
        <v>ltd/Gurgaon170319/09:20 PCI/8387/STAGORD/NICOSIA170319/10:02</v>
      </c>
      <c r="C66" s="1" t="str">
        <f>TRIM('Raw Dataset'!C66)</f>
        <v>907606682444</v>
      </c>
      <c r="D66" s="1" t="str">
        <f>TRIM('Raw Dataset'!D66)</f>
        <v>366.85(Dr)</v>
      </c>
      <c r="E66" s="1" t="str">
        <f>TRIM('Raw Dataset'!E66)</f>
        <v>1,143.53(Cr)</v>
      </c>
      <c r="F66" s="1" t="str">
        <f t="shared" si="1"/>
        <v>-</v>
      </c>
      <c r="G66" s="1">
        <f t="shared" si="2"/>
        <v>366.85</v>
      </c>
      <c r="H66" s="1">
        <f t="shared" si="3"/>
        <v>1143.53</v>
      </c>
      <c r="I66" s="3">
        <f>MONTH(Table_1[[#This Row],[Column1]])</f>
        <v>3</v>
      </c>
      <c r="J66" s="3" t="str">
        <f>VLOOKUP(I66,'Raw Dataset'!$A$136:$B$147,2)</f>
        <v>March</v>
      </c>
      <c r="K66" s="53"/>
    </row>
    <row r="67" spans="1:11" ht="13">
      <c r="A67" s="10">
        <f>'Raw Dataset'!A67</f>
        <v>43541</v>
      </c>
      <c r="B67" s="1" t="str">
        <f>TRIM('Raw Dataset'!B67)</f>
        <v xml:space="preserve">
PCD/8387/Payu Payments Pvt</v>
      </c>
      <c r="C67" s="1" t="str">
        <f>TRIM('Raw Dataset'!C67)</f>
        <v>907605774403</v>
      </c>
      <c r="D67" s="1" t="str">
        <f>TRIM('Raw Dataset'!D67)</f>
        <v>100.00(Dr)</v>
      </c>
      <c r="E67" s="1" t="str">
        <f>TRIM('Raw Dataset'!E67)</f>
        <v>1,043.53(Cr)</v>
      </c>
      <c r="F67" s="1" t="str">
        <f t="shared" si="1"/>
        <v>-</v>
      </c>
      <c r="G67" s="1">
        <f t="shared" si="2"/>
        <v>100</v>
      </c>
      <c r="H67" s="1">
        <f t="shared" si="3"/>
        <v>1043.53</v>
      </c>
      <c r="I67" s="3">
        <f>MONTH(A67)</f>
        <v>3</v>
      </c>
      <c r="J67" s="3" t="str">
        <f>VLOOKUP(I67,'Raw Dataset'!$A$136:$B$147,2)</f>
        <v>March</v>
      </c>
      <c r="K67" s="52"/>
    </row>
    <row r="68" spans="1:11" ht="13">
      <c r="A68" s="10">
        <f>'Raw Dataset'!A68</f>
        <v>43541</v>
      </c>
      <c r="B68" s="1" t="str">
        <f>TRIM('Raw Dataset'!B68)</f>
        <v>ltd/Gurgaon170319/11:03 PCI/8387/Skrill.com 6735CODE/+44203308170319/11:46</v>
      </c>
      <c r="C68" s="1" t="str">
        <f>TRIM('Raw Dataset'!C68)</f>
        <v>907606256748</v>
      </c>
      <c r="D68" s="1" t="str">
        <f>TRIM('Raw Dataset'!D68)</f>
        <v>953.80(Dr)</v>
      </c>
      <c r="E68" s="1" t="str">
        <f>TRIM('Raw Dataset'!E68)</f>
        <v>89.73(Cr)</v>
      </c>
      <c r="F68" s="1" t="str">
        <f t="shared" si="1"/>
        <v>-</v>
      </c>
      <c r="G68" s="1">
        <f t="shared" si="2"/>
        <v>953.8</v>
      </c>
      <c r="H68" s="1">
        <f t="shared" si="3"/>
        <v>89.73</v>
      </c>
      <c r="I68" s="3">
        <f>MONTH(A68)</f>
        <v>3</v>
      </c>
      <c r="J68" s="3" t="str">
        <f>VLOOKUP(I68,'Raw Dataset'!$A$136:$B$147,2)</f>
        <v>March</v>
      </c>
      <c r="K68" s="52"/>
    </row>
    <row r="69" spans="1:11" ht="15" customHeight="1" thickBot="1">
      <c r="A69" s="30">
        <f>'Raw Dataset'!A69</f>
        <v>43541</v>
      </c>
      <c r="B69" s="1" t="str">
        <f>TRIM('Raw Dataset'!B69)</f>
        <v>UPI/9035903498@/907660983837/Payment fro</v>
      </c>
      <c r="C69" s="1" t="str">
        <f>TRIM('Raw Dataset'!C69)</f>
        <v>UPI-907615374697</v>
      </c>
      <c r="D69" s="1" t="str">
        <f>TRIM('Raw Dataset'!D69)</f>
        <v>55.00(Dr)</v>
      </c>
      <c r="E69" s="1" t="str">
        <f>TRIM('Raw Dataset'!E69)</f>
        <v>34.73(Cr)</v>
      </c>
      <c r="F69" s="1" t="str">
        <f t="shared" si="1"/>
        <v>-</v>
      </c>
      <c r="G69" s="1">
        <f t="shared" si="2"/>
        <v>55</v>
      </c>
      <c r="H69" s="1">
        <f t="shared" si="3"/>
        <v>34.729999999999997</v>
      </c>
      <c r="I69" s="3">
        <f>MONTH(A69)</f>
        <v>3</v>
      </c>
      <c r="J69" s="3" t="str">
        <f>VLOOKUP(I69,'Raw Dataset'!$A$136:$B$147,2)</f>
        <v>March</v>
      </c>
      <c r="K69" s="51"/>
    </row>
    <row r="70" spans="1:11" ht="15" customHeight="1" thickBot="1">
      <c r="A70" s="10" t="s">
        <v>678</v>
      </c>
      <c r="B70" s="5" t="s">
        <v>676</v>
      </c>
      <c r="C70" s="5" t="s">
        <v>679</v>
      </c>
      <c r="D70" s="5" t="s">
        <v>34</v>
      </c>
      <c r="E70" s="5" t="s">
        <v>677</v>
      </c>
      <c r="F70" s="1" t="str">
        <f t="shared" si="1"/>
        <v>-</v>
      </c>
      <c r="G70" s="1">
        <f t="shared" si="2"/>
        <v>21</v>
      </c>
      <c r="H70" s="1">
        <f t="shared" si="3"/>
        <v>13.73</v>
      </c>
      <c r="I70" s="3">
        <v>3</v>
      </c>
      <c r="J70" s="3" t="str">
        <f>VLOOKUP(I70,'Raw Dataset'!$A$136:$B$147,2)</f>
        <v>March</v>
      </c>
      <c r="K70" s="49"/>
    </row>
    <row r="71" spans="1:11" ht="15" customHeight="1" thickBot="1">
      <c r="A71" s="14">
        <f>'Raw Dataset'!A71</f>
        <v>43542</v>
      </c>
      <c r="B71" s="1" t="str">
        <f>TRIM('Raw Dataset'!B71)</f>
        <v>UPI/Q77469903@y/907760018245/Payment fro</v>
      </c>
      <c r="C71" s="1" t="str">
        <f>TRIM('Raw Dataset'!C71)</f>
        <v>UPI-907715956868</v>
      </c>
      <c r="D71" s="1" t="str">
        <f>TRIM('Raw Dataset'!D71)</f>
        <v>13.00(Dr)</v>
      </c>
      <c r="E71" s="1" t="str">
        <f>TRIM('Raw Dataset'!E71)</f>
        <v>0.73(Cr)</v>
      </c>
      <c r="F71" s="1" t="str">
        <f t="shared" si="1"/>
        <v>-</v>
      </c>
      <c r="G71" s="1">
        <f t="shared" si="2"/>
        <v>13</v>
      </c>
      <c r="H71" s="1">
        <f t="shared" si="3"/>
        <v>0.73</v>
      </c>
      <c r="I71" s="3">
        <f>MONTH(A71)</f>
        <v>3</v>
      </c>
      <c r="J71" s="3" t="str">
        <f>VLOOKUP(I71,'Raw Dataset'!$A$136:$B$147,2)</f>
        <v>March</v>
      </c>
      <c r="K71" s="49"/>
    </row>
    <row r="72" spans="1:11" ht="15" customHeight="1" thickBot="1">
      <c r="A72" s="10">
        <f>'Raw Dataset'!A72</f>
        <v>43544</v>
      </c>
      <c r="B72" s="1" t="str">
        <f>TRIM('Raw Dataset'!B72)</f>
        <v xml:space="preserve">DIFF IN SETT//SKRILL COM 6735CODE(Value Date: 17-03-2019)
</v>
      </c>
      <c r="C72" s="1" t="str">
        <f>TRIM('Raw Dataset'!C72)</f>
        <v>907606256748</v>
      </c>
      <c r="D72" s="1" t="str">
        <f>TRIM('Raw Dataset'!D72)</f>
        <v>4.26(Cr)</v>
      </c>
      <c r="E72" s="1" t="str">
        <f>TRIM('Raw Dataset'!E72)</f>
        <v>4.99(Cr)</v>
      </c>
      <c r="F72" s="1">
        <f t="shared" si="1"/>
        <v>4.26</v>
      </c>
      <c r="G72" s="1" t="str">
        <f t="shared" si="2"/>
        <v>-</v>
      </c>
      <c r="H72" s="1">
        <f t="shared" si="3"/>
        <v>4.99</v>
      </c>
      <c r="I72" s="3">
        <f t="shared" ref="I72:I132" si="4">MONTH(A72)</f>
        <v>3</v>
      </c>
      <c r="J72" s="3" t="str">
        <f>VLOOKUP(I72,'Raw Dataset'!$A$136:$B$147,2)</f>
        <v>March</v>
      </c>
      <c r="K72" s="49"/>
    </row>
    <row r="73" spans="1:11" ht="15" customHeight="1" thickBot="1">
      <c r="A73" s="10">
        <f>'Raw Dataset'!A73</f>
        <v>43546</v>
      </c>
      <c r="B73" s="1" t="str">
        <f>TRIM('Raw Dataset'!B73)</f>
        <v>UPI/add-money@p/908133278937/Oid77131048</v>
      </c>
      <c r="C73" s="1" t="str">
        <f>TRIM('Raw Dataset'!C73)</f>
        <v>UPI-908109257346</v>
      </c>
      <c r="D73" s="1" t="str">
        <f>TRIM('Raw Dataset'!D73)</f>
        <v>4.00(Dr)</v>
      </c>
      <c r="E73" s="1" t="str">
        <f>TRIM('Raw Dataset'!E73)</f>
        <v>0.99(Cr)</v>
      </c>
      <c r="F73" s="1" t="str">
        <f t="shared" si="1"/>
        <v>-</v>
      </c>
      <c r="G73" s="1">
        <f t="shared" si="2"/>
        <v>4</v>
      </c>
      <c r="H73" s="1">
        <f t="shared" si="3"/>
        <v>0.99</v>
      </c>
      <c r="I73" s="3">
        <f t="shared" si="4"/>
        <v>3</v>
      </c>
      <c r="J73" s="3" t="str">
        <f>VLOOKUP(I73,'Raw Dataset'!$A$136:$B$147,2)</f>
        <v>March</v>
      </c>
      <c r="K73" s="49"/>
    </row>
    <row r="74" spans="1:11" ht="15" customHeight="1" thickBot="1">
      <c r="A74" s="14">
        <f>'Raw Dataset'!A74</f>
        <v>43555</v>
      </c>
      <c r="B74" s="1" t="str">
        <f>TRIM('Raw Dataset'!B74)</f>
        <v xml:space="preserve">Int.Pd:5912545076:01-01-2019 to 31-03-2019
</v>
      </c>
      <c r="C74" s="1" t="str">
        <f>TRIM('Raw Dataset'!C74)</f>
        <v/>
      </c>
      <c r="D74" s="1" t="str">
        <f>TRIM('Raw Dataset'!D74)</f>
        <v>2.00(Cr)</v>
      </c>
      <c r="E74" s="1" t="str">
        <f>TRIM('Raw Dataset'!E74)</f>
        <v>2.99(Cr)</v>
      </c>
      <c r="F74" s="1">
        <f t="shared" si="1"/>
        <v>2</v>
      </c>
      <c r="G74" s="1" t="str">
        <f t="shared" si="2"/>
        <v>-</v>
      </c>
      <c r="H74" s="1">
        <f t="shared" si="3"/>
        <v>2.99</v>
      </c>
      <c r="I74" s="3">
        <f t="shared" si="4"/>
        <v>3</v>
      </c>
      <c r="J74" s="3" t="str">
        <f>VLOOKUP(I74,'Raw Dataset'!$A$136:$B$147,2)</f>
        <v>March</v>
      </c>
      <c r="K74" s="49"/>
    </row>
    <row r="75" spans="1:11" ht="15" customHeight="1" thickBot="1">
      <c r="A75" s="10">
        <f>'Raw Dataset'!A75</f>
        <v>43559</v>
      </c>
      <c r="B75" s="1" t="str">
        <f>TRIM('Raw Dataset'!B75)</f>
        <v>UPI/cyberiaitce/909419903198/UPI</v>
      </c>
      <c r="C75" s="1" t="str">
        <f>TRIM('Raw Dataset'!C75)</f>
        <v>UPI-909419237346</v>
      </c>
      <c r="D75" s="1" t="str">
        <f>TRIM('Raw Dataset'!D75)</f>
        <v>400.00(Cr)</v>
      </c>
      <c r="E75" s="1" t="str">
        <f>TRIM('Raw Dataset'!E75)</f>
        <v>402.99(Cr)</v>
      </c>
      <c r="F75" s="1">
        <f t="shared" si="1"/>
        <v>400</v>
      </c>
      <c r="G75" s="1" t="str">
        <f t="shared" si="2"/>
        <v>-</v>
      </c>
      <c r="H75" s="1">
        <f t="shared" si="3"/>
        <v>402.99</v>
      </c>
      <c r="I75" s="3">
        <f t="shared" si="4"/>
        <v>4</v>
      </c>
      <c r="J75" s="3" t="str">
        <f>VLOOKUP(I75,'Raw Dataset'!$A$136:$B$147,2)</f>
        <v>April</v>
      </c>
      <c r="K75" s="49"/>
    </row>
    <row r="76" spans="1:11" ht="15" customHeight="1" thickBot="1">
      <c r="A76" s="14">
        <f>'Raw Dataset'!A76</f>
        <v>43559</v>
      </c>
      <c r="B76" s="1" t="str">
        <f>TRIM('Raw Dataset'!B76)</f>
        <v>UPI/anilmanish2/909422738766/UPI</v>
      </c>
      <c r="C76" s="1" t="str">
        <f>TRIM('Raw Dataset'!C76)</f>
        <v xml:space="preserve">
UPI-909422606004</v>
      </c>
      <c r="D76" s="1" t="str">
        <f>TRIM('Raw Dataset'!D76)</f>
        <v>15.00(Dr)</v>
      </c>
      <c r="E76" s="1" t="str">
        <f>TRIM('Raw Dataset'!E76)</f>
        <v>387.99(Cr)</v>
      </c>
      <c r="F76" s="1" t="str">
        <f t="shared" si="1"/>
        <v>-</v>
      </c>
      <c r="G76" s="1">
        <f t="shared" si="2"/>
        <v>15</v>
      </c>
      <c r="H76" s="1">
        <f t="shared" si="3"/>
        <v>387.99</v>
      </c>
      <c r="I76" s="3">
        <f t="shared" si="4"/>
        <v>4</v>
      </c>
      <c r="J76" s="3" t="str">
        <f>VLOOKUP(I76,'Raw Dataset'!$A$136:$B$147,2)</f>
        <v>April</v>
      </c>
      <c r="K76" s="49"/>
    </row>
    <row r="77" spans="1:11" ht="15" customHeight="1" thickBot="1">
      <c r="A77" s="10">
        <f>'Raw Dataset'!A77</f>
        <v>43560</v>
      </c>
      <c r="B77" s="1" t="str">
        <f>TRIM('Raw Dataset'!B77)</f>
        <v>PCD/8387/Payu Payments Pvt ltd/Gurgaon050419/11:03</v>
      </c>
      <c r="C77" s="1" t="str">
        <f>TRIM('Raw Dataset'!C77)</f>
        <v>909505084460</v>
      </c>
      <c r="D77" s="1" t="str">
        <f>TRIM('Raw Dataset'!D77)</f>
        <v>200.00(Dr)</v>
      </c>
      <c r="E77" s="1" t="str">
        <f>TRIM('Raw Dataset'!E77)</f>
        <v>187.99(Cr)</v>
      </c>
      <c r="F77" s="1" t="str">
        <f t="shared" si="1"/>
        <v>-</v>
      </c>
      <c r="G77" s="1">
        <f t="shared" si="2"/>
        <v>200</v>
      </c>
      <c r="H77" s="1">
        <f t="shared" si="3"/>
        <v>187.99</v>
      </c>
      <c r="I77" s="3">
        <f t="shared" si="4"/>
        <v>4</v>
      </c>
      <c r="J77" s="3" t="str">
        <f>VLOOKUP(I77,'Raw Dataset'!$A$136:$B$147,2)</f>
        <v>April</v>
      </c>
      <c r="K77" s="49"/>
    </row>
    <row r="78" spans="1:11" ht="15" customHeight="1" thickBot="1">
      <c r="A78" s="10">
        <f>'Raw Dataset'!A78</f>
        <v>43560</v>
      </c>
      <c r="B78" s="1" t="str">
        <f>TRIM('Raw Dataset'!B78)</f>
        <v>UPI/EURONET@ybl/909542586084/Payment for</v>
      </c>
      <c r="C78" s="1" t="str">
        <f>TRIM('Raw Dataset'!C78)</f>
        <v>UPI-909521211851</v>
      </c>
      <c r="D78" s="1" t="str">
        <f>TRIM('Raw Dataset'!D78)</f>
        <v>21.00(Dr)</v>
      </c>
      <c r="E78" s="1" t="str">
        <f>TRIM('Raw Dataset'!E78)</f>
        <v>166.99(Cr)</v>
      </c>
      <c r="F78" s="1" t="str">
        <f t="shared" si="1"/>
        <v>-</v>
      </c>
      <c r="G78" s="1">
        <f t="shared" si="2"/>
        <v>21</v>
      </c>
      <c r="H78" s="1">
        <f t="shared" si="3"/>
        <v>166.99</v>
      </c>
      <c r="I78" s="3">
        <f t="shared" si="4"/>
        <v>4</v>
      </c>
      <c r="J78" s="3" t="str">
        <f>VLOOKUP(I78,'Raw Dataset'!$A$136:$B$147,2)</f>
        <v>April</v>
      </c>
      <c r="K78" s="49"/>
    </row>
    <row r="79" spans="1:11" ht="15" customHeight="1" thickBot="1">
      <c r="A79" s="14">
        <f>'Raw Dataset'!A79</f>
        <v>43560</v>
      </c>
      <c r="B79" s="1" t="str">
        <f>TRIM('Raw Dataset'!B79)</f>
        <v>PCD/8387/Payu Payments Pvt ltd/Gurgaon050419/23:53</v>
      </c>
      <c r="C79" s="1" t="str">
        <f>TRIM('Raw Dataset'!C79)</f>
        <v>909518959711</v>
      </c>
      <c r="D79" s="1" t="str">
        <f>TRIM('Raw Dataset'!D79)</f>
        <v>150.00(Dr)</v>
      </c>
      <c r="E79" s="1" t="str">
        <f>TRIM('Raw Dataset'!E79)</f>
        <v>16.99(Cr)</v>
      </c>
      <c r="F79" s="1" t="str">
        <f t="shared" si="1"/>
        <v>-</v>
      </c>
      <c r="G79" s="1">
        <f t="shared" si="2"/>
        <v>150</v>
      </c>
      <c r="H79" s="1">
        <f t="shared" si="3"/>
        <v>16.989999999999998</v>
      </c>
      <c r="I79" s="3">
        <f t="shared" si="4"/>
        <v>4</v>
      </c>
      <c r="J79" s="3" t="str">
        <f>VLOOKUP(I79,'Raw Dataset'!$A$136:$B$147,2)</f>
        <v>April</v>
      </c>
      <c r="K79" s="49"/>
    </row>
    <row r="80" spans="1:11" ht="15" customHeight="1" thickBot="1">
      <c r="A80" s="10">
        <f>'Raw Dataset'!A80</f>
        <v>43561</v>
      </c>
      <c r="B80" s="1" t="str">
        <f>TRIM('Raw Dataset'!B80)</f>
        <v>UPI/9035903498@/909616405901/Payment fro</v>
      </c>
      <c r="C80" s="1" t="str">
        <f>TRIM('Raw Dataset'!C80)</f>
        <v>UPI-909616265568</v>
      </c>
      <c r="D80" s="1" t="str">
        <f>TRIM('Raw Dataset'!D80)</f>
        <v>10.00(Dr)</v>
      </c>
      <c r="E80" s="1" t="str">
        <f>TRIM('Raw Dataset'!E80)</f>
        <v>6.99(Cr)</v>
      </c>
      <c r="F80" s="1" t="str">
        <f t="shared" si="1"/>
        <v>-</v>
      </c>
      <c r="G80" s="1">
        <f t="shared" si="2"/>
        <v>10</v>
      </c>
      <c r="H80" s="1">
        <f t="shared" si="3"/>
        <v>6.99</v>
      </c>
      <c r="I80" s="3">
        <f t="shared" si="4"/>
        <v>4</v>
      </c>
      <c r="J80" s="3" t="str">
        <f>VLOOKUP(I80,'Raw Dataset'!$A$136:$B$147,2)</f>
        <v>April</v>
      </c>
      <c r="K80" s="49"/>
    </row>
    <row r="81" spans="1:11" ht="15" customHeight="1" thickBot="1">
      <c r="A81" s="14">
        <f>'Raw Dataset'!A81</f>
        <v>43562</v>
      </c>
      <c r="B81" s="1" t="str">
        <f>TRIM('Raw Dataset'!B81)</f>
        <v>UPI/9035903498@/909719209200/Payment fro</v>
      </c>
      <c r="C81" s="1" t="str">
        <f>TRIM('Raw Dataset'!C81)</f>
        <v xml:space="preserve">
UPI-909719933538
</v>
      </c>
      <c r="D81" s="1" t="str">
        <f>TRIM('Raw Dataset'!D81)</f>
        <v>6.00(Dr)</v>
      </c>
      <c r="E81" s="1" t="str">
        <f>TRIM('Raw Dataset'!E81)</f>
        <v>0.99(Cr)</v>
      </c>
      <c r="F81" s="1" t="str">
        <f t="shared" si="1"/>
        <v>-</v>
      </c>
      <c r="G81" s="1">
        <f t="shared" si="2"/>
        <v>6</v>
      </c>
      <c r="H81" s="1">
        <f t="shared" si="3"/>
        <v>0.99</v>
      </c>
      <c r="I81" s="3">
        <f t="shared" si="4"/>
        <v>4</v>
      </c>
      <c r="J81" s="3" t="str">
        <f>VLOOKUP(I81,'Raw Dataset'!$A$136:$B$147,2)</f>
        <v>April</v>
      </c>
      <c r="K81" s="49"/>
    </row>
    <row r="82" spans="1:11" ht="15" customHeight="1" thickBot="1">
      <c r="A82" s="10">
        <f>'Raw Dataset'!A82</f>
        <v>43567</v>
      </c>
      <c r="B82" s="1" t="str">
        <f>TRIM('Raw Dataset'!B82)</f>
        <v>UPI/arunj.01199/910219151116/UPI</v>
      </c>
      <c r="C82" s="1" t="str">
        <f>TRIM('Raw Dataset'!C82)</f>
        <v>UPI-910219090149</v>
      </c>
      <c r="D82" s="1" t="str">
        <f>TRIM('Raw Dataset'!D82)</f>
        <v>50.00(Cr)</v>
      </c>
      <c r="E82" s="1" t="str">
        <f>TRIM('Raw Dataset'!E82)</f>
        <v>50.99(Cr)</v>
      </c>
      <c r="F82" s="1">
        <f t="shared" si="1"/>
        <v>50</v>
      </c>
      <c r="G82" s="1" t="str">
        <f t="shared" si="2"/>
        <v>-</v>
      </c>
      <c r="H82" s="1">
        <f t="shared" si="3"/>
        <v>50.99</v>
      </c>
      <c r="I82" s="3">
        <f t="shared" si="4"/>
        <v>4</v>
      </c>
      <c r="J82" s="3" t="str">
        <f>VLOOKUP(I82,'Raw Dataset'!$A$136:$B$147,2)</f>
        <v>April</v>
      </c>
      <c r="K82" s="49"/>
    </row>
    <row r="83" spans="1:11" ht="15" customHeight="1" thickBot="1">
      <c r="A83" s="10">
        <f>'Raw Dataset'!A83</f>
        <v>43567</v>
      </c>
      <c r="B83" s="1" t="str">
        <f>TRIM('Raw Dataset'!B83)</f>
        <v>UPI/add-money@p/910243190283/Oid79448981</v>
      </c>
      <c r="C83" s="1" t="str">
        <f>TRIM('Raw Dataset'!C83)</f>
        <v>UPI-910219091050</v>
      </c>
      <c r="D83" s="1" t="str">
        <f>TRIM('Raw Dataset'!D83)</f>
        <v>50.00(Dr)</v>
      </c>
      <c r="E83" s="1" t="str">
        <f>TRIM('Raw Dataset'!E83)</f>
        <v>0.99(Cr)</v>
      </c>
      <c r="F83" s="1" t="str">
        <f t="shared" si="1"/>
        <v>-</v>
      </c>
      <c r="G83" s="1">
        <f t="shared" si="2"/>
        <v>50</v>
      </c>
      <c r="H83" s="1">
        <f t="shared" si="3"/>
        <v>0.99</v>
      </c>
      <c r="I83" s="3">
        <f t="shared" si="4"/>
        <v>4</v>
      </c>
      <c r="J83" s="3" t="str">
        <f>VLOOKUP(I83,'Raw Dataset'!$A$136:$B$147,2)</f>
        <v>April</v>
      </c>
      <c r="K83" s="49"/>
    </row>
    <row r="84" spans="1:11" ht="15" customHeight="1" thickBot="1">
      <c r="A84" s="10">
        <f>'Raw Dataset'!A84</f>
        <v>43575</v>
      </c>
      <c r="B84" s="1" t="str">
        <f>TRIM('Raw Dataset'!B84)</f>
        <v>UPI/8722390968@/911009987263/Payment fro</v>
      </c>
      <c r="C84" s="1" t="str">
        <f>TRIM('Raw Dataset'!C84)</f>
        <v>UPI-911009026348</v>
      </c>
      <c r="D84" s="1" t="str">
        <f>TRIM('Raw Dataset'!D84)</f>
        <v>601.00(Cr)</v>
      </c>
      <c r="E84" s="1" t="str">
        <f>TRIM('Raw Dataset'!E84)</f>
        <v>601.99(Cr)</v>
      </c>
      <c r="F84" s="1">
        <f t="shared" si="1"/>
        <v>601</v>
      </c>
      <c r="G84" s="1" t="str">
        <f t="shared" si="2"/>
        <v>-</v>
      </c>
      <c r="H84" s="1">
        <f t="shared" si="3"/>
        <v>601.99</v>
      </c>
      <c r="I84" s="3">
        <f t="shared" si="4"/>
        <v>4</v>
      </c>
      <c r="J84" s="3" t="str">
        <f>VLOOKUP(I84,'Raw Dataset'!$A$136:$B$147,2)</f>
        <v>April</v>
      </c>
      <c r="K84" s="49"/>
    </row>
    <row r="85" spans="1:11" ht="15" customHeight="1" thickBot="1">
      <c r="A85" s="14">
        <f>'Raw Dataset'!A85</f>
        <v>43575</v>
      </c>
      <c r="B85" s="1" t="str">
        <f>TRIM('Raw Dataset'!B85)</f>
        <v>PCD/8387/RetailAtom/Mumbai200419/09:06</v>
      </c>
      <c r="C85" s="1" t="str">
        <f>TRIM('Raw Dataset'!C85)</f>
        <v>911003862116</v>
      </c>
      <c r="D85" s="1" t="str">
        <f>TRIM('Raw Dataset'!D85)</f>
        <v>601.00(Dr)</v>
      </c>
      <c r="E85" s="1" t="str">
        <f>TRIM('Raw Dataset'!E85)</f>
        <v>0.99(Cr)</v>
      </c>
      <c r="F85" s="1" t="str">
        <f t="shared" si="1"/>
        <v>-</v>
      </c>
      <c r="G85" s="1">
        <f t="shared" si="2"/>
        <v>601</v>
      </c>
      <c r="H85" s="1">
        <f t="shared" si="3"/>
        <v>0.99</v>
      </c>
      <c r="I85" s="3">
        <f t="shared" si="4"/>
        <v>4</v>
      </c>
      <c r="J85" s="3" t="str">
        <f>VLOOKUP(I85,'Raw Dataset'!$A$136:$B$147,2)</f>
        <v>April</v>
      </c>
      <c r="K85" s="49"/>
    </row>
    <row r="86" spans="1:11" ht="15" customHeight="1" thickBot="1">
      <c r="A86" s="14">
        <f>'Raw Dataset'!A86</f>
        <v>43575</v>
      </c>
      <c r="B86" s="1" t="str">
        <f>TRIM('Raw Dataset'!B86)</f>
        <v xml:space="preserve">
UPI/8722390968@/911033848439/Payment fro</v>
      </c>
      <c r="C86" s="1" t="str">
        <f>TRIM('Raw Dataset'!C86)</f>
        <v>UPI-911011306370</v>
      </c>
      <c r="D86" s="1" t="str">
        <f>TRIM('Raw Dataset'!D86)</f>
        <v>3,400.00(Cr)</v>
      </c>
      <c r="E86" s="1" t="str">
        <f>TRIM('Raw Dataset'!E86)</f>
        <v>3,400.99(Cr)</v>
      </c>
      <c r="F86" s="1">
        <f t="shared" si="1"/>
        <v>3400</v>
      </c>
      <c r="G86" s="1" t="str">
        <f t="shared" si="2"/>
        <v>-</v>
      </c>
      <c r="H86" s="1">
        <f t="shared" si="3"/>
        <v>3400.99</v>
      </c>
      <c r="I86" s="3">
        <f t="shared" si="4"/>
        <v>4</v>
      </c>
      <c r="J86" s="3" t="str">
        <f>VLOOKUP(I86,'Raw Dataset'!$A$136:$B$147,2)</f>
        <v>April</v>
      </c>
      <c r="K86" s="49"/>
    </row>
    <row r="87" spans="1:11" ht="15" customHeight="1" thickBot="1">
      <c r="A87" s="14">
        <f>'Raw Dataset'!A87</f>
        <v>43575</v>
      </c>
      <c r="B87" s="1" t="str">
        <f>TRIM('Raw Dataset'!B87)</f>
        <v>PCI/8387/ITUNES.COM/BILL/ITUNES.COM200419/11:51</v>
      </c>
      <c r="C87" s="1" t="str">
        <f>TRIM('Raw Dataset'!C87)</f>
        <v>911044926126</v>
      </c>
      <c r="D87" s="1" t="str">
        <f>TRIM('Raw Dataset'!D87)</f>
        <v>799.00(Dr)</v>
      </c>
      <c r="E87" s="1" t="str">
        <f>TRIM('Raw Dataset'!E87)</f>
        <v>2,601.99(Cr)</v>
      </c>
      <c r="F87" s="1" t="str">
        <f t="shared" si="1"/>
        <v>-</v>
      </c>
      <c r="G87" s="1">
        <f t="shared" si="2"/>
        <v>799</v>
      </c>
      <c r="H87" s="1">
        <f t="shared" si="3"/>
        <v>2601.9899999999998</v>
      </c>
      <c r="I87" s="3">
        <f t="shared" si="4"/>
        <v>4</v>
      </c>
      <c r="J87" s="3" t="str">
        <f>VLOOKUP(I87,'Raw Dataset'!$A$136:$B$147,2)</f>
        <v>April</v>
      </c>
      <c r="K87" s="49"/>
    </row>
    <row r="88" spans="1:11" ht="15" customHeight="1" thickBot="1">
      <c r="A88" s="10">
        <f>'Raw Dataset'!A88</f>
        <v>43575</v>
      </c>
      <c r="B88" s="1" t="str">
        <f>TRIM('Raw Dataset'!B88)</f>
        <v xml:space="preserve">
PCI/8387/Skrill.com 6735CODE/+44203308200419/15:45</v>
      </c>
      <c r="C88" s="1" t="str">
        <f>TRIM('Raw Dataset'!C88)</f>
        <v>911010216107</v>
      </c>
      <c r="D88" s="1" t="str">
        <f>TRIM('Raw Dataset'!D88)</f>
        <v>1,002.75(Dr)</v>
      </c>
      <c r="E88" s="1" t="str">
        <f>TRIM('Raw Dataset'!E88)</f>
        <v>1,599.24(Cr)</v>
      </c>
      <c r="F88" s="1" t="str">
        <f t="shared" si="1"/>
        <v>-</v>
      </c>
      <c r="G88" s="1">
        <f t="shared" si="2"/>
        <v>1002.75</v>
      </c>
      <c r="H88" s="1">
        <f t="shared" si="3"/>
        <v>1599.24</v>
      </c>
      <c r="I88" s="3">
        <f t="shared" si="4"/>
        <v>4</v>
      </c>
      <c r="J88" s="3" t="str">
        <f>VLOOKUP(I88,'Raw Dataset'!$A$136:$B$147,2)</f>
        <v>April</v>
      </c>
      <c r="K88" s="50"/>
    </row>
    <row r="89" spans="1:11" ht="15" customHeight="1" thickBot="1">
      <c r="A89" s="14">
        <f>'Raw Dataset'!A89</f>
        <v>43575</v>
      </c>
      <c r="B89" s="1" t="str">
        <f>TRIM('Raw Dataset'!B89)</f>
        <v>UPI/9035903498@/911072829225/Payment fro</v>
      </c>
      <c r="C89" s="1" t="str">
        <f>TRIM('Raw Dataset'!C89)</f>
        <v>UPI-911018373973</v>
      </c>
      <c r="D89" s="1" t="str">
        <f>TRIM('Raw Dataset'!D89)</f>
        <v>41.00(Dr)</v>
      </c>
      <c r="E89" s="1" t="str">
        <f>TRIM('Raw Dataset'!E89)</f>
        <v>1,558.24(Cr)</v>
      </c>
      <c r="F89" s="1" t="str">
        <f t="shared" si="1"/>
        <v>-</v>
      </c>
      <c r="G89" s="1">
        <f t="shared" si="2"/>
        <v>41</v>
      </c>
      <c r="H89" s="1">
        <f t="shared" si="3"/>
        <v>1558.24</v>
      </c>
      <c r="I89" s="3">
        <f t="shared" si="4"/>
        <v>4</v>
      </c>
      <c r="J89" s="3" t="str">
        <f>VLOOKUP(I89,'Raw Dataset'!$A$136:$B$147,2)</f>
        <v>April</v>
      </c>
      <c r="K89" s="49"/>
    </row>
    <row r="90" spans="1:11" ht="15" customHeight="1" thickBot="1">
      <c r="A90" s="10">
        <f>'Raw Dataset'!A90</f>
        <v>43576</v>
      </c>
      <c r="B90" s="1" t="str">
        <f>TRIM('Raw Dataset'!B90)</f>
        <v>PCD/8387/Payu Payments Pvt ltd/Gurgaon210419/15:03</v>
      </c>
      <c r="C90" s="1" t="str">
        <f>TRIM('Raw Dataset'!C90)</f>
        <v>911109025254</v>
      </c>
      <c r="D90" s="1" t="str">
        <f>TRIM('Raw Dataset'!D90)</f>
        <v>500.00(Dr)</v>
      </c>
      <c r="E90" s="1" t="str">
        <f>TRIM('Raw Dataset'!E90)</f>
        <v>1,058.24(Cr)</v>
      </c>
      <c r="F90" s="1" t="str">
        <f t="shared" si="1"/>
        <v>-</v>
      </c>
      <c r="G90" s="1">
        <f t="shared" si="2"/>
        <v>500</v>
      </c>
      <c r="H90" s="1">
        <f t="shared" si="3"/>
        <v>1058.24</v>
      </c>
      <c r="I90" s="3">
        <f>MONTH(A90)</f>
        <v>4</v>
      </c>
      <c r="J90" s="3" t="str">
        <f>VLOOKUP(I90,'Raw Dataset'!$A$136:$B$147,2)</f>
        <v>April</v>
      </c>
      <c r="K90" s="49"/>
    </row>
    <row r="91" spans="1:11" ht="15" customHeight="1" thickBot="1">
      <c r="A91" s="26" t="s">
        <v>87</v>
      </c>
      <c r="B91" s="1" t="str">
        <f>TRIM('Raw Dataset'!B91)</f>
        <v>UPI/add-money@p/911234407170/Oid80326351</v>
      </c>
      <c r="C91" s="1" t="str">
        <f>TRIM('Raw Dataset'!C91)</f>
        <v>UPI-911210749206</v>
      </c>
      <c r="D91" s="1" t="str">
        <f>TRIM('Raw Dataset'!D91)</f>
        <v>30.00(Dr)</v>
      </c>
      <c r="E91" s="1" t="str">
        <f>TRIM('Raw Dataset'!E91)</f>
        <v>1,028.24(Cr)</v>
      </c>
      <c r="F91" s="1" t="str">
        <f t="shared" si="1"/>
        <v>-</v>
      </c>
      <c r="G91" s="1">
        <f t="shared" si="2"/>
        <v>30</v>
      </c>
      <c r="H91" s="1">
        <f t="shared" si="3"/>
        <v>1028.24</v>
      </c>
      <c r="I91" s="3">
        <f>MONTH(A92)</f>
        <v>4</v>
      </c>
      <c r="J91" s="3" t="str">
        <f>VLOOKUP(I91,'Raw Dataset'!$A$136:$B$147,2)</f>
        <v>April</v>
      </c>
      <c r="K91" s="49"/>
    </row>
    <row r="92" spans="1:11" ht="15" customHeight="1" thickBot="1">
      <c r="A92" s="14">
        <f>'Raw Dataset'!A91</f>
        <v>43577</v>
      </c>
      <c r="B92" s="1" t="str">
        <f>TRIM('Raw Dataset'!B93)</f>
        <v>UPI/8884068504@/911234554805/NA</v>
      </c>
      <c r="C92" s="1" t="str">
        <f>TRIM('Raw Dataset'!C93)</f>
        <v>UPI-911210787558</v>
      </c>
      <c r="D92" s="1" t="str">
        <f>TRIM('Raw Dataset'!D93)</f>
        <v>20.00(Dr)</v>
      </c>
      <c r="E92" s="1" t="str">
        <f>TRIM('Raw Dataset'!E93)</f>
        <v>1,008.24(Cr)</v>
      </c>
      <c r="F92" s="1" t="str">
        <f t="shared" si="1"/>
        <v>-</v>
      </c>
      <c r="G92" s="1">
        <f t="shared" si="2"/>
        <v>20</v>
      </c>
      <c r="H92" s="1">
        <f t="shared" si="3"/>
        <v>1008.24</v>
      </c>
      <c r="I92" s="3">
        <f>MONTH(A92)</f>
        <v>4</v>
      </c>
      <c r="J92" s="3" t="str">
        <f>VLOOKUP(I92,'Raw Dataset'!$A$136:$B$147,2)</f>
        <v>April</v>
      </c>
      <c r="K92" s="49"/>
    </row>
    <row r="93" spans="1:11" ht="15" customHeight="1" thickBot="1">
      <c r="A93" s="10">
        <f>'Raw Dataset'!A93</f>
        <v>43577</v>
      </c>
      <c r="B93" s="1" t="str">
        <f>TRIM('Raw Dataset'!B94)</f>
        <v>UPI/7349269361@/911213264041/Payment fro</v>
      </c>
      <c r="C93" s="1" t="str">
        <f>TRIM('Raw Dataset'!C94)</f>
        <v xml:space="preserve">
UPI-911213293386
</v>
      </c>
      <c r="D93" s="1" t="str">
        <f>TRIM('Raw Dataset'!D94)</f>
        <v>1,000.00(Dr)</v>
      </c>
      <c r="E93" s="1" t="str">
        <f>TRIM('Raw Dataset'!E94)</f>
        <v>8.24(Cr)</v>
      </c>
      <c r="F93" s="1" t="str">
        <f t="shared" si="1"/>
        <v>-</v>
      </c>
      <c r="G93" s="1">
        <f t="shared" si="2"/>
        <v>1000</v>
      </c>
      <c r="H93" s="1">
        <f t="shared" si="3"/>
        <v>8.24</v>
      </c>
      <c r="I93" s="3">
        <f t="shared" si="4"/>
        <v>4</v>
      </c>
      <c r="J93" s="3" t="str">
        <f>VLOOKUP(I93,'Raw Dataset'!$A$136:$B$147,2)</f>
        <v>April</v>
      </c>
      <c r="K93" s="49"/>
    </row>
    <row r="94" spans="1:11" ht="15" customHeight="1" thickBot="1">
      <c r="A94" s="14">
        <f>'Raw Dataset'!A94</f>
        <v>43577</v>
      </c>
      <c r="B94" s="1" t="str">
        <f>TRIM('Raw Dataset'!B95)</f>
        <v>UPI/Q74530459@y/911409320648/Payment fro</v>
      </c>
      <c r="C94" s="1" t="str">
        <f>TRIM('Raw Dataset'!C95)</f>
        <v>UPI-911409885770</v>
      </c>
      <c r="D94" s="1" t="str">
        <f>TRIM('Raw Dataset'!D95)</f>
        <v>6.00(Dr)</v>
      </c>
      <c r="E94" s="1" t="str">
        <f>TRIM('Raw Dataset'!E95)</f>
        <v>2.24(Cr)</v>
      </c>
      <c r="F94" s="1" t="str">
        <f t="shared" si="1"/>
        <v>-</v>
      </c>
      <c r="G94" s="1">
        <f t="shared" si="2"/>
        <v>6</v>
      </c>
      <c r="H94" s="1">
        <f t="shared" si="3"/>
        <v>2.2400000000000002</v>
      </c>
      <c r="I94" s="3">
        <f t="shared" si="4"/>
        <v>4</v>
      </c>
      <c r="J94" s="3" t="str">
        <f>VLOOKUP(I94,'Raw Dataset'!$A$136:$B$147,2)</f>
        <v>April</v>
      </c>
      <c r="K94" s="49"/>
    </row>
    <row r="95" spans="1:11" ht="15" customHeight="1" thickBot="1">
      <c r="A95" s="10">
        <f>'Raw Dataset'!A95</f>
        <v>43579</v>
      </c>
      <c r="B95" s="1" t="str">
        <f>TRIM('Raw Dataset'!B96)</f>
        <v>VISA-REFUND/220419/9113/PAYU PAYMENTS PVT LTD(Value Date: 22-04-2019)</v>
      </c>
      <c r="C95" s="1" t="str">
        <f>TRIM('Raw Dataset'!C96)</f>
        <v>911300015227</v>
      </c>
      <c r="D95" s="1" t="str">
        <f>TRIM('Raw Dataset'!D96)</f>
        <v>500.00(Cr)</v>
      </c>
      <c r="E95" s="1" t="str">
        <f>TRIM('Raw Dataset'!E96)</f>
        <v>502.24(Cr)</v>
      </c>
      <c r="F95" s="1">
        <f t="shared" si="1"/>
        <v>500</v>
      </c>
      <c r="G95" s="1" t="str">
        <f t="shared" si="2"/>
        <v>-</v>
      </c>
      <c r="H95" s="1">
        <f t="shared" si="3"/>
        <v>502.24</v>
      </c>
      <c r="I95" s="3">
        <f t="shared" si="4"/>
        <v>4</v>
      </c>
      <c r="J95" s="3" t="str">
        <f>VLOOKUP(I95,'Raw Dataset'!$A$136:$B$147,2)</f>
        <v>April</v>
      </c>
      <c r="K95" s="49"/>
    </row>
    <row r="96" spans="1:11" ht="15" customHeight="1" thickBot="1">
      <c r="A96" s="10">
        <f>'Raw Dataset'!A96</f>
        <v>43579</v>
      </c>
      <c r="B96" s="1" t="str">
        <f>TRIM('Raw Dataset'!B97)</f>
        <v>UPI/paytm-27626/911535343313/Oid20190425</v>
      </c>
      <c r="C96" s="1" t="str">
        <f>TRIM('Raw Dataset'!C97)</f>
        <v>UPI-911511449009</v>
      </c>
      <c r="D96" s="1" t="str">
        <f>TRIM('Raw Dataset'!D97)</f>
        <v>36.00(Dr)</v>
      </c>
      <c r="E96" s="1" t="str">
        <f>TRIM('Raw Dataset'!E97)</f>
        <v>466.24(Cr)</v>
      </c>
      <c r="F96" s="1" t="str">
        <f t="shared" si="1"/>
        <v>-</v>
      </c>
      <c r="G96" s="1">
        <f t="shared" si="2"/>
        <v>36</v>
      </c>
      <c r="H96" s="1">
        <f t="shared" si="3"/>
        <v>466.24</v>
      </c>
      <c r="I96" s="3">
        <f t="shared" si="4"/>
        <v>4</v>
      </c>
      <c r="J96" s="3" t="str">
        <f>VLOOKUP(I96,'Raw Dataset'!$A$136:$B$147,2)</f>
        <v>April</v>
      </c>
      <c r="K96" s="49"/>
    </row>
    <row r="97" spans="1:11" ht="15" customHeight="1" thickBot="1">
      <c r="A97" s="14">
        <f>'Raw Dataset'!A97</f>
        <v>43580</v>
      </c>
      <c r="B97" s="1" t="str">
        <f>TRIM('Raw Dataset'!B98)</f>
        <v>UPI/add-money@p/911539339005/Oid80645525</v>
      </c>
      <c r="C97" s="1" t="str">
        <f>TRIM('Raw Dataset'!C98)</f>
        <v>UPI-911515035597</v>
      </c>
      <c r="D97" s="1" t="str">
        <f>TRIM('Raw Dataset'!D98)</f>
        <v>31.00(Dr)</v>
      </c>
      <c r="E97" s="1" t="str">
        <f>TRIM('Raw Dataset'!E98)</f>
        <v>435.24(Cr)</v>
      </c>
      <c r="F97" s="1" t="str">
        <f t="shared" si="1"/>
        <v>-</v>
      </c>
      <c r="G97" s="1">
        <f t="shared" si="2"/>
        <v>31</v>
      </c>
      <c r="H97" s="1">
        <f t="shared" si="3"/>
        <v>435.24</v>
      </c>
      <c r="I97" s="3">
        <f t="shared" si="4"/>
        <v>4</v>
      </c>
      <c r="J97" s="3" t="str">
        <f>VLOOKUP(I97,'Raw Dataset'!$A$136:$B$147,2)</f>
        <v>April</v>
      </c>
      <c r="K97" s="49"/>
    </row>
    <row r="98" spans="1:11" ht="15" customHeight="1" thickBot="1">
      <c r="A98" s="10">
        <f>'Raw Dataset'!A98</f>
        <v>43580</v>
      </c>
      <c r="B98" s="1" t="str">
        <f>TRIM('Raw Dataset'!B99)</f>
        <v>UPI/add-money@p/911541147055/Oid80654167</v>
      </c>
      <c r="C98" s="1" t="str">
        <f>TRIM('Raw Dataset'!C99)</f>
        <v>UPI-911517263251</v>
      </c>
      <c r="D98" s="1" t="str">
        <f>TRIM('Raw Dataset'!D99)</f>
        <v>40.00(Dr)</v>
      </c>
      <c r="E98" s="1" t="str">
        <f>TRIM('Raw Dataset'!E99)</f>
        <v>395.24(Cr)</v>
      </c>
      <c r="F98" s="1" t="str">
        <f t="shared" si="1"/>
        <v>-</v>
      </c>
      <c r="G98" s="1">
        <f t="shared" si="2"/>
        <v>40</v>
      </c>
      <c r="H98" s="1">
        <f t="shared" si="3"/>
        <v>395.24</v>
      </c>
      <c r="I98" s="3">
        <f t="shared" si="4"/>
        <v>4</v>
      </c>
      <c r="J98" s="3" t="str">
        <f>VLOOKUP(I98,'Raw Dataset'!$A$136:$B$147,2)</f>
        <v>April</v>
      </c>
      <c r="K98" s="49"/>
    </row>
    <row r="99" spans="1:11" ht="15" customHeight="1" thickBot="1">
      <c r="A99" s="14">
        <f>'Raw Dataset'!A99</f>
        <v>43580</v>
      </c>
      <c r="B99" s="1" t="str">
        <f>TRIM('Raw Dataset'!B100)</f>
        <v>UPI/9035903498@/911551760866/Payment fro</v>
      </c>
      <c r="C99" s="1" t="str">
        <f>TRIM('Raw Dataset'!C100)</f>
        <v>UPI-911517273299</v>
      </c>
      <c r="D99" s="1" t="str">
        <f>TRIM('Raw Dataset'!D100)</f>
        <v>37.00(Dr)</v>
      </c>
      <c r="E99" s="1" t="str">
        <f>TRIM('Raw Dataset'!E100)</f>
        <v>358.24(Cr)</v>
      </c>
      <c r="F99" s="1" t="str">
        <f t="shared" si="1"/>
        <v>-</v>
      </c>
      <c r="G99" s="1">
        <f t="shared" si="2"/>
        <v>37</v>
      </c>
      <c r="H99" s="1">
        <f t="shared" si="3"/>
        <v>358.24</v>
      </c>
      <c r="I99" s="3">
        <f t="shared" si="4"/>
        <v>4</v>
      </c>
      <c r="J99" s="3" t="str">
        <f>VLOOKUP(I99,'Raw Dataset'!$A$136:$B$147,2)</f>
        <v>April</v>
      </c>
      <c r="K99" s="49"/>
    </row>
    <row r="100" spans="1:11" ht="15" customHeight="1" thickBot="1">
      <c r="A100" s="14">
        <f>'Raw Dataset'!A100</f>
        <v>43580</v>
      </c>
      <c r="B100" s="1" t="str">
        <f>TRIM('Raw Dataset'!B101)</f>
        <v>TIPS/SCHGS/EXH//SKRILL COM 6735CODE(Value Date: 20-04-2019)</v>
      </c>
      <c r="C100" s="1" t="str">
        <f>TRIM('Raw Dataset'!C101)</f>
        <v>911010216107</v>
      </c>
      <c r="D100" s="1" t="str">
        <f>TRIM('Raw Dataset'!D101)</f>
        <v>5.04(Dr)</v>
      </c>
      <c r="E100" s="1" t="str">
        <f>TRIM('Raw Dataset'!E101)</f>
        <v>353.20(Cr)</v>
      </c>
      <c r="F100" s="1" t="str">
        <f t="shared" si="1"/>
        <v>-</v>
      </c>
      <c r="G100" s="1">
        <f t="shared" si="2"/>
        <v>5.04</v>
      </c>
      <c r="H100" s="1">
        <f t="shared" si="3"/>
        <v>353.2</v>
      </c>
      <c r="I100" s="3">
        <f t="shared" si="4"/>
        <v>4</v>
      </c>
      <c r="J100" s="3" t="str">
        <f>VLOOKUP(I100,'Raw Dataset'!$A$136:$B$147,2)</f>
        <v>April</v>
      </c>
      <c r="K100" s="49"/>
    </row>
    <row r="101" spans="1:11" ht="15" customHeight="1" thickBot="1">
      <c r="A101" s="14">
        <f>'Raw Dataset'!A101</f>
        <v>43580</v>
      </c>
      <c r="B101" s="1" t="str">
        <f>TRIM('Raw Dataset'!B102)</f>
        <v>UPI/9035903498@/911576196528/Payment fro</v>
      </c>
      <c r="C101" s="1" t="str">
        <f>TRIM('Raw Dataset'!C102)</f>
        <v xml:space="preserve">UPI-911519640970
</v>
      </c>
      <c r="D101" s="1" t="str">
        <f>TRIM('Raw Dataset'!D102)</f>
        <v>16.00(Dr)</v>
      </c>
      <c r="E101" s="1" t="str">
        <f>TRIM('Raw Dataset'!E102)</f>
        <v>337.20(Cr)</v>
      </c>
      <c r="F101" s="1" t="str">
        <f t="shared" si="1"/>
        <v>-</v>
      </c>
      <c r="G101" s="1">
        <f t="shared" si="2"/>
        <v>16</v>
      </c>
      <c r="H101" s="1">
        <f t="shared" si="3"/>
        <v>337.2</v>
      </c>
      <c r="I101" s="3">
        <f t="shared" si="4"/>
        <v>4</v>
      </c>
      <c r="J101" s="3" t="str">
        <f>VLOOKUP(I101,'Raw Dataset'!$A$136:$B$147,2)</f>
        <v>April</v>
      </c>
      <c r="K101" s="49"/>
    </row>
    <row r="102" spans="1:11" ht="15" customHeight="1" thickBot="1">
      <c r="A102" s="14">
        <f>'Raw Dataset'!A102</f>
        <v>43580</v>
      </c>
      <c r="B102" s="1" t="str">
        <f>TRIM('Raw Dataset'!B103)</f>
        <v>UPI/BILLDESKPP@/911580341797/Payment fro</v>
      </c>
      <c r="C102" s="1" t="str">
        <f>TRIM('Raw Dataset'!C103)</f>
        <v>UPI-911520720092</v>
      </c>
      <c r="D102" s="1" t="str">
        <f>TRIM('Raw Dataset'!D103)</f>
        <v>14.00(Dr)</v>
      </c>
      <c r="E102" s="1" t="str">
        <f>TRIM('Raw Dataset'!E103)</f>
        <v>323.20(Cr)</v>
      </c>
      <c r="F102" s="1" t="str">
        <f t="shared" si="1"/>
        <v>-</v>
      </c>
      <c r="G102" s="1">
        <f t="shared" si="2"/>
        <v>14</v>
      </c>
      <c r="H102" s="1">
        <f t="shared" si="3"/>
        <v>323.2</v>
      </c>
      <c r="I102" s="3">
        <f t="shared" si="4"/>
        <v>4</v>
      </c>
      <c r="J102" s="3" t="str">
        <f>VLOOKUP(I102,'Raw Dataset'!$A$136:$B$147,2)</f>
        <v>April</v>
      </c>
      <c r="K102" s="49"/>
    </row>
    <row r="103" spans="1:11" ht="15" customHeight="1" thickBot="1">
      <c r="A103" s="10">
        <f>'Raw Dataset'!A103</f>
        <v>43580</v>
      </c>
      <c r="B103" s="1" t="str">
        <f>TRIM('Raw Dataset'!B104)</f>
        <v>UPI/9035903498@/911610549892/Payment fro</v>
      </c>
      <c r="C103" s="1" t="str">
        <f>TRIM('Raw Dataset'!C104)</f>
        <v xml:space="preserve">
UPI-911610643526
</v>
      </c>
      <c r="D103" s="1" t="str">
        <f>TRIM('Raw Dataset'!D104)</f>
        <v>12.00(Dr)</v>
      </c>
      <c r="E103" s="1" t="str">
        <f>TRIM('Raw Dataset'!E104)</f>
        <v>311.20(Cr)</v>
      </c>
      <c r="F103" s="1" t="str">
        <f t="shared" si="1"/>
        <v>-</v>
      </c>
      <c r="G103" s="1">
        <f t="shared" si="2"/>
        <v>12</v>
      </c>
      <c r="H103" s="1">
        <f t="shared" si="3"/>
        <v>311.2</v>
      </c>
      <c r="I103" s="3">
        <f t="shared" si="4"/>
        <v>4</v>
      </c>
      <c r="J103" s="3" t="str">
        <f>VLOOKUP(I103,'Raw Dataset'!$A$136:$B$147,2)</f>
        <v>April</v>
      </c>
      <c r="K103" s="49"/>
    </row>
    <row r="104" spans="1:11" ht="15" customHeight="1" thickBot="1">
      <c r="A104" s="10">
        <f>'Raw Dataset'!A104</f>
        <v>43581</v>
      </c>
      <c r="B104" s="1" t="str">
        <f>TRIM('Raw Dataset'!B105)</f>
        <v>UPI/harishharry/911610039964/UPI</v>
      </c>
      <c r="C104" s="1" t="str">
        <f>TRIM('Raw Dataset'!C105)</f>
        <v>UPI-911610734964</v>
      </c>
      <c r="D104" s="1" t="str">
        <f>TRIM('Raw Dataset'!D105)</f>
        <v>50.00(Dr)</v>
      </c>
      <c r="E104" s="1" t="str">
        <f>TRIM('Raw Dataset'!E105)</f>
        <v>261.20(Cr)</v>
      </c>
      <c r="F104" s="1" t="str">
        <f t="shared" si="1"/>
        <v>-</v>
      </c>
      <c r="G104" s="1">
        <f t="shared" si="2"/>
        <v>50</v>
      </c>
      <c r="H104" s="1">
        <f t="shared" si="3"/>
        <v>261.2</v>
      </c>
      <c r="I104" s="3">
        <f t="shared" si="4"/>
        <v>4</v>
      </c>
      <c r="J104" s="3" t="str">
        <f>VLOOKUP(I104,'Raw Dataset'!$A$136:$B$147,2)</f>
        <v>April</v>
      </c>
      <c r="K104" s="49"/>
    </row>
    <row r="105" spans="1:11" ht="15" customHeight="1" thickBot="1">
      <c r="A105" s="10">
        <f>'Raw Dataset'!A105</f>
        <v>43581</v>
      </c>
      <c r="B105" s="1" t="str">
        <f>TRIM('Raw Dataset'!B106)</f>
        <v>UPI/paytm-27626/911637921554/Oid20190426</v>
      </c>
      <c r="C105" s="1" t="str">
        <f>TRIM('Raw Dataset'!C106)</f>
        <v>UPI-911613133099</v>
      </c>
      <c r="D105" s="1" t="str">
        <f>TRIM('Raw Dataset'!D106)</f>
        <v>16.00(Dr)</v>
      </c>
      <c r="E105" s="1" t="str">
        <f>TRIM('Raw Dataset'!E106)</f>
        <v>245.20(Cr)</v>
      </c>
      <c r="F105" s="1" t="str">
        <f t="shared" si="1"/>
        <v>-</v>
      </c>
      <c r="G105" s="1">
        <f t="shared" si="2"/>
        <v>16</v>
      </c>
      <c r="H105" s="1">
        <f t="shared" si="3"/>
        <v>245.2</v>
      </c>
      <c r="I105" s="3">
        <f t="shared" si="4"/>
        <v>4</v>
      </c>
      <c r="J105" s="3" t="str">
        <f>VLOOKUP(I105,'Raw Dataset'!$A$136:$B$147,2)</f>
        <v>April</v>
      </c>
      <c r="K105" s="49"/>
    </row>
    <row r="106" spans="1:11" ht="15" customHeight="1" thickBot="1">
      <c r="A106" s="10">
        <f>'Raw Dataset'!A106</f>
        <v>43581</v>
      </c>
      <c r="B106" s="1" t="str">
        <f>TRIM('Raw Dataset'!B107)</f>
        <v>UPI/9035903498@/911657902652/Payment fro</v>
      </c>
      <c r="C106" s="1" t="str">
        <f>TRIM('Raw Dataset'!C107)</f>
        <v xml:space="preserve">UPI-911619985886
</v>
      </c>
      <c r="D106" s="1" t="str">
        <f>TRIM('Raw Dataset'!D107)</f>
        <v>16.00(Dr)</v>
      </c>
      <c r="E106" s="1" t="str">
        <f>TRIM('Raw Dataset'!E107)</f>
        <v>229.20(Cr)</v>
      </c>
      <c r="F106" s="1" t="str">
        <f t="shared" si="1"/>
        <v>-</v>
      </c>
      <c r="G106" s="1">
        <f t="shared" si="2"/>
        <v>16</v>
      </c>
      <c r="H106" s="1">
        <f t="shared" si="3"/>
        <v>229.2</v>
      </c>
      <c r="I106" s="3">
        <f t="shared" si="4"/>
        <v>4</v>
      </c>
      <c r="J106" s="3" t="str">
        <f>VLOOKUP(I106,'Raw Dataset'!$A$136:$B$147,2)</f>
        <v>April</v>
      </c>
      <c r="K106" s="49"/>
    </row>
    <row r="107" spans="1:11" ht="15" customHeight="1" thickBot="1">
      <c r="A107" s="14">
        <f>'Raw Dataset'!A107</f>
        <v>43581</v>
      </c>
      <c r="B107" s="1" t="str">
        <f>TRIM('Raw Dataset'!B108)</f>
        <v xml:space="preserve">UPI/EURONET@ybl/911621874359/Payment for
</v>
      </c>
      <c r="C107" s="1" t="str">
        <f>TRIM('Raw Dataset'!C108)</f>
        <v xml:space="preserve">UPI-911621398051
</v>
      </c>
      <c r="D107" s="1" t="str">
        <f>TRIM('Raw Dataset'!D108)</f>
        <v>21.00(Dr)</v>
      </c>
      <c r="E107" s="1" t="str">
        <f>TRIM('Raw Dataset'!E108)</f>
        <v>208.20(Cr)</v>
      </c>
      <c r="F107" s="1" t="str">
        <f t="shared" si="1"/>
        <v>-</v>
      </c>
      <c r="G107" s="1">
        <f t="shared" si="2"/>
        <v>21</v>
      </c>
      <c r="H107" s="1">
        <f t="shared" si="3"/>
        <v>208.2</v>
      </c>
      <c r="I107" s="3">
        <f t="shared" si="4"/>
        <v>4</v>
      </c>
      <c r="J107" s="3" t="str">
        <f>VLOOKUP(I107,'Raw Dataset'!$A$136:$B$147,2)</f>
        <v>April</v>
      </c>
      <c r="K107" s="49"/>
    </row>
    <row r="108" spans="1:11" ht="15" customHeight="1" thickBot="1">
      <c r="A108" s="14">
        <f>'Raw Dataset'!A108</f>
        <v>43581</v>
      </c>
      <c r="B108" s="1" t="str">
        <f>TRIM('Raw Dataset'!B109)</f>
        <v>OS PAYUMONEY UBI AND PA8364986217</v>
      </c>
      <c r="C108" s="1" t="str">
        <f>TRIM('Raw Dataset'!C109)</f>
        <v>KPG-0081879363</v>
      </c>
      <c r="D108" s="1" t="str">
        <f>TRIM('Raw Dataset'!D109)</f>
        <v>100.00(Dr)</v>
      </c>
      <c r="E108" s="1" t="str">
        <f>TRIM('Raw Dataset'!E109)</f>
        <v>108.20(Cr)</v>
      </c>
      <c r="F108" s="1" t="str">
        <f t="shared" si="1"/>
        <v>-</v>
      </c>
      <c r="G108" s="1">
        <f t="shared" si="2"/>
        <v>100</v>
      </c>
      <c r="H108" s="1">
        <f t="shared" si="3"/>
        <v>108.2</v>
      </c>
      <c r="I108" s="3">
        <f t="shared" si="4"/>
        <v>4</v>
      </c>
      <c r="J108" s="3" t="str">
        <f>VLOOKUP(I108,'Raw Dataset'!$A$136:$B$147,2)</f>
        <v>April</v>
      </c>
      <c r="K108" s="49"/>
    </row>
    <row r="109" spans="1:11" ht="15" customHeight="1" thickBot="1">
      <c r="A109" s="10">
        <f>'Raw Dataset'!A109</f>
        <v>43582</v>
      </c>
      <c r="B109" s="1" t="str">
        <f>TRIM('Raw Dataset'!B110)</f>
        <v>UPI/9035903498@/911720034528/Payment fro</v>
      </c>
      <c r="C109" s="1" t="str">
        <f>TRIM('Raw Dataset'!C110)</f>
        <v>UPI-911710106673</v>
      </c>
      <c r="D109" s="1" t="str">
        <f>TRIM('Raw Dataset'!D110)</f>
        <v>20.00(Dr)</v>
      </c>
      <c r="E109" s="1" t="str">
        <f>TRIM('Raw Dataset'!E110)</f>
        <v>88.20(Cr)</v>
      </c>
      <c r="F109" s="1" t="str">
        <f t="shared" si="1"/>
        <v>-</v>
      </c>
      <c r="G109" s="1">
        <f t="shared" si="2"/>
        <v>20</v>
      </c>
      <c r="H109" s="1">
        <f t="shared" si="3"/>
        <v>88.2</v>
      </c>
      <c r="I109" s="3">
        <f t="shared" si="4"/>
        <v>4</v>
      </c>
      <c r="J109" s="3" t="str">
        <f>VLOOKUP(I109,'Raw Dataset'!$A$136:$B$147,2)</f>
        <v>April</v>
      </c>
      <c r="K109" s="49"/>
    </row>
    <row r="110" spans="1:11" ht="15" customHeight="1" thickBot="1">
      <c r="A110" s="10">
        <f>'Raw Dataset'!A110</f>
        <v>43582</v>
      </c>
      <c r="B110" s="1" t="str">
        <f>TRIM('Raw Dataset'!B111)</f>
        <v>UPI/Q74530459@y/911730184481/Payment fro</v>
      </c>
      <c r="C110" s="1" t="str">
        <f>TRIM('Raw Dataset'!C111)</f>
        <v>UPI-911710185821</v>
      </c>
      <c r="D110" s="1" t="str">
        <f>TRIM('Raw Dataset'!D111)</f>
        <v>12.00(Dr)</v>
      </c>
      <c r="E110" s="1" t="str">
        <f>TRIM('Raw Dataset'!E111)</f>
        <v>76.20(Cr)</v>
      </c>
      <c r="F110" s="1" t="str">
        <f t="shared" ref="F110:F132" si="5">IF((RIGHT(D110,4)="(Cr)"),VALUE(LEFT(D110,LEN(D110)-4)),"-")</f>
        <v>-</v>
      </c>
      <c r="G110" s="1">
        <f t="shared" ref="G110:G132" si="6">IF((RIGHT(D110,4)="(Dr)"),VALUE(LEFT(D110,LEN(D110)-4)),"-")</f>
        <v>12</v>
      </c>
      <c r="H110" s="1">
        <f t="shared" ref="H110:H132" si="7">IF((RIGHT(E110,4)="(Cr)"),VALUE(LEFT(E110,LEN(E110)-4)),"-")</f>
        <v>76.2</v>
      </c>
      <c r="I110" s="3">
        <f t="shared" si="4"/>
        <v>4</v>
      </c>
      <c r="J110" s="3" t="str">
        <f>VLOOKUP(I110,'Raw Dataset'!$A$136:$B$147,2)</f>
        <v>April</v>
      </c>
      <c r="K110" s="49"/>
    </row>
    <row r="111" spans="1:11" ht="15" customHeight="1" thickBot="1">
      <c r="A111" s="10">
        <f>'Raw Dataset'!A111</f>
        <v>43582</v>
      </c>
      <c r="B111" s="1" t="str">
        <f>TRIM('Raw Dataset'!B112)</f>
        <v>UPI/paytm-27626/911735061000/Oid20190427</v>
      </c>
      <c r="C111" s="1" t="str">
        <f>TRIM('Raw Dataset'!C112)</f>
        <v>UPI-911711255973</v>
      </c>
      <c r="D111" s="1" t="str">
        <f>TRIM('Raw Dataset'!D112)</f>
        <v>8.00(Dr)</v>
      </c>
      <c r="E111" s="1" t="str">
        <f>TRIM('Raw Dataset'!E112)</f>
        <v>68.20(Cr)</v>
      </c>
      <c r="F111" s="1" t="str">
        <f t="shared" si="5"/>
        <v>-</v>
      </c>
      <c r="G111" s="1">
        <f t="shared" si="6"/>
        <v>8</v>
      </c>
      <c r="H111" s="1">
        <f t="shared" si="7"/>
        <v>68.2</v>
      </c>
      <c r="I111" s="3">
        <f t="shared" si="4"/>
        <v>4</v>
      </c>
      <c r="J111" s="3" t="str">
        <f>VLOOKUP(I111,'Raw Dataset'!$A$136:$B$147,2)</f>
        <v>April</v>
      </c>
      <c r="K111" s="49"/>
    </row>
    <row r="112" spans="1:11" ht="15" customHeight="1" thickBot="1">
      <c r="A112" s="10">
        <f>'Raw Dataset'!A112</f>
        <v>43582</v>
      </c>
      <c r="B112" s="1" t="str">
        <f>TRIM('Raw Dataset'!B113)</f>
        <v>Chrg: Cash Deposit 06032019 MANDYA</v>
      </c>
      <c r="C112" s="1" t="str">
        <f>TRIM('Raw Dataset'!C113)</f>
        <v>TBMS</v>
      </c>
      <c r="D112" s="1" t="str">
        <f>TRIM('Raw Dataset'!D113)</f>
        <v>59.00(Dr)</v>
      </c>
      <c r="E112" s="1" t="str">
        <f>TRIM('Raw Dataset'!E113)</f>
        <v>9.20(Cr)</v>
      </c>
      <c r="F112" s="1" t="str">
        <f t="shared" si="5"/>
        <v>-</v>
      </c>
      <c r="G112" s="1">
        <f t="shared" si="6"/>
        <v>59</v>
      </c>
      <c r="H112" s="1">
        <f t="shared" si="7"/>
        <v>9.1999999999999993</v>
      </c>
      <c r="I112" s="3">
        <f t="shared" si="4"/>
        <v>4</v>
      </c>
      <c r="J112" s="3" t="str">
        <f>VLOOKUP(I112,'Raw Dataset'!$A$136:$B$147,2)</f>
        <v>April</v>
      </c>
      <c r="K112" s="49"/>
    </row>
    <row r="113" spans="1:11" ht="15" customHeight="1" thickBot="1">
      <c r="A113" s="10">
        <f>'Raw Dataset'!A113</f>
        <v>43582</v>
      </c>
      <c r="B113" s="1" t="str">
        <f>TRIM('Raw Dataset'!B114)</f>
        <v>UPI/9035903498@/911857189326/Payment fro</v>
      </c>
      <c r="C113" s="1" t="str">
        <f>TRIM('Raw Dataset'!C114)</f>
        <v>UPI-911819509608</v>
      </c>
      <c r="D113" s="1" t="str">
        <f>TRIM('Raw Dataset'!D114)</f>
        <v>9.00(Dr)</v>
      </c>
      <c r="E113" s="1" t="str">
        <f>TRIM('Raw Dataset'!E114)</f>
        <v>0.20(Cr)</v>
      </c>
      <c r="F113" s="1" t="str">
        <f t="shared" si="5"/>
        <v>-</v>
      </c>
      <c r="G113" s="1">
        <f t="shared" si="6"/>
        <v>9</v>
      </c>
      <c r="H113" s="1">
        <f t="shared" si="7"/>
        <v>0.2</v>
      </c>
      <c r="I113" s="3">
        <f t="shared" si="4"/>
        <v>4</v>
      </c>
      <c r="J113" s="3" t="str">
        <f>VLOOKUP(I113,'Raw Dataset'!$A$136:$B$147,2)</f>
        <v>April</v>
      </c>
      <c r="K113" s="49"/>
    </row>
    <row r="114" spans="1:11" ht="15" customHeight="1" thickBot="1">
      <c r="A114" s="14">
        <f>'Raw Dataset'!A114</f>
        <v>43583</v>
      </c>
      <c r="B114" s="1" t="str">
        <f>TRIM('Raw Dataset'!B115)</f>
        <v>UPI/cyberiaitce/912619940080/UPI</v>
      </c>
      <c r="C114" s="1" t="str">
        <f>TRIM('Raw Dataset'!C115)</f>
        <v>UPI-912619354949</v>
      </c>
      <c r="D114" s="1" t="str">
        <f>TRIM('Raw Dataset'!D115)</f>
        <v>350.00(Cr)</v>
      </c>
      <c r="E114" s="1" t="str">
        <f>TRIM('Raw Dataset'!E115)</f>
        <v>350.20(Cr)</v>
      </c>
      <c r="F114" s="1">
        <f t="shared" si="5"/>
        <v>350</v>
      </c>
      <c r="G114" s="1" t="str">
        <f t="shared" si="6"/>
        <v>-</v>
      </c>
      <c r="H114" s="1">
        <f t="shared" si="7"/>
        <v>350.2</v>
      </c>
      <c r="I114" s="3">
        <f t="shared" si="4"/>
        <v>4</v>
      </c>
      <c r="J114" s="3" t="str">
        <f>VLOOKUP(I114,'Raw Dataset'!$A$136:$B$147,2)</f>
        <v>April</v>
      </c>
      <c r="K114" s="49"/>
    </row>
    <row r="115" spans="1:11" ht="15" customHeight="1" thickBot="1">
      <c r="A115" s="14">
        <f>'Raw Dataset'!A115</f>
        <v>43591</v>
      </c>
      <c r="B115" s="1" t="str">
        <f>TRIM('Raw Dataset'!B116)</f>
        <v>UPI/9035903498@/912726932356/Payment fro</v>
      </c>
      <c r="C115" s="1" t="str">
        <f>TRIM('Raw Dataset'!C116)</f>
        <v>UPI-912713010515</v>
      </c>
      <c r="D115" s="1" t="str">
        <f>TRIM('Raw Dataset'!D116)</f>
        <v>8.00(Dr)</v>
      </c>
      <c r="E115" s="1" t="str">
        <f>TRIM('Raw Dataset'!E116)</f>
        <v>342.20(Cr)</v>
      </c>
      <c r="F115" s="1" t="str">
        <f t="shared" si="5"/>
        <v>-</v>
      </c>
      <c r="G115" s="1">
        <f t="shared" si="6"/>
        <v>8</v>
      </c>
      <c r="H115" s="1">
        <f t="shared" si="7"/>
        <v>342.2</v>
      </c>
      <c r="I115" s="3">
        <f t="shared" si="4"/>
        <v>5</v>
      </c>
      <c r="J115" s="3" t="str">
        <f>VLOOKUP(I115,'Raw Dataset'!$A$136:$B$147,2)</f>
        <v>May</v>
      </c>
      <c r="K115" s="49"/>
    </row>
    <row r="116" spans="1:11" ht="15" customHeight="1" thickBot="1">
      <c r="A116" s="10">
        <f>'Raw Dataset'!A116</f>
        <v>43592</v>
      </c>
      <c r="B116" s="1" t="str">
        <f>TRIM('Raw Dataset'!B117)</f>
        <v>UPI/paytm-27484/912737789697/Oid20190507</v>
      </c>
      <c r="C116" s="1" t="str">
        <f>TRIM('Raw Dataset'!C117)</f>
        <v>UPI-912713038708</v>
      </c>
      <c r="D116" s="1" t="str">
        <f>TRIM('Raw Dataset'!D117)</f>
        <v>10.00(Dr)</v>
      </c>
      <c r="E116" s="1" t="str">
        <f>TRIM('Raw Dataset'!E117)</f>
        <v>332.20(Cr)</v>
      </c>
      <c r="F116" s="1" t="str">
        <f t="shared" si="5"/>
        <v>-</v>
      </c>
      <c r="G116" s="1">
        <f t="shared" si="6"/>
        <v>10</v>
      </c>
      <c r="H116" s="1">
        <f t="shared" si="7"/>
        <v>332.2</v>
      </c>
      <c r="I116" s="3">
        <f t="shared" si="4"/>
        <v>5</v>
      </c>
      <c r="J116" s="3" t="str">
        <f>VLOOKUP(I116,'Raw Dataset'!$A$136:$B$147,2)</f>
        <v>May</v>
      </c>
      <c r="K116" s="49"/>
    </row>
    <row r="117" spans="1:11" ht="15" customHeight="1" thickBot="1">
      <c r="A117" s="10">
        <f>'Raw Dataset'!A117</f>
        <v>43592</v>
      </c>
      <c r="B117" s="1" t="str">
        <f>TRIM('Raw Dataset'!B118)</f>
        <v>UPI/EURONET@ybl/912768911227/Payment for</v>
      </c>
      <c r="C117" s="1" t="str">
        <f>TRIM('Raw Dataset'!C118)</f>
        <v>UPI-912717653570</v>
      </c>
      <c r="D117" s="1" t="str">
        <f>TRIM('Raw Dataset'!D118)</f>
        <v>21.00(Dr)</v>
      </c>
      <c r="E117" s="1" t="str">
        <f>TRIM('Raw Dataset'!E118)</f>
        <v>311.20(Cr)</v>
      </c>
      <c r="F117" s="1" t="str">
        <f t="shared" si="5"/>
        <v>-</v>
      </c>
      <c r="G117" s="1">
        <f t="shared" si="6"/>
        <v>21</v>
      </c>
      <c r="H117" s="1">
        <f t="shared" si="7"/>
        <v>311.2</v>
      </c>
      <c r="I117" s="3">
        <f t="shared" si="4"/>
        <v>5</v>
      </c>
      <c r="J117" s="3" t="str">
        <f>VLOOKUP(I117,'Raw Dataset'!$A$136:$B$147,2)</f>
        <v>May</v>
      </c>
      <c r="K117" s="49"/>
    </row>
    <row r="118" spans="1:11" ht="15" customHeight="1" thickBot="1">
      <c r="A118" s="10">
        <f>'Raw Dataset'!A118</f>
        <v>43592</v>
      </c>
      <c r="B118" s="1" t="str">
        <f>TRIM('Raw Dataset'!B119)</f>
        <v>UPI/Q74530459@y/912810404459/Payment fro</v>
      </c>
      <c r="C118" s="1" t="str">
        <f>TRIM('Raw Dataset'!C119)</f>
        <v>UPI-912810010124</v>
      </c>
      <c r="D118" s="1" t="str">
        <f>TRIM('Raw Dataset'!D119)</f>
        <v>12.00(Dr)</v>
      </c>
      <c r="E118" s="1" t="str">
        <f>TRIM('Raw Dataset'!E119)</f>
        <v>299.20(Cr)</v>
      </c>
      <c r="F118" s="1" t="str">
        <f t="shared" si="5"/>
        <v>-</v>
      </c>
      <c r="G118" s="1">
        <f t="shared" si="6"/>
        <v>12</v>
      </c>
      <c r="H118" s="1">
        <f t="shared" si="7"/>
        <v>299.2</v>
      </c>
      <c r="I118" s="3">
        <f t="shared" si="4"/>
        <v>5</v>
      </c>
      <c r="J118" s="3" t="str">
        <f>VLOOKUP(I118,'Raw Dataset'!$A$136:$B$147,2)</f>
        <v>May</v>
      </c>
      <c r="K118" s="49"/>
    </row>
    <row r="119" spans="1:11" ht="15" customHeight="1" thickBot="1">
      <c r="A119" s="14">
        <f>'Raw Dataset'!A119</f>
        <v>43593</v>
      </c>
      <c r="B119" s="1" t="str">
        <f>TRIM('Raw Dataset'!B120)</f>
        <v>UPI/freecharge@/912817569725/435c76UPI-0f2eb</v>
      </c>
      <c r="C119" s="1" t="str">
        <f>TRIM('Raw Dataset'!C120)</f>
        <v>912817147571</v>
      </c>
      <c r="D119" s="1" t="str">
        <f>TRIM('Raw Dataset'!D120)</f>
        <v>149.00(Dr)</v>
      </c>
      <c r="E119" s="1" t="str">
        <f>TRIM('Raw Dataset'!E120)</f>
        <v>150.20(Cr)</v>
      </c>
      <c r="F119" s="1" t="str">
        <f t="shared" si="5"/>
        <v>-</v>
      </c>
      <c r="G119" s="1">
        <f t="shared" si="6"/>
        <v>149</v>
      </c>
      <c r="H119" s="1">
        <f t="shared" si="7"/>
        <v>150.19999999999999</v>
      </c>
      <c r="I119" s="3">
        <f t="shared" si="4"/>
        <v>5</v>
      </c>
      <c r="J119" s="3" t="str">
        <f>VLOOKUP(I119,'Raw Dataset'!$A$136:$B$147,2)</f>
        <v>May</v>
      </c>
      <c r="K119" s="49"/>
    </row>
    <row r="120" spans="1:11" ht="15" customHeight="1" thickBot="1">
      <c r="A120" s="10">
        <f>'Raw Dataset'!A120</f>
        <v>43593</v>
      </c>
      <c r="B120" s="1" t="str">
        <f>TRIM('Raw Dataset'!B121)</f>
        <v>UPI/9035903498@/912938949007/Payment fro</v>
      </c>
      <c r="C120" s="1" t="str">
        <f>TRIM('Raw Dataset'!C121)</f>
        <v>UPI-912919837989</v>
      </c>
      <c r="D120" s="1" t="str">
        <f>TRIM('Raw Dataset'!D121)</f>
        <v>36.00(Dr)</v>
      </c>
      <c r="E120" s="1" t="str">
        <f>TRIM('Raw Dataset'!E121)</f>
        <v>114.20(Cr)</v>
      </c>
      <c r="F120" s="1" t="str">
        <f t="shared" si="5"/>
        <v>-</v>
      </c>
      <c r="G120" s="1">
        <f t="shared" si="6"/>
        <v>36</v>
      </c>
      <c r="H120" s="1">
        <f t="shared" si="7"/>
        <v>114.2</v>
      </c>
      <c r="I120" s="3">
        <f t="shared" si="4"/>
        <v>5</v>
      </c>
      <c r="J120" s="3" t="str">
        <f>VLOOKUP(I120,'Raw Dataset'!$A$136:$B$147,2)</f>
        <v>May</v>
      </c>
      <c r="K120" s="49"/>
    </row>
    <row r="121" spans="1:11" ht="15" customHeight="1" thickBot="1">
      <c r="A121" s="14">
        <f>'Raw Dataset'!A121</f>
        <v>43594</v>
      </c>
      <c r="B121" s="1" t="str">
        <f>TRIM('Raw Dataset'!B122)</f>
        <v>PCD/8387/PaymentsPayU/Mumbai0905 19/23:15</v>
      </c>
      <c r="C121" s="1" t="str">
        <f>TRIM('Raw Dataset'!C122)</f>
        <v>912917953829</v>
      </c>
      <c r="D121" s="1" t="str">
        <f>TRIM('Raw Dataset'!D122)</f>
        <v>91.00(Dr)</v>
      </c>
      <c r="E121" s="1" t="str">
        <f>TRIM('Raw Dataset'!E122)</f>
        <v>23.20(Cr)</v>
      </c>
      <c r="F121" s="1" t="str">
        <f t="shared" si="5"/>
        <v>-</v>
      </c>
      <c r="G121" s="1">
        <f t="shared" si="6"/>
        <v>91</v>
      </c>
      <c r="H121" s="1">
        <f t="shared" si="7"/>
        <v>23.2</v>
      </c>
      <c r="I121" s="3">
        <f t="shared" si="4"/>
        <v>5</v>
      </c>
      <c r="J121" s="3" t="str">
        <f>VLOOKUP(I121,'Raw Dataset'!$A$136:$B$147,2)</f>
        <v>May</v>
      </c>
      <c r="K121" s="49"/>
    </row>
    <row r="122" spans="1:11" ht="15" customHeight="1" thickBot="1">
      <c r="A122" s="14">
        <f>'Raw Dataset'!A122</f>
        <v>43594</v>
      </c>
      <c r="B122" s="1" t="str">
        <f>TRIM('Raw Dataset'!B123)</f>
        <v>UPI/paytm-27626/913035870632/Oid20190510</v>
      </c>
      <c r="C122" s="1" t="str">
        <f>TRIM('Raw Dataset'!C123)</f>
        <v>UPI-913011128571</v>
      </c>
      <c r="D122" s="1" t="str">
        <f>TRIM('Raw Dataset'!D123)</f>
        <v>8.00(Dr)</v>
      </c>
      <c r="E122" s="1" t="str">
        <f>TRIM('Raw Dataset'!E123)</f>
        <v>15.20(Cr)</v>
      </c>
      <c r="F122" s="1" t="str">
        <f t="shared" si="5"/>
        <v>-</v>
      </c>
      <c r="G122" s="1">
        <f t="shared" si="6"/>
        <v>8</v>
      </c>
      <c r="H122" s="1">
        <f t="shared" si="7"/>
        <v>15.2</v>
      </c>
      <c r="I122" s="3">
        <f t="shared" si="4"/>
        <v>5</v>
      </c>
      <c r="J122" s="3" t="str">
        <f>VLOOKUP(I122,'Raw Dataset'!$A$136:$B$147,2)</f>
        <v>May</v>
      </c>
      <c r="K122" s="49"/>
    </row>
    <row r="123" spans="1:11" ht="15" customHeight="1" thickBot="1">
      <c r="A123" s="14">
        <f>'Raw Dataset'!A123</f>
        <v>43595</v>
      </c>
      <c r="B123" s="1" t="str">
        <f>TRIM('Raw Dataset'!B124)</f>
        <v>UPI/9035903498@/913236184454/Payment fro</v>
      </c>
      <c r="C123" s="1" t="str">
        <f>TRIM('Raw Dataset'!C124)</f>
        <v>UPI-913218531969</v>
      </c>
      <c r="D123" s="1" t="str">
        <f>TRIM('Raw Dataset'!D124)</f>
        <v>15.00(Dr)</v>
      </c>
      <c r="E123" s="1" t="str">
        <f>TRIM('Raw Dataset'!E124)</f>
        <v>0.20(Cr)</v>
      </c>
      <c r="F123" s="1" t="str">
        <f t="shared" si="5"/>
        <v>-</v>
      </c>
      <c r="G123" s="1">
        <f t="shared" si="6"/>
        <v>15</v>
      </c>
      <c r="H123" s="1">
        <f t="shared" si="7"/>
        <v>0.2</v>
      </c>
      <c r="I123" s="3">
        <f t="shared" si="4"/>
        <v>5</v>
      </c>
      <c r="J123" s="3" t="str">
        <f>VLOOKUP(I123,'Raw Dataset'!$A$136:$B$147,2)</f>
        <v>May</v>
      </c>
      <c r="K123" s="49"/>
    </row>
    <row r="124" spans="1:11" ht="15" customHeight="1" thickBot="1">
      <c r="A124" s="10">
        <f>'Raw Dataset'!A124</f>
        <v>43597</v>
      </c>
      <c r="B124" s="1" t="str">
        <f>TRIM('Raw Dataset'!B125)</f>
        <v>UPI/8722390968@/913554331540/Payment fro</v>
      </c>
      <c r="C124" s="1" t="str">
        <f>TRIM('Raw Dataset'!C125)</f>
        <v>UPI-913518566044</v>
      </c>
      <c r="D124" s="1" t="str">
        <f>TRIM('Raw Dataset'!D125)</f>
        <v>80.00(Cr)</v>
      </c>
      <c r="E124" s="1" t="str">
        <f>TRIM('Raw Dataset'!E125)</f>
        <v>80.20(Cr)</v>
      </c>
      <c r="F124" s="1">
        <f t="shared" si="5"/>
        <v>80</v>
      </c>
      <c r="G124" s="1" t="str">
        <f t="shared" si="6"/>
        <v>-</v>
      </c>
      <c r="H124" s="1">
        <f t="shared" si="7"/>
        <v>80.2</v>
      </c>
      <c r="I124" s="3">
        <f t="shared" si="4"/>
        <v>5</v>
      </c>
      <c r="J124" s="3" t="str">
        <f>VLOOKUP(I124,'Raw Dataset'!$A$136:$B$147,2)</f>
        <v>May</v>
      </c>
      <c r="K124" s="49"/>
    </row>
    <row r="125" spans="1:11" ht="15" customHeight="1" thickBot="1">
      <c r="A125" s="14">
        <f>'Raw Dataset'!A125</f>
        <v>43600</v>
      </c>
      <c r="B125" s="1" t="str">
        <f>TRIM('Raw Dataset'!B126)</f>
        <v>PCI/8387/ITUNES.COM/BILL/ITUNES.COM150519/ 21:10</v>
      </c>
      <c r="C125" s="1" t="str">
        <f>TRIM('Raw Dataset'!C126)</f>
        <v>913542505273</v>
      </c>
      <c r="D125" s="1" t="str">
        <f>TRIM('Raw Dataset'!D126)</f>
        <v>79.00(Dr)</v>
      </c>
      <c r="E125" s="1" t="str">
        <f>TRIM('Raw Dataset'!E126)</f>
        <v>1.20(Cr)</v>
      </c>
      <c r="F125" s="1" t="str">
        <f t="shared" si="5"/>
        <v>-</v>
      </c>
      <c r="G125" s="1">
        <f t="shared" si="6"/>
        <v>79</v>
      </c>
      <c r="H125" s="1">
        <f t="shared" si="7"/>
        <v>1.2</v>
      </c>
      <c r="I125" s="3">
        <f t="shared" si="4"/>
        <v>5</v>
      </c>
      <c r="J125" s="3" t="str">
        <f>VLOOKUP(I125,'Raw Dataset'!$A$136:$B$147,2)</f>
        <v>May</v>
      </c>
      <c r="K125" s="49"/>
    </row>
    <row r="126" spans="1:11" ht="15" customHeight="1" thickBot="1">
      <c r="A126" s="10">
        <f>'Raw Dataset'!A126</f>
        <v>43600</v>
      </c>
      <c r="B126" s="1" t="str">
        <f>TRIM('Raw Dataset'!B127)</f>
        <v>CASH DEPOSIT- MANDYA- SELF</v>
      </c>
      <c r="C126" s="1" t="str">
        <f>TRIM('Raw Dataset'!C127)</f>
        <v/>
      </c>
      <c r="D126" s="1" t="str">
        <f>TRIM('Raw Dataset'!D127)</f>
        <v>570.00(Cr)</v>
      </c>
      <c r="E126" s="1" t="str">
        <f>TRIM('Raw Dataset'!E127)</f>
        <v>571.20(Cr)</v>
      </c>
      <c r="F126" s="1">
        <f t="shared" si="5"/>
        <v>570</v>
      </c>
      <c r="G126" s="1" t="str">
        <f t="shared" si="6"/>
        <v>-</v>
      </c>
      <c r="H126" s="1">
        <f t="shared" si="7"/>
        <v>571.20000000000005</v>
      </c>
      <c r="I126" s="3">
        <f t="shared" si="4"/>
        <v>5</v>
      </c>
      <c r="J126" s="3" t="str">
        <f>VLOOKUP(I126,'Raw Dataset'!$A$136:$B$147,2)</f>
        <v>May</v>
      </c>
      <c r="K126" s="49"/>
    </row>
    <row r="127" spans="1:11" ht="15" customHeight="1" thickBot="1">
      <c r="A127" s="14">
        <f>'Raw Dataset'!A127</f>
        <v>43613</v>
      </c>
      <c r="B127" s="1" t="str">
        <f>TRIM('Raw Dataset'!B128)</f>
        <v>PCI/8387/Skrill.com 6735CODE/+44203308280519/13:54</v>
      </c>
      <c r="C127" s="1" t="str">
        <f>TRIM('Raw Dataset'!C128)</f>
        <v>914808407726</v>
      </c>
      <c r="D127" s="1" t="str">
        <f>TRIM('Raw Dataset'!D128)</f>
        <v>567.36(Dr)</v>
      </c>
      <c r="E127" s="1" t="str">
        <f>TRIM('Raw Dataset'!E128)</f>
        <v>3.84(Cr)</v>
      </c>
      <c r="F127" s="1" t="str">
        <f t="shared" si="5"/>
        <v>-</v>
      </c>
      <c r="G127" s="1">
        <f t="shared" si="6"/>
        <v>567.36</v>
      </c>
      <c r="H127" s="1">
        <f t="shared" si="7"/>
        <v>3.84</v>
      </c>
      <c r="I127" s="3">
        <f t="shared" si="4"/>
        <v>5</v>
      </c>
      <c r="J127" s="3" t="str">
        <f>VLOOKUP(I127,'Raw Dataset'!$A$136:$B$147,2)</f>
        <v>May</v>
      </c>
      <c r="K127" s="49"/>
    </row>
    <row r="128" spans="1:11" ht="15" customHeight="1" thickBot="1">
      <c r="A128" s="10">
        <f>'Raw Dataset'!A128</f>
        <v>43613</v>
      </c>
      <c r="B128" s="1" t="str">
        <f>TRIM('Raw Dataset'!B129)</f>
        <v>UPI/avinash.mar/914919745053/UPI</v>
      </c>
      <c r="C128" s="1" t="str">
        <f>TRIM('Raw Dataset'!C129)</f>
        <v>UPI-914919434152</v>
      </c>
      <c r="D128" s="1" t="str">
        <f>TRIM('Raw Dataset'!D129)</f>
        <v>1,650.00(Cr)</v>
      </c>
      <c r="E128" s="1" t="str">
        <f>TRIM('Raw Dataset'!E129)</f>
        <v>1,653.84(Cr)</v>
      </c>
      <c r="F128" s="1">
        <f t="shared" si="5"/>
        <v>1650</v>
      </c>
      <c r="G128" s="1" t="str">
        <f t="shared" si="6"/>
        <v>-</v>
      </c>
      <c r="H128" s="1">
        <f t="shared" si="7"/>
        <v>1653.84</v>
      </c>
      <c r="I128" s="3">
        <f t="shared" si="4"/>
        <v>5</v>
      </c>
      <c r="J128" s="3" t="str">
        <f>VLOOKUP(I128,'Raw Dataset'!$A$136:$B$147,2)</f>
        <v>May</v>
      </c>
      <c r="K128" s="50"/>
    </row>
    <row r="129" spans="1:11" ht="15" customHeight="1" thickBot="1">
      <c r="A129" s="14">
        <f>'Raw Dataset'!A129</f>
        <v>43614</v>
      </c>
      <c r="B129" s="1" t="str">
        <f>TRIM('Raw Dataset'!B130)</f>
        <v>UPI/53001010010/914920004545/UPI</v>
      </c>
      <c r="C129" s="1" t="str">
        <f>TRIM('Raw Dataset'!C130)</f>
        <v>UPI-914920635400</v>
      </c>
      <c r="D129" s="1" t="str">
        <f>TRIM('Raw Dataset'!D130)</f>
        <v>1,650.00(Dr)</v>
      </c>
      <c r="E129" s="1" t="str">
        <f>TRIM('Raw Dataset'!E130)</f>
        <v>3.84(Cr)</v>
      </c>
      <c r="F129" s="1" t="str">
        <f t="shared" si="5"/>
        <v>-</v>
      </c>
      <c r="G129" s="1">
        <f t="shared" si="6"/>
        <v>1650</v>
      </c>
      <c r="H129" s="1">
        <f t="shared" si="7"/>
        <v>3.84</v>
      </c>
      <c r="I129" s="3">
        <f t="shared" si="4"/>
        <v>5</v>
      </c>
      <c r="J129" s="3" t="str">
        <f>VLOOKUP(I129,'Raw Dataset'!$A$136:$B$147,2)</f>
        <v>May</v>
      </c>
      <c r="K129" s="49"/>
    </row>
    <row r="130" spans="1:11" ht="15" customHeight="1" thickBot="1">
      <c r="A130" s="14">
        <f>'Raw Dataset'!A130</f>
        <v>43614</v>
      </c>
      <c r="B130" s="1" t="str">
        <f>TRIM('Raw Dataset'!B131)</f>
        <v>UPI/goog-paymen/914920792386/UPI</v>
      </c>
      <c r="C130" s="1" t="str">
        <f>TRIM('Raw Dataset'!C131)</f>
        <v>UPI-914920636533</v>
      </c>
      <c r="D130" s="1" t="str">
        <f>TRIM('Raw Dataset'!D131)</f>
        <v>6.00(Cr)</v>
      </c>
      <c r="E130" s="1" t="str">
        <f>TRIM('Raw Dataset'!E131)</f>
        <v>9.84(Cr)</v>
      </c>
      <c r="F130" s="1">
        <f t="shared" si="5"/>
        <v>6</v>
      </c>
      <c r="G130" s="1" t="str">
        <f t="shared" si="6"/>
        <v>-</v>
      </c>
      <c r="H130" s="1">
        <f t="shared" si="7"/>
        <v>9.84</v>
      </c>
      <c r="I130" s="3">
        <f t="shared" si="4"/>
        <v>5</v>
      </c>
      <c r="J130" s="3" t="str">
        <f>VLOOKUP(I130,'Raw Dataset'!$A$136:$B$147,2)</f>
        <v>May</v>
      </c>
      <c r="K130" s="49"/>
    </row>
    <row r="131" spans="1:11" ht="15" customHeight="1" thickBot="1">
      <c r="A131" s="10">
        <f>'Raw Dataset'!A131</f>
        <v>43614</v>
      </c>
      <c r="B131" s="1" t="str">
        <f>TRIM('Raw Dataset'!B132)</f>
        <v>UPI/9035903498@/915057202670/Payment fro</v>
      </c>
      <c r="C131" s="1" t="str">
        <f>TRIM('Raw Dataset'!C132)</f>
        <v>UPI-915019586770</v>
      </c>
      <c r="D131" s="1" t="str">
        <f>TRIM('Raw Dataset'!D132)</f>
        <v>8.00(Dr)</v>
      </c>
      <c r="E131" s="1" t="str">
        <f>TRIM('Raw Dataset'!E132)</f>
        <v>1.84(Cr)</v>
      </c>
      <c r="F131" s="1" t="str">
        <f t="shared" si="5"/>
        <v>-</v>
      </c>
      <c r="G131" s="1">
        <f t="shared" si="6"/>
        <v>8</v>
      </c>
      <c r="H131" s="1">
        <f t="shared" si="7"/>
        <v>1.84</v>
      </c>
      <c r="I131" s="3">
        <f t="shared" si="4"/>
        <v>5</v>
      </c>
      <c r="J131" s="3" t="str">
        <f>VLOOKUP(I131,'Raw Dataset'!$A$136:$B$147,2)</f>
        <v>May</v>
      </c>
      <c r="K131" s="49"/>
    </row>
    <row r="132" spans="1:11" ht="15" customHeight="1" thickBot="1">
      <c r="A132" s="27">
        <f>'Raw Dataset'!A132</f>
        <v>43615</v>
      </c>
      <c r="B132" s="1" t="str">
        <f>TRIM('Raw Dataset'!B133)</f>
        <v>DIFF IN SETT//SKRILL COM</v>
      </c>
      <c r="C132" s="1" t="str">
        <f>TRIM('Raw Dataset'!C133)</f>
        <v>914808407726</v>
      </c>
      <c r="D132" s="1" t="str">
        <f>TRIM('Raw Dataset'!D133)</f>
        <v>1.09(Cr)</v>
      </c>
      <c r="E132" s="1" t="str">
        <f>TRIM('Raw Dataset'!E133)</f>
        <v>2.93(Cr)</v>
      </c>
      <c r="F132" s="1">
        <f t="shared" si="5"/>
        <v>1.0900000000000001</v>
      </c>
      <c r="G132" s="1" t="str">
        <f t="shared" si="6"/>
        <v>-</v>
      </c>
      <c r="H132" s="1">
        <f t="shared" si="7"/>
        <v>2.93</v>
      </c>
      <c r="I132" s="3">
        <f t="shared" si="4"/>
        <v>5</v>
      </c>
      <c r="J132" s="3" t="str">
        <f>VLOOKUP(I132,'Raw Dataset'!$A$136:$B$147,2)</f>
        <v>May</v>
      </c>
      <c r="K132" s="49"/>
    </row>
    <row r="133" spans="1:11" ht="15" customHeight="1" thickBot="1">
      <c r="A133" s="28"/>
      <c r="I133" s="3"/>
      <c r="K133" s="49"/>
    </row>
    <row r="134" spans="1:11" ht="15" customHeight="1">
      <c r="I134" s="3"/>
    </row>
    <row r="135" spans="1:11" ht="15" customHeight="1">
      <c r="A135" s="54" t="s">
        <v>695</v>
      </c>
      <c r="B135" s="54"/>
      <c r="C135" s="54"/>
    </row>
    <row r="136" spans="1:11" ht="15" customHeight="1">
      <c r="A136" s="41" t="s">
        <v>5</v>
      </c>
      <c r="B136" s="39">
        <f>SUM(F3:F132)</f>
        <v>53213.840000000004</v>
      </c>
      <c r="C136" s="39" t="s">
        <v>6</v>
      </c>
    </row>
    <row r="137" spans="1:11" ht="15" customHeight="1">
      <c r="A137" s="37" t="s">
        <v>680</v>
      </c>
      <c r="B137" s="39">
        <f>SUM(G3:G132)</f>
        <v>53295.39</v>
      </c>
      <c r="C137" s="39" t="s">
        <v>8</v>
      </c>
    </row>
    <row r="138" spans="1:11" ht="15" customHeight="1">
      <c r="A138" s="38" t="s">
        <v>9</v>
      </c>
      <c r="B138" s="39">
        <f>B136-B137</f>
        <v>-81.549999999995634</v>
      </c>
      <c r="C138" s="39" t="s">
        <v>10</v>
      </c>
    </row>
    <row r="139" spans="1:11" ht="15" customHeight="1">
      <c r="A139" s="38" t="s">
        <v>11</v>
      </c>
      <c r="B139" s="39">
        <f>H132/(B140+B141)</f>
        <v>2.2538461538461538E-2</v>
      </c>
      <c r="C139" s="39" t="s">
        <v>12</v>
      </c>
    </row>
    <row r="140" spans="1:11" ht="15" customHeight="1">
      <c r="A140" s="38" t="s">
        <v>13</v>
      </c>
      <c r="B140" s="39">
        <f>(ROWS(F3:F132)-COUNTIF(F3:F132,"-"))</f>
        <v>30</v>
      </c>
      <c r="C140" s="40"/>
    </row>
    <row r="141" spans="1:11" ht="15" customHeight="1">
      <c r="A141" s="38" t="s">
        <v>14</v>
      </c>
      <c r="B141" s="39">
        <f>(ROWS(G3:G132)-COUNTIF(G3:G132,"-"))</f>
        <v>100</v>
      </c>
      <c r="C141" s="40"/>
    </row>
    <row r="142" spans="1:11" ht="15" customHeight="1" thickBot="1"/>
    <row r="143" spans="1:11" ht="15" customHeight="1" thickBot="1">
      <c r="A143" s="33" t="s">
        <v>685</v>
      </c>
      <c r="B143" s="34" t="s">
        <v>686</v>
      </c>
    </row>
    <row r="144" spans="1:11" ht="15" customHeight="1" thickBot="1">
      <c r="A144" s="35" t="s">
        <v>687</v>
      </c>
      <c r="B144" s="36">
        <v>259898284</v>
      </c>
    </row>
    <row r="145" spans="1:2" ht="15" customHeight="1" thickBot="1">
      <c r="A145" s="35" t="s">
        <v>688</v>
      </c>
      <c r="B145" s="36">
        <v>5912545076</v>
      </c>
    </row>
    <row r="146" spans="1:2" ht="15" customHeight="1" thickBot="1">
      <c r="A146" s="35" t="s">
        <v>689</v>
      </c>
      <c r="B146" s="36" t="s">
        <v>690</v>
      </c>
    </row>
    <row r="147" spans="1:2" ht="15" customHeight="1" thickBot="1">
      <c r="A147" s="35" t="s">
        <v>691</v>
      </c>
      <c r="B147" s="36" t="s">
        <v>692</v>
      </c>
    </row>
    <row r="148" spans="1:2" ht="15" customHeight="1" thickBot="1">
      <c r="A148" s="35" t="s">
        <v>693</v>
      </c>
      <c r="B148" s="36" t="s">
        <v>694</v>
      </c>
    </row>
  </sheetData>
  <mergeCells count="1">
    <mergeCell ref="A135:C135"/>
  </mergeCells>
  <phoneticPr fontId="7" type="noConversion"/>
  <pageMargins left="0.7" right="0.7" top="0.75" bottom="0.75" header="0.3" footer="0.3"/>
  <ignoredErrors>
    <ignoredError sqref="B70 D70:E70" twoDigitTextYear="1"/>
    <ignoredError sqref="A91:A92" calculatedColumn="1"/>
    <ignoredError sqref="I91" formula="1"/>
  </ignoredErrors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951"/>
  <sheetViews>
    <sheetView topLeftCell="A134" zoomScaleNormal="100" workbookViewId="0">
      <selection activeCell="A67" sqref="A67:A133"/>
    </sheetView>
  </sheetViews>
  <sheetFormatPr defaultColWidth="14.3984375" defaultRowHeight="15" customHeight="1"/>
  <cols>
    <col min="1" max="1" width="10.8984375" customWidth="1"/>
    <col min="2" max="2" width="49.8984375" customWidth="1"/>
    <col min="3" max="3" width="19.69921875" customWidth="1"/>
    <col min="4" max="4" width="25.69921875" customWidth="1"/>
    <col min="5" max="5" width="12.8984375" customWidth="1"/>
    <col min="6" max="26" width="8.69921875" customWidth="1"/>
  </cols>
  <sheetData>
    <row r="1" spans="1:5" ht="25">
      <c r="A1" s="6" t="s">
        <v>251</v>
      </c>
      <c r="B1" s="7" t="s">
        <v>252</v>
      </c>
      <c r="C1" s="6" t="s">
        <v>253</v>
      </c>
      <c r="D1" s="6" t="s">
        <v>254</v>
      </c>
      <c r="E1" s="6" t="s">
        <v>255</v>
      </c>
    </row>
    <row r="2" spans="1:5" ht="13">
      <c r="A2" s="8"/>
      <c r="B2" s="6" t="s">
        <v>256</v>
      </c>
      <c r="C2" s="8"/>
      <c r="D2" s="9" t="s">
        <v>257</v>
      </c>
      <c r="E2" s="9" t="s">
        <v>258</v>
      </c>
    </row>
    <row r="3" spans="1:5" ht="13">
      <c r="A3" s="10">
        <v>43525</v>
      </c>
      <c r="B3" s="6" t="s">
        <v>259</v>
      </c>
      <c r="C3" s="11">
        <v>905708936383</v>
      </c>
      <c r="D3" s="9" t="s">
        <v>260</v>
      </c>
      <c r="E3" s="9" t="s">
        <v>261</v>
      </c>
    </row>
    <row r="4" spans="1:5" ht="25">
      <c r="A4" s="10">
        <v>43525</v>
      </c>
      <c r="B4" s="6" t="s">
        <v>262</v>
      </c>
      <c r="C4" s="11">
        <v>905708203532</v>
      </c>
      <c r="D4" s="9" t="s">
        <v>263</v>
      </c>
      <c r="E4" s="9" t="s">
        <v>264</v>
      </c>
    </row>
    <row r="5" spans="1:5" ht="25">
      <c r="A5" s="10">
        <v>43525</v>
      </c>
      <c r="B5" s="6" t="s">
        <v>265</v>
      </c>
      <c r="C5" s="6" t="s">
        <v>266</v>
      </c>
      <c r="D5" s="9" t="s">
        <v>267</v>
      </c>
      <c r="E5" s="9" t="s">
        <v>268</v>
      </c>
    </row>
    <row r="6" spans="1:5" ht="13">
      <c r="A6" s="10">
        <v>43526</v>
      </c>
      <c r="B6" s="12" t="s">
        <v>269</v>
      </c>
      <c r="C6" s="11"/>
      <c r="D6" s="9" t="s">
        <v>270</v>
      </c>
      <c r="E6" s="9" t="s">
        <v>271</v>
      </c>
    </row>
    <row r="7" spans="1:5" ht="25">
      <c r="A7" s="10">
        <v>43526</v>
      </c>
      <c r="B7" s="6" t="s">
        <v>272</v>
      </c>
      <c r="C7" s="11">
        <v>906106255981</v>
      </c>
      <c r="D7" s="9" t="s">
        <v>273</v>
      </c>
      <c r="E7" s="9" t="s">
        <v>274</v>
      </c>
    </row>
    <row r="8" spans="1:5" ht="25">
      <c r="A8" s="10">
        <v>43526</v>
      </c>
      <c r="B8" s="6" t="s">
        <v>275</v>
      </c>
      <c r="C8" s="11">
        <v>906108257163</v>
      </c>
      <c r="D8" s="9" t="s">
        <v>276</v>
      </c>
      <c r="E8" s="9" t="s">
        <v>277</v>
      </c>
    </row>
    <row r="9" spans="1:5" ht="13">
      <c r="A9" s="10">
        <v>43526</v>
      </c>
      <c r="B9" s="6" t="s">
        <v>278</v>
      </c>
      <c r="C9" s="11">
        <v>905804122526</v>
      </c>
      <c r="D9" s="9" t="s">
        <v>279</v>
      </c>
      <c r="E9" s="9" t="s">
        <v>280</v>
      </c>
    </row>
    <row r="10" spans="1:5" ht="25">
      <c r="A10" s="10">
        <v>43526</v>
      </c>
      <c r="B10" s="6" t="s">
        <v>281</v>
      </c>
      <c r="C10" s="11">
        <v>905805960074</v>
      </c>
      <c r="D10" s="9" t="s">
        <v>282</v>
      </c>
      <c r="E10" s="9" t="s">
        <v>283</v>
      </c>
    </row>
    <row r="11" spans="1:5" ht="25">
      <c r="A11" s="10">
        <v>43526</v>
      </c>
      <c r="B11" s="6" t="s">
        <v>284</v>
      </c>
      <c r="C11" s="11">
        <v>906116491204</v>
      </c>
      <c r="D11" s="9" t="s">
        <v>285</v>
      </c>
      <c r="E11" s="9" t="s">
        <v>286</v>
      </c>
    </row>
    <row r="12" spans="1:5" ht="13">
      <c r="A12" s="10">
        <v>43529</v>
      </c>
      <c r="B12" s="12" t="s">
        <v>287</v>
      </c>
      <c r="C12" s="6" t="s">
        <v>288</v>
      </c>
      <c r="D12" s="9" t="s">
        <v>289</v>
      </c>
      <c r="E12" s="9" t="s">
        <v>290</v>
      </c>
    </row>
    <row r="13" spans="1:5" ht="13">
      <c r="A13" s="10">
        <v>43530</v>
      </c>
      <c r="B13" s="6" t="s">
        <v>291</v>
      </c>
      <c r="C13" s="11"/>
      <c r="D13" s="9" t="s">
        <v>292</v>
      </c>
      <c r="E13" s="9" t="s">
        <v>293</v>
      </c>
    </row>
    <row r="14" spans="1:5" ht="13">
      <c r="A14" s="10">
        <v>43530</v>
      </c>
      <c r="B14" s="6" t="s">
        <v>294</v>
      </c>
      <c r="C14" s="11">
        <v>906508222997</v>
      </c>
      <c r="D14" s="9" t="s">
        <v>295</v>
      </c>
      <c r="E14" s="9" t="s">
        <v>296</v>
      </c>
    </row>
    <row r="15" spans="1:5" ht="25">
      <c r="A15" s="10">
        <v>43530</v>
      </c>
      <c r="B15" s="13" t="s">
        <v>297</v>
      </c>
      <c r="C15" s="11">
        <v>906509088793</v>
      </c>
      <c r="D15" s="9" t="s">
        <v>298</v>
      </c>
      <c r="E15" s="9" t="s">
        <v>299</v>
      </c>
    </row>
    <row r="16" spans="1:5" ht="13">
      <c r="A16" s="10">
        <v>43530</v>
      </c>
      <c r="B16" s="6" t="s">
        <v>300</v>
      </c>
      <c r="C16" s="11">
        <v>906512401128</v>
      </c>
      <c r="D16" s="9" t="s">
        <v>301</v>
      </c>
      <c r="E16" s="9" t="s">
        <v>302</v>
      </c>
    </row>
    <row r="17" spans="1:5" ht="25">
      <c r="A17" s="10">
        <v>43530</v>
      </c>
      <c r="B17" s="6" t="s">
        <v>303</v>
      </c>
      <c r="C17" s="11">
        <v>906512638530</v>
      </c>
      <c r="D17" s="9" t="s">
        <v>304</v>
      </c>
      <c r="E17" s="9" t="s">
        <v>305</v>
      </c>
    </row>
    <row r="18" spans="1:5" ht="25">
      <c r="A18" s="10">
        <v>43530</v>
      </c>
      <c r="B18" s="6" t="s">
        <v>306</v>
      </c>
      <c r="C18" s="11">
        <v>906513474695</v>
      </c>
      <c r="D18" s="9" t="s">
        <v>307</v>
      </c>
      <c r="E18" s="9" t="s">
        <v>308</v>
      </c>
    </row>
    <row r="19" spans="1:5" ht="13">
      <c r="A19" s="14">
        <v>43530</v>
      </c>
      <c r="B19" s="15" t="s">
        <v>309</v>
      </c>
      <c r="C19" s="15" t="s">
        <v>310</v>
      </c>
      <c r="D19" s="16" t="s">
        <v>311</v>
      </c>
      <c r="E19" s="16" t="s">
        <v>312</v>
      </c>
    </row>
    <row r="20" spans="1:5" ht="25">
      <c r="A20" s="10">
        <v>43531</v>
      </c>
      <c r="B20" s="6" t="s">
        <v>313</v>
      </c>
      <c r="C20" s="17" t="s">
        <v>314</v>
      </c>
      <c r="D20" s="9" t="s">
        <v>315</v>
      </c>
      <c r="E20" s="9" t="s">
        <v>316</v>
      </c>
    </row>
    <row r="21" spans="1:5" ht="25">
      <c r="A21" s="14">
        <v>43532</v>
      </c>
      <c r="B21" s="15" t="s">
        <v>317</v>
      </c>
      <c r="C21" s="18">
        <v>906703567473</v>
      </c>
      <c r="D21" s="16" t="s">
        <v>318</v>
      </c>
      <c r="E21" s="16" t="s">
        <v>319</v>
      </c>
    </row>
    <row r="22" spans="1:5" ht="13">
      <c r="A22" s="14">
        <v>43533</v>
      </c>
      <c r="B22" s="15" t="s">
        <v>320</v>
      </c>
      <c r="C22" s="15" t="s">
        <v>321</v>
      </c>
      <c r="D22" s="16" t="s">
        <v>322</v>
      </c>
      <c r="E22" s="16" t="s">
        <v>323</v>
      </c>
    </row>
    <row r="23" spans="1:5" ht="13">
      <c r="A23" s="10">
        <v>43533</v>
      </c>
      <c r="B23" s="6" t="s">
        <v>324</v>
      </c>
      <c r="C23" s="17" t="s">
        <v>325</v>
      </c>
      <c r="D23" s="9" t="s">
        <v>326</v>
      </c>
      <c r="E23" s="9" t="s">
        <v>327</v>
      </c>
    </row>
    <row r="24" spans="1:5" ht="13">
      <c r="A24" s="10">
        <v>43533</v>
      </c>
      <c r="B24" s="6" t="s">
        <v>328</v>
      </c>
      <c r="C24" s="17" t="s">
        <v>329</v>
      </c>
      <c r="D24" s="9" t="s">
        <v>330</v>
      </c>
      <c r="E24" s="9" t="s">
        <v>331</v>
      </c>
    </row>
    <row r="25" spans="1:5" ht="13">
      <c r="A25" s="14">
        <v>43533</v>
      </c>
      <c r="B25" s="15" t="s">
        <v>332</v>
      </c>
      <c r="C25" s="18">
        <v>906805890306</v>
      </c>
      <c r="D25" s="16" t="s">
        <v>333</v>
      </c>
      <c r="E25" s="16" t="s">
        <v>334</v>
      </c>
    </row>
    <row r="26" spans="1:5" ht="25">
      <c r="A26" s="10">
        <v>43533</v>
      </c>
      <c r="B26" s="15" t="s">
        <v>335</v>
      </c>
      <c r="C26" s="11">
        <v>906810982802</v>
      </c>
      <c r="D26" s="9" t="s">
        <v>336</v>
      </c>
      <c r="E26" s="9" t="s">
        <v>337</v>
      </c>
    </row>
    <row r="27" spans="1:5" ht="13">
      <c r="A27" s="14">
        <v>43533</v>
      </c>
      <c r="B27" s="15" t="s">
        <v>338</v>
      </c>
      <c r="C27" s="15" t="s">
        <v>339</v>
      </c>
      <c r="D27" s="16" t="s">
        <v>340</v>
      </c>
      <c r="E27" s="16" t="s">
        <v>341</v>
      </c>
    </row>
    <row r="28" spans="1:5" ht="13">
      <c r="A28" s="10">
        <v>43534</v>
      </c>
      <c r="B28" s="6" t="s">
        <v>342</v>
      </c>
      <c r="C28" s="17" t="s">
        <v>343</v>
      </c>
      <c r="D28" s="9" t="s">
        <v>344</v>
      </c>
      <c r="E28" s="9" t="s">
        <v>345</v>
      </c>
    </row>
    <row r="29" spans="1:5" ht="13">
      <c r="A29" s="10">
        <v>43534</v>
      </c>
      <c r="B29" s="15" t="s">
        <v>346</v>
      </c>
      <c r="C29" s="17" t="s">
        <v>347</v>
      </c>
      <c r="D29" s="9" t="s">
        <v>348</v>
      </c>
      <c r="E29" s="9" t="s">
        <v>349</v>
      </c>
    </row>
    <row r="30" spans="1:5" ht="13">
      <c r="A30" s="14">
        <v>43534</v>
      </c>
      <c r="B30" s="15" t="s">
        <v>350</v>
      </c>
      <c r="C30" s="18">
        <v>906914668961</v>
      </c>
      <c r="D30" s="16" t="s">
        <v>351</v>
      </c>
      <c r="E30" s="16" t="s">
        <v>352</v>
      </c>
    </row>
    <row r="31" spans="1:5" ht="25">
      <c r="A31" s="10">
        <v>43534</v>
      </c>
      <c r="B31" s="15" t="s">
        <v>353</v>
      </c>
      <c r="C31" s="6" t="s">
        <v>354</v>
      </c>
      <c r="D31" s="9" t="s">
        <v>355</v>
      </c>
      <c r="E31" s="9" t="s">
        <v>356</v>
      </c>
    </row>
    <row r="32" spans="1:5" ht="13">
      <c r="A32" s="10">
        <v>43534</v>
      </c>
      <c r="B32" s="17" t="s">
        <v>357</v>
      </c>
      <c r="C32" s="17" t="s">
        <v>358</v>
      </c>
      <c r="D32" s="9" t="s">
        <v>359</v>
      </c>
      <c r="E32" s="9" t="s">
        <v>360</v>
      </c>
    </row>
    <row r="33" spans="1:5" ht="13">
      <c r="A33" s="14">
        <v>43534</v>
      </c>
      <c r="B33" s="15" t="s">
        <v>361</v>
      </c>
      <c r="C33" s="18">
        <v>906917592684</v>
      </c>
      <c r="D33" s="16" t="s">
        <v>362</v>
      </c>
      <c r="E33" s="16" t="s">
        <v>363</v>
      </c>
    </row>
    <row r="34" spans="1:5" ht="25">
      <c r="A34" s="10">
        <v>43535</v>
      </c>
      <c r="B34" s="15" t="s">
        <v>364</v>
      </c>
      <c r="C34" s="6" t="s">
        <v>365</v>
      </c>
      <c r="D34" s="9" t="s">
        <v>366</v>
      </c>
      <c r="E34" s="9" t="s">
        <v>367</v>
      </c>
    </row>
    <row r="35" spans="1:5" ht="13">
      <c r="A35" s="14">
        <v>43535</v>
      </c>
      <c r="B35" s="15" t="s">
        <v>368</v>
      </c>
      <c r="C35" s="18">
        <v>906513474695</v>
      </c>
      <c r="D35" s="16" t="s">
        <v>369</v>
      </c>
      <c r="E35" s="16" t="s">
        <v>370</v>
      </c>
    </row>
    <row r="36" spans="1:5" ht="37.5">
      <c r="A36" s="10">
        <v>43535</v>
      </c>
      <c r="B36" s="15" t="s">
        <v>371</v>
      </c>
      <c r="C36" s="11">
        <v>906509088793</v>
      </c>
      <c r="D36" s="9" t="s">
        <v>372</v>
      </c>
      <c r="E36" s="9" t="s">
        <v>373</v>
      </c>
    </row>
    <row r="37" spans="1:5" ht="13">
      <c r="A37" s="10">
        <v>43535</v>
      </c>
      <c r="B37" s="15" t="s">
        <v>374</v>
      </c>
      <c r="C37" s="6" t="s">
        <v>375</v>
      </c>
      <c r="D37" s="9" t="s">
        <v>376</v>
      </c>
      <c r="E37" s="9" t="s">
        <v>377</v>
      </c>
    </row>
    <row r="38" spans="1:5" ht="25">
      <c r="A38" s="10">
        <v>43537</v>
      </c>
      <c r="B38" s="17" t="s">
        <v>378</v>
      </c>
      <c r="C38" s="17" t="s">
        <v>379</v>
      </c>
      <c r="D38" s="9" t="s">
        <v>380</v>
      </c>
      <c r="E38" s="9" t="s">
        <v>381</v>
      </c>
    </row>
    <row r="39" spans="1:5" ht="13">
      <c r="A39" s="10">
        <v>43537</v>
      </c>
      <c r="B39" s="6" t="s">
        <v>382</v>
      </c>
      <c r="C39" s="17" t="s">
        <v>383</v>
      </c>
      <c r="D39" s="9" t="s">
        <v>384</v>
      </c>
      <c r="E39" s="9" t="s">
        <v>385</v>
      </c>
    </row>
    <row r="40" spans="1:5" ht="13">
      <c r="A40" s="10">
        <v>43537</v>
      </c>
      <c r="B40" s="6" t="s">
        <v>386</v>
      </c>
      <c r="C40" s="17" t="s">
        <v>387</v>
      </c>
      <c r="D40" s="9" t="s">
        <v>388</v>
      </c>
      <c r="E40" s="9" t="s">
        <v>389</v>
      </c>
    </row>
    <row r="41" spans="1:5" ht="13">
      <c r="A41" s="10">
        <v>43537</v>
      </c>
      <c r="B41" s="6" t="s">
        <v>390</v>
      </c>
      <c r="C41" s="17" t="s">
        <v>391</v>
      </c>
      <c r="D41" s="9" t="s">
        <v>392</v>
      </c>
      <c r="E41" s="9" t="s">
        <v>393</v>
      </c>
    </row>
    <row r="42" spans="1:5" ht="25">
      <c r="A42" s="14">
        <v>43537</v>
      </c>
      <c r="B42" s="15" t="s">
        <v>394</v>
      </c>
      <c r="C42" s="18">
        <v>907208155696</v>
      </c>
      <c r="D42" s="16" t="s">
        <v>395</v>
      </c>
      <c r="E42" s="16" t="s">
        <v>396</v>
      </c>
    </row>
    <row r="43" spans="1:5" ht="13">
      <c r="A43" s="14">
        <v>43537</v>
      </c>
      <c r="B43" s="15" t="s">
        <v>397</v>
      </c>
      <c r="C43" s="18">
        <v>907209847062</v>
      </c>
      <c r="D43" s="16" t="s">
        <v>398</v>
      </c>
      <c r="E43" s="16" t="s">
        <v>399</v>
      </c>
    </row>
    <row r="44" spans="1:5" ht="25">
      <c r="A44" s="10">
        <v>43537</v>
      </c>
      <c r="B44" s="15" t="s">
        <v>400</v>
      </c>
      <c r="C44" s="6" t="s">
        <v>401</v>
      </c>
      <c r="D44" s="9" t="s">
        <v>402</v>
      </c>
      <c r="E44" s="9" t="s">
        <v>403</v>
      </c>
    </row>
    <row r="45" spans="1:5" ht="13">
      <c r="A45" s="10">
        <v>43537</v>
      </c>
      <c r="B45" s="6" t="s">
        <v>404</v>
      </c>
      <c r="C45" s="17" t="s">
        <v>405</v>
      </c>
      <c r="D45" s="9" t="s">
        <v>406</v>
      </c>
      <c r="E45" s="9" t="s">
        <v>407</v>
      </c>
    </row>
    <row r="46" spans="1:5" ht="25">
      <c r="A46" s="10">
        <v>43537</v>
      </c>
      <c r="B46" s="15" t="s">
        <v>408</v>
      </c>
      <c r="C46" s="17" t="s">
        <v>409</v>
      </c>
      <c r="D46" s="9" t="s">
        <v>410</v>
      </c>
      <c r="E46" s="9" t="s">
        <v>411</v>
      </c>
    </row>
    <row r="47" spans="1:5" ht="13">
      <c r="A47" s="14">
        <v>43537</v>
      </c>
      <c r="B47" s="15" t="s">
        <v>412</v>
      </c>
      <c r="C47" s="18">
        <v>907216401154</v>
      </c>
      <c r="D47" s="16" t="s">
        <v>413</v>
      </c>
      <c r="E47" s="16" t="s">
        <v>414</v>
      </c>
    </row>
    <row r="48" spans="1:5" ht="25">
      <c r="A48" s="10">
        <v>43538</v>
      </c>
      <c r="B48" s="15" t="s">
        <v>415</v>
      </c>
      <c r="C48" s="6" t="s">
        <v>416</v>
      </c>
      <c r="D48" s="9" t="s">
        <v>417</v>
      </c>
      <c r="E48" s="9" t="s">
        <v>418</v>
      </c>
    </row>
    <row r="49" spans="1:5" ht="25">
      <c r="A49" s="14">
        <v>43538</v>
      </c>
      <c r="B49" s="15" t="s">
        <v>419</v>
      </c>
      <c r="C49" s="18">
        <v>907302178172</v>
      </c>
      <c r="D49" s="16" t="s">
        <v>420</v>
      </c>
      <c r="E49" s="16" t="s">
        <v>421</v>
      </c>
    </row>
    <row r="50" spans="1:5" ht="13">
      <c r="A50" s="14">
        <v>43538</v>
      </c>
      <c r="B50" s="15" t="s">
        <v>422</v>
      </c>
      <c r="C50" s="15" t="s">
        <v>423</v>
      </c>
      <c r="D50" s="16" t="s">
        <v>424</v>
      </c>
      <c r="E50" s="16" t="s">
        <v>425</v>
      </c>
    </row>
    <row r="51" spans="1:5" ht="13">
      <c r="A51" s="14">
        <v>43538</v>
      </c>
      <c r="B51" s="15" t="s">
        <v>426</v>
      </c>
      <c r="C51" s="18">
        <v>907304768276</v>
      </c>
      <c r="D51" s="16" t="s">
        <v>427</v>
      </c>
      <c r="E51" s="16" t="s">
        <v>428</v>
      </c>
    </row>
    <row r="52" spans="1:5" ht="25">
      <c r="A52" s="10">
        <v>43538</v>
      </c>
      <c r="B52" s="15" t="s">
        <v>429</v>
      </c>
      <c r="C52" s="6" t="s">
        <v>430</v>
      </c>
      <c r="D52" s="9" t="s">
        <v>431</v>
      </c>
      <c r="E52" s="9" t="s">
        <v>432</v>
      </c>
    </row>
    <row r="53" spans="1:5" ht="13">
      <c r="A53" s="14">
        <v>43539</v>
      </c>
      <c r="B53" s="15" t="s">
        <v>433</v>
      </c>
      <c r="C53" s="18">
        <v>907208155696</v>
      </c>
      <c r="D53" s="16" t="s">
        <v>434</v>
      </c>
      <c r="E53" s="16" t="s">
        <v>435</v>
      </c>
    </row>
    <row r="54" spans="1:5" ht="25">
      <c r="A54" s="10">
        <v>43540</v>
      </c>
      <c r="B54" s="15" t="s">
        <v>436</v>
      </c>
      <c r="C54" s="11">
        <v>907302178172</v>
      </c>
      <c r="D54" s="9" t="s">
        <v>437</v>
      </c>
      <c r="E54" s="9" t="s">
        <v>438</v>
      </c>
    </row>
    <row r="55" spans="1:5" ht="37.5">
      <c r="A55" s="10">
        <v>43540</v>
      </c>
      <c r="B55" s="15" t="s">
        <v>439</v>
      </c>
      <c r="C55" s="6" t="s">
        <v>440</v>
      </c>
      <c r="D55" s="9" t="s">
        <v>441</v>
      </c>
      <c r="E55" s="9" t="s">
        <v>442</v>
      </c>
    </row>
    <row r="56" spans="1:5" ht="37.5">
      <c r="A56" s="10">
        <v>43540</v>
      </c>
      <c r="B56" s="6" t="s">
        <v>443</v>
      </c>
      <c r="C56" s="17" t="s">
        <v>444</v>
      </c>
      <c r="D56" s="9" t="s">
        <v>445</v>
      </c>
      <c r="E56" s="9" t="s">
        <v>446</v>
      </c>
    </row>
    <row r="57" spans="1:5" ht="25">
      <c r="A57" s="10">
        <v>43540</v>
      </c>
      <c r="B57" s="6" t="s">
        <v>447</v>
      </c>
      <c r="C57" s="17" t="s">
        <v>448</v>
      </c>
      <c r="D57" s="9" t="s">
        <v>449</v>
      </c>
      <c r="E57" s="9" t="s">
        <v>450</v>
      </c>
    </row>
    <row r="58" spans="1:5" ht="37.5">
      <c r="A58" s="10">
        <v>43540</v>
      </c>
      <c r="B58" s="6" t="s">
        <v>451</v>
      </c>
      <c r="C58" s="17" t="s">
        <v>452</v>
      </c>
      <c r="D58" s="9" t="s">
        <v>453</v>
      </c>
      <c r="E58" s="9" t="s">
        <v>454</v>
      </c>
    </row>
    <row r="59" spans="1:5" ht="25.5">
      <c r="A59" s="10">
        <v>43540</v>
      </c>
      <c r="B59" s="19" t="s">
        <v>455</v>
      </c>
      <c r="C59" s="17" t="s">
        <v>456</v>
      </c>
      <c r="D59" s="9" t="s">
        <v>457</v>
      </c>
      <c r="E59" s="9" t="s">
        <v>458</v>
      </c>
    </row>
    <row r="60" spans="1:5" ht="13">
      <c r="A60" s="10">
        <v>43540</v>
      </c>
      <c r="B60" s="15" t="s">
        <v>459</v>
      </c>
      <c r="C60" s="17" t="s">
        <v>460</v>
      </c>
      <c r="D60" s="9" t="s">
        <v>461</v>
      </c>
      <c r="E60" s="9" t="s">
        <v>462</v>
      </c>
    </row>
    <row r="61" spans="1:5" ht="25">
      <c r="A61" s="14">
        <v>43540</v>
      </c>
      <c r="B61" s="15" t="s">
        <v>463</v>
      </c>
      <c r="C61" s="18">
        <v>907512915211</v>
      </c>
      <c r="D61" s="16" t="s">
        <v>464</v>
      </c>
      <c r="E61" s="16" t="s">
        <v>465</v>
      </c>
    </row>
    <row r="62" spans="1:5" ht="13">
      <c r="A62" s="20">
        <v>43540</v>
      </c>
      <c r="B62" s="15" t="s">
        <v>466</v>
      </c>
      <c r="C62" s="21" t="s">
        <v>467</v>
      </c>
      <c r="D62" s="16" t="s">
        <v>468</v>
      </c>
      <c r="E62" s="16" t="s">
        <v>469</v>
      </c>
    </row>
    <row r="63" spans="1:5" ht="25">
      <c r="A63" s="22">
        <v>43540</v>
      </c>
      <c r="B63" s="17" t="s">
        <v>470</v>
      </c>
      <c r="C63" s="21" t="s">
        <v>471</v>
      </c>
      <c r="D63" s="9" t="s">
        <v>472</v>
      </c>
      <c r="E63" s="9" t="s">
        <v>473</v>
      </c>
    </row>
    <row r="64" spans="1:5" ht="13">
      <c r="A64" s="22">
        <v>43541</v>
      </c>
      <c r="B64" s="17" t="s">
        <v>474</v>
      </c>
      <c r="C64" s="23" t="s">
        <v>475</v>
      </c>
      <c r="D64" s="9" t="s">
        <v>476</v>
      </c>
      <c r="E64" s="9" t="s">
        <v>477</v>
      </c>
    </row>
    <row r="65" spans="1:5" ht="13">
      <c r="A65" s="20">
        <v>43541</v>
      </c>
      <c r="B65" s="15" t="s">
        <v>478</v>
      </c>
      <c r="C65" s="18">
        <v>907603316086</v>
      </c>
      <c r="D65" s="16" t="s">
        <v>479</v>
      </c>
      <c r="E65" s="16" t="s">
        <v>480</v>
      </c>
    </row>
    <row r="66" spans="1:5" ht="25">
      <c r="A66" s="22">
        <v>43541</v>
      </c>
      <c r="B66" s="15" t="s">
        <v>481</v>
      </c>
      <c r="C66" s="11">
        <v>907606682444</v>
      </c>
      <c r="D66" s="9" t="s">
        <v>482</v>
      </c>
      <c r="E66" s="9" t="s">
        <v>483</v>
      </c>
    </row>
    <row r="67" spans="1:5" ht="25">
      <c r="A67" s="22">
        <v>43541</v>
      </c>
      <c r="B67" s="17" t="s">
        <v>484</v>
      </c>
      <c r="C67" s="11">
        <v>907605774403</v>
      </c>
      <c r="D67" s="9" t="s">
        <v>485</v>
      </c>
      <c r="E67" s="9" t="s">
        <v>486</v>
      </c>
    </row>
    <row r="68" spans="1:5" ht="25">
      <c r="A68" s="22">
        <v>43541</v>
      </c>
      <c r="B68" s="15" t="s">
        <v>487</v>
      </c>
      <c r="C68" s="11">
        <v>907606256748</v>
      </c>
      <c r="D68" s="9" t="s">
        <v>488</v>
      </c>
      <c r="E68" s="9" t="s">
        <v>489</v>
      </c>
    </row>
    <row r="69" spans="1:5" ht="13">
      <c r="A69" s="20">
        <v>43541</v>
      </c>
      <c r="B69" s="15" t="s">
        <v>490</v>
      </c>
      <c r="C69" s="15" t="s">
        <v>491</v>
      </c>
      <c r="D69" s="16" t="s">
        <v>492</v>
      </c>
      <c r="E69" s="16" t="s">
        <v>493</v>
      </c>
    </row>
    <row r="70" spans="1:5" ht="37.5">
      <c r="A70" s="22">
        <v>43541</v>
      </c>
      <c r="B70" s="15" t="s">
        <v>494</v>
      </c>
      <c r="C70" s="17" t="s">
        <v>495</v>
      </c>
      <c r="D70" s="9" t="s">
        <v>496</v>
      </c>
      <c r="E70" s="9" t="s">
        <v>497</v>
      </c>
    </row>
    <row r="71" spans="1:5" ht="13">
      <c r="A71" s="22">
        <v>43542</v>
      </c>
      <c r="B71" s="15" t="s">
        <v>498</v>
      </c>
      <c r="C71" s="17" t="s">
        <v>499</v>
      </c>
      <c r="D71" s="9" t="s">
        <v>500</v>
      </c>
      <c r="E71" s="9" t="s">
        <v>501</v>
      </c>
    </row>
    <row r="72" spans="1:5" ht="37.5">
      <c r="A72" s="20">
        <v>43544</v>
      </c>
      <c r="B72" s="15" t="s">
        <v>502</v>
      </c>
      <c r="C72" s="18">
        <v>907606256748</v>
      </c>
      <c r="D72" s="16" t="s">
        <v>503</v>
      </c>
      <c r="E72" s="16" t="s">
        <v>504</v>
      </c>
    </row>
    <row r="73" spans="1:5" ht="13">
      <c r="A73" s="22">
        <v>43546</v>
      </c>
      <c r="B73" s="19" t="s">
        <v>505</v>
      </c>
      <c r="C73" s="6" t="s">
        <v>506</v>
      </c>
      <c r="D73" s="9" t="s">
        <v>507</v>
      </c>
      <c r="E73" s="9" t="s">
        <v>508</v>
      </c>
    </row>
    <row r="74" spans="1:5" ht="25">
      <c r="A74" s="20">
        <v>43555</v>
      </c>
      <c r="B74" s="15" t="s">
        <v>509</v>
      </c>
      <c r="C74" s="24"/>
      <c r="D74" s="16" t="s">
        <v>510</v>
      </c>
      <c r="E74" s="16" t="s">
        <v>511</v>
      </c>
    </row>
    <row r="75" spans="1:5" ht="13">
      <c r="A75" s="22">
        <v>43559</v>
      </c>
      <c r="B75" s="17" t="s">
        <v>18</v>
      </c>
      <c r="C75" s="6" t="s">
        <v>19</v>
      </c>
      <c r="D75" s="9" t="s">
        <v>512</v>
      </c>
      <c r="E75" s="9" t="s">
        <v>513</v>
      </c>
    </row>
    <row r="76" spans="1:5" ht="25">
      <c r="A76" s="22">
        <v>43559</v>
      </c>
      <c r="B76" s="6" t="s">
        <v>514</v>
      </c>
      <c r="C76" s="17" t="s">
        <v>515</v>
      </c>
      <c r="D76" s="9" t="s">
        <v>516</v>
      </c>
      <c r="E76" s="9" t="s">
        <v>517</v>
      </c>
    </row>
    <row r="77" spans="1:5" ht="25">
      <c r="A77" s="20">
        <v>43560</v>
      </c>
      <c r="B77" s="15" t="s">
        <v>28</v>
      </c>
      <c r="C77" s="18">
        <v>909505084460</v>
      </c>
      <c r="D77" s="16" t="s">
        <v>518</v>
      </c>
      <c r="E77" s="16" t="s">
        <v>519</v>
      </c>
    </row>
    <row r="78" spans="1:5" ht="13">
      <c r="A78" s="22">
        <v>43560</v>
      </c>
      <c r="B78" s="15" t="s">
        <v>520</v>
      </c>
      <c r="C78" s="6" t="s">
        <v>33</v>
      </c>
      <c r="D78" s="9" t="s">
        <v>521</v>
      </c>
      <c r="E78" s="9" t="s">
        <v>522</v>
      </c>
    </row>
    <row r="79" spans="1:5" ht="25">
      <c r="A79" s="20">
        <v>43560</v>
      </c>
      <c r="B79" s="15" t="s">
        <v>523</v>
      </c>
      <c r="C79" s="18">
        <v>909518959711</v>
      </c>
      <c r="D79" s="16" t="s">
        <v>524</v>
      </c>
      <c r="E79" s="16" t="s">
        <v>525</v>
      </c>
    </row>
    <row r="80" spans="1:5" ht="13">
      <c r="A80" s="22">
        <v>43561</v>
      </c>
      <c r="B80" s="15" t="s">
        <v>526</v>
      </c>
      <c r="C80" s="6" t="s">
        <v>42</v>
      </c>
      <c r="D80" s="9" t="s">
        <v>527</v>
      </c>
      <c r="E80" s="9" t="s">
        <v>528</v>
      </c>
    </row>
    <row r="81" spans="1:5" ht="37.5">
      <c r="A81" s="22">
        <v>43562</v>
      </c>
      <c r="B81" s="15" t="s">
        <v>529</v>
      </c>
      <c r="C81" s="17" t="s">
        <v>530</v>
      </c>
      <c r="D81" s="9" t="s">
        <v>531</v>
      </c>
      <c r="E81" s="9" t="s">
        <v>532</v>
      </c>
    </row>
    <row r="82" spans="1:5" ht="13">
      <c r="A82" s="22">
        <v>43567</v>
      </c>
      <c r="B82" s="15" t="s">
        <v>51</v>
      </c>
      <c r="C82" s="17" t="s">
        <v>52</v>
      </c>
      <c r="D82" s="9" t="s">
        <v>533</v>
      </c>
      <c r="E82" s="9" t="s">
        <v>534</v>
      </c>
    </row>
    <row r="83" spans="1:5" ht="13">
      <c r="A83" s="20">
        <v>43567</v>
      </c>
      <c r="B83" s="15" t="s">
        <v>55</v>
      </c>
      <c r="C83" s="15" t="s">
        <v>56</v>
      </c>
      <c r="D83" s="16" t="s">
        <v>535</v>
      </c>
      <c r="E83" s="16" t="s">
        <v>536</v>
      </c>
    </row>
    <row r="84" spans="1:5" ht="13">
      <c r="A84" s="20">
        <v>43575</v>
      </c>
      <c r="B84" s="15" t="s">
        <v>59</v>
      </c>
      <c r="C84" s="15" t="s">
        <v>60</v>
      </c>
      <c r="D84" s="16" t="s">
        <v>537</v>
      </c>
      <c r="E84" s="16" t="s">
        <v>538</v>
      </c>
    </row>
    <row r="85" spans="1:5" ht="13">
      <c r="A85" s="20">
        <v>43575</v>
      </c>
      <c r="B85" s="15" t="s">
        <v>63</v>
      </c>
      <c r="C85" s="18">
        <v>911003862116</v>
      </c>
      <c r="D85" s="16" t="s">
        <v>539</v>
      </c>
      <c r="E85" s="16" t="s">
        <v>540</v>
      </c>
    </row>
    <row r="86" spans="1:5" ht="25">
      <c r="A86" s="22">
        <v>43575</v>
      </c>
      <c r="B86" s="17" t="s">
        <v>541</v>
      </c>
      <c r="C86" s="6" t="s">
        <v>67</v>
      </c>
      <c r="D86" s="9" t="s">
        <v>542</v>
      </c>
      <c r="E86" s="9" t="s">
        <v>543</v>
      </c>
    </row>
    <row r="87" spans="1:5" ht="25">
      <c r="A87" s="20">
        <v>43575</v>
      </c>
      <c r="B87" s="15" t="s">
        <v>70</v>
      </c>
      <c r="C87" s="18">
        <v>911044926126</v>
      </c>
      <c r="D87" s="16" t="s">
        <v>544</v>
      </c>
      <c r="E87" s="16" t="s">
        <v>545</v>
      </c>
    </row>
    <row r="88" spans="1:5" ht="37.5">
      <c r="A88" s="22">
        <v>43575</v>
      </c>
      <c r="B88" s="17" t="s">
        <v>546</v>
      </c>
      <c r="C88" s="11">
        <v>911010216107</v>
      </c>
      <c r="D88" s="9" t="s">
        <v>547</v>
      </c>
      <c r="E88" s="9" t="s">
        <v>548</v>
      </c>
    </row>
    <row r="89" spans="1:5" ht="13">
      <c r="A89" s="20">
        <v>43575</v>
      </c>
      <c r="B89" s="15" t="s">
        <v>78</v>
      </c>
      <c r="C89" s="15" t="s">
        <v>79</v>
      </c>
      <c r="D89" s="16" t="s">
        <v>549</v>
      </c>
      <c r="E89" s="16" t="s">
        <v>550</v>
      </c>
    </row>
    <row r="90" spans="1:5" ht="25">
      <c r="A90" s="20">
        <v>43576</v>
      </c>
      <c r="B90" s="15" t="s">
        <v>551</v>
      </c>
      <c r="C90" s="18">
        <v>911109025254</v>
      </c>
      <c r="D90" s="16" t="s">
        <v>552</v>
      </c>
      <c r="E90" s="16" t="s">
        <v>553</v>
      </c>
    </row>
    <row r="91" spans="1:5" ht="13">
      <c r="A91" s="22">
        <v>43577</v>
      </c>
      <c r="B91" s="15" t="s">
        <v>88</v>
      </c>
      <c r="C91" s="6" t="s">
        <v>89</v>
      </c>
      <c r="D91" s="9" t="s">
        <v>554</v>
      </c>
      <c r="E91" s="9" t="s">
        <v>555</v>
      </c>
    </row>
    <row r="92" spans="1:5" ht="13">
      <c r="A92" s="24"/>
      <c r="B92" s="15"/>
      <c r="C92" s="18"/>
      <c r="D92" s="24"/>
      <c r="E92" s="24"/>
    </row>
    <row r="93" spans="1:5" ht="13">
      <c r="A93" s="20">
        <v>43577</v>
      </c>
      <c r="B93" s="15" t="s">
        <v>556</v>
      </c>
      <c r="C93" s="15" t="s">
        <v>93</v>
      </c>
      <c r="D93" s="16" t="s">
        <v>557</v>
      </c>
      <c r="E93" s="16" t="s">
        <v>558</v>
      </c>
    </row>
    <row r="94" spans="1:5" ht="37.5">
      <c r="A94" s="22">
        <v>43577</v>
      </c>
      <c r="B94" s="6" t="s">
        <v>559</v>
      </c>
      <c r="C94" s="17" t="s">
        <v>560</v>
      </c>
      <c r="D94" s="9" t="s">
        <v>561</v>
      </c>
      <c r="E94" s="9" t="s">
        <v>562</v>
      </c>
    </row>
    <row r="95" spans="1:5" ht="13">
      <c r="A95" s="22">
        <v>43579</v>
      </c>
      <c r="B95" s="15" t="s">
        <v>101</v>
      </c>
      <c r="C95" s="17" t="s">
        <v>102</v>
      </c>
      <c r="D95" s="9" t="s">
        <v>563</v>
      </c>
      <c r="E95" s="9" t="s">
        <v>564</v>
      </c>
    </row>
    <row r="96" spans="1:5" ht="25">
      <c r="A96" s="20">
        <v>43579</v>
      </c>
      <c r="B96" s="15" t="s">
        <v>104</v>
      </c>
      <c r="C96" s="18">
        <v>911300015227</v>
      </c>
      <c r="D96" s="16" t="s">
        <v>565</v>
      </c>
      <c r="E96" s="16" t="s">
        <v>566</v>
      </c>
    </row>
    <row r="97" spans="1:5" ht="13">
      <c r="A97" s="22">
        <v>43580</v>
      </c>
      <c r="B97" s="17" t="s">
        <v>109</v>
      </c>
      <c r="C97" s="6" t="s">
        <v>110</v>
      </c>
      <c r="D97" s="9" t="s">
        <v>567</v>
      </c>
      <c r="E97" s="9" t="s">
        <v>568</v>
      </c>
    </row>
    <row r="98" spans="1:5" ht="13">
      <c r="A98" s="20">
        <v>43580</v>
      </c>
      <c r="B98" s="15" t="s">
        <v>113</v>
      </c>
      <c r="C98" s="15" t="s">
        <v>114</v>
      </c>
      <c r="D98" s="16" t="s">
        <v>569</v>
      </c>
      <c r="E98" s="16" t="s">
        <v>570</v>
      </c>
    </row>
    <row r="99" spans="1:5" ht="13">
      <c r="A99" s="20">
        <v>43580</v>
      </c>
      <c r="B99" s="15" t="s">
        <v>117</v>
      </c>
      <c r="C99" s="15" t="s">
        <v>118</v>
      </c>
      <c r="D99" s="16" t="s">
        <v>571</v>
      </c>
      <c r="E99" s="16" t="s">
        <v>572</v>
      </c>
    </row>
    <row r="100" spans="1:5" ht="13">
      <c r="A100" s="20">
        <v>43580</v>
      </c>
      <c r="B100" s="15" t="s">
        <v>121</v>
      </c>
      <c r="C100" s="15" t="s">
        <v>122</v>
      </c>
      <c r="D100" s="16" t="s">
        <v>573</v>
      </c>
      <c r="E100" s="16" t="s">
        <v>574</v>
      </c>
    </row>
    <row r="101" spans="1:5" ht="25">
      <c r="A101" s="14">
        <v>43580</v>
      </c>
      <c r="B101" s="15" t="s">
        <v>575</v>
      </c>
      <c r="C101" s="18">
        <v>911010216107</v>
      </c>
      <c r="D101" s="16" t="s">
        <v>576</v>
      </c>
      <c r="E101" s="16" t="s">
        <v>577</v>
      </c>
    </row>
    <row r="102" spans="1:5" ht="25">
      <c r="A102" s="10">
        <v>43580</v>
      </c>
      <c r="B102" s="15" t="s">
        <v>578</v>
      </c>
      <c r="C102" s="6" t="s">
        <v>579</v>
      </c>
      <c r="D102" s="9" t="s">
        <v>580</v>
      </c>
      <c r="E102" s="9" t="s">
        <v>581</v>
      </c>
    </row>
    <row r="103" spans="1:5" ht="13">
      <c r="A103" s="10">
        <v>43580</v>
      </c>
      <c r="B103" s="15" t="s">
        <v>132</v>
      </c>
      <c r="C103" s="17" t="s">
        <v>133</v>
      </c>
      <c r="D103" s="9" t="s">
        <v>582</v>
      </c>
      <c r="E103" s="9" t="s">
        <v>583</v>
      </c>
    </row>
    <row r="104" spans="1:5" ht="37.5">
      <c r="A104" s="10">
        <v>43581</v>
      </c>
      <c r="B104" s="15" t="s">
        <v>584</v>
      </c>
      <c r="C104" s="17" t="s">
        <v>585</v>
      </c>
      <c r="D104" s="9" t="s">
        <v>586</v>
      </c>
      <c r="E104" s="9" t="s">
        <v>587</v>
      </c>
    </row>
    <row r="105" spans="1:5" ht="13">
      <c r="A105" s="10">
        <v>43581</v>
      </c>
      <c r="B105" s="15" t="s">
        <v>141</v>
      </c>
      <c r="C105" s="17" t="s">
        <v>142</v>
      </c>
      <c r="D105" s="9" t="s">
        <v>588</v>
      </c>
      <c r="E105" s="9" t="s">
        <v>589</v>
      </c>
    </row>
    <row r="106" spans="1:5" ht="13">
      <c r="A106" s="14">
        <v>43581</v>
      </c>
      <c r="B106" s="15" t="s">
        <v>144</v>
      </c>
      <c r="C106" s="15" t="s">
        <v>145</v>
      </c>
      <c r="D106" s="16" t="s">
        <v>590</v>
      </c>
      <c r="E106" s="16" t="s">
        <v>591</v>
      </c>
    </row>
    <row r="107" spans="1:5" ht="25">
      <c r="A107" s="14">
        <v>43581</v>
      </c>
      <c r="B107" s="15" t="s">
        <v>592</v>
      </c>
      <c r="C107" s="15" t="s">
        <v>593</v>
      </c>
      <c r="D107" s="16" t="s">
        <v>594</v>
      </c>
      <c r="E107" s="16" t="s">
        <v>595</v>
      </c>
    </row>
    <row r="108" spans="1:5" ht="25">
      <c r="A108" s="10">
        <v>43581</v>
      </c>
      <c r="B108" s="15" t="s">
        <v>596</v>
      </c>
      <c r="C108" s="17" t="s">
        <v>597</v>
      </c>
      <c r="D108" s="9" t="s">
        <v>598</v>
      </c>
      <c r="E108" s="9" t="s">
        <v>599</v>
      </c>
    </row>
    <row r="109" spans="1:5" ht="13">
      <c r="A109" s="10">
        <v>43582</v>
      </c>
      <c r="B109" s="19" t="s">
        <v>600</v>
      </c>
      <c r="C109" s="17" t="s">
        <v>155</v>
      </c>
      <c r="D109" s="9" t="s">
        <v>601</v>
      </c>
      <c r="E109" s="9" t="s">
        <v>602</v>
      </c>
    </row>
    <row r="110" spans="1:5" ht="13">
      <c r="A110" s="10">
        <v>43582</v>
      </c>
      <c r="B110" s="19" t="s">
        <v>603</v>
      </c>
      <c r="C110" s="17" t="s">
        <v>159</v>
      </c>
      <c r="D110" s="9" t="s">
        <v>604</v>
      </c>
      <c r="E110" s="9" t="s">
        <v>605</v>
      </c>
    </row>
    <row r="111" spans="1:5" ht="13">
      <c r="A111" s="10">
        <v>43582</v>
      </c>
      <c r="B111" s="15" t="s">
        <v>606</v>
      </c>
      <c r="C111" s="17" t="s">
        <v>162</v>
      </c>
      <c r="D111" s="9" t="s">
        <v>607</v>
      </c>
      <c r="E111" s="9" t="s">
        <v>608</v>
      </c>
    </row>
    <row r="112" spans="1:5" ht="13">
      <c r="A112" s="10">
        <v>43582</v>
      </c>
      <c r="B112" s="15" t="s">
        <v>164</v>
      </c>
      <c r="C112" s="17" t="s">
        <v>165</v>
      </c>
      <c r="D112" s="9" t="s">
        <v>609</v>
      </c>
      <c r="E112" s="9" t="s">
        <v>610</v>
      </c>
    </row>
    <row r="113" spans="1:5" ht="13">
      <c r="A113" s="14">
        <v>43582</v>
      </c>
      <c r="B113" s="15" t="s">
        <v>611</v>
      </c>
      <c r="C113" s="15" t="s">
        <v>612</v>
      </c>
      <c r="D113" s="16" t="s">
        <v>613</v>
      </c>
      <c r="E113" s="16" t="s">
        <v>614</v>
      </c>
    </row>
    <row r="114" spans="1:5" ht="13">
      <c r="A114" s="14">
        <v>43583</v>
      </c>
      <c r="B114" s="15" t="s">
        <v>615</v>
      </c>
      <c r="C114" s="15" t="s">
        <v>174</v>
      </c>
      <c r="D114" s="16" t="s">
        <v>616</v>
      </c>
      <c r="E114" s="16" t="s">
        <v>617</v>
      </c>
    </row>
    <row r="115" spans="1:5" ht="13">
      <c r="A115" s="10">
        <v>43591</v>
      </c>
      <c r="B115" s="15" t="s">
        <v>178</v>
      </c>
      <c r="C115" s="17" t="s">
        <v>179</v>
      </c>
      <c r="D115" s="9" t="s">
        <v>618</v>
      </c>
      <c r="E115" s="9" t="s">
        <v>619</v>
      </c>
    </row>
    <row r="116" spans="1:5" ht="13">
      <c r="A116" s="10">
        <v>43592</v>
      </c>
      <c r="B116" s="6" t="s">
        <v>620</v>
      </c>
      <c r="C116" s="17" t="s">
        <v>184</v>
      </c>
      <c r="D116" s="9" t="s">
        <v>621</v>
      </c>
      <c r="E116" s="9" t="s">
        <v>622</v>
      </c>
    </row>
    <row r="117" spans="1:5" ht="13">
      <c r="A117" s="10">
        <v>43592</v>
      </c>
      <c r="B117" s="15" t="s">
        <v>186</v>
      </c>
      <c r="C117" s="17" t="s">
        <v>187</v>
      </c>
      <c r="D117" s="9" t="s">
        <v>623</v>
      </c>
      <c r="E117" s="9" t="s">
        <v>624</v>
      </c>
    </row>
    <row r="118" spans="1:5" ht="13">
      <c r="A118" s="14">
        <v>43592</v>
      </c>
      <c r="B118" s="15" t="s">
        <v>625</v>
      </c>
      <c r="C118" s="15" t="s">
        <v>190</v>
      </c>
      <c r="D118" s="16" t="s">
        <v>626</v>
      </c>
      <c r="E118" s="16" t="s">
        <v>627</v>
      </c>
    </row>
    <row r="119" spans="1:5" ht="13">
      <c r="A119" s="10">
        <v>43593</v>
      </c>
      <c r="B119" s="15" t="s">
        <v>192</v>
      </c>
      <c r="C119" s="17" t="s">
        <v>193</v>
      </c>
      <c r="D119" s="9" t="s">
        <v>628</v>
      </c>
      <c r="E119" s="9" t="s">
        <v>629</v>
      </c>
    </row>
    <row r="120" spans="1:5" ht="13">
      <c r="A120" s="14">
        <v>43593</v>
      </c>
      <c r="B120" s="15" t="s">
        <v>195</v>
      </c>
      <c r="C120" s="21">
        <v>912817147571</v>
      </c>
      <c r="D120" s="16" t="s">
        <v>630</v>
      </c>
      <c r="E120" s="16" t="s">
        <v>631</v>
      </c>
    </row>
    <row r="121" spans="1:5" ht="13">
      <c r="A121" s="14">
        <v>43594</v>
      </c>
      <c r="B121" s="15" t="s">
        <v>200</v>
      </c>
      <c r="C121" s="15" t="s">
        <v>201</v>
      </c>
      <c r="D121" s="16" t="s">
        <v>632</v>
      </c>
      <c r="E121" s="16" t="s">
        <v>633</v>
      </c>
    </row>
    <row r="122" spans="1:5" ht="13">
      <c r="A122" s="14">
        <v>43594</v>
      </c>
      <c r="B122" s="15" t="s">
        <v>203</v>
      </c>
      <c r="C122" s="18">
        <v>912917953829</v>
      </c>
      <c r="D122" s="16" t="s">
        <v>634</v>
      </c>
      <c r="E122" s="16" t="s">
        <v>635</v>
      </c>
    </row>
    <row r="123" spans="1:5" ht="13">
      <c r="A123" s="10">
        <v>43595</v>
      </c>
      <c r="B123" s="19" t="s">
        <v>636</v>
      </c>
      <c r="C123" s="6" t="s">
        <v>209</v>
      </c>
      <c r="D123" s="9" t="s">
        <v>637</v>
      </c>
      <c r="E123" s="9" t="s">
        <v>638</v>
      </c>
    </row>
    <row r="124" spans="1:5" ht="13">
      <c r="A124" s="14">
        <v>43597</v>
      </c>
      <c r="B124" s="15" t="s">
        <v>639</v>
      </c>
      <c r="C124" s="15" t="s">
        <v>213</v>
      </c>
      <c r="D124" s="16" t="s">
        <v>640</v>
      </c>
      <c r="E124" s="16" t="s">
        <v>641</v>
      </c>
    </row>
    <row r="125" spans="1:5" ht="13">
      <c r="A125" s="10">
        <v>43600</v>
      </c>
      <c r="B125" s="15" t="s">
        <v>215</v>
      </c>
      <c r="C125" s="17" t="s">
        <v>216</v>
      </c>
      <c r="D125" s="9" t="s">
        <v>642</v>
      </c>
      <c r="E125" s="9" t="s">
        <v>643</v>
      </c>
    </row>
    <row r="126" spans="1:5" ht="25">
      <c r="A126" s="14">
        <v>43600</v>
      </c>
      <c r="B126" s="15" t="s">
        <v>644</v>
      </c>
      <c r="C126" s="18">
        <v>913542505273</v>
      </c>
      <c r="D126" s="16" t="s">
        <v>645</v>
      </c>
      <c r="E126" s="16" t="s">
        <v>646</v>
      </c>
    </row>
    <row r="127" spans="1:5" ht="13">
      <c r="A127" s="10">
        <v>43613</v>
      </c>
      <c r="B127" s="17" t="s">
        <v>224</v>
      </c>
      <c r="C127" s="8"/>
      <c r="D127" s="9" t="s">
        <v>647</v>
      </c>
      <c r="E127" s="9" t="s">
        <v>648</v>
      </c>
    </row>
    <row r="128" spans="1:5" ht="25">
      <c r="A128" s="14">
        <v>43613</v>
      </c>
      <c r="B128" s="15" t="s">
        <v>228</v>
      </c>
      <c r="C128" s="18">
        <v>914808407726</v>
      </c>
      <c r="D128" s="16" t="s">
        <v>649</v>
      </c>
      <c r="E128" s="16" t="s">
        <v>650</v>
      </c>
    </row>
    <row r="129" spans="1:5" ht="13">
      <c r="A129" s="14">
        <v>43614</v>
      </c>
      <c r="B129" s="15" t="s">
        <v>651</v>
      </c>
      <c r="C129" s="15" t="s">
        <v>234</v>
      </c>
      <c r="D129" s="16" t="s">
        <v>652</v>
      </c>
      <c r="E129" s="16" t="s">
        <v>653</v>
      </c>
    </row>
    <row r="130" spans="1:5" ht="13">
      <c r="A130" s="10">
        <v>43614</v>
      </c>
      <c r="B130" s="6" t="s">
        <v>237</v>
      </c>
      <c r="C130" s="17" t="s">
        <v>238</v>
      </c>
      <c r="D130" s="9" t="s">
        <v>654</v>
      </c>
      <c r="E130" s="9" t="s">
        <v>655</v>
      </c>
    </row>
    <row r="131" spans="1:5" ht="13">
      <c r="A131" s="10">
        <v>43614</v>
      </c>
      <c r="B131" s="6" t="s">
        <v>656</v>
      </c>
      <c r="C131" s="17" t="s">
        <v>241</v>
      </c>
      <c r="D131" s="9" t="s">
        <v>657</v>
      </c>
      <c r="E131" s="9" t="s">
        <v>658</v>
      </c>
    </row>
    <row r="132" spans="1:5" ht="13">
      <c r="A132" s="10">
        <v>43615</v>
      </c>
      <c r="B132" s="6" t="s">
        <v>245</v>
      </c>
      <c r="C132" s="17" t="s">
        <v>246</v>
      </c>
      <c r="D132" s="9" t="s">
        <v>659</v>
      </c>
      <c r="E132" s="9" t="s">
        <v>660</v>
      </c>
    </row>
    <row r="133" spans="1:5" ht="13">
      <c r="A133" s="14">
        <v>43615</v>
      </c>
      <c r="B133" s="15" t="s">
        <v>661</v>
      </c>
      <c r="C133" s="18">
        <v>914808407726</v>
      </c>
      <c r="D133" s="16" t="s">
        <v>662</v>
      </c>
      <c r="E133" s="16" t="s">
        <v>663</v>
      </c>
    </row>
    <row r="134" spans="1:5" ht="15.75" customHeight="1"/>
    <row r="135" spans="1:5" ht="15.75" customHeight="1"/>
    <row r="136" spans="1:5" ht="15.75" customHeight="1">
      <c r="A136" s="4">
        <v>1</v>
      </c>
      <c r="B136" s="4" t="s">
        <v>664</v>
      </c>
    </row>
    <row r="137" spans="1:5" ht="15.75" customHeight="1">
      <c r="A137" s="4">
        <v>2</v>
      </c>
      <c r="B137" s="4" t="s">
        <v>665</v>
      </c>
    </row>
    <row r="138" spans="1:5" ht="15.75" customHeight="1">
      <c r="A138" s="4">
        <v>3</v>
      </c>
      <c r="B138" s="4" t="s">
        <v>666</v>
      </c>
    </row>
    <row r="139" spans="1:5" ht="15.75" customHeight="1">
      <c r="A139" s="4">
        <v>4</v>
      </c>
      <c r="B139" s="4" t="s">
        <v>667</v>
      </c>
    </row>
    <row r="140" spans="1:5" ht="15.75" customHeight="1">
      <c r="A140" s="4">
        <v>5</v>
      </c>
      <c r="B140" s="4" t="s">
        <v>668</v>
      </c>
    </row>
    <row r="141" spans="1:5" ht="15.75" customHeight="1">
      <c r="A141" s="4">
        <v>6</v>
      </c>
      <c r="B141" s="4" t="s">
        <v>669</v>
      </c>
    </row>
    <row r="142" spans="1:5" ht="15.75" customHeight="1">
      <c r="A142" s="4">
        <v>7</v>
      </c>
      <c r="B142" s="4" t="s">
        <v>670</v>
      </c>
    </row>
    <row r="143" spans="1:5" ht="15.75" customHeight="1">
      <c r="A143" s="4">
        <v>8</v>
      </c>
      <c r="B143" s="4" t="s">
        <v>671</v>
      </c>
    </row>
    <row r="144" spans="1:5" ht="15.75" customHeight="1">
      <c r="A144" s="4">
        <v>9</v>
      </c>
      <c r="B144" s="4" t="s">
        <v>672</v>
      </c>
    </row>
    <row r="145" spans="1:2" ht="15.75" customHeight="1">
      <c r="A145" s="4">
        <v>10</v>
      </c>
      <c r="B145" s="4" t="s">
        <v>673</v>
      </c>
    </row>
    <row r="146" spans="1:2" ht="15.75" customHeight="1">
      <c r="A146" s="4">
        <v>11</v>
      </c>
      <c r="B146" s="4" t="s">
        <v>674</v>
      </c>
    </row>
    <row r="147" spans="1:2" ht="15.75" customHeight="1">
      <c r="A147" s="4">
        <v>12</v>
      </c>
      <c r="B147" s="4" t="s">
        <v>675</v>
      </c>
    </row>
    <row r="148" spans="1:2" ht="15.75" customHeight="1"/>
    <row r="149" spans="1:2" ht="15.75" customHeight="1"/>
    <row r="150" spans="1:2" ht="15.75" customHeight="1"/>
    <row r="151" spans="1:2" ht="15.75" customHeight="1"/>
    <row r="152" spans="1:2" ht="15.75" customHeight="1"/>
    <row r="153" spans="1:2" ht="15.75" customHeight="1"/>
    <row r="154" spans="1:2" ht="15.75" customHeight="1"/>
    <row r="155" spans="1:2" ht="15.75" customHeight="1"/>
    <row r="156" spans="1:2" ht="15.75" customHeight="1"/>
    <row r="157" spans="1:2" ht="15.75" customHeight="1"/>
    <row r="158" spans="1:2" ht="15.75" customHeight="1"/>
    <row r="159" spans="1:2" ht="15.75" customHeight="1"/>
    <row r="160" spans="1: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H83"/>
  <sheetViews>
    <sheetView topLeftCell="A75" workbookViewId="0">
      <selection activeCell="C70" sqref="C70"/>
    </sheetView>
  </sheetViews>
  <sheetFormatPr defaultColWidth="14.3984375" defaultRowHeight="15" customHeight="1"/>
  <cols>
    <col min="1" max="1" width="21.8984375" bestFit="1" customWidth="1"/>
    <col min="2" max="2" width="85.09765625" customWidth="1"/>
    <col min="3" max="3" width="40.5" bestFit="1" customWidth="1"/>
  </cols>
  <sheetData>
    <row r="1" spans="1:8" ht="13">
      <c r="A1" s="1" t="str">
        <f>TRIM('Raw Dataset'!A1)</f>
        <v>Date</v>
      </c>
      <c r="B1" s="2" t="str">
        <f>TRIM('Raw Dataset'!B1)</f>
        <v>Narration</v>
      </c>
      <c r="C1" s="1" t="str">
        <f>TRIM('Raw Dataset'!C1)</f>
        <v>Chq/Ref No</v>
      </c>
      <c r="D1" s="1" t="str">
        <f>TRIM('Raw Dataset'!D1)</f>
        <v>Withdrawal (Dr)/ Deposit (Cr)</v>
      </c>
      <c r="E1" s="1" t="str">
        <f>TRIM('Raw Dataset'!E1)</f>
        <v>Balance</v>
      </c>
      <c r="F1" s="1" t="s">
        <v>0</v>
      </c>
      <c r="G1" s="1" t="s">
        <v>1</v>
      </c>
      <c r="H1" s="1" t="s">
        <v>2</v>
      </c>
    </row>
    <row r="2" spans="1:8" ht="13">
      <c r="A2" s="1" t="str">
        <f>TRIM('Raw Dataset'!A2)</f>
        <v/>
      </c>
      <c r="B2" s="1" t="str">
        <f>TRIM('Raw Dataset'!B2)</f>
        <v>B/F</v>
      </c>
      <c r="C2" s="1" t="str">
        <f>TRIM('Raw Dataset'!C2)</f>
        <v/>
      </c>
      <c r="D2" s="1" t="str">
        <f>TRIM('Raw Dataset'!D2)</f>
        <v>0.00(Cr)</v>
      </c>
      <c r="E2" s="1" t="str">
        <f>TRIM('Raw Dataset'!E2)</f>
        <v>84.48(Cr)</v>
      </c>
      <c r="F2" s="1"/>
      <c r="G2" s="1"/>
      <c r="H2" s="1">
        <f t="shared" ref="H2:H74" si="0">IF((RIGHT(E2,4)="(Cr)"),VALUE(LEFT(E2,LEN(E2)-4)),"-")</f>
        <v>84.48</v>
      </c>
    </row>
    <row r="3" spans="1:8" ht="13">
      <c r="A3" s="10">
        <f>'Raw Dataset'!A3</f>
        <v>43525</v>
      </c>
      <c r="B3" s="1" t="str">
        <f>TRIM('Raw Dataset'!B3)</f>
        <v>TIPS/SCHGS/EXH//SKRILL COM</v>
      </c>
      <c r="C3" s="1" t="str">
        <f>TRIM('Raw Dataset'!C3)</f>
        <v>905708936383</v>
      </c>
      <c r="D3" s="1" t="str">
        <f>TRIM('Raw Dataset'!D3)</f>
        <v>0.55(Dr)</v>
      </c>
      <c r="E3" s="1" t="str">
        <f>TRIM('Raw Dataset'!E3)</f>
        <v>83.93(Cr)</v>
      </c>
      <c r="F3" s="1" t="str">
        <f t="shared" ref="F3:F74" si="1">IF((RIGHT(D3,4)="(Cr)"),VALUE(LEFT(D3,LEN(D3)-4)),"-")</f>
        <v>-</v>
      </c>
      <c r="G3" s="1">
        <f t="shared" ref="G3:G74" si="2">IF((RIGHT(D3,4)="(Dr)"),VALUE(LEFT(D3,LEN(D3)-4)),"-")</f>
        <v>0.55000000000000004</v>
      </c>
      <c r="H3" s="1">
        <f t="shared" si="0"/>
        <v>83.93</v>
      </c>
    </row>
    <row r="4" spans="1:8" ht="13">
      <c r="A4" s="10">
        <f>'Raw Dataset'!A4</f>
        <v>43525</v>
      </c>
      <c r="B4" s="1" t="str">
        <f>TRIM('Raw Dataset'!B4)</f>
        <v>7780CODE(Value Date: 26-02-2019) TIPS/SCHGS/EXH//SKRILL COM</v>
      </c>
      <c r="C4" s="1" t="str">
        <f>TRIM('Raw Dataset'!C4)</f>
        <v>905708203532</v>
      </c>
      <c r="D4" s="1" t="str">
        <f>TRIM('Raw Dataset'!D4)</f>
        <v>1.35(Dr)</v>
      </c>
      <c r="E4" s="1" t="str">
        <f>TRIM('Raw Dataset'!E4)</f>
        <v>82.58(Cr)</v>
      </c>
      <c r="F4" s="1" t="str">
        <f t="shared" si="1"/>
        <v>-</v>
      </c>
      <c r="G4" s="1">
        <f t="shared" si="2"/>
        <v>1.35</v>
      </c>
      <c r="H4" s="1">
        <f t="shared" si="0"/>
        <v>82.58</v>
      </c>
    </row>
    <row r="5" spans="1:8" ht="13">
      <c r="A5" s="10">
        <f>'Raw Dataset'!A5</f>
        <v>43525</v>
      </c>
      <c r="B5" s="1" t="str">
        <f>TRIM('Raw Dataset'!B5)</f>
        <v>7780CODE(Value Date: 26-02-2019) UPI/9035903498@/906057467978/Payment fro</v>
      </c>
      <c r="C5" s="1" t="str">
        <f>TRIM('Raw Dataset'!C5)</f>
        <v>UPI-906019673194</v>
      </c>
      <c r="D5" s="1" t="str">
        <f>TRIM('Raw Dataset'!D5)</f>
        <v>12.00(Dr)</v>
      </c>
      <c r="E5" s="1" t="str">
        <f>TRIM('Raw Dataset'!E5)</f>
        <v>70.58(Cr)</v>
      </c>
      <c r="F5" s="1" t="str">
        <f t="shared" si="1"/>
        <v>-</v>
      </c>
      <c r="G5" s="1">
        <f t="shared" si="2"/>
        <v>12</v>
      </c>
      <c r="H5" s="1">
        <f t="shared" si="0"/>
        <v>70.58</v>
      </c>
    </row>
    <row r="6" spans="1:8" ht="13">
      <c r="A6" s="10">
        <f>'Raw Dataset'!A6</f>
        <v>43526</v>
      </c>
      <c r="B6" s="1" t="str">
        <f>TRIM('Raw Dataset'!B6)</f>
        <v>CASH DEPOSIT- MANYA- SELF</v>
      </c>
      <c r="C6" s="1" t="str">
        <f>TRIM('Raw Dataset'!C6)</f>
        <v/>
      </c>
      <c r="D6" s="1" t="str">
        <f>TRIM('Raw Dataset'!D6)</f>
        <v>3,500.00(Cr)</v>
      </c>
      <c r="E6" s="1" t="str">
        <f>TRIM('Raw Dataset'!E6)</f>
        <v>3,570.58(Cr)</v>
      </c>
      <c r="F6" s="1">
        <f t="shared" si="1"/>
        <v>3500</v>
      </c>
      <c r="G6" s="1" t="str">
        <f t="shared" si="2"/>
        <v>-</v>
      </c>
      <c r="H6" s="1">
        <f t="shared" si="0"/>
        <v>3570.58</v>
      </c>
    </row>
    <row r="7" spans="1:8" ht="13">
      <c r="A7" s="10">
        <f>'Raw Dataset'!A7</f>
        <v>43526</v>
      </c>
      <c r="B7" s="1" t="str">
        <f>TRIM('Raw Dataset'!B7)</f>
        <v>PCI/8387/Skrill.com 7780CODE/+44203308020319/ 12:03</v>
      </c>
      <c r="C7" s="1" t="str">
        <f>TRIM('Raw Dataset'!C7)</f>
        <v>906106255981</v>
      </c>
      <c r="D7" s="1" t="str">
        <f>TRIM('Raw Dataset'!D7)</f>
        <v>2,152.20(Dr)</v>
      </c>
      <c r="E7" s="1" t="str">
        <f>TRIM('Raw Dataset'!E7)</f>
        <v>1,418.38(Cr)</v>
      </c>
      <c r="F7" s="1" t="str">
        <f t="shared" si="1"/>
        <v>-</v>
      </c>
      <c r="G7" s="1">
        <f t="shared" si="2"/>
        <v>2152.1999999999998</v>
      </c>
      <c r="H7" s="1">
        <f t="shared" si="0"/>
        <v>1418.38</v>
      </c>
    </row>
    <row r="8" spans="1:8" ht="13">
      <c r="A8" s="10">
        <f>'Raw Dataset'!A8</f>
        <v>43526</v>
      </c>
      <c r="B8" s="1" t="str">
        <f>TRIM('Raw Dataset'!B8)</f>
        <v>PCI/8387/Skrill.com 7780CODE/+44203308020319/13:48</v>
      </c>
      <c r="C8" s="1" t="str">
        <f>TRIM('Raw Dataset'!C8)</f>
        <v>906108257163</v>
      </c>
      <c r="D8" s="1" t="str">
        <f>TRIM('Raw Dataset'!D8)</f>
        <v>1,097.61(Dr)</v>
      </c>
      <c r="E8" s="1" t="str">
        <f>TRIM('Raw Dataset'!E8)</f>
        <v>320.77(Cr)</v>
      </c>
      <c r="F8" s="1" t="str">
        <f t="shared" si="1"/>
        <v>-</v>
      </c>
      <c r="G8" s="1">
        <f t="shared" si="2"/>
        <v>1097.6099999999999</v>
      </c>
      <c r="H8" s="1">
        <f t="shared" si="0"/>
        <v>320.77</v>
      </c>
    </row>
    <row r="9" spans="1:8" ht="13">
      <c r="A9" s="10">
        <f>'Raw Dataset'!A9</f>
        <v>43526</v>
      </c>
      <c r="B9" s="1" t="str">
        <f>TRIM('Raw Dataset'!B9)</f>
        <v>TIPS/SCHGS/EXH//SKRILL COM</v>
      </c>
      <c r="C9" s="1" t="str">
        <f>TRIM('Raw Dataset'!C9)</f>
        <v>905804122526</v>
      </c>
      <c r="D9" s="1" t="str">
        <f>TRIM('Raw Dataset'!D9)</f>
        <v>2.19(Dr)</v>
      </c>
      <c r="E9" s="1" t="str">
        <f>TRIM('Raw Dataset'!E9)</f>
        <v>318.58(Cr)</v>
      </c>
      <c r="F9" s="1" t="str">
        <f t="shared" si="1"/>
        <v>-</v>
      </c>
      <c r="G9" s="1">
        <f t="shared" si="2"/>
        <v>2.19</v>
      </c>
      <c r="H9" s="1">
        <f t="shared" si="0"/>
        <v>318.58</v>
      </c>
    </row>
    <row r="10" spans="1:8" ht="13">
      <c r="A10" s="10">
        <f>'Raw Dataset'!A10</f>
        <v>43526</v>
      </c>
      <c r="B10" s="1" t="str">
        <f>TRIM('Raw Dataset'!B10)</f>
        <v>7780CODE(Value Date: 27-02-2019) TIPS/SCHGS/EXH//SKRILL COM</v>
      </c>
      <c r="C10" s="1" t="str">
        <f>TRIM('Raw Dataset'!C10)</f>
        <v>905805960074</v>
      </c>
      <c r="D10" s="1" t="str">
        <f>TRIM('Raw Dataset'!D10)</f>
        <v>2.15(Dr)</v>
      </c>
      <c r="E10" s="1" t="str">
        <f>TRIM('Raw Dataset'!E10)</f>
        <v>316.43(Cr)</v>
      </c>
      <c r="F10" s="1" t="str">
        <f t="shared" si="1"/>
        <v>-</v>
      </c>
      <c r="G10" s="1">
        <f t="shared" si="2"/>
        <v>2.15</v>
      </c>
      <c r="H10" s="1">
        <f t="shared" si="0"/>
        <v>316.43</v>
      </c>
    </row>
    <row r="11" spans="1:8" ht="13">
      <c r="A11" s="10">
        <f>'Raw Dataset'!A11</f>
        <v>43526</v>
      </c>
      <c r="B11" s="1" t="str">
        <f>TRIM('Raw Dataset'!B11)</f>
        <v>7780CODE(Value Date: 27-02-2019) PCD/8387/PAYTM/1204770770020319/21:51</v>
      </c>
      <c r="C11" s="1" t="str">
        <f>TRIM('Raw Dataset'!C11)</f>
        <v>906116491204</v>
      </c>
      <c r="D11" s="1" t="str">
        <f>TRIM('Raw Dataset'!D11)</f>
        <v>300.00(Dr)</v>
      </c>
      <c r="E11" s="1" t="str">
        <f>TRIM('Raw Dataset'!E11)</f>
        <v>16.43(Cr)</v>
      </c>
      <c r="F11" s="1" t="str">
        <f t="shared" si="1"/>
        <v>-</v>
      </c>
      <c r="G11" s="1">
        <f t="shared" si="2"/>
        <v>300</v>
      </c>
      <c r="H11" s="1">
        <f t="shared" si="0"/>
        <v>16.43</v>
      </c>
    </row>
    <row r="12" spans="1:8" ht="13">
      <c r="A12" s="10">
        <f>'Raw Dataset'!A12</f>
        <v>43529</v>
      </c>
      <c r="B12" s="1" t="str">
        <f>TRIM('Raw Dataset'!B12)</f>
        <v>UPI/anilmanish2/906419784758/UPI</v>
      </c>
      <c r="C12" s="1" t="str">
        <f>TRIM('Raw Dataset'!C12)</f>
        <v>UPI-906419348340</v>
      </c>
      <c r="D12" s="1" t="str">
        <f>TRIM('Raw Dataset'!D12)</f>
        <v>15.00(Dr)</v>
      </c>
      <c r="E12" s="1" t="str">
        <f>TRIM('Raw Dataset'!E12)</f>
        <v>1.43(Cr)</v>
      </c>
      <c r="F12" s="1" t="str">
        <f t="shared" si="1"/>
        <v>-</v>
      </c>
      <c r="G12" s="1">
        <f t="shared" si="2"/>
        <v>15</v>
      </c>
      <c r="H12" s="1">
        <f t="shared" si="0"/>
        <v>1.43</v>
      </c>
    </row>
    <row r="13" spans="1:8" ht="13">
      <c r="A13" s="10">
        <f>'Raw Dataset'!A13</f>
        <v>43530</v>
      </c>
      <c r="B13" s="1" t="str">
        <f>TRIM('Raw Dataset'!B13)</f>
        <v>CASH DEPOSIT MANDYA SELF</v>
      </c>
      <c r="C13" s="1" t="str">
        <f>TRIM('Raw Dataset'!C13)</f>
        <v/>
      </c>
      <c r="D13" s="1" t="str">
        <f>TRIM('Raw Dataset'!D13)</f>
        <v>4,600.00(Cr)</v>
      </c>
      <c r="E13" s="1" t="str">
        <f>TRIM('Raw Dataset'!E13)</f>
        <v>4,601.43(Cr)</v>
      </c>
      <c r="F13" s="1">
        <f t="shared" si="1"/>
        <v>4600</v>
      </c>
      <c r="G13" s="1" t="str">
        <f t="shared" si="2"/>
        <v>-</v>
      </c>
      <c r="H13" s="1">
        <f t="shared" si="0"/>
        <v>4601.43</v>
      </c>
    </row>
    <row r="14" spans="1:8" ht="13">
      <c r="A14" s="10">
        <f>'Raw Dataset'!A14</f>
        <v>43530</v>
      </c>
      <c r="B14" s="1" t="str">
        <f>TRIM('Raw Dataset'!B14)</f>
        <v>PCD/8387/RetailAtom/Mumbai060319/13:57</v>
      </c>
      <c r="C14" s="1" t="str">
        <f>TRIM('Raw Dataset'!C14)</f>
        <v>906508222997</v>
      </c>
      <c r="D14" s="1" t="str">
        <f>TRIM('Raw Dataset'!D14)</f>
        <v>545.00(Dr)</v>
      </c>
      <c r="E14" s="1" t="str">
        <f>TRIM('Raw Dataset'!E14)</f>
        <v>4,056.43(Cr)</v>
      </c>
      <c r="F14" s="1" t="str">
        <f t="shared" si="1"/>
        <v>-</v>
      </c>
      <c r="G14" s="1">
        <f t="shared" si="2"/>
        <v>545</v>
      </c>
      <c r="H14" s="1">
        <f t="shared" si="0"/>
        <v>4056.43</v>
      </c>
    </row>
    <row r="15" spans="1:8" ht="13">
      <c r="A15" s="10">
        <f>'Raw Dataset'!A15</f>
        <v>43530</v>
      </c>
      <c r="B15" s="1" t="str">
        <f>TRIM('Raw Dataset'!B15)</f>
        <v>PCI/8387/Skrill.com 7780CODE/+44203308060319/ 14:43</v>
      </c>
      <c r="C15" s="1" t="str">
        <f>TRIM('Raw Dataset'!C15)</f>
        <v>906509088793</v>
      </c>
      <c r="D15" s="1" t="str">
        <f>TRIM('Raw Dataset'!D15)</f>
        <v>2,168.04(Dr)</v>
      </c>
      <c r="E15" s="1" t="str">
        <f>TRIM('Raw Dataset'!E15)</f>
        <v>1,888.39(Cr)</v>
      </c>
      <c r="F15" s="1" t="str">
        <f t="shared" si="1"/>
        <v>-</v>
      </c>
      <c r="G15" s="1">
        <f t="shared" si="2"/>
        <v>2168.04</v>
      </c>
      <c r="H15" s="1">
        <f t="shared" si="0"/>
        <v>1888.39</v>
      </c>
    </row>
    <row r="16" spans="1:8" ht="13">
      <c r="A16" s="10">
        <f>'Raw Dataset'!A16</f>
        <v>43530</v>
      </c>
      <c r="B16" s="1" t="str">
        <f>TRIM('Raw Dataset'!B16)</f>
        <v>PCD/8387/Payu Payments Pvt</v>
      </c>
      <c r="C16" s="1" t="str">
        <f>TRIM('Raw Dataset'!C16)</f>
        <v>906512401128</v>
      </c>
      <c r="D16" s="1" t="str">
        <f>TRIM('Raw Dataset'!D16)</f>
        <v>1,000.00(Dr)</v>
      </c>
      <c r="E16" s="1" t="str">
        <f>TRIM('Raw Dataset'!E16)</f>
        <v>888.39(Cr)</v>
      </c>
      <c r="F16" s="1" t="str">
        <f t="shared" si="1"/>
        <v>-</v>
      </c>
      <c r="G16" s="1">
        <f t="shared" si="2"/>
        <v>1000</v>
      </c>
      <c r="H16" s="1">
        <f t="shared" si="0"/>
        <v>888.39</v>
      </c>
    </row>
    <row r="17" spans="1:8" ht="13">
      <c r="A17" s="10">
        <f>'Raw Dataset'!A17</f>
        <v>43530</v>
      </c>
      <c r="B17" s="1" t="str">
        <f>TRIM('Raw Dataset'!B17)</f>
        <v>ltd/Gurgaon060319/17:37 PCD/8387/Payu Payments Pvt</v>
      </c>
      <c r="C17" s="1" t="str">
        <f>TRIM('Raw Dataset'!C17)</f>
        <v>906512638530</v>
      </c>
      <c r="D17" s="1" t="str">
        <f>TRIM('Raw Dataset'!D17)</f>
        <v>100.00(Dr)</v>
      </c>
      <c r="E17" s="1" t="str">
        <f>TRIM('Raw Dataset'!E17)</f>
        <v>788.39(Cr)</v>
      </c>
      <c r="F17" s="1" t="str">
        <f t="shared" si="1"/>
        <v>-</v>
      </c>
      <c r="G17" s="1">
        <f t="shared" si="2"/>
        <v>100</v>
      </c>
      <c r="H17" s="1">
        <f t="shared" si="0"/>
        <v>788.39</v>
      </c>
    </row>
    <row r="18" spans="1:8" ht="13">
      <c r="A18" s="10">
        <f>'Raw Dataset'!A18</f>
        <v>43530</v>
      </c>
      <c r="B18" s="1" t="str">
        <f>TRIM('Raw Dataset'!B18)</f>
        <v>ltd/Gurgaon060319/18:16 PCI/8387/Skrill.com 7780CODE/+44203308060319/18:42</v>
      </c>
      <c r="C18" s="1" t="str">
        <f>TRIM('Raw Dataset'!C18)</f>
        <v>906513474695</v>
      </c>
      <c r="D18" s="1" t="str">
        <f>TRIM('Raw Dataset'!D18)</f>
        <v>736.67(Dr)</v>
      </c>
      <c r="E18" s="1" t="str">
        <f>TRIM('Raw Dataset'!E18)</f>
        <v>51.72(Cr)</v>
      </c>
      <c r="F18" s="1" t="str">
        <f t="shared" si="1"/>
        <v>-</v>
      </c>
      <c r="G18" s="1">
        <f t="shared" si="2"/>
        <v>736.67</v>
      </c>
      <c r="H18" s="1">
        <f t="shared" si="0"/>
        <v>51.72</v>
      </c>
    </row>
    <row r="19" spans="1:8" ht="13">
      <c r="A19" s="14">
        <f>'Raw Dataset'!A19</f>
        <v>43530</v>
      </c>
      <c r="B19" s="1" t="str">
        <f>TRIM('Raw Dataset'!B19)</f>
        <v>UPI/billdesk.re/906518955474/UPI</v>
      </c>
      <c r="C19" s="1" t="str">
        <f>TRIM('Raw Dataset'!C19)</f>
        <v>UPI-906518018501</v>
      </c>
      <c r="D19" s="1" t="str">
        <f>TRIM('Raw Dataset'!D19)</f>
        <v>51.00(Dr)</v>
      </c>
      <c r="E19" s="1" t="str">
        <f>TRIM('Raw Dataset'!E19)</f>
        <v>0.72(Cr)</v>
      </c>
      <c r="F19" s="1" t="str">
        <f t="shared" si="1"/>
        <v>-</v>
      </c>
      <c r="G19" s="1">
        <f t="shared" si="2"/>
        <v>51</v>
      </c>
      <c r="H19" s="1">
        <f t="shared" si="0"/>
        <v>0.72</v>
      </c>
    </row>
    <row r="20" spans="1:8" ht="13">
      <c r="A20" s="10">
        <f>'Raw Dataset'!A20</f>
        <v>43531</v>
      </c>
      <c r="B20" s="1" t="str">
        <f>TRIM('Raw Dataset'!B20)</f>
        <v>IMPS from ARUN K Ref 906609384896</v>
      </c>
      <c r="C20" s="1" t="str">
        <f>TRIM('Raw Dataset'!C20)</f>
        <v>IMPS-906609239373</v>
      </c>
      <c r="D20" s="1" t="str">
        <f>TRIM('Raw Dataset'!D20)</f>
        <v>500.00(Cr)</v>
      </c>
      <c r="E20" s="1" t="str">
        <f>TRIM('Raw Dataset'!E20)</f>
        <v>500.72(Cr)</v>
      </c>
      <c r="F20" s="1">
        <f t="shared" si="1"/>
        <v>500</v>
      </c>
      <c r="G20" s="1" t="str">
        <f t="shared" si="2"/>
        <v>-</v>
      </c>
      <c r="H20" s="1">
        <f t="shared" si="0"/>
        <v>500.72</v>
      </c>
    </row>
    <row r="21" spans="1:8" ht="13">
      <c r="A21" s="14">
        <f>'Raw Dataset'!A21</f>
        <v>43532</v>
      </c>
      <c r="B21" s="1" t="str">
        <f>TRIM('Raw Dataset'!B21)</f>
        <v>PCD/8387/Payu Payments Pvt ltd/Gurgaon080319/09:18</v>
      </c>
      <c r="C21" s="1" t="str">
        <f>TRIM('Raw Dataset'!C21)</f>
        <v>906703567473</v>
      </c>
      <c r="D21" s="1" t="str">
        <f>TRIM('Raw Dataset'!D21)</f>
        <v>500.00(Dr)</v>
      </c>
      <c r="E21" s="1" t="str">
        <f>TRIM('Raw Dataset'!E21)</f>
        <v>0.72(Cr)</v>
      </c>
      <c r="F21" s="1" t="str">
        <f t="shared" si="1"/>
        <v>-</v>
      </c>
      <c r="G21" s="1">
        <f t="shared" si="2"/>
        <v>500</v>
      </c>
      <c r="H21" s="1">
        <f t="shared" si="0"/>
        <v>0.72</v>
      </c>
    </row>
    <row r="22" spans="1:8" ht="13">
      <c r="A22" s="14">
        <f>'Raw Dataset'!A22</f>
        <v>43533</v>
      </c>
      <c r="B22" s="1" t="str">
        <f>TRIM('Raw Dataset'!B22)</f>
        <v>UPI/akhilpant48/906811748140/UPI</v>
      </c>
      <c r="C22" s="1" t="str">
        <f>TRIM('Raw Dataset'!C22)</f>
        <v>UPI-906811426588</v>
      </c>
      <c r="D22" s="1" t="str">
        <f>TRIM('Raw Dataset'!D22)</f>
        <v>3,000.00(Cr)</v>
      </c>
      <c r="E22" s="1" t="str">
        <f>TRIM('Raw Dataset'!E22)</f>
        <v>3,000.72(Cr)</v>
      </c>
      <c r="F22" s="1">
        <f t="shared" si="1"/>
        <v>3000</v>
      </c>
      <c r="G22" s="1" t="str">
        <f t="shared" si="2"/>
        <v>-</v>
      </c>
      <c r="H22" s="1">
        <f t="shared" si="0"/>
        <v>3000.72</v>
      </c>
    </row>
    <row r="23" spans="1:8" ht="13">
      <c r="A23" s="10">
        <f>'Raw Dataset'!A23</f>
        <v>43533</v>
      </c>
      <c r="B23" s="1" t="str">
        <f>TRIM('Raw Dataset'!B23)</f>
        <v>UPI/goog-paymen/906811852977/UPI</v>
      </c>
      <c r="C23" s="1" t="str">
        <f>TRIM('Raw Dataset'!C23)</f>
        <v>UPI-906811430717</v>
      </c>
      <c r="D23" s="1" t="str">
        <f>TRIM('Raw Dataset'!D23)</f>
        <v>10.00(Cr)</v>
      </c>
      <c r="E23" s="1" t="str">
        <f>TRIM('Raw Dataset'!E23)</f>
        <v>3,010.72(Cr)</v>
      </c>
      <c r="F23" s="1">
        <f t="shared" si="1"/>
        <v>10</v>
      </c>
      <c r="G23" s="1" t="str">
        <f t="shared" si="2"/>
        <v>-</v>
      </c>
      <c r="H23" s="1">
        <f t="shared" si="0"/>
        <v>3010.72</v>
      </c>
    </row>
    <row r="24" spans="1:8" ht="13">
      <c r="A24" s="10">
        <f>'Raw Dataset'!A24</f>
        <v>43533</v>
      </c>
      <c r="B24" s="1" t="str">
        <f>TRIM('Raw Dataset'!B24)</f>
        <v>UPI/akhilpant48/906811783078/UPI</v>
      </c>
      <c r="C24" s="1" t="str">
        <f>TRIM('Raw Dataset'!C24)</f>
        <v>UPI-906811443295</v>
      </c>
      <c r="D24" s="1" t="str">
        <f>TRIM('Raw Dataset'!D24)</f>
        <v>2,000.00(Cr)</v>
      </c>
      <c r="E24" s="1" t="str">
        <f>TRIM('Raw Dataset'!E24)</f>
        <v>5,010.72(Cr)</v>
      </c>
      <c r="F24" s="1">
        <f t="shared" si="1"/>
        <v>2000</v>
      </c>
      <c r="G24" s="1" t="str">
        <f t="shared" si="2"/>
        <v>-</v>
      </c>
      <c r="H24" s="1">
        <f t="shared" si="0"/>
        <v>5010.72</v>
      </c>
    </row>
    <row r="25" spans="1:8" ht="13">
      <c r="A25" s="14">
        <f>'Raw Dataset'!A25</f>
        <v>43533</v>
      </c>
      <c r="B25" s="1" t="str">
        <f>TRIM('Raw Dataset'!B25)</f>
        <v>PCD/8387/Payu Payments Pvt</v>
      </c>
      <c r="C25" s="1" t="str">
        <f>TRIM('Raw Dataset'!C25)</f>
        <v>906805890306</v>
      </c>
      <c r="D25" s="1" t="str">
        <f>TRIM('Raw Dataset'!D25)</f>
        <v>2,500.00(Dr)</v>
      </c>
      <c r="E25" s="1" t="str">
        <f>TRIM('Raw Dataset'!E25)</f>
        <v>2,510.72(Cr)</v>
      </c>
      <c r="F25" s="1" t="str">
        <f t="shared" si="1"/>
        <v>-</v>
      </c>
      <c r="G25" s="1">
        <f t="shared" si="2"/>
        <v>2500</v>
      </c>
      <c r="H25" s="1">
        <f t="shared" si="0"/>
        <v>2510.7199999999998</v>
      </c>
    </row>
    <row r="26" spans="1:8" ht="13">
      <c r="A26" s="10">
        <f>'Raw Dataset'!A26</f>
        <v>43533</v>
      </c>
      <c r="B26" s="1" t="str">
        <f>TRIM('Raw Dataset'!B26)</f>
        <v>ltd/Gurgaon090319/11:29 PCI/8387/Skrill.com 7780CODE/+44203308090319/15:35</v>
      </c>
      <c r="C26" s="1" t="str">
        <f>TRIM('Raw Dataset'!C26)</f>
        <v>906810982802</v>
      </c>
      <c r="D26" s="1" t="str">
        <f>TRIM('Raw Dataset'!D26)</f>
        <v>1,309.47(Dr)</v>
      </c>
      <c r="E26" s="1" t="str">
        <f>TRIM('Raw Dataset'!E26)</f>
        <v>1,201.25(Cr)</v>
      </c>
      <c r="F26" s="1" t="str">
        <f t="shared" si="1"/>
        <v>-</v>
      </c>
      <c r="G26" s="1">
        <f t="shared" si="2"/>
        <v>1309.47</v>
      </c>
      <c r="H26" s="1">
        <f t="shared" si="0"/>
        <v>1201.25</v>
      </c>
    </row>
    <row r="27" spans="1:8" ht="13">
      <c r="A27" s="14">
        <f>'Raw Dataset'!A27</f>
        <v>43533</v>
      </c>
      <c r="B27" s="1" t="str">
        <f>TRIM('Raw Dataset'!B27)</f>
        <v>UPI/9035903498@/906860978637/Payment fro</v>
      </c>
      <c r="C27" s="1" t="str">
        <f>TRIM('Raw Dataset'!C27)</f>
        <v>UPI-906815858063</v>
      </c>
      <c r="D27" s="1" t="str">
        <f>TRIM('Raw Dataset'!D27)</f>
        <v>25.00(Dr)</v>
      </c>
      <c r="E27" s="1" t="str">
        <f>TRIM('Raw Dataset'!E27)</f>
        <v>1,176.25(Cr)</v>
      </c>
      <c r="F27" s="1" t="str">
        <f t="shared" si="1"/>
        <v>-</v>
      </c>
      <c r="G27" s="1">
        <f t="shared" si="2"/>
        <v>25</v>
      </c>
      <c r="H27" s="1">
        <f t="shared" si="0"/>
        <v>1176.25</v>
      </c>
    </row>
    <row r="28" spans="1:8" ht="13">
      <c r="A28" s="10">
        <f>'Raw Dataset'!A28</f>
        <v>43534</v>
      </c>
      <c r="B28" s="1" t="str">
        <f>TRIM('Raw Dataset'!B28)</f>
        <v>UPI/9035903498@/906940640923/Payment fro</v>
      </c>
      <c r="C28" s="1" t="str">
        <f>TRIM('Raw Dataset'!C28)</f>
        <v>UPI-906910873787</v>
      </c>
      <c r="D28" s="1" t="str">
        <f>TRIM('Raw Dataset'!D28)</f>
        <v>20.00(Dr)</v>
      </c>
      <c r="E28" s="1" t="str">
        <f>TRIM('Raw Dataset'!E28)</f>
        <v>1,156.25(Cr)</v>
      </c>
      <c r="F28" s="1" t="str">
        <f t="shared" si="1"/>
        <v>-</v>
      </c>
      <c r="G28" s="1">
        <f t="shared" si="2"/>
        <v>20</v>
      </c>
      <c r="H28" s="1">
        <f t="shared" si="0"/>
        <v>1156.25</v>
      </c>
    </row>
    <row r="29" spans="1:8" ht="13">
      <c r="A29" s="10">
        <f>'Raw Dataset'!A29</f>
        <v>43534</v>
      </c>
      <c r="B29" s="1" t="str">
        <f>TRIM('Raw Dataset'!B29)</f>
        <v>UPI/cyberiaitce/906913856025/UPI</v>
      </c>
      <c r="C29" s="1" t="str">
        <f>TRIM('Raw Dataset'!C29)</f>
        <v>UPI-906913134134</v>
      </c>
      <c r="D29" s="1" t="str">
        <f>TRIM('Raw Dataset'!D29)</f>
        <v>1,000.00(Dr)</v>
      </c>
      <c r="E29" s="1" t="str">
        <f>TRIM('Raw Dataset'!E29)</f>
        <v>156.25(Cr)</v>
      </c>
      <c r="F29" s="1" t="str">
        <f t="shared" si="1"/>
        <v>-</v>
      </c>
      <c r="G29" s="1">
        <f t="shared" si="2"/>
        <v>1000</v>
      </c>
      <c r="H29" s="1">
        <f t="shared" si="0"/>
        <v>156.25</v>
      </c>
    </row>
    <row r="30" spans="1:8" ht="13">
      <c r="A30" s="14">
        <f>'Raw Dataset'!A30</f>
        <v>43534</v>
      </c>
      <c r="B30" s="1" t="str">
        <f>TRIM('Raw Dataset'!B30)</f>
        <v>PCD/8387/Payu Payments Pvt</v>
      </c>
      <c r="C30" s="1" t="str">
        <f>TRIM('Raw Dataset'!C30)</f>
        <v>906914668961</v>
      </c>
      <c r="D30" s="1" t="str">
        <f>TRIM('Raw Dataset'!D30)</f>
        <v>150.00(Dr)</v>
      </c>
      <c r="E30" s="1" t="str">
        <f>TRIM('Raw Dataset'!E30)</f>
        <v>6.25(Cr)</v>
      </c>
      <c r="F30" s="1" t="str">
        <f t="shared" si="1"/>
        <v>-</v>
      </c>
      <c r="G30" s="1">
        <f t="shared" si="2"/>
        <v>150</v>
      </c>
      <c r="H30" s="1">
        <f t="shared" si="0"/>
        <v>6.25</v>
      </c>
    </row>
    <row r="31" spans="1:8" ht="13">
      <c r="A31" s="10">
        <f>'Raw Dataset'!A31</f>
        <v>43534</v>
      </c>
      <c r="B31" s="1" t="str">
        <f>TRIM('Raw Dataset'!B31)</f>
        <v>ltd/Gurgaon100319/20:19 IMPS from Mr J TEJA Ref906922768248</v>
      </c>
      <c r="C31" s="1" t="str">
        <f>TRIM('Raw Dataset'!C31)</f>
        <v>IMPS-906922428927</v>
      </c>
      <c r="D31" s="1" t="str">
        <f>TRIM('Raw Dataset'!D31)</f>
        <v>1,000.00(Cr)</v>
      </c>
      <c r="E31" s="1" t="str">
        <f>TRIM('Raw Dataset'!E31)</f>
        <v>1,006.25(Cr)</v>
      </c>
      <c r="F31" s="1">
        <f t="shared" si="1"/>
        <v>1000</v>
      </c>
      <c r="G31" s="1" t="str">
        <f t="shared" si="2"/>
        <v>-</v>
      </c>
      <c r="H31" s="1">
        <f t="shared" si="0"/>
        <v>1006.25</v>
      </c>
    </row>
    <row r="32" spans="1:8" ht="13">
      <c r="A32" s="10">
        <f>'Raw Dataset'!A32</f>
        <v>43534</v>
      </c>
      <c r="B32" s="1" t="str">
        <f>TRIM('Raw Dataset'!B32)</f>
        <v>UPI/billdesk.re/906922958400/UPI</v>
      </c>
      <c r="C32" s="1" t="str">
        <f>TRIM('Raw Dataset'!C32)</f>
        <v>UPI-906922951708</v>
      </c>
      <c r="D32" s="1" t="str">
        <f>TRIM('Raw Dataset'!D32)</f>
        <v>21.00(Dr)</v>
      </c>
      <c r="E32" s="1" t="str">
        <f>TRIM('Raw Dataset'!E32)</f>
        <v>985.25(Cr)</v>
      </c>
      <c r="F32" s="1" t="str">
        <f t="shared" si="1"/>
        <v>-</v>
      </c>
      <c r="G32" s="1">
        <f t="shared" si="2"/>
        <v>21</v>
      </c>
      <c r="H32" s="1">
        <f t="shared" si="0"/>
        <v>985.25</v>
      </c>
    </row>
    <row r="33" spans="1:8" ht="13">
      <c r="A33" s="14">
        <f>'Raw Dataset'!A33</f>
        <v>43534</v>
      </c>
      <c r="B33" s="1" t="str">
        <f>TRIM('Raw Dataset'!B33)</f>
        <v>PCD/8387/Payu Payments Pvt</v>
      </c>
      <c r="C33" s="1" t="str">
        <f>TRIM('Raw Dataset'!C33)</f>
        <v>906917592684</v>
      </c>
      <c r="D33" s="1" t="str">
        <f>TRIM('Raw Dataset'!D33)</f>
        <v>950.00(Dr)</v>
      </c>
      <c r="E33" s="1" t="str">
        <f>TRIM('Raw Dataset'!E33)</f>
        <v>35.25(Cr)</v>
      </c>
      <c r="F33" s="1" t="str">
        <f t="shared" si="1"/>
        <v>-</v>
      </c>
      <c r="G33" s="1">
        <f t="shared" si="2"/>
        <v>950</v>
      </c>
      <c r="H33" s="1">
        <f t="shared" si="0"/>
        <v>35.25</v>
      </c>
    </row>
    <row r="34" spans="1:8" ht="13">
      <c r="A34" s="10">
        <f>'Raw Dataset'!A34</f>
        <v>43535</v>
      </c>
      <c r="B34" s="1" t="str">
        <f>TRIM('Raw Dataset'!B34)</f>
        <v>ltd/Gurgaon100319/23:01 UPI/9035903498@/907030276580/Payment fro</v>
      </c>
      <c r="C34" s="1" t="str">
        <f>TRIM('Raw Dataset'!C34)</f>
        <v>UPI-907010401470</v>
      </c>
      <c r="D34" s="1" t="str">
        <f>TRIM('Raw Dataset'!D34)</f>
        <v>20.00(Dr)</v>
      </c>
      <c r="E34" s="1" t="str">
        <f>TRIM('Raw Dataset'!E34)</f>
        <v>15.25(Cr)</v>
      </c>
      <c r="F34" s="1" t="str">
        <f t="shared" si="1"/>
        <v>-</v>
      </c>
      <c r="G34" s="1">
        <f t="shared" si="2"/>
        <v>20</v>
      </c>
      <c r="H34" s="1">
        <f t="shared" si="0"/>
        <v>15.25</v>
      </c>
    </row>
    <row r="35" spans="1:8" ht="13">
      <c r="A35" s="14">
        <f>'Raw Dataset'!A35</f>
        <v>43535</v>
      </c>
      <c r="B35" s="1" t="str">
        <f>TRIM('Raw Dataset'!B35)</f>
        <v>DIFF IN SETT//SKRILL COM</v>
      </c>
      <c r="C35" s="1" t="str">
        <f>TRIM('Raw Dataset'!C35)</f>
        <v>906513474695</v>
      </c>
      <c r="D35" s="1" t="str">
        <f>TRIM('Raw Dataset'!D35)</f>
        <v>4.63(Cr)</v>
      </c>
      <c r="E35" s="1" t="str">
        <f>TRIM('Raw Dataset'!E35)</f>
        <v>19.88(Cr)</v>
      </c>
      <c r="F35" s="1">
        <f t="shared" si="1"/>
        <v>4.63</v>
      </c>
      <c r="G35" s="1" t="str">
        <f t="shared" si="2"/>
        <v>-</v>
      </c>
      <c r="H35" s="1">
        <f t="shared" si="0"/>
        <v>19.88</v>
      </c>
    </row>
    <row r="36" spans="1:8" ht="13">
      <c r="A36" s="10">
        <f>'Raw Dataset'!A36</f>
        <v>43535</v>
      </c>
      <c r="B36" s="1" t="str">
        <f>TRIM('Raw Dataset'!B36)</f>
        <v>7780CODE(Value Date: 06-03-2019) DIFF IN SETT//SKRILL COM7780CODE(Value Date: 06-03-2019)</v>
      </c>
      <c r="C36" s="1" t="str">
        <f>TRIM('Raw Dataset'!C36)</f>
        <v>906509088793</v>
      </c>
      <c r="D36" s="1" t="str">
        <f>TRIM('Raw Dataset'!D36)</f>
        <v>13.59(Cr)</v>
      </c>
      <c r="E36" s="1" t="str">
        <f>TRIM('Raw Dataset'!E36)</f>
        <v>33.47(Cr)</v>
      </c>
      <c r="F36" s="1">
        <f t="shared" si="1"/>
        <v>13.59</v>
      </c>
      <c r="G36" s="1" t="str">
        <f t="shared" si="2"/>
        <v>-</v>
      </c>
      <c r="H36" s="1">
        <f t="shared" si="0"/>
        <v>33.47</v>
      </c>
    </row>
    <row r="37" spans="1:8" ht="13">
      <c r="A37" s="10">
        <f>'Raw Dataset'!A37</f>
        <v>43535</v>
      </c>
      <c r="B37" s="1" t="str">
        <f>TRIM('Raw Dataset'!B37)</f>
        <v>UPI/9035903498@/907018546044/Payment fro</v>
      </c>
      <c r="C37" s="1" t="str">
        <f>TRIM('Raw Dataset'!C37)</f>
        <v>UPI-907018269203</v>
      </c>
      <c r="D37" s="1" t="str">
        <f>TRIM('Raw Dataset'!D37)</f>
        <v>15.00(Dr)</v>
      </c>
      <c r="E37" s="1" t="str">
        <f>TRIM('Raw Dataset'!E37)</f>
        <v>18.47(Cr)</v>
      </c>
      <c r="F37" s="1" t="str">
        <f t="shared" si="1"/>
        <v>-</v>
      </c>
      <c r="G37" s="1">
        <f t="shared" si="2"/>
        <v>15</v>
      </c>
      <c r="H37" s="1">
        <f t="shared" si="0"/>
        <v>18.47</v>
      </c>
    </row>
    <row r="38" spans="1:8" ht="13">
      <c r="A38" s="10">
        <f>'Raw Dataset'!A38</f>
        <v>43537</v>
      </c>
      <c r="B38" s="1" t="str">
        <f>TRIM('Raw Dataset'!B38)</f>
        <v>IMPS from ARUN K Ref 907210297426</v>
      </c>
      <c r="C38" s="1" t="str">
        <f>TRIM('Raw Dataset'!C38)</f>
        <v>IMPS-907210356306</v>
      </c>
      <c r="D38" s="1" t="str">
        <f>TRIM('Raw Dataset'!D38)</f>
        <v>8,000.00(Cr)</v>
      </c>
      <c r="E38" s="1" t="str">
        <f>TRIM('Raw Dataset'!E38)</f>
        <v>8,018.47(Cr)</v>
      </c>
      <c r="F38" s="1">
        <f t="shared" si="1"/>
        <v>8000</v>
      </c>
      <c r="G38" s="1" t="str">
        <f t="shared" si="2"/>
        <v>-</v>
      </c>
      <c r="H38" s="1">
        <f t="shared" si="0"/>
        <v>8018.47</v>
      </c>
    </row>
    <row r="39" spans="1:8" ht="13">
      <c r="A39" s="10">
        <f>'Raw Dataset'!A39</f>
        <v>43537</v>
      </c>
      <c r="B39" s="1" t="str">
        <f>TRIM('Raw Dataset'!B39)</f>
        <v>UPI/cyberiaitce/907211930190/UPI</v>
      </c>
      <c r="C39" s="1" t="str">
        <f>TRIM('Raw Dataset'!C39)</f>
        <v>UPI-907211916983</v>
      </c>
      <c r="D39" s="1" t="str">
        <f>TRIM('Raw Dataset'!D39)</f>
        <v>100.00(Dr)</v>
      </c>
      <c r="E39" s="1" t="str">
        <f>TRIM('Raw Dataset'!E39)</f>
        <v>7,918.47(Cr)</v>
      </c>
      <c r="F39" s="1" t="str">
        <f t="shared" si="1"/>
        <v>-</v>
      </c>
      <c r="G39" s="1">
        <f t="shared" si="2"/>
        <v>100</v>
      </c>
      <c r="H39" s="1">
        <f t="shared" si="0"/>
        <v>7918.47</v>
      </c>
    </row>
    <row r="40" spans="1:8" ht="13">
      <c r="A40" s="10">
        <f>'Raw Dataset'!A40</f>
        <v>43537</v>
      </c>
      <c r="B40" s="1" t="str">
        <f>TRIM('Raw Dataset'!B40)</f>
        <v>UPI/abhishekksr/907212027221/UPI</v>
      </c>
      <c r="C40" s="1" t="str">
        <f>TRIM('Raw Dataset'!C40)</f>
        <v>UPI-907212981613</v>
      </c>
      <c r="D40" s="1" t="str">
        <f>TRIM('Raw Dataset'!D40)</f>
        <v>6,000.00(Dr)</v>
      </c>
      <c r="E40" s="1" t="str">
        <f>TRIM('Raw Dataset'!E40)</f>
        <v>1,918.47(Cr)</v>
      </c>
      <c r="F40" s="1" t="str">
        <f t="shared" si="1"/>
        <v>-</v>
      </c>
      <c r="G40" s="1">
        <f t="shared" si="2"/>
        <v>6000</v>
      </c>
      <c r="H40" s="1">
        <f t="shared" si="0"/>
        <v>1918.47</v>
      </c>
    </row>
    <row r="41" spans="1:8" ht="13">
      <c r="A41" s="10">
        <f>'Raw Dataset'!A41</f>
        <v>43537</v>
      </c>
      <c r="B41" s="1" t="str">
        <f>TRIM('Raw Dataset'!B41)</f>
        <v>UPI/goog-paymen/907212915196/UPI</v>
      </c>
      <c r="C41" s="1" t="str">
        <f>TRIM('Raw Dataset'!C41)</f>
        <v>UPI-907212982294</v>
      </c>
      <c r="D41" s="1" t="str">
        <f>TRIM('Raw Dataset'!D41)</f>
        <v>10.00(Cr)</v>
      </c>
      <c r="E41" s="1" t="str">
        <f>TRIM('Raw Dataset'!E41)</f>
        <v>1,928.47(Cr)</v>
      </c>
      <c r="F41" s="1">
        <f t="shared" si="1"/>
        <v>10</v>
      </c>
      <c r="G41" s="1" t="str">
        <f t="shared" si="2"/>
        <v>-</v>
      </c>
      <c r="H41" s="1">
        <f t="shared" si="0"/>
        <v>1928.47</v>
      </c>
    </row>
    <row r="42" spans="1:8" ht="13">
      <c r="A42" s="14">
        <f>'Raw Dataset'!A42</f>
        <v>43537</v>
      </c>
      <c r="B42" s="1" t="str">
        <f>TRIM('Raw Dataset'!B42)</f>
        <v>PCI/8387/Skrill.com 6735CODE/+44203308130319/13:</v>
      </c>
      <c r="C42" s="1" t="str">
        <f>TRIM('Raw Dataset'!C42)</f>
        <v>907208155696</v>
      </c>
      <c r="D42" s="1" t="str">
        <f>TRIM('Raw Dataset'!D42)</f>
        <v>1,100.87(Dr)</v>
      </c>
      <c r="E42" s="1" t="str">
        <f>TRIM('Raw Dataset'!E42)</f>
        <v>827.60(Cr)</v>
      </c>
      <c r="F42" s="1" t="str">
        <f t="shared" si="1"/>
        <v>-</v>
      </c>
      <c r="G42" s="1">
        <f t="shared" si="2"/>
        <v>1100.8699999999999</v>
      </c>
      <c r="H42" s="1">
        <f t="shared" si="0"/>
        <v>827.6</v>
      </c>
    </row>
    <row r="43" spans="1:8" ht="13">
      <c r="A43" s="14">
        <f>'Raw Dataset'!A43</f>
        <v>43537</v>
      </c>
      <c r="B43" s="1" t="str">
        <f>TRIM('Raw Dataset'!B43)</f>
        <v>PCD/8387/Payu Payments Pvt</v>
      </c>
      <c r="C43" s="1" t="str">
        <f>TRIM('Raw Dataset'!C43)</f>
        <v>907209847062</v>
      </c>
      <c r="D43" s="1" t="str">
        <f>TRIM('Raw Dataset'!D43)</f>
        <v>650.00(Dr)</v>
      </c>
      <c r="E43" s="1" t="str">
        <f>TRIM('Raw Dataset'!E43)</f>
        <v>177.60(Cr)</v>
      </c>
      <c r="F43" s="1" t="str">
        <f t="shared" si="1"/>
        <v>-</v>
      </c>
      <c r="G43" s="1">
        <f t="shared" si="2"/>
        <v>650</v>
      </c>
      <c r="H43" s="1">
        <f t="shared" si="0"/>
        <v>177.6</v>
      </c>
    </row>
    <row r="44" spans="1:8" ht="13">
      <c r="A44" s="10">
        <f>'Raw Dataset'!A44</f>
        <v>43537</v>
      </c>
      <c r="B44" s="1" t="str">
        <f>TRIM('Raw Dataset'!B44)</f>
        <v>ltd/Gurgaon130319/15:14 UPI/billdesk.re/907218785298/UPI</v>
      </c>
      <c r="C44" s="1" t="str">
        <f>TRIM('Raw Dataset'!C44)</f>
        <v>UPI-907218517910</v>
      </c>
      <c r="D44" s="1" t="str">
        <f>TRIM('Raw Dataset'!D44)</f>
        <v>149.00(Dr)</v>
      </c>
      <c r="E44" s="1" t="str">
        <f>TRIM('Raw Dataset'!E44)</f>
        <v>28.60(Cr)</v>
      </c>
      <c r="F44" s="1" t="str">
        <f t="shared" si="1"/>
        <v>-</v>
      </c>
      <c r="G44" s="1">
        <f t="shared" si="2"/>
        <v>149</v>
      </c>
      <c r="H44" s="1">
        <f t="shared" si="0"/>
        <v>28.6</v>
      </c>
    </row>
    <row r="45" spans="1:8" ht="13">
      <c r="A45" s="10">
        <f>'Raw Dataset'!A45</f>
        <v>43537</v>
      </c>
      <c r="B45" s="1" t="str">
        <f>TRIM('Raw Dataset'!B45)</f>
        <v>UPI/9035903498@/907240222099/Payment fro</v>
      </c>
      <c r="C45" s="1" t="str">
        <f>TRIM('Raw Dataset'!C45)</f>
        <v>UPI-907220737089</v>
      </c>
      <c r="D45" s="1" t="str">
        <f>TRIM('Raw Dataset'!D45)</f>
        <v>20.00(Dr)</v>
      </c>
      <c r="E45" s="1" t="str">
        <f>TRIM('Raw Dataset'!E45)</f>
        <v>8.60(Cr)</v>
      </c>
      <c r="F45" s="1" t="str">
        <f t="shared" si="1"/>
        <v>-</v>
      </c>
      <c r="G45" s="1">
        <f t="shared" si="2"/>
        <v>20</v>
      </c>
      <c r="H45" s="1">
        <f t="shared" si="0"/>
        <v>8.6</v>
      </c>
    </row>
    <row r="46" spans="1:8" ht="13">
      <c r="A46" s="10">
        <f>'Raw Dataset'!A46</f>
        <v>43537</v>
      </c>
      <c r="B46" s="1" t="str">
        <f>TRIM('Raw Dataset'!B46)</f>
        <v>UPI/hrithikkuma/907220867494/UPI</v>
      </c>
      <c r="C46" s="1" t="str">
        <f>TRIM('Raw Dataset'!C46)</f>
        <v>UPI-907220737093</v>
      </c>
      <c r="D46" s="1" t="str">
        <f>TRIM('Raw Dataset'!D46)</f>
        <v>10,000.00(Cr)</v>
      </c>
      <c r="E46" s="1" t="str">
        <f>TRIM('Raw Dataset'!E46)</f>
        <v>10,008.60(Cr)</v>
      </c>
      <c r="F46" s="1">
        <f t="shared" si="1"/>
        <v>10000</v>
      </c>
      <c r="G46" s="1" t="str">
        <f t="shared" si="2"/>
        <v>-</v>
      </c>
      <c r="H46" s="1">
        <f t="shared" si="0"/>
        <v>10008.6</v>
      </c>
    </row>
    <row r="47" spans="1:8" ht="13">
      <c r="A47" s="14">
        <f>'Raw Dataset'!A47</f>
        <v>43537</v>
      </c>
      <c r="B47" s="1" t="str">
        <f>TRIM('Raw Dataset'!B47)</f>
        <v>PCD/8387/Payu Payments Pvt</v>
      </c>
      <c r="C47" s="1" t="str">
        <f>TRIM('Raw Dataset'!C47)</f>
        <v>907216401154</v>
      </c>
      <c r="D47" s="1" t="str">
        <f>TRIM('Raw Dataset'!D47)</f>
        <v>5,000.00(Dr)</v>
      </c>
      <c r="E47" s="1" t="str">
        <f>TRIM('Raw Dataset'!E47)</f>
        <v>5,008.60(Cr)</v>
      </c>
      <c r="F47" s="1" t="str">
        <f t="shared" si="1"/>
        <v>-</v>
      </c>
      <c r="G47" s="1">
        <f t="shared" si="2"/>
        <v>5000</v>
      </c>
      <c r="H47" s="1">
        <f t="shared" si="0"/>
        <v>5008.6000000000004</v>
      </c>
    </row>
    <row r="48" spans="1:8" ht="13">
      <c r="A48" s="10">
        <f>'Raw Dataset'!A48</f>
        <v>43538</v>
      </c>
      <c r="B48" s="1" t="str">
        <f>TRIM('Raw Dataset'!B48)</f>
        <v>ltd/Gurgaon130319/22:03 UPI/add-money@p/907331594226/Oid76316411</v>
      </c>
      <c r="C48" s="1" t="str">
        <f>TRIM('Raw Dataset'!C48)</f>
        <v>UPI-907307159721</v>
      </c>
      <c r="D48" s="1" t="str">
        <f>TRIM('Raw Dataset'!D48)</f>
        <v>20.00(Dr)</v>
      </c>
      <c r="E48" s="1" t="str">
        <f>TRIM('Raw Dataset'!E48)</f>
        <v>4,988.60(Cr)</v>
      </c>
      <c r="F48" s="1" t="str">
        <f t="shared" si="1"/>
        <v>-</v>
      </c>
      <c r="G48" s="1">
        <f t="shared" si="2"/>
        <v>20</v>
      </c>
      <c r="H48" s="1">
        <f t="shared" si="0"/>
        <v>4988.6000000000004</v>
      </c>
    </row>
    <row r="49" spans="1:8" ht="13">
      <c r="A49" s="14">
        <f>'Raw Dataset'!A49</f>
        <v>43538</v>
      </c>
      <c r="B49" s="1" t="str">
        <f>TRIM('Raw Dataset'!B49)</f>
        <v>PCI/8387/Skrill.com 6735CODE/+44203308140319/08:00</v>
      </c>
      <c r="C49" s="1" t="str">
        <f>TRIM('Raw Dataset'!C49)</f>
        <v>907302178172</v>
      </c>
      <c r="D49" s="1" t="str">
        <f>TRIM('Raw Dataset'!D49)</f>
        <v>4,226.87(Dr)</v>
      </c>
      <c r="E49" s="1" t="str">
        <f>TRIM('Raw Dataset'!E49)</f>
        <v>761.73(Cr)</v>
      </c>
      <c r="F49" s="1" t="str">
        <f t="shared" si="1"/>
        <v>-</v>
      </c>
      <c r="G49" s="1">
        <f t="shared" si="2"/>
        <v>4226.87</v>
      </c>
      <c r="H49" s="1">
        <f t="shared" si="0"/>
        <v>761.73</v>
      </c>
    </row>
    <row r="50" spans="1:8" ht="13">
      <c r="A50" s="14">
        <f>'Raw Dataset'!A50</f>
        <v>43538</v>
      </c>
      <c r="B50" s="1" t="str">
        <f>TRIM('Raw Dataset'!B50)</f>
        <v>UPI/add-money@p/907333887866/Oid76322948</v>
      </c>
      <c r="C50" s="1" t="str">
        <f>TRIM('Raw Dataset'!C50)</f>
        <v>UPI-907309266603</v>
      </c>
      <c r="D50" s="1" t="str">
        <f>TRIM('Raw Dataset'!D50)</f>
        <v>51.00(Dr)</v>
      </c>
      <c r="E50" s="1" t="str">
        <f>TRIM('Raw Dataset'!E50)</f>
        <v>710.73(Cr)</v>
      </c>
      <c r="F50" s="1" t="str">
        <f t="shared" si="1"/>
        <v>-</v>
      </c>
      <c r="G50" s="1">
        <f t="shared" si="2"/>
        <v>51</v>
      </c>
      <c r="H50" s="1">
        <f t="shared" si="0"/>
        <v>710.73</v>
      </c>
    </row>
    <row r="51" spans="1:8" ht="13">
      <c r="A51" s="14">
        <f>'Raw Dataset'!A51</f>
        <v>43538</v>
      </c>
      <c r="B51" s="1" t="str">
        <f>TRIM('Raw Dataset'!B51)</f>
        <v>PCD/8387/Payu Payments Pvt</v>
      </c>
      <c r="C51" s="1" t="str">
        <f>TRIM('Raw Dataset'!C51)</f>
        <v>907304768276</v>
      </c>
      <c r="D51" s="1" t="str">
        <f>TRIM('Raw Dataset'!D51)</f>
        <v>700.00(Dr)</v>
      </c>
      <c r="E51" s="1" t="str">
        <f>TRIM('Raw Dataset'!E51)</f>
        <v>10.73(Cr)</v>
      </c>
      <c r="F51" s="1" t="str">
        <f t="shared" si="1"/>
        <v>-</v>
      </c>
      <c r="G51" s="1">
        <f t="shared" si="2"/>
        <v>700</v>
      </c>
      <c r="H51" s="1">
        <f t="shared" si="0"/>
        <v>10.73</v>
      </c>
    </row>
    <row r="52" spans="1:8" ht="13">
      <c r="A52" s="10">
        <f>'Raw Dataset'!A52</f>
        <v>43538</v>
      </c>
      <c r="B52" s="1" t="str">
        <f>TRIM('Raw Dataset'!B52)</f>
        <v>ltd/Gurgaon140319/10:13 UPI/add-money@p/907338562436/Oid76358328</v>
      </c>
      <c r="C52" s="1" t="str">
        <f>TRIM('Raw Dataset'!C52)</f>
        <v>UPI-907314779239</v>
      </c>
      <c r="D52" s="1" t="str">
        <f>TRIM('Raw Dataset'!D52)</f>
        <v>10.00(Dr)</v>
      </c>
      <c r="E52" s="1" t="str">
        <f>TRIM('Raw Dataset'!E52)</f>
        <v>0.73(Cr)</v>
      </c>
      <c r="F52" s="1" t="str">
        <f t="shared" si="1"/>
        <v>-</v>
      </c>
      <c r="G52" s="1">
        <f t="shared" si="2"/>
        <v>10</v>
      </c>
      <c r="H52" s="1">
        <f t="shared" si="0"/>
        <v>0.73</v>
      </c>
    </row>
    <row r="53" spans="1:8" ht="13">
      <c r="A53" s="14">
        <f>'Raw Dataset'!A53</f>
        <v>43539</v>
      </c>
      <c r="B53" s="1" t="str">
        <f>TRIM('Raw Dataset'!B53)</f>
        <v>TIPS/SCHGS/EXH//SKRILL COM</v>
      </c>
      <c r="C53" s="1" t="str">
        <f>TRIM('Raw Dataset'!C53)</f>
        <v>907208155696</v>
      </c>
      <c r="D53" s="1" t="str">
        <f>TRIM('Raw Dataset'!D53)</f>
        <v>2.62(Dr)</v>
      </c>
      <c r="E53" s="1" t="str">
        <f>TRIM('Raw Dataset'!E53)</f>
        <v>1.89(Dr)</v>
      </c>
      <c r="F53" s="1" t="str">
        <f t="shared" si="1"/>
        <v>-</v>
      </c>
      <c r="G53" s="1">
        <f t="shared" si="2"/>
        <v>2.62</v>
      </c>
      <c r="H53" s="1" t="str">
        <f t="shared" si="0"/>
        <v>-</v>
      </c>
    </row>
    <row r="54" spans="1:8" ht="13">
      <c r="A54" s="10">
        <f>'Raw Dataset'!A54</f>
        <v>43540</v>
      </c>
      <c r="B54" s="1" t="str">
        <f>TRIM('Raw Dataset'!B54)</f>
        <v>6735CODE(Value Date: 13-03-2019) DIFF IN SETT//SKRILL COM</v>
      </c>
      <c r="C54" s="1" t="str">
        <f>TRIM('Raw Dataset'!C54)</f>
        <v>907302178172</v>
      </c>
      <c r="D54" s="1" t="str">
        <f>TRIM('Raw Dataset'!D54)</f>
        <v>1.27(Cr)</v>
      </c>
      <c r="E54" s="1" t="str">
        <f>TRIM('Raw Dataset'!E54)</f>
        <v>0.62(Dr)</v>
      </c>
      <c r="F54" s="1">
        <f t="shared" si="1"/>
        <v>1.27</v>
      </c>
      <c r="G54" s="1" t="str">
        <f t="shared" si="2"/>
        <v>-</v>
      </c>
      <c r="H54" s="1" t="str">
        <f t="shared" si="0"/>
        <v>-</v>
      </c>
    </row>
    <row r="55" spans="1:8" ht="13">
      <c r="A55" s="10">
        <f>'Raw Dataset'!A55</f>
        <v>43540</v>
      </c>
      <c r="B55" s="1" t="str">
        <f>TRIM('Raw Dataset'!B55)</f>
        <v>6735CODE(Value Date: 14-03-2019) IMPS from ARUN K Ref 907517009385</v>
      </c>
      <c r="C55" s="1" t="str">
        <f>TRIM('Raw Dataset'!C55)</f>
        <v xml:space="preserve">IMPS-907517157043
</v>
      </c>
      <c r="D55" s="1" t="str">
        <f>TRIM('Raw Dataset'!D55)</f>
        <v>5,000.00(Cr)</v>
      </c>
      <c r="E55" s="1" t="str">
        <f>TRIM('Raw Dataset'!E55)</f>
        <v>4,999.38(Cr)</v>
      </c>
      <c r="F55" s="1">
        <f t="shared" si="1"/>
        <v>5000</v>
      </c>
      <c r="G55" s="1" t="str">
        <f t="shared" si="2"/>
        <v>-</v>
      </c>
      <c r="H55" s="1">
        <f t="shared" si="0"/>
        <v>4999.38</v>
      </c>
    </row>
    <row r="56" spans="1:8" ht="13">
      <c r="A56" s="10">
        <f>'Raw Dataset'!A56</f>
        <v>43540</v>
      </c>
      <c r="B56" s="1" t="str">
        <f>TRIM('Raw Dataset'!B56)</f>
        <v>IMPS from ARUN K Ref 907517009389</v>
      </c>
      <c r="C56" s="1" t="str">
        <f>TRIM('Raw Dataset'!C56)</f>
        <v xml:space="preserve">IMPS-907517157100
</v>
      </c>
      <c r="D56" s="1" t="str">
        <f>TRIM('Raw Dataset'!D56)</f>
        <v>5,000.00(Cr)</v>
      </c>
      <c r="E56" s="1" t="str">
        <f>TRIM('Raw Dataset'!E56)</f>
        <v>9,999.38(Cr)</v>
      </c>
      <c r="F56" s="1">
        <f t="shared" si="1"/>
        <v>5000</v>
      </c>
      <c r="G56" s="1" t="str">
        <f t="shared" si="2"/>
        <v>-</v>
      </c>
      <c r="H56" s="1">
        <f t="shared" si="0"/>
        <v>9999.3799999999992</v>
      </c>
    </row>
    <row r="57" spans="1:8" ht="13">
      <c r="A57" s="10">
        <f>'Raw Dataset'!A57</f>
        <v>43540</v>
      </c>
      <c r="B57" s="1" t="str">
        <f>TRIM('Raw Dataset'!B57)</f>
        <v>IMPS from ARUN K Ref 907517009394</v>
      </c>
      <c r="C57" s="1" t="str">
        <f>TRIM('Raw Dataset'!C57)</f>
        <v>IMPS-907517157415</v>
      </c>
      <c r="D57" s="1" t="str">
        <f>TRIM('Raw Dataset'!D57)</f>
        <v>960.00(Cr)</v>
      </c>
      <c r="E57" s="1" t="str">
        <f>TRIM('Raw Dataset'!E57)</f>
        <v>10,959.38(Cr)</v>
      </c>
      <c r="F57" s="1">
        <f t="shared" si="1"/>
        <v>960</v>
      </c>
      <c r="G57" s="1" t="str">
        <f t="shared" si="2"/>
        <v>-</v>
      </c>
      <c r="H57" s="1">
        <f t="shared" si="0"/>
        <v>10959.38</v>
      </c>
    </row>
    <row r="58" spans="1:8" ht="13">
      <c r="A58" s="10">
        <f>'Raw Dataset'!A58</f>
        <v>43540</v>
      </c>
      <c r="B58" s="1" t="str">
        <f>TRIM('Raw Dataset'!B58)</f>
        <v>MB:IMPS to 62289366656 Ref</v>
      </c>
      <c r="C58" s="1" t="str">
        <f>TRIM('Raw Dataset'!C58)</f>
        <v xml:space="preserve">
IMPS-907517161783</v>
      </c>
      <c r="D58" s="1" t="str">
        <f>TRIM('Raw Dataset'!D58)</f>
        <v>10,000.00(Dr)</v>
      </c>
      <c r="E58" s="1" t="str">
        <f>TRIM('Raw Dataset'!E58)</f>
        <v>959.38(Cr)</v>
      </c>
      <c r="F58" s="1" t="str">
        <f t="shared" si="1"/>
        <v>-</v>
      </c>
      <c r="G58" s="1">
        <f t="shared" si="2"/>
        <v>10000</v>
      </c>
      <c r="H58" s="1">
        <f t="shared" si="0"/>
        <v>959.38</v>
      </c>
    </row>
    <row r="59" spans="1:8" ht="13">
      <c r="A59" s="10">
        <f>'Raw Dataset'!A59</f>
        <v>43540</v>
      </c>
      <c r="B59" s="1" t="str">
        <f>TRIM('Raw Dataset'!B59)</f>
        <v>907517161782
UPI/BILLDESKPP@/907551801412/Payment for</v>
      </c>
      <c r="C59" s="1" t="str">
        <f>TRIM('Raw Dataset'!C59)</f>
        <v>UPI-907517191954</v>
      </c>
      <c r="D59" s="1" t="str">
        <f>TRIM('Raw Dataset'!D59)</f>
        <v>21.00(Dr)</v>
      </c>
      <c r="E59" s="1" t="str">
        <f>TRIM('Raw Dataset'!E59)</f>
        <v>938.38(Cr)</v>
      </c>
      <c r="F59" s="1" t="str">
        <f t="shared" si="1"/>
        <v>-</v>
      </c>
      <c r="G59" s="1">
        <f t="shared" si="2"/>
        <v>21</v>
      </c>
      <c r="H59" s="1">
        <f t="shared" si="0"/>
        <v>938.38</v>
      </c>
    </row>
    <row r="60" spans="1:8" ht="13">
      <c r="A60" s="10">
        <f>'Raw Dataset'!A60</f>
        <v>43540</v>
      </c>
      <c r="B60" s="1" t="str">
        <f>TRIM('Raw Dataset'!B60)</f>
        <v>UPI/9035903498@/907554292202/Payment fro</v>
      </c>
      <c r="C60" s="1" t="str">
        <f>TRIM('Raw Dataset'!C60)</f>
        <v>UPI-907518208574</v>
      </c>
      <c r="D60" s="1" t="str">
        <f>TRIM('Raw Dataset'!D60)</f>
        <v>40.00(Dr)</v>
      </c>
      <c r="E60" s="1" t="str">
        <f>TRIM('Raw Dataset'!E60)</f>
        <v>898.38(Cr)</v>
      </c>
      <c r="F60" s="1" t="str">
        <f t="shared" si="1"/>
        <v>-</v>
      </c>
      <c r="G60" s="1">
        <f t="shared" si="2"/>
        <v>40</v>
      </c>
      <c r="H60" s="1">
        <f t="shared" si="0"/>
        <v>898.38</v>
      </c>
    </row>
    <row r="61" spans="1:8" ht="13">
      <c r="A61" s="14">
        <f>'Raw Dataset'!A61</f>
        <v>43540</v>
      </c>
      <c r="B61" s="1" t="str">
        <f>TRIM('Raw Dataset'!B61)</f>
        <v>PCD/8387/Payu Payments Pvt ltd/Gurgaon160319/18:21</v>
      </c>
      <c r="C61" s="1" t="str">
        <f>TRIM('Raw Dataset'!C61)</f>
        <v>907512915211</v>
      </c>
      <c r="D61" s="1" t="str">
        <f>TRIM('Raw Dataset'!D61)</f>
        <v>350.00(Dr)</v>
      </c>
      <c r="E61" s="1" t="str">
        <f>TRIM('Raw Dataset'!E61)</f>
        <v>548.38(Cr)</v>
      </c>
      <c r="F61" s="1" t="str">
        <f t="shared" si="1"/>
        <v>-</v>
      </c>
      <c r="G61" s="1">
        <f t="shared" si="2"/>
        <v>350</v>
      </c>
      <c r="H61" s="1">
        <f t="shared" si="0"/>
        <v>548.38</v>
      </c>
    </row>
    <row r="62" spans="1:8" ht="13">
      <c r="A62" s="14">
        <f>'Raw Dataset'!A62</f>
        <v>43540</v>
      </c>
      <c r="B62" s="1" t="str">
        <f>TRIM('Raw Dataset'!B62)</f>
        <v>UPI/9035903498@/907557405628/Payment fro</v>
      </c>
      <c r="C62" s="1" t="str">
        <f>TRIM('Raw Dataset'!C62)</f>
        <v>UPI-907519310711</v>
      </c>
      <c r="D62" s="1" t="str">
        <f>TRIM('Raw Dataset'!D62)</f>
        <v>38.00(Dr)</v>
      </c>
      <c r="E62" s="1" t="str">
        <f>TRIM('Raw Dataset'!E62)</f>
        <v>510.38(Cr)</v>
      </c>
      <c r="F62" s="1" t="str">
        <f t="shared" si="1"/>
        <v>-</v>
      </c>
      <c r="G62" s="1">
        <f t="shared" si="2"/>
        <v>38</v>
      </c>
      <c r="H62" s="1">
        <f t="shared" si="0"/>
        <v>510.38</v>
      </c>
    </row>
    <row r="63" spans="1:8" ht="13">
      <c r="A63" s="10">
        <f>'Raw Dataset'!A63</f>
        <v>43540</v>
      </c>
      <c r="B63" s="1" t="str">
        <f>TRIM('Raw Dataset'!B63)</f>
        <v xml:space="preserve">
UPI/9986891828@/907557867536/Payment fro</v>
      </c>
      <c r="C63" s="1" t="str">
        <f>TRIM('Raw Dataset'!C63)</f>
        <v>UPI-907519318045</v>
      </c>
      <c r="D63" s="1" t="str">
        <f>TRIM('Raw Dataset'!D63)</f>
        <v>500.00(Dr)</v>
      </c>
      <c r="E63" s="1" t="str">
        <f>TRIM('Raw Dataset'!E63)</f>
        <v>10.38(Cr)</v>
      </c>
      <c r="F63" s="1" t="str">
        <f t="shared" si="1"/>
        <v>-</v>
      </c>
      <c r="G63" s="1">
        <f t="shared" si="2"/>
        <v>500</v>
      </c>
      <c r="H63" s="1">
        <f t="shared" si="0"/>
        <v>10.38</v>
      </c>
    </row>
    <row r="64" spans="1:8" ht="13">
      <c r="A64" s="10">
        <f>'Raw Dataset'!A64</f>
        <v>43541</v>
      </c>
      <c r="B64" s="1" t="str">
        <f>TRIM('Raw Dataset'!B64)</f>
        <v>IMPS from ARUN K Ref 907609001896</v>
      </c>
      <c r="C64" s="1" t="str">
        <f>TRIM('Raw Dataset'!C64)</f>
        <v>IMPS- 907609454959</v>
      </c>
      <c r="D64" s="1" t="str">
        <f>TRIM('Raw Dataset'!D64)</f>
        <v>2,000.00(Cr)</v>
      </c>
      <c r="E64" s="1" t="str">
        <f>TRIM('Raw Dataset'!E64)</f>
        <v>2,010.38(Cr)</v>
      </c>
      <c r="F64" s="1">
        <f t="shared" si="1"/>
        <v>2000</v>
      </c>
      <c r="G64" s="1" t="str">
        <f t="shared" si="2"/>
        <v>-</v>
      </c>
      <c r="H64" s="1">
        <f t="shared" si="0"/>
        <v>2010.38</v>
      </c>
    </row>
    <row r="65" spans="1:8" ht="13">
      <c r="A65" s="14">
        <f>'Raw Dataset'!A65</f>
        <v>43541</v>
      </c>
      <c r="B65" s="1" t="str">
        <f>TRIM('Raw Dataset'!B65)</f>
        <v>PCD/8387/Payu Payments Pvt</v>
      </c>
      <c r="C65" s="1" t="str">
        <f>TRIM('Raw Dataset'!C65)</f>
        <v>907603316086</v>
      </c>
      <c r="D65" s="1" t="str">
        <f>TRIM('Raw Dataset'!D65)</f>
        <v>500.00(Dr)</v>
      </c>
      <c r="E65" s="1" t="str">
        <f>TRIM('Raw Dataset'!E65)</f>
        <v>1,510.38(Cr)</v>
      </c>
      <c r="F65" s="1" t="str">
        <f t="shared" si="1"/>
        <v>-</v>
      </c>
      <c r="G65" s="1">
        <f t="shared" si="2"/>
        <v>500</v>
      </c>
      <c r="H65" s="1">
        <f t="shared" si="0"/>
        <v>1510.38</v>
      </c>
    </row>
    <row r="66" spans="1:8" ht="13">
      <c r="A66" s="10">
        <f>'Raw Dataset'!A66</f>
        <v>43541</v>
      </c>
      <c r="B66" s="1" t="str">
        <f>TRIM('Raw Dataset'!B66)</f>
        <v>ltd/Gurgaon170319/09:20 PCI/8387/STAGORD/NICOSIA170319/10:02</v>
      </c>
      <c r="C66" s="1" t="str">
        <f>TRIM('Raw Dataset'!C66)</f>
        <v>907606682444</v>
      </c>
      <c r="D66" s="1" t="str">
        <f>TRIM('Raw Dataset'!D66)</f>
        <v>366.85(Dr)</v>
      </c>
      <c r="E66" s="1" t="str">
        <f>TRIM('Raw Dataset'!E66)</f>
        <v>1,143.53(Cr)</v>
      </c>
      <c r="F66" s="1" t="str">
        <f t="shared" si="1"/>
        <v>-</v>
      </c>
      <c r="G66" s="1">
        <f t="shared" si="2"/>
        <v>366.85</v>
      </c>
      <c r="H66" s="1">
        <f t="shared" si="0"/>
        <v>1143.53</v>
      </c>
    </row>
    <row r="67" spans="1:8" ht="13">
      <c r="A67" s="10">
        <f>'Raw Dataset'!A67</f>
        <v>43541</v>
      </c>
      <c r="B67" s="1" t="str">
        <f>TRIM('Raw Dataset'!B67)</f>
        <v xml:space="preserve">
PCD/8387/Payu Payments Pvt</v>
      </c>
      <c r="C67" s="1" t="str">
        <f>TRIM('Raw Dataset'!C67)</f>
        <v>907605774403</v>
      </c>
      <c r="D67" s="1" t="str">
        <f>TRIM('Raw Dataset'!D67)</f>
        <v>100.00(Dr)</v>
      </c>
      <c r="E67" s="1" t="str">
        <f>TRIM('Raw Dataset'!E67)</f>
        <v>1,043.53(Cr)</v>
      </c>
      <c r="F67" s="1" t="str">
        <f t="shared" si="1"/>
        <v>-</v>
      </c>
      <c r="G67" s="1">
        <f t="shared" si="2"/>
        <v>100</v>
      </c>
      <c r="H67" s="1">
        <f t="shared" si="0"/>
        <v>1043.53</v>
      </c>
    </row>
    <row r="68" spans="1:8" ht="13">
      <c r="A68" s="10">
        <f>'Raw Dataset'!A68</f>
        <v>43541</v>
      </c>
      <c r="B68" s="1" t="str">
        <f>TRIM('Raw Dataset'!B68)</f>
        <v>ltd/Gurgaon170319/11:03 PCI/8387/Skrill.com 6735CODE/+44203308170319/11:46</v>
      </c>
      <c r="C68" s="1" t="str">
        <f>TRIM('Raw Dataset'!C68)</f>
        <v>907606256748</v>
      </c>
      <c r="D68" s="1" t="str">
        <f>TRIM('Raw Dataset'!D68)</f>
        <v>953.80(Dr)</v>
      </c>
      <c r="E68" s="1" t="str">
        <f>TRIM('Raw Dataset'!E68)</f>
        <v>89.73(Cr)</v>
      </c>
      <c r="F68" s="1" t="str">
        <f t="shared" si="1"/>
        <v>-</v>
      </c>
      <c r="G68" s="1">
        <f t="shared" si="2"/>
        <v>953.8</v>
      </c>
      <c r="H68" s="1">
        <f t="shared" si="0"/>
        <v>89.73</v>
      </c>
    </row>
    <row r="69" spans="1:8" ht="15" customHeight="1">
      <c r="A69" s="31" t="s">
        <v>678</v>
      </c>
      <c r="B69" s="1" t="str">
        <f>TRIM('Raw Dataset'!B69)</f>
        <v>UPI/9035903498@/907660983837/Payment fro</v>
      </c>
      <c r="C69" s="1" t="str">
        <f>TRIM('Raw Dataset'!C69)</f>
        <v>UPI-907615374697</v>
      </c>
      <c r="D69" s="1" t="str">
        <f>TRIM('Raw Dataset'!D69)</f>
        <v>55.00(Dr)</v>
      </c>
      <c r="E69" s="1" t="str">
        <f>TRIM('Raw Dataset'!E69)</f>
        <v>34.73(Cr)</v>
      </c>
      <c r="F69" s="1" t="str">
        <f t="shared" si="1"/>
        <v>-</v>
      </c>
      <c r="G69" s="1">
        <f t="shared" si="2"/>
        <v>55</v>
      </c>
      <c r="H69" s="1">
        <f t="shared" si="0"/>
        <v>34.729999999999997</v>
      </c>
    </row>
    <row r="70" spans="1:8" ht="13">
      <c r="A70" s="32" t="s">
        <v>678</v>
      </c>
      <c r="B70" s="5" t="s">
        <v>676</v>
      </c>
      <c r="C70" s="5" t="s">
        <v>679</v>
      </c>
      <c r="D70" s="5" t="s">
        <v>34</v>
      </c>
      <c r="E70" s="5" t="s">
        <v>677</v>
      </c>
      <c r="F70" s="1" t="str">
        <f t="shared" si="1"/>
        <v>-</v>
      </c>
      <c r="G70" s="1">
        <f t="shared" si="2"/>
        <v>21</v>
      </c>
      <c r="H70" s="1">
        <f t="shared" si="0"/>
        <v>13.73</v>
      </c>
    </row>
    <row r="71" spans="1:8" ht="13">
      <c r="A71" s="31" t="s">
        <v>684</v>
      </c>
      <c r="B71" s="1" t="str">
        <f>TRIM('Raw Dataset'!B71)</f>
        <v>UPI/Q77469903@y/907760018245/Payment fro</v>
      </c>
      <c r="C71" s="1" t="str">
        <f>TRIM('Raw Dataset'!C71)</f>
        <v>UPI-907715956868</v>
      </c>
      <c r="D71" s="1" t="str">
        <f>TRIM('Raw Dataset'!D71)</f>
        <v>13.00(Dr)</v>
      </c>
      <c r="E71" s="1" t="str">
        <f>TRIM('Raw Dataset'!E71)</f>
        <v>0.73(Cr)</v>
      </c>
      <c r="F71" s="1" t="str">
        <f t="shared" si="1"/>
        <v>-</v>
      </c>
      <c r="G71" s="1">
        <f t="shared" si="2"/>
        <v>13</v>
      </c>
      <c r="H71" s="1">
        <f t="shared" si="0"/>
        <v>0.73</v>
      </c>
    </row>
    <row r="72" spans="1:8" ht="13">
      <c r="A72" s="31" t="s">
        <v>683</v>
      </c>
      <c r="B72" s="1" t="str">
        <f>TRIM('Raw Dataset'!B72)</f>
        <v xml:space="preserve">DIFF IN SETT//SKRILL COM 6735CODE(Value Date: 17-03-2019)
</v>
      </c>
      <c r="C72" s="1" t="str">
        <f>TRIM('Raw Dataset'!C72)</f>
        <v>907606256748</v>
      </c>
      <c r="D72" s="1" t="str">
        <f>TRIM('Raw Dataset'!D72)</f>
        <v>4.26(Cr)</v>
      </c>
      <c r="E72" s="1" t="str">
        <f>TRIM('Raw Dataset'!E72)</f>
        <v>4.99(Cr)</v>
      </c>
      <c r="F72" s="1">
        <f t="shared" si="1"/>
        <v>4.26</v>
      </c>
      <c r="G72" s="1" t="str">
        <f t="shared" si="2"/>
        <v>-</v>
      </c>
      <c r="H72" s="1">
        <f t="shared" si="0"/>
        <v>4.99</v>
      </c>
    </row>
    <row r="73" spans="1:8" ht="13">
      <c r="A73" s="31" t="s">
        <v>682</v>
      </c>
      <c r="B73" s="1" t="str">
        <f>TRIM('Raw Dataset'!B73)</f>
        <v>UPI/add-money@p/908133278937/Oid77131048</v>
      </c>
      <c r="C73" s="1" t="str">
        <f>TRIM('Raw Dataset'!C73)</f>
        <v>UPI-908109257346</v>
      </c>
      <c r="D73" s="1" t="str">
        <f>TRIM('Raw Dataset'!D73)</f>
        <v>4.00(Dr)</v>
      </c>
      <c r="E73" s="1" t="str">
        <f>TRIM('Raw Dataset'!E73)</f>
        <v>0.99(Cr)</v>
      </c>
      <c r="F73" s="1" t="str">
        <f t="shared" si="1"/>
        <v>-</v>
      </c>
      <c r="G73" s="1">
        <f t="shared" si="2"/>
        <v>4</v>
      </c>
      <c r="H73" s="1">
        <f t="shared" si="0"/>
        <v>0.99</v>
      </c>
    </row>
    <row r="74" spans="1:8" ht="13">
      <c r="A74" s="31" t="s">
        <v>681</v>
      </c>
      <c r="B74" s="1" t="str">
        <f>TRIM('Raw Dataset'!B74)</f>
        <v xml:space="preserve">Int.Pd:5912545076:01-01-2019 to 31-03-2019
</v>
      </c>
      <c r="C74" s="1" t="str">
        <f>TRIM('Raw Dataset'!C74)</f>
        <v/>
      </c>
      <c r="D74" s="1" t="str">
        <f>TRIM('Raw Dataset'!D74)</f>
        <v>2.00(Cr)</v>
      </c>
      <c r="E74" s="1" t="str">
        <f>TRIM('Raw Dataset'!E74)</f>
        <v>2.99(Cr)</v>
      </c>
      <c r="F74" s="1">
        <f t="shared" si="1"/>
        <v>2</v>
      </c>
      <c r="G74" s="1" t="str">
        <f t="shared" si="2"/>
        <v>-</v>
      </c>
      <c r="H74" s="1">
        <f t="shared" si="0"/>
        <v>2.99</v>
      </c>
    </row>
    <row r="75" spans="1:8" ht="13"/>
    <row r="77" spans="1:8" ht="15" customHeight="1">
      <c r="A77" s="54" t="s">
        <v>695</v>
      </c>
      <c r="B77" s="54"/>
      <c r="C77" s="54"/>
    </row>
    <row r="78" spans="1:8" ht="15" customHeight="1">
      <c r="A78" s="42" t="s">
        <v>5</v>
      </c>
      <c r="B78" s="43">
        <f>SUM(F3:F74)</f>
        <v>45605.750000000007</v>
      </c>
      <c r="C78" s="43" t="s">
        <v>6</v>
      </c>
    </row>
    <row r="79" spans="1:8" ht="15" customHeight="1">
      <c r="A79" s="42" t="s">
        <v>7</v>
      </c>
      <c r="B79" s="43">
        <f>SUM(G3:G74)</f>
        <v>45687.24</v>
      </c>
      <c r="C79" s="43" t="s">
        <v>8</v>
      </c>
    </row>
    <row r="80" spans="1:8" ht="15" customHeight="1">
      <c r="A80" s="42" t="s">
        <v>9</v>
      </c>
      <c r="B80" s="43">
        <f>B78-B79</f>
        <v>-81.489999999990687</v>
      </c>
      <c r="C80" s="43" t="s">
        <v>10</v>
      </c>
    </row>
    <row r="81" spans="1:3" ht="15" customHeight="1">
      <c r="A81" s="42" t="s">
        <v>11</v>
      </c>
      <c r="B81" s="43">
        <f>H74/(B82+B83)</f>
        <v>4.1527777777777782E-2</v>
      </c>
      <c r="C81" s="43" t="s">
        <v>12</v>
      </c>
    </row>
    <row r="82" spans="1:3" ht="15" customHeight="1">
      <c r="A82" s="42" t="s">
        <v>13</v>
      </c>
      <c r="B82" s="43">
        <f>COUNTIF(F3:F74,"&lt;&gt;-")</f>
        <v>19</v>
      </c>
      <c r="C82" s="44"/>
    </row>
    <row r="83" spans="1:3" ht="15" customHeight="1">
      <c r="A83" s="42" t="s">
        <v>14</v>
      </c>
      <c r="B83" s="45">
        <f>COUNTIF(G3:G74,"&lt;&gt;-")</f>
        <v>53</v>
      </c>
      <c r="C83" s="44"/>
    </row>
  </sheetData>
  <mergeCells count="1">
    <mergeCell ref="A77:C77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 summaryRight="0"/>
  </sheetPr>
  <dimension ref="A1:H50"/>
  <sheetViews>
    <sheetView topLeftCell="B40" workbookViewId="0">
      <selection activeCell="B45" sqref="B45:B46"/>
    </sheetView>
  </sheetViews>
  <sheetFormatPr defaultColWidth="14.3984375" defaultRowHeight="15" customHeight="1"/>
  <cols>
    <col min="1" max="1" width="21.8984375" bestFit="1" customWidth="1"/>
    <col min="2" max="2" width="69.296875" customWidth="1"/>
    <col min="3" max="3" width="35.09765625" customWidth="1"/>
    <col min="4" max="4" width="25.69921875" customWidth="1"/>
    <col min="5" max="5" width="11.59765625" customWidth="1"/>
    <col min="6" max="6" width="10.8984375" customWidth="1"/>
    <col min="7" max="7" width="12.296875" customWidth="1"/>
    <col min="8" max="8" width="8" customWidth="1"/>
  </cols>
  <sheetData>
    <row r="1" spans="1:8" ht="13">
      <c r="A1" s="1" t="str">
        <f>TRIM('Raw Dataset'!A1)</f>
        <v>Date</v>
      </c>
      <c r="B1" s="2" t="str">
        <f>TRIM('Raw Dataset'!B1)</f>
        <v>Narration</v>
      </c>
      <c r="C1" s="1" t="str">
        <f>TRIM('Raw Dataset'!C1)</f>
        <v>Chq/Ref No</v>
      </c>
      <c r="D1" s="1" t="str">
        <f>TRIM('Raw Dataset'!D1)</f>
        <v>Withdrawal (Dr)/ Deposit (Cr)</v>
      </c>
      <c r="E1" s="1" t="str">
        <f>TRIM('Raw Dataset'!E1)</f>
        <v>Balance</v>
      </c>
      <c r="F1" s="1" t="s">
        <v>0</v>
      </c>
      <c r="G1" s="1" t="s">
        <v>1</v>
      </c>
      <c r="H1" s="1" t="s">
        <v>2</v>
      </c>
    </row>
    <row r="2" spans="1:8" ht="13">
      <c r="A2" s="1" t="str">
        <f>TRIM('Raw Dataset'!A2)</f>
        <v/>
      </c>
      <c r="B2" s="1" t="str">
        <f>TRIM('Raw Dataset'!B2)</f>
        <v>B/F</v>
      </c>
      <c r="C2" s="1" t="str">
        <f>TRIM('Raw Dataset'!C2)</f>
        <v/>
      </c>
      <c r="D2" s="1" t="s">
        <v>15</v>
      </c>
      <c r="E2" s="1" t="s">
        <v>16</v>
      </c>
      <c r="F2" s="1"/>
      <c r="G2" s="1"/>
      <c r="H2" s="1">
        <f>IF((RIGHT(E2,4)="(Cr)"),VALUE(LEFT(E2,LEN(E2)-4)),"-")</f>
        <v>2.99</v>
      </c>
    </row>
    <row r="3" spans="1:8" ht="13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>
        <v>400</v>
      </c>
      <c r="G3" s="1" t="s">
        <v>22</v>
      </c>
      <c r="H3" s="1">
        <v>402.99</v>
      </c>
    </row>
    <row r="4" spans="1:8" ht="13">
      <c r="A4" s="1" t="s">
        <v>17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22</v>
      </c>
      <c r="G4" s="1">
        <v>15</v>
      </c>
      <c r="H4" s="1">
        <v>387.99</v>
      </c>
    </row>
    <row r="5" spans="1:8" ht="13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22</v>
      </c>
      <c r="G5" s="1">
        <v>200</v>
      </c>
      <c r="H5" s="1">
        <v>187.99</v>
      </c>
    </row>
    <row r="6" spans="1:8" ht="13">
      <c r="A6" s="1" t="s">
        <v>27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22</v>
      </c>
      <c r="G6" s="1">
        <v>21</v>
      </c>
      <c r="H6" s="1">
        <v>166.99</v>
      </c>
    </row>
    <row r="7" spans="1:8" ht="13">
      <c r="A7" s="1" t="s">
        <v>27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22</v>
      </c>
      <c r="G7" s="1">
        <v>150</v>
      </c>
      <c r="H7" s="1">
        <v>16.989999999999998</v>
      </c>
    </row>
    <row r="8" spans="1:8" ht="13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22</v>
      </c>
      <c r="G8" s="1">
        <v>10</v>
      </c>
      <c r="H8" s="1">
        <v>6.99</v>
      </c>
    </row>
    <row r="9" spans="1:8" ht="13">
      <c r="A9" s="1" t="s">
        <v>45</v>
      </c>
      <c r="B9" s="1" t="s">
        <v>46</v>
      </c>
      <c r="C9" s="1" t="s">
        <v>47</v>
      </c>
      <c r="D9" s="1" t="s">
        <v>48</v>
      </c>
      <c r="E9" s="1" t="s">
        <v>49</v>
      </c>
      <c r="F9" s="1" t="s">
        <v>22</v>
      </c>
      <c r="G9" s="1">
        <v>6</v>
      </c>
      <c r="H9" s="1">
        <v>0.99</v>
      </c>
    </row>
    <row r="10" spans="1:8" ht="13">
      <c r="A10" s="1" t="s">
        <v>50</v>
      </c>
      <c r="B10" s="1" t="s">
        <v>51</v>
      </c>
      <c r="C10" s="1" t="s">
        <v>52</v>
      </c>
      <c r="D10" s="1" t="s">
        <v>53</v>
      </c>
      <c r="E10" s="1" t="s">
        <v>54</v>
      </c>
      <c r="F10" s="1">
        <v>50</v>
      </c>
      <c r="G10" s="1" t="s">
        <v>22</v>
      </c>
      <c r="H10" s="1">
        <v>50.99</v>
      </c>
    </row>
    <row r="11" spans="1:8" ht="13">
      <c r="A11" s="1" t="s">
        <v>50</v>
      </c>
      <c r="B11" s="1" t="s">
        <v>55</v>
      </c>
      <c r="C11" s="1" t="s">
        <v>56</v>
      </c>
      <c r="D11" s="1" t="s">
        <v>57</v>
      </c>
      <c r="E11" s="1" t="s">
        <v>49</v>
      </c>
      <c r="F11" s="1" t="s">
        <v>22</v>
      </c>
      <c r="G11" s="1">
        <v>50</v>
      </c>
      <c r="H11" s="1">
        <v>0.99</v>
      </c>
    </row>
    <row r="12" spans="1:8" ht="13">
      <c r="A12" s="1" t="s">
        <v>58</v>
      </c>
      <c r="B12" s="1" t="s">
        <v>59</v>
      </c>
      <c r="C12" s="1" t="s">
        <v>60</v>
      </c>
      <c r="D12" s="1" t="s">
        <v>61</v>
      </c>
      <c r="E12" s="1" t="s">
        <v>62</v>
      </c>
      <c r="F12" s="1">
        <v>601</v>
      </c>
      <c r="G12" s="1" t="s">
        <v>22</v>
      </c>
      <c r="H12" s="1">
        <v>601.99</v>
      </c>
    </row>
    <row r="13" spans="1:8" ht="13">
      <c r="A13" s="1" t="s">
        <v>58</v>
      </c>
      <c r="B13" s="1" t="s">
        <v>63</v>
      </c>
      <c r="C13" s="1" t="s">
        <v>64</v>
      </c>
      <c r="D13" s="1" t="s">
        <v>65</v>
      </c>
      <c r="E13" s="1" t="s">
        <v>49</v>
      </c>
      <c r="F13" s="1" t="s">
        <v>22</v>
      </c>
      <c r="G13" s="1">
        <v>601</v>
      </c>
      <c r="H13" s="1">
        <v>0.99</v>
      </c>
    </row>
    <row r="14" spans="1:8" ht="13">
      <c r="A14" s="1" t="s">
        <v>58</v>
      </c>
      <c r="B14" s="1" t="s">
        <v>66</v>
      </c>
      <c r="C14" s="1" t="s">
        <v>67</v>
      </c>
      <c r="D14" s="1" t="s">
        <v>68</v>
      </c>
      <c r="E14" s="1" t="s">
        <v>69</v>
      </c>
      <c r="F14" s="1">
        <v>3400</v>
      </c>
      <c r="G14" s="1" t="s">
        <v>22</v>
      </c>
      <c r="H14" s="1">
        <v>3400.99</v>
      </c>
    </row>
    <row r="15" spans="1:8" ht="13">
      <c r="A15" s="1" t="s">
        <v>58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22</v>
      </c>
      <c r="G15" s="1">
        <v>799</v>
      </c>
      <c r="H15" s="1">
        <v>2601.9899999999998</v>
      </c>
    </row>
    <row r="16" spans="1:8" ht="13">
      <c r="A16" s="1" t="s">
        <v>58</v>
      </c>
      <c r="B16" s="1" t="s">
        <v>74</v>
      </c>
      <c r="C16" s="1" t="s">
        <v>75</v>
      </c>
      <c r="D16" s="1" t="s">
        <v>76</v>
      </c>
      <c r="E16" s="1" t="s">
        <v>77</v>
      </c>
      <c r="F16" s="1" t="s">
        <v>22</v>
      </c>
      <c r="G16" s="1">
        <v>1002.75</v>
      </c>
      <c r="H16" s="1">
        <v>1599.24</v>
      </c>
    </row>
    <row r="17" spans="1:8" ht="13">
      <c r="A17" s="1" t="s">
        <v>58</v>
      </c>
      <c r="B17" s="1" t="s">
        <v>78</v>
      </c>
      <c r="C17" s="1" t="s">
        <v>79</v>
      </c>
      <c r="D17" s="1" t="s">
        <v>80</v>
      </c>
      <c r="E17" s="1" t="s">
        <v>81</v>
      </c>
      <c r="F17" s="1" t="s">
        <v>22</v>
      </c>
      <c r="G17" s="1">
        <v>41</v>
      </c>
      <c r="H17" s="1">
        <v>1558.24</v>
      </c>
    </row>
    <row r="18" spans="1:8" ht="13">
      <c r="A18" s="1" t="s">
        <v>82</v>
      </c>
      <c r="B18" s="1" t="s">
        <v>83</v>
      </c>
      <c r="C18" s="1" t="s">
        <v>84</v>
      </c>
      <c r="D18" s="1" t="s">
        <v>85</v>
      </c>
      <c r="E18" s="1" t="s">
        <v>86</v>
      </c>
      <c r="F18" s="1" t="s">
        <v>22</v>
      </c>
      <c r="G18" s="1">
        <v>500</v>
      </c>
      <c r="H18" s="1">
        <v>1058.24</v>
      </c>
    </row>
    <row r="19" spans="1:8" ht="13">
      <c r="A19" s="1" t="s">
        <v>87</v>
      </c>
      <c r="B19" s="1" t="s">
        <v>88</v>
      </c>
      <c r="C19" s="1" t="s">
        <v>89</v>
      </c>
      <c r="D19" s="1" t="s">
        <v>90</v>
      </c>
      <c r="E19" s="1" t="s">
        <v>91</v>
      </c>
      <c r="F19" s="1" t="s">
        <v>22</v>
      </c>
      <c r="G19" s="1">
        <v>30</v>
      </c>
      <c r="H19" s="1">
        <v>1028.24</v>
      </c>
    </row>
    <row r="20" spans="1:8" ht="13">
      <c r="A20" s="1" t="s">
        <v>87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22</v>
      </c>
      <c r="G20" s="1">
        <v>20</v>
      </c>
      <c r="H20" s="1">
        <v>1008.24</v>
      </c>
    </row>
    <row r="21" spans="1:8" ht="13">
      <c r="A21" s="1" t="s">
        <v>87</v>
      </c>
      <c r="B21" s="1" t="s">
        <v>96</v>
      </c>
      <c r="C21" s="1" t="s">
        <v>97</v>
      </c>
      <c r="D21" s="1" t="s">
        <v>98</v>
      </c>
      <c r="E21" s="1" t="s">
        <v>99</v>
      </c>
      <c r="F21" s="1" t="s">
        <v>22</v>
      </c>
      <c r="G21" s="1">
        <v>1000</v>
      </c>
      <c r="H21" s="1">
        <v>8.24</v>
      </c>
    </row>
    <row r="22" spans="1:8" ht="13">
      <c r="A22" s="1" t="s">
        <v>100</v>
      </c>
      <c r="B22" s="1" t="s">
        <v>101</v>
      </c>
      <c r="C22" s="1" t="s">
        <v>102</v>
      </c>
      <c r="D22" s="1" t="s">
        <v>48</v>
      </c>
      <c r="E22" s="1" t="s">
        <v>103</v>
      </c>
      <c r="F22" s="1" t="s">
        <v>22</v>
      </c>
      <c r="G22" s="1">
        <v>6</v>
      </c>
      <c r="H22" s="1">
        <v>2.2400000000000002</v>
      </c>
    </row>
    <row r="23" spans="1:8" ht="13">
      <c r="A23" s="1" t="s">
        <v>100</v>
      </c>
      <c r="B23" s="1" t="s">
        <v>104</v>
      </c>
      <c r="C23" s="1" t="s">
        <v>105</v>
      </c>
      <c r="D23" s="1" t="s">
        <v>106</v>
      </c>
      <c r="E23" s="1" t="s">
        <v>107</v>
      </c>
      <c r="F23" s="1">
        <v>500</v>
      </c>
      <c r="G23" s="1" t="s">
        <v>22</v>
      </c>
      <c r="H23" s="1">
        <v>502.24</v>
      </c>
    </row>
    <row r="24" spans="1:8" ht="13">
      <c r="A24" s="1" t="s">
        <v>108</v>
      </c>
      <c r="B24" s="1" t="s">
        <v>109</v>
      </c>
      <c r="C24" s="1" t="s">
        <v>110</v>
      </c>
      <c r="D24" s="1" t="s">
        <v>111</v>
      </c>
      <c r="E24" s="1" t="s">
        <v>112</v>
      </c>
      <c r="F24" s="1" t="s">
        <v>22</v>
      </c>
      <c r="G24" s="1">
        <v>36</v>
      </c>
      <c r="H24" s="1">
        <v>466.24</v>
      </c>
    </row>
    <row r="25" spans="1:8" ht="13">
      <c r="A25" s="1" t="s">
        <v>108</v>
      </c>
      <c r="B25" s="1" t="s">
        <v>113</v>
      </c>
      <c r="C25" s="1" t="s">
        <v>114</v>
      </c>
      <c r="D25" s="1" t="s">
        <v>115</v>
      </c>
      <c r="E25" s="1" t="s">
        <v>116</v>
      </c>
      <c r="F25" s="1" t="s">
        <v>22</v>
      </c>
      <c r="G25" s="1">
        <v>31</v>
      </c>
      <c r="H25" s="1">
        <v>435.24</v>
      </c>
    </row>
    <row r="26" spans="1:8" ht="13">
      <c r="A26" s="1" t="s">
        <v>108</v>
      </c>
      <c r="B26" s="1" t="s">
        <v>117</v>
      </c>
      <c r="C26" s="1" t="s">
        <v>118</v>
      </c>
      <c r="D26" s="1" t="s">
        <v>119</v>
      </c>
      <c r="E26" s="1" t="s">
        <v>120</v>
      </c>
      <c r="F26" s="1" t="s">
        <v>22</v>
      </c>
      <c r="G26" s="1">
        <v>40</v>
      </c>
      <c r="H26" s="1">
        <v>395.24</v>
      </c>
    </row>
    <row r="27" spans="1:8" ht="13">
      <c r="A27" s="1" t="s">
        <v>108</v>
      </c>
      <c r="B27" s="1" t="s">
        <v>121</v>
      </c>
      <c r="C27" s="1" t="s">
        <v>122</v>
      </c>
      <c r="D27" s="1" t="s">
        <v>123</v>
      </c>
      <c r="E27" s="1" t="s">
        <v>124</v>
      </c>
      <c r="F27" s="1" t="s">
        <v>22</v>
      </c>
      <c r="G27" s="1">
        <v>37</v>
      </c>
      <c r="H27" s="1">
        <v>358.24</v>
      </c>
    </row>
    <row r="28" spans="1:8" ht="13">
      <c r="A28" s="1" t="s">
        <v>108</v>
      </c>
      <c r="B28" s="1" t="s">
        <v>125</v>
      </c>
      <c r="C28" s="1" t="s">
        <v>75</v>
      </c>
      <c r="D28" s="1" t="s">
        <v>126</v>
      </c>
      <c r="E28" s="1" t="s">
        <v>127</v>
      </c>
      <c r="F28" s="1" t="s">
        <v>22</v>
      </c>
      <c r="G28" s="1">
        <v>5.04</v>
      </c>
      <c r="H28" s="1">
        <v>353.2</v>
      </c>
    </row>
    <row r="29" spans="1:8" ht="13">
      <c r="A29" s="1" t="s">
        <v>108</v>
      </c>
      <c r="B29" s="1" t="s">
        <v>128</v>
      </c>
      <c r="C29" s="1" t="s">
        <v>129</v>
      </c>
      <c r="D29" s="1" t="s">
        <v>130</v>
      </c>
      <c r="E29" s="1" t="s">
        <v>131</v>
      </c>
      <c r="F29" s="1" t="s">
        <v>22</v>
      </c>
      <c r="G29" s="1">
        <v>16</v>
      </c>
      <c r="H29" s="1">
        <v>337.2</v>
      </c>
    </row>
    <row r="30" spans="1:8" ht="13">
      <c r="A30" s="1" t="s">
        <v>108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22</v>
      </c>
      <c r="G30" s="1">
        <v>14</v>
      </c>
      <c r="H30" s="1">
        <v>323.2</v>
      </c>
    </row>
    <row r="31" spans="1:8" ht="13">
      <c r="A31" s="1" t="s">
        <v>136</v>
      </c>
      <c r="B31" s="1" t="s">
        <v>137</v>
      </c>
      <c r="C31" s="1" t="s">
        <v>138</v>
      </c>
      <c r="D31" s="1" t="s">
        <v>139</v>
      </c>
      <c r="E31" s="1" t="s">
        <v>140</v>
      </c>
      <c r="F31" s="1" t="s">
        <v>22</v>
      </c>
      <c r="G31" s="1">
        <v>12</v>
      </c>
      <c r="H31" s="1">
        <v>311.2</v>
      </c>
    </row>
    <row r="32" spans="1:8" ht="13">
      <c r="A32" s="1" t="s">
        <v>136</v>
      </c>
      <c r="B32" s="1" t="s">
        <v>141</v>
      </c>
      <c r="C32" s="1" t="s">
        <v>142</v>
      </c>
      <c r="D32" s="1" t="s">
        <v>57</v>
      </c>
      <c r="E32" s="1" t="s">
        <v>143</v>
      </c>
      <c r="F32" s="1" t="s">
        <v>22</v>
      </c>
      <c r="G32" s="1">
        <v>50</v>
      </c>
      <c r="H32" s="1">
        <v>261.2</v>
      </c>
    </row>
    <row r="33" spans="1:8" ht="13">
      <c r="A33" s="1" t="s">
        <v>136</v>
      </c>
      <c r="B33" s="1" t="s">
        <v>144</v>
      </c>
      <c r="C33" s="1" t="s">
        <v>145</v>
      </c>
      <c r="D33" s="1" t="s">
        <v>130</v>
      </c>
      <c r="E33" s="1" t="s">
        <v>146</v>
      </c>
      <c r="F33" s="1" t="s">
        <v>22</v>
      </c>
      <c r="G33" s="1">
        <v>16</v>
      </c>
      <c r="H33" s="1">
        <v>245.2</v>
      </c>
    </row>
    <row r="34" spans="1:8" ht="13">
      <c r="A34" s="1" t="s">
        <v>136</v>
      </c>
      <c r="B34" s="1" t="s">
        <v>147</v>
      </c>
      <c r="C34" s="1" t="s">
        <v>148</v>
      </c>
      <c r="D34" s="1" t="s">
        <v>130</v>
      </c>
      <c r="E34" s="1" t="s">
        <v>149</v>
      </c>
      <c r="F34" s="1" t="s">
        <v>22</v>
      </c>
      <c r="G34" s="1">
        <v>16</v>
      </c>
      <c r="H34" s="1">
        <v>229.2</v>
      </c>
    </row>
    <row r="35" spans="1:8" ht="13">
      <c r="A35" s="1" t="s">
        <v>136</v>
      </c>
      <c r="B35" s="1" t="s">
        <v>150</v>
      </c>
      <c r="C35" s="1" t="s">
        <v>151</v>
      </c>
      <c r="D35" s="1" t="s">
        <v>34</v>
      </c>
      <c r="E35" s="1" t="s">
        <v>152</v>
      </c>
      <c r="F35" s="1" t="s">
        <v>22</v>
      </c>
      <c r="G35" s="1">
        <v>21</v>
      </c>
      <c r="H35" s="1">
        <v>208.2</v>
      </c>
    </row>
    <row r="36" spans="1:8" ht="13">
      <c r="A36" s="1" t="s">
        <v>153</v>
      </c>
      <c r="B36" s="1" t="s">
        <v>154</v>
      </c>
      <c r="C36" s="1" t="s">
        <v>155</v>
      </c>
      <c r="D36" s="1" t="s">
        <v>156</v>
      </c>
      <c r="E36" s="1" t="s">
        <v>157</v>
      </c>
      <c r="F36" s="1" t="s">
        <v>22</v>
      </c>
      <c r="G36" s="1">
        <v>100</v>
      </c>
      <c r="H36" s="1">
        <v>108.2</v>
      </c>
    </row>
    <row r="37" spans="1:8" ht="13">
      <c r="A37" s="1" t="s">
        <v>153</v>
      </c>
      <c r="B37" s="1" t="s">
        <v>158</v>
      </c>
      <c r="C37" s="1" t="s">
        <v>159</v>
      </c>
      <c r="D37" s="1" t="s">
        <v>94</v>
      </c>
      <c r="E37" s="1" t="s">
        <v>160</v>
      </c>
      <c r="F37" s="1" t="s">
        <v>22</v>
      </c>
      <c r="G37" s="1">
        <v>20</v>
      </c>
      <c r="H37" s="1">
        <v>88.2</v>
      </c>
    </row>
    <row r="38" spans="1:8" ht="13">
      <c r="A38" s="1" t="s">
        <v>153</v>
      </c>
      <c r="B38" s="1" t="s">
        <v>161</v>
      </c>
      <c r="C38" s="1" t="s">
        <v>162</v>
      </c>
      <c r="D38" s="1" t="s">
        <v>139</v>
      </c>
      <c r="E38" s="1" t="s">
        <v>163</v>
      </c>
      <c r="F38" s="1" t="s">
        <v>22</v>
      </c>
      <c r="G38" s="1">
        <v>12</v>
      </c>
      <c r="H38" s="1">
        <v>76.2</v>
      </c>
    </row>
    <row r="39" spans="1:8" ht="13">
      <c r="A39" s="1" t="s">
        <v>153</v>
      </c>
      <c r="B39" s="1" t="s">
        <v>164</v>
      </c>
      <c r="C39" s="1" t="s">
        <v>165</v>
      </c>
      <c r="D39" s="1" t="s">
        <v>166</v>
      </c>
      <c r="E39" s="1" t="s">
        <v>167</v>
      </c>
      <c r="F39" s="1" t="s">
        <v>22</v>
      </c>
      <c r="G39" s="1">
        <v>8</v>
      </c>
      <c r="H39" s="1">
        <v>68.2</v>
      </c>
    </row>
    <row r="40" spans="1:8" ht="13">
      <c r="A40" s="1" t="s">
        <v>153</v>
      </c>
      <c r="B40" s="1" t="s">
        <v>168</v>
      </c>
      <c r="C40" s="1" t="s">
        <v>169</v>
      </c>
      <c r="D40" s="1" t="s">
        <v>170</v>
      </c>
      <c r="E40" s="1" t="s">
        <v>171</v>
      </c>
      <c r="F40" s="1" t="s">
        <v>22</v>
      </c>
      <c r="G40" s="1">
        <v>59</v>
      </c>
      <c r="H40" s="1">
        <v>9.1999999999999993</v>
      </c>
    </row>
    <row r="41" spans="1:8" ht="13">
      <c r="A41" s="1" t="s">
        <v>172</v>
      </c>
      <c r="B41" s="1" t="s">
        <v>173</v>
      </c>
      <c r="C41" s="1" t="s">
        <v>174</v>
      </c>
      <c r="D41" s="1" t="s">
        <v>175</v>
      </c>
      <c r="E41" s="1" t="s">
        <v>176</v>
      </c>
      <c r="F41" s="1" t="s">
        <v>22</v>
      </c>
      <c r="G41" s="1">
        <v>9</v>
      </c>
      <c r="H41" s="1">
        <v>0.2</v>
      </c>
    </row>
    <row r="44" spans="1:8" ht="13">
      <c r="A44" s="55" t="s">
        <v>695</v>
      </c>
      <c r="B44" s="56"/>
      <c r="C44" s="56"/>
    </row>
    <row r="45" spans="1:8" ht="13">
      <c r="A45" s="46" t="s">
        <v>5</v>
      </c>
      <c r="B45" s="47">
        <f>SUM(F3:F41)</f>
        <v>4951</v>
      </c>
      <c r="C45" s="47" t="s">
        <v>6</v>
      </c>
    </row>
    <row r="46" spans="1:8" ht="13">
      <c r="A46" s="46" t="s">
        <v>7</v>
      </c>
      <c r="B46" s="47">
        <f>SUM(G3:G41)</f>
        <v>4953.79</v>
      </c>
      <c r="C46" s="47" t="s">
        <v>8</v>
      </c>
    </row>
    <row r="47" spans="1:8" ht="13">
      <c r="A47" s="46" t="s">
        <v>9</v>
      </c>
      <c r="B47" s="47">
        <f>B45-B46</f>
        <v>-2.7899999999999636</v>
      </c>
      <c r="C47" s="47" t="s">
        <v>10</v>
      </c>
    </row>
    <row r="48" spans="1:8" ht="13">
      <c r="A48" s="46" t="s">
        <v>11</v>
      </c>
      <c r="B48" s="47">
        <f>H41/(B49+B50)</f>
        <v>5.1282051282051282E-3</v>
      </c>
      <c r="C48" s="47" t="s">
        <v>12</v>
      </c>
    </row>
    <row r="49" spans="1:3" ht="13">
      <c r="A49" s="46" t="s">
        <v>13</v>
      </c>
      <c r="B49" s="47">
        <f>COUNTIF(F3:F41,"&lt;&gt;-")</f>
        <v>5</v>
      </c>
      <c r="C49" s="48"/>
    </row>
    <row r="50" spans="1:3" ht="15" customHeight="1">
      <c r="A50" s="46" t="s">
        <v>14</v>
      </c>
      <c r="B50" s="47">
        <f>COUNTIF(G4:G41,"&lt;&gt;-")</f>
        <v>34</v>
      </c>
      <c r="C50" s="48"/>
    </row>
  </sheetData>
  <mergeCells count="1">
    <mergeCell ref="A44:C4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outlinePr summaryBelow="0" summaryRight="0"/>
  </sheetPr>
  <dimension ref="A1:H30"/>
  <sheetViews>
    <sheetView topLeftCell="A16" workbookViewId="0">
      <selection activeCell="B25" sqref="B25:B26"/>
    </sheetView>
  </sheetViews>
  <sheetFormatPr defaultColWidth="14.3984375" defaultRowHeight="15" customHeight="1"/>
  <cols>
    <col min="1" max="1" width="21.8984375" bestFit="1" customWidth="1"/>
    <col min="2" max="2" width="50.296875" customWidth="1"/>
    <col min="3" max="3" width="35.09765625" customWidth="1"/>
    <col min="4" max="4" width="25.69921875" customWidth="1"/>
    <col min="5" max="5" width="11.59765625" customWidth="1"/>
    <col min="6" max="6" width="10.8984375" customWidth="1"/>
    <col min="7" max="7" width="12.296875" customWidth="1"/>
    <col min="8" max="8" width="8" customWidth="1"/>
  </cols>
  <sheetData>
    <row r="1" spans="1:8" ht="13">
      <c r="A1" s="1" t="str">
        <f>TRIM('Raw Dataset'!A1)</f>
        <v>Date</v>
      </c>
      <c r="B1" s="2" t="str">
        <f>TRIM('Raw Dataset'!B1)</f>
        <v>Narration</v>
      </c>
      <c r="C1" s="1" t="str">
        <f>TRIM('Raw Dataset'!C1)</f>
        <v>Chq/Ref No</v>
      </c>
      <c r="D1" s="1" t="str">
        <f>TRIM('Raw Dataset'!D1)</f>
        <v>Withdrawal (Dr)/ Deposit (Cr)</v>
      </c>
      <c r="E1" s="1" t="str">
        <f>TRIM('Raw Dataset'!E1)</f>
        <v>Balance</v>
      </c>
      <c r="F1" s="1" t="s">
        <v>0</v>
      </c>
      <c r="G1" s="1" t="s">
        <v>1</v>
      </c>
      <c r="H1" s="1" t="s">
        <v>2</v>
      </c>
    </row>
    <row r="2" spans="1:8" ht="13">
      <c r="A2" s="1" t="str">
        <f>TRIM('Raw Dataset'!A2)</f>
        <v/>
      </c>
      <c r="B2" s="1" t="str">
        <f>TRIM('Raw Dataset'!B2)</f>
        <v>B/F</v>
      </c>
      <c r="C2" s="1" t="str">
        <f>TRIM('Raw Dataset'!C2)</f>
        <v/>
      </c>
      <c r="D2" s="1" t="s">
        <v>175</v>
      </c>
      <c r="E2" s="1" t="s">
        <v>176</v>
      </c>
      <c r="F2" s="1"/>
      <c r="G2" s="1"/>
      <c r="H2" s="1">
        <f>IF((RIGHT(E2,4)="(Cr)"),VALUE(LEFT(E2,LEN(E2)-4)),"-")</f>
        <v>0.2</v>
      </c>
    </row>
    <row r="3" spans="1:8" ht="13">
      <c r="A3" s="1" t="s">
        <v>177</v>
      </c>
      <c r="B3" s="1" t="s">
        <v>178</v>
      </c>
      <c r="C3" s="1" t="s">
        <v>179</v>
      </c>
      <c r="D3" s="1" t="s">
        <v>180</v>
      </c>
      <c r="E3" s="1" t="s">
        <v>181</v>
      </c>
      <c r="F3" s="1">
        <v>350</v>
      </c>
      <c r="G3" s="1" t="s">
        <v>22</v>
      </c>
      <c r="H3" s="1">
        <v>350.2</v>
      </c>
    </row>
    <row r="4" spans="1:8" ht="13">
      <c r="A4" s="1" t="s">
        <v>182</v>
      </c>
      <c r="B4" s="1" t="s">
        <v>183</v>
      </c>
      <c r="C4" s="1" t="s">
        <v>184</v>
      </c>
      <c r="D4" s="1" t="s">
        <v>166</v>
      </c>
      <c r="E4" s="1" t="s">
        <v>185</v>
      </c>
      <c r="F4" s="1" t="s">
        <v>22</v>
      </c>
      <c r="G4" s="1">
        <v>8</v>
      </c>
      <c r="H4" s="1">
        <v>342.2</v>
      </c>
    </row>
    <row r="5" spans="1:8" ht="13">
      <c r="A5" s="1" t="s">
        <v>182</v>
      </c>
      <c r="B5" s="1" t="s">
        <v>186</v>
      </c>
      <c r="C5" s="1" t="s">
        <v>187</v>
      </c>
      <c r="D5" s="1" t="s">
        <v>43</v>
      </c>
      <c r="E5" s="1" t="s">
        <v>188</v>
      </c>
      <c r="F5" s="1" t="s">
        <v>22</v>
      </c>
      <c r="G5" s="1">
        <v>10</v>
      </c>
      <c r="H5" s="1">
        <v>332.2</v>
      </c>
    </row>
    <row r="6" spans="1:8" ht="13">
      <c r="A6" s="1" t="s">
        <v>182</v>
      </c>
      <c r="B6" s="1" t="s">
        <v>189</v>
      </c>
      <c r="C6" s="1" t="s">
        <v>190</v>
      </c>
      <c r="D6" s="1" t="s">
        <v>34</v>
      </c>
      <c r="E6" s="1" t="s">
        <v>140</v>
      </c>
      <c r="F6" s="1" t="s">
        <v>22</v>
      </c>
      <c r="G6" s="1">
        <v>21</v>
      </c>
      <c r="H6" s="1">
        <v>311.2</v>
      </c>
    </row>
    <row r="7" spans="1:8" ht="13">
      <c r="A7" s="1" t="s">
        <v>191</v>
      </c>
      <c r="B7" s="1" t="s">
        <v>192</v>
      </c>
      <c r="C7" s="1" t="s">
        <v>193</v>
      </c>
      <c r="D7" s="1" t="s">
        <v>139</v>
      </c>
      <c r="E7" s="1" t="s">
        <v>194</v>
      </c>
      <c r="F7" s="1" t="s">
        <v>22</v>
      </c>
      <c r="G7" s="1">
        <v>12</v>
      </c>
      <c r="H7" s="1">
        <v>299.2</v>
      </c>
    </row>
    <row r="8" spans="1:8" ht="13">
      <c r="A8" s="1" t="s">
        <v>191</v>
      </c>
      <c r="B8" s="1" t="s">
        <v>195</v>
      </c>
      <c r="C8" s="1" t="s">
        <v>196</v>
      </c>
      <c r="D8" s="1" t="s">
        <v>197</v>
      </c>
      <c r="E8" s="1" t="s">
        <v>198</v>
      </c>
      <c r="F8" s="1" t="s">
        <v>22</v>
      </c>
      <c r="G8" s="1">
        <v>149</v>
      </c>
      <c r="H8" s="1">
        <v>150.19999999999999</v>
      </c>
    </row>
    <row r="9" spans="1:8" ht="13">
      <c r="A9" s="1" t="s">
        <v>199</v>
      </c>
      <c r="B9" s="1" t="s">
        <v>200</v>
      </c>
      <c r="C9" s="1" t="s">
        <v>201</v>
      </c>
      <c r="D9" s="1" t="s">
        <v>111</v>
      </c>
      <c r="E9" s="1" t="s">
        <v>202</v>
      </c>
      <c r="F9" s="1" t="s">
        <v>22</v>
      </c>
      <c r="G9" s="1">
        <v>36</v>
      </c>
      <c r="H9" s="1">
        <v>114.2</v>
      </c>
    </row>
    <row r="10" spans="1:8" ht="13">
      <c r="A10" s="1" t="s">
        <v>199</v>
      </c>
      <c r="B10" s="1" t="s">
        <v>203</v>
      </c>
      <c r="C10" s="1" t="s">
        <v>204</v>
      </c>
      <c r="D10" s="1" t="s">
        <v>205</v>
      </c>
      <c r="E10" s="1" t="s">
        <v>206</v>
      </c>
      <c r="F10" s="1" t="s">
        <v>22</v>
      </c>
      <c r="G10" s="1">
        <v>91</v>
      </c>
      <c r="H10" s="1">
        <v>23.2</v>
      </c>
    </row>
    <row r="11" spans="1:8" ht="13">
      <c r="A11" s="1" t="s">
        <v>207</v>
      </c>
      <c r="B11" s="1" t="s">
        <v>208</v>
      </c>
      <c r="C11" s="1" t="s">
        <v>209</v>
      </c>
      <c r="D11" s="1" t="s">
        <v>166</v>
      </c>
      <c r="E11" s="1" t="s">
        <v>210</v>
      </c>
      <c r="F11" s="1" t="s">
        <v>22</v>
      </c>
      <c r="G11" s="1">
        <v>8</v>
      </c>
      <c r="H11" s="1">
        <v>15.2</v>
      </c>
    </row>
    <row r="12" spans="1:8" ht="13">
      <c r="A12" s="1" t="s">
        <v>211</v>
      </c>
      <c r="B12" s="1" t="s">
        <v>212</v>
      </c>
      <c r="C12" s="1" t="s">
        <v>213</v>
      </c>
      <c r="D12" s="1" t="s">
        <v>25</v>
      </c>
      <c r="E12" s="1" t="s">
        <v>176</v>
      </c>
      <c r="F12" s="1" t="s">
        <v>22</v>
      </c>
      <c r="G12" s="1">
        <v>15</v>
      </c>
      <c r="H12" s="1">
        <v>0.2</v>
      </c>
    </row>
    <row r="13" spans="1:8" ht="13">
      <c r="A13" s="1" t="s">
        <v>214</v>
      </c>
      <c r="B13" s="1" t="s">
        <v>215</v>
      </c>
      <c r="C13" s="1" t="s">
        <v>216</v>
      </c>
      <c r="D13" s="1" t="s">
        <v>217</v>
      </c>
      <c r="E13" s="1" t="s">
        <v>218</v>
      </c>
      <c r="F13" s="1">
        <v>80</v>
      </c>
      <c r="G13" s="1" t="s">
        <v>22</v>
      </c>
      <c r="H13" s="1">
        <v>80.2</v>
      </c>
    </row>
    <row r="14" spans="1:8" ht="13">
      <c r="A14" s="1" t="s">
        <v>214</v>
      </c>
      <c r="B14" s="1" t="s">
        <v>219</v>
      </c>
      <c r="C14" s="1" t="s">
        <v>220</v>
      </c>
      <c r="D14" s="1" t="s">
        <v>221</v>
      </c>
      <c r="E14" s="1" t="s">
        <v>222</v>
      </c>
      <c r="F14" s="1" t="s">
        <v>22</v>
      </c>
      <c r="G14" s="1">
        <v>79</v>
      </c>
      <c r="H14" s="1">
        <v>1.2</v>
      </c>
    </row>
    <row r="15" spans="1:8" ht="13">
      <c r="A15" s="1" t="s">
        <v>223</v>
      </c>
      <c r="B15" s="1" t="s">
        <v>224</v>
      </c>
      <c r="C15" s="1" t="s">
        <v>225</v>
      </c>
      <c r="D15" s="1" t="s">
        <v>226</v>
      </c>
      <c r="E15" s="1" t="s">
        <v>227</v>
      </c>
      <c r="F15" s="1">
        <v>570</v>
      </c>
      <c r="G15" s="1" t="s">
        <v>22</v>
      </c>
      <c r="H15" s="1">
        <v>571.20000000000005</v>
      </c>
    </row>
    <row r="16" spans="1:8" ht="13">
      <c r="A16" s="1" t="s">
        <v>223</v>
      </c>
      <c r="B16" s="1" t="s">
        <v>228</v>
      </c>
      <c r="C16" s="1" t="s">
        <v>229</v>
      </c>
      <c r="D16" s="1" t="s">
        <v>230</v>
      </c>
      <c r="E16" s="1" t="s">
        <v>231</v>
      </c>
      <c r="F16" s="1" t="s">
        <v>22</v>
      </c>
      <c r="G16" s="1">
        <v>567.36</v>
      </c>
      <c r="H16" s="1">
        <v>3.84</v>
      </c>
    </row>
    <row r="17" spans="1:8" ht="13">
      <c r="A17" s="1" t="s">
        <v>232</v>
      </c>
      <c r="B17" s="1" t="s">
        <v>233</v>
      </c>
      <c r="C17" s="1" t="s">
        <v>234</v>
      </c>
      <c r="D17" s="1" t="s">
        <v>235</v>
      </c>
      <c r="E17" s="1" t="s">
        <v>236</v>
      </c>
      <c r="F17" s="1">
        <v>1650</v>
      </c>
      <c r="G17" s="1" t="s">
        <v>22</v>
      </c>
      <c r="H17" s="1">
        <v>1653.84</v>
      </c>
    </row>
    <row r="18" spans="1:8" ht="13">
      <c r="A18" s="1" t="s">
        <v>232</v>
      </c>
      <c r="B18" s="1" t="s">
        <v>237</v>
      </c>
      <c r="C18" s="1" t="s">
        <v>238</v>
      </c>
      <c r="D18" s="1" t="s">
        <v>239</v>
      </c>
      <c r="E18" s="1" t="s">
        <v>231</v>
      </c>
      <c r="F18" s="1" t="s">
        <v>22</v>
      </c>
      <c r="G18" s="1">
        <v>1650</v>
      </c>
      <c r="H18" s="1">
        <v>3.84</v>
      </c>
    </row>
    <row r="19" spans="1:8" ht="13">
      <c r="A19" s="1" t="s">
        <v>232</v>
      </c>
      <c r="B19" s="1" t="s">
        <v>240</v>
      </c>
      <c r="C19" s="1" t="s">
        <v>241</v>
      </c>
      <c r="D19" s="1" t="s">
        <v>242</v>
      </c>
      <c r="E19" s="1" t="s">
        <v>243</v>
      </c>
      <c r="F19" s="1">
        <v>6</v>
      </c>
      <c r="G19" s="1" t="s">
        <v>22</v>
      </c>
      <c r="H19" s="1">
        <v>9.84</v>
      </c>
    </row>
    <row r="20" spans="1:8" ht="13">
      <c r="A20" s="1" t="s">
        <v>244</v>
      </c>
      <c r="B20" s="1" t="s">
        <v>245</v>
      </c>
      <c r="C20" s="1" t="s">
        <v>246</v>
      </c>
      <c r="D20" s="1" t="s">
        <v>166</v>
      </c>
      <c r="E20" s="1" t="s">
        <v>247</v>
      </c>
      <c r="F20" s="1" t="s">
        <v>22</v>
      </c>
      <c r="G20" s="1">
        <v>8</v>
      </c>
      <c r="H20" s="1">
        <v>1.84</v>
      </c>
    </row>
    <row r="21" spans="1:8" ht="13">
      <c r="A21" s="1" t="s">
        <v>244</v>
      </c>
      <c r="B21" s="1" t="s">
        <v>248</v>
      </c>
      <c r="C21" s="1" t="s">
        <v>229</v>
      </c>
      <c r="D21" s="1" t="s">
        <v>249</v>
      </c>
      <c r="E21" s="1" t="s">
        <v>250</v>
      </c>
      <c r="F21" s="1">
        <v>1.0900000000000001</v>
      </c>
      <c r="G21" s="1" t="s">
        <v>22</v>
      </c>
      <c r="H21" s="1">
        <v>2.93</v>
      </c>
    </row>
    <row r="24" spans="1:8" ht="13">
      <c r="A24" s="54" t="s">
        <v>695</v>
      </c>
      <c r="B24" s="57"/>
      <c r="C24" s="57"/>
    </row>
    <row r="25" spans="1:8" ht="13">
      <c r="A25" s="38" t="s">
        <v>5</v>
      </c>
      <c r="B25" s="39">
        <f>SUM(F3:F21)</f>
        <v>2657.09</v>
      </c>
      <c r="C25" s="39" t="s">
        <v>6</v>
      </c>
    </row>
    <row r="26" spans="1:8" ht="13">
      <c r="A26" s="38" t="s">
        <v>7</v>
      </c>
      <c r="B26" s="39">
        <f>SUM(G3:G21)</f>
        <v>2654.36</v>
      </c>
      <c r="C26" s="39" t="s">
        <v>8</v>
      </c>
    </row>
    <row r="27" spans="1:8" ht="13">
      <c r="A27" s="38" t="s">
        <v>9</v>
      </c>
      <c r="B27" s="39">
        <f>B25-B26</f>
        <v>2.7300000000000182</v>
      </c>
      <c r="C27" s="39" t="s">
        <v>10</v>
      </c>
    </row>
    <row r="28" spans="1:8" ht="13">
      <c r="A28" s="38" t="s">
        <v>11</v>
      </c>
      <c r="B28" s="39">
        <f>H21/(B29+B30)</f>
        <v>0.15421052631578949</v>
      </c>
      <c r="C28" s="39" t="s">
        <v>12</v>
      </c>
    </row>
    <row r="29" spans="1:8" ht="13">
      <c r="A29" s="38" t="s">
        <v>13</v>
      </c>
      <c r="B29" s="39">
        <f>COUNTIF(F3:F21,"&lt;&gt;-")</f>
        <v>6</v>
      </c>
      <c r="C29" s="40"/>
    </row>
    <row r="30" spans="1:8" ht="15" customHeight="1">
      <c r="A30" s="38" t="s">
        <v>14</v>
      </c>
      <c r="B30" s="39">
        <f>COUNTIF(G3:G21,"&lt;&gt;-")</f>
        <v>13</v>
      </c>
      <c r="C30" s="40"/>
    </row>
  </sheetData>
  <mergeCells count="1">
    <mergeCell ref="A24:C24"/>
  </mergeCells>
  <pageMargins left="0.7" right="0.7" top="0.75" bottom="0.75" header="0.3" footer="0.3"/>
  <ignoredErrors>
    <ignoredError sqref="C21 C16 C14 C8 C10" numberStoredAsText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246C-C38B-4C5A-8184-422409E4436C}">
  <dimension ref="A1"/>
  <sheetViews>
    <sheetView showGridLines="0" zoomScaleNormal="100" workbookViewId="0"/>
  </sheetViews>
  <sheetFormatPr defaultRowHeight="1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F43E-7487-4801-A554-9DE28E211348}">
  <dimension ref="A1"/>
  <sheetViews>
    <sheetView showGridLines="0" workbookViewId="0"/>
  </sheetViews>
  <sheetFormatPr defaultRowHeight="1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F53F-B3DD-40C4-9E33-E6A4AAA7D1BB}">
  <dimension ref="A1"/>
  <sheetViews>
    <sheetView showGridLines="0" zoomScaleNormal="100" workbookViewId="0"/>
  </sheetViews>
  <sheetFormatPr defaultRowHeight="1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Clean Dataset</vt:lpstr>
      <vt:lpstr>Raw Dataset</vt:lpstr>
      <vt:lpstr>Month1  March</vt:lpstr>
      <vt:lpstr>Month2  April</vt:lpstr>
      <vt:lpstr>Month3  May</vt:lpstr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Nishchay Bhatia</cp:lastModifiedBy>
  <dcterms:created xsi:type="dcterms:W3CDTF">2023-12-12T05:12:11Z</dcterms:created>
  <dcterms:modified xsi:type="dcterms:W3CDTF">2023-12-25T10:29:45Z</dcterms:modified>
</cp:coreProperties>
</file>