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22b4b2997061f1/Desktop/678/Assignment 2/Final/"/>
    </mc:Choice>
  </mc:AlternateContent>
  <xr:revisionPtr revIDLastSave="432" documentId="8_{A8802174-7EE9-4654-9972-FD27A51A96E4}" xr6:coauthVersionLast="47" xr6:coauthVersionMax="47" xr10:uidLastSave="{1BC1C20B-5E50-4AFB-A8A9-2DB767D1CC66}"/>
  <bookViews>
    <workbookView xWindow="-108" yWindow="-108" windowWidth="23256" windowHeight="13896" xr2:uid="{76DEE2C6-1CBE-4931-B6BF-75142B22668B}"/>
  </bookViews>
  <sheets>
    <sheet name="Assignment-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F31" i="1" s="1"/>
  <c r="L22" i="1"/>
  <c r="G30" i="1"/>
  <c r="G31" i="1"/>
  <c r="G32" i="1"/>
  <c r="G29" i="1"/>
  <c r="F30" i="1"/>
  <c r="F32" i="1"/>
  <c r="F29" i="1"/>
  <c r="E30" i="1"/>
  <c r="E31" i="1"/>
  <c r="E32" i="1"/>
  <c r="E29" i="1"/>
  <c r="B13" i="1"/>
  <c r="D24" i="1"/>
  <c r="K24" i="1"/>
  <c r="I24" i="1"/>
  <c r="H24" i="1"/>
  <c r="F24" i="1"/>
  <c r="E24" i="1"/>
  <c r="D20" i="1"/>
  <c r="D19" i="1"/>
  <c r="K22" i="1"/>
  <c r="K21" i="1"/>
</calcChain>
</file>

<file path=xl/sharedStrings.xml><?xml version="1.0" encoding="utf-8"?>
<sst xmlns="http://schemas.openxmlformats.org/spreadsheetml/2006/main" count="46" uniqueCount="29">
  <si>
    <t>Proposal</t>
  </si>
  <si>
    <t>No Strike</t>
  </si>
  <si>
    <t>8 Weeks Strike</t>
  </si>
  <si>
    <t>12 Weeks Strike</t>
  </si>
  <si>
    <t>Heating Weeks</t>
  </si>
  <si>
    <t>Week Overhead</t>
  </si>
  <si>
    <t>Week Penalty</t>
  </si>
  <si>
    <t>Minus - 4 weeks of
 December</t>
  </si>
  <si>
    <t>Total = 48 weeks</t>
  </si>
  <si>
    <t>Original = 52
(Overdue)</t>
  </si>
  <si>
    <t>Cost  Calculations</t>
  </si>
  <si>
    <t xml:space="preserve">Estimated 
Cost </t>
  </si>
  <si>
    <t>Crashing Cost</t>
  </si>
  <si>
    <t>Heating</t>
  </si>
  <si>
    <t>Penalty</t>
  </si>
  <si>
    <t>Heating
 Weeks</t>
  </si>
  <si>
    <t>Heating Cost</t>
  </si>
  <si>
    <t>Overhead Cost</t>
  </si>
  <si>
    <t xml:space="preserve">Probability </t>
  </si>
  <si>
    <t xml:space="preserve">Best Case </t>
  </si>
  <si>
    <t>Expected</t>
  </si>
  <si>
    <t>Worst Case</t>
  </si>
  <si>
    <t>Total Expectation Cost</t>
  </si>
  <si>
    <t>Description</t>
  </si>
  <si>
    <t>Expedite roof</t>
  </si>
  <si>
    <t>Do nothing</t>
  </si>
  <si>
    <t>Expedite seat gallery supports</t>
  </si>
  <si>
    <t>Expedite seat gallery supports &amp; field fitting</t>
  </si>
  <si>
    <t>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</si>
</sst>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/>
    <xf numFmtId="0" fontId="5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0" xfId="0" applyNumberFormat="1" applyFont="1"/>
    <xf numFmtId="0" fontId="5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vertical="center" wrapText="1"/>
    </xf>
    <xf numFmtId="164" fontId="0" fillId="0" borderId="9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6" xfId="0" applyFont="1" applyBorder="1" applyAlignment="1">
      <alignment wrapText="1"/>
    </xf>
    <xf numFmtId="164" fontId="2" fillId="0" borderId="7" xfId="0" applyNumberFormat="1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164" fontId="2" fillId="0" borderId="12" xfId="0" applyNumberFormat="1" applyFont="1" applyBorder="1"/>
    <xf numFmtId="0" fontId="2" fillId="4" borderId="2" xfId="0" applyFont="1" applyFill="1" applyBorder="1"/>
    <xf numFmtId="0" fontId="3" fillId="5" borderId="14" xfId="0" applyFon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1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13" xfId="0" applyNumberFormat="1" applyFill="1" applyBorder="1"/>
    <xf numFmtId="0" fontId="0" fillId="5" borderId="0" xfId="0" applyFill="1"/>
    <xf numFmtId="164" fontId="0" fillId="5" borderId="2" xfId="0" applyNumberFormat="1" applyFill="1" applyBorder="1"/>
    <xf numFmtId="164" fontId="0" fillId="0" borderId="8" xfId="0" applyNumberFormat="1" applyBorder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0" fontId="5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0" fontId="0" fillId="4" borderId="3" xfId="0" applyFill="1" applyBorder="1"/>
    <xf numFmtId="0" fontId="5" fillId="6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8" fontId="0" fillId="0" borderId="9" xfId="0" applyNumberFormat="1" applyBorder="1"/>
    <xf numFmtId="8" fontId="0" fillId="0" borderId="12" xfId="0" applyNumberFormat="1" applyBorder="1"/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4" fillId="6" borderId="16" xfId="1" applyFont="1" applyFill="1" applyBorder="1" applyAlignment="1">
      <alignment horizontal="center" vertical="center"/>
    </xf>
    <xf numFmtId="0" fontId="4" fillId="6" borderId="16" xfId="1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6" fillId="6" borderId="1" xfId="1" applyFont="1" applyFill="1" applyAlignment="1">
      <alignment horizontal="center" vertical="center"/>
    </xf>
    <xf numFmtId="0" fontId="6" fillId="6" borderId="17" xfId="1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4B11-316E-4D82-9995-91D0A0DBEAD3}">
  <dimension ref="A1:L32"/>
  <sheetViews>
    <sheetView tabSelected="1" topLeftCell="A2" zoomScale="82" zoomScaleNormal="82" workbookViewId="0">
      <selection activeCell="J31" sqref="J31"/>
    </sheetView>
  </sheetViews>
  <sheetFormatPr defaultRowHeight="14.4" x14ac:dyDescent="0.3"/>
  <cols>
    <col min="1" max="1" width="11.109375" customWidth="1"/>
    <col min="2" max="2" width="12.88671875" customWidth="1"/>
    <col min="3" max="3" width="14.5546875" customWidth="1"/>
    <col min="4" max="4" width="39.5546875" customWidth="1"/>
    <col min="5" max="6" width="16.6640625" customWidth="1"/>
    <col min="7" max="7" width="17.44140625" customWidth="1"/>
    <col min="8" max="8" width="18.33203125" customWidth="1"/>
    <col min="9" max="9" width="16.33203125" customWidth="1"/>
    <col min="10" max="10" width="16.21875" customWidth="1"/>
    <col min="11" max="11" width="17.44140625" customWidth="1"/>
    <col min="12" max="12" width="23.33203125" customWidth="1"/>
  </cols>
  <sheetData>
    <row r="1" spans="1:12" ht="15" thickBot="1" x14ac:dyDescent="0.35"/>
    <row r="2" spans="1:12" ht="43.8" thickBot="1" x14ac:dyDescent="0.35">
      <c r="B2" s="10" t="s">
        <v>9</v>
      </c>
      <c r="C2" s="9" t="s">
        <v>7</v>
      </c>
      <c r="D2" s="3" t="s">
        <v>8</v>
      </c>
    </row>
    <row r="3" spans="1:12" ht="15" thickBot="1" x14ac:dyDescent="0.35"/>
    <row r="4" spans="1:12" ht="16.8" thickTop="1" thickBot="1" x14ac:dyDescent="0.35">
      <c r="A4" s="4"/>
      <c r="B4" s="4"/>
      <c r="C4" s="4"/>
      <c r="D4" s="4"/>
      <c r="E4" s="4"/>
      <c r="F4" s="68" t="s">
        <v>5</v>
      </c>
      <c r="G4" s="68"/>
      <c r="H4" s="68"/>
      <c r="I4" s="69" t="s">
        <v>6</v>
      </c>
      <c r="J4" s="69"/>
      <c r="K4" s="69"/>
    </row>
    <row r="5" spans="1:12" ht="16.2" thickBot="1" x14ac:dyDescent="0.3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1</v>
      </c>
      <c r="G5" s="5" t="s">
        <v>2</v>
      </c>
      <c r="H5" s="5" t="s">
        <v>3</v>
      </c>
      <c r="I5" s="5" t="s">
        <v>1</v>
      </c>
      <c r="J5" s="5" t="s">
        <v>2</v>
      </c>
      <c r="K5" s="5" t="s">
        <v>3</v>
      </c>
      <c r="L5" s="2"/>
    </row>
    <row r="6" spans="1:12" ht="15.6" x14ac:dyDescent="0.3">
      <c r="A6" s="6">
        <v>1</v>
      </c>
      <c r="B6" s="6">
        <v>48</v>
      </c>
      <c r="C6" s="6">
        <v>56</v>
      </c>
      <c r="D6" s="6">
        <v>60</v>
      </c>
      <c r="E6" s="6">
        <v>3</v>
      </c>
      <c r="F6" s="6">
        <v>0</v>
      </c>
      <c r="G6" s="6">
        <v>8</v>
      </c>
      <c r="H6" s="6">
        <v>12</v>
      </c>
      <c r="I6" s="6">
        <v>0</v>
      </c>
      <c r="J6" s="6">
        <v>4</v>
      </c>
      <c r="K6" s="6">
        <v>8</v>
      </c>
    </row>
    <row r="7" spans="1:12" ht="15.6" x14ac:dyDescent="0.3">
      <c r="A7" s="7">
        <v>2</v>
      </c>
      <c r="B7" s="7">
        <v>48</v>
      </c>
      <c r="C7" s="7">
        <v>56</v>
      </c>
      <c r="D7" s="7">
        <v>60</v>
      </c>
      <c r="E7" s="7">
        <v>3</v>
      </c>
      <c r="F7" s="7">
        <v>0</v>
      </c>
      <c r="G7" s="7">
        <v>8</v>
      </c>
      <c r="H7" s="7">
        <v>12</v>
      </c>
      <c r="I7" s="7">
        <v>0</v>
      </c>
      <c r="J7" s="7">
        <v>4</v>
      </c>
      <c r="K7" s="7">
        <v>8</v>
      </c>
    </row>
    <row r="8" spans="1:12" ht="15.6" x14ac:dyDescent="0.3">
      <c r="A8" s="7">
        <v>3</v>
      </c>
      <c r="B8" s="7">
        <v>42</v>
      </c>
      <c r="C8" s="7">
        <v>50</v>
      </c>
      <c r="D8" s="7">
        <v>54</v>
      </c>
      <c r="E8" s="7">
        <v>0</v>
      </c>
      <c r="F8" s="7">
        <v>0</v>
      </c>
      <c r="G8" s="7">
        <v>2</v>
      </c>
      <c r="H8" s="7">
        <v>6</v>
      </c>
      <c r="I8" s="7">
        <v>0</v>
      </c>
      <c r="J8" s="7">
        <v>0</v>
      </c>
      <c r="K8" s="7">
        <v>2</v>
      </c>
    </row>
    <row r="9" spans="1:12" ht="16.2" thickBot="1" x14ac:dyDescent="0.35">
      <c r="A9" s="8">
        <v>4</v>
      </c>
      <c r="B9" s="8">
        <v>42</v>
      </c>
      <c r="C9" s="8">
        <v>50</v>
      </c>
      <c r="D9" s="8">
        <v>54</v>
      </c>
      <c r="E9" s="8">
        <v>0</v>
      </c>
      <c r="F9" s="8">
        <v>0</v>
      </c>
      <c r="G9" s="8">
        <v>2</v>
      </c>
      <c r="H9" s="8">
        <v>6</v>
      </c>
      <c r="I9" s="8">
        <v>0</v>
      </c>
      <c r="J9" s="8">
        <v>0</v>
      </c>
      <c r="K9" s="8">
        <v>2</v>
      </c>
    </row>
    <row r="11" spans="1:12" ht="15" thickBot="1" x14ac:dyDescent="0.35"/>
    <row r="12" spans="1:12" ht="15" thickBot="1" x14ac:dyDescent="0.35">
      <c r="A12" s="70" t="s">
        <v>10</v>
      </c>
      <c r="B12" s="71"/>
    </row>
    <row r="13" spans="1:12" ht="28.8" x14ac:dyDescent="0.3">
      <c r="A13" s="20" t="s">
        <v>11</v>
      </c>
      <c r="B13" s="21">
        <f>315000-B19</f>
        <v>315000</v>
      </c>
    </row>
    <row r="14" spans="1:12" ht="28.8" x14ac:dyDescent="0.3">
      <c r="A14" s="22" t="s">
        <v>15</v>
      </c>
      <c r="B14" s="23">
        <v>3</v>
      </c>
    </row>
    <row r="15" spans="1:12" ht="15" thickBot="1" x14ac:dyDescent="0.35">
      <c r="A15" s="24" t="s">
        <v>16</v>
      </c>
      <c r="B15" s="25">
        <v>750</v>
      </c>
    </row>
    <row r="16" spans="1:12" ht="15" thickBot="1" x14ac:dyDescent="0.35">
      <c r="A16" s="1"/>
      <c r="B16" s="11"/>
    </row>
    <row r="17" spans="1:12" ht="15" customHeight="1" thickTop="1" thickBot="1" x14ac:dyDescent="0.35">
      <c r="C17" s="72" t="s">
        <v>1</v>
      </c>
      <c r="D17" s="72"/>
      <c r="E17" s="72"/>
      <c r="F17" s="72" t="s">
        <v>2</v>
      </c>
      <c r="G17" s="72"/>
      <c r="H17" s="72"/>
      <c r="I17" s="72" t="s">
        <v>3</v>
      </c>
      <c r="J17" s="72"/>
      <c r="K17" s="73"/>
      <c r="L17" s="66" t="s">
        <v>22</v>
      </c>
    </row>
    <row r="18" spans="1:12" ht="16.8" thickTop="1" thickBot="1" x14ac:dyDescent="0.35">
      <c r="A18" s="12" t="s">
        <v>0</v>
      </c>
      <c r="B18" s="13" t="s">
        <v>12</v>
      </c>
      <c r="C18" s="15" t="s">
        <v>17</v>
      </c>
      <c r="D18" s="18" t="s">
        <v>13</v>
      </c>
      <c r="E18" s="15" t="s">
        <v>14</v>
      </c>
      <c r="F18" s="15" t="s">
        <v>17</v>
      </c>
      <c r="G18" s="15" t="s">
        <v>13</v>
      </c>
      <c r="H18" s="18" t="s">
        <v>14</v>
      </c>
      <c r="I18" s="18" t="s">
        <v>17</v>
      </c>
      <c r="J18" s="15" t="s">
        <v>13</v>
      </c>
      <c r="K18" s="54" t="s">
        <v>14</v>
      </c>
      <c r="L18" s="67"/>
    </row>
    <row r="19" spans="1:12" s="44" customFormat="1" ht="16.2" thickBot="1" x14ac:dyDescent="0.35">
      <c r="A19" s="39">
        <v>1</v>
      </c>
      <c r="B19" s="40">
        <v>0</v>
      </c>
      <c r="C19" s="41">
        <v>0</v>
      </c>
      <c r="D19" s="40">
        <f>750*3</f>
        <v>2250</v>
      </c>
      <c r="E19" s="42">
        <v>0</v>
      </c>
      <c r="F19" s="40">
        <v>8000</v>
      </c>
      <c r="G19" s="30">
        <v>0</v>
      </c>
      <c r="H19" s="40">
        <v>46000</v>
      </c>
      <c r="I19" s="42">
        <v>12000</v>
      </c>
      <c r="J19" s="30">
        <v>0</v>
      </c>
      <c r="K19" s="40">
        <v>92000</v>
      </c>
      <c r="L19" s="43">
        <f>(B19+(C19*$C$24)+(D19*$D$24)+(E19*$E$24)+(F19*$F$24)+(G19*$G$24)+(H19*$H$24)+(I19*$I$24)+(K19*$K$24))</f>
        <v>34874.625</v>
      </c>
    </row>
    <row r="20" spans="1:12" ht="16.2" thickBot="1" x14ac:dyDescent="0.35">
      <c r="A20" s="7">
        <v>2</v>
      </c>
      <c r="B20" s="14">
        <v>11000</v>
      </c>
      <c r="C20" s="19">
        <v>0</v>
      </c>
      <c r="D20" s="14">
        <f>750*3</f>
        <v>2250</v>
      </c>
      <c r="E20" s="17">
        <v>0</v>
      </c>
      <c r="F20" s="14">
        <v>8000</v>
      </c>
      <c r="G20" s="19">
        <v>0</v>
      </c>
      <c r="H20" s="14">
        <v>46000</v>
      </c>
      <c r="I20" s="17">
        <v>12000</v>
      </c>
      <c r="J20" s="19">
        <v>0</v>
      </c>
      <c r="K20" s="14">
        <v>92000</v>
      </c>
      <c r="L20" s="43">
        <f t="shared" ref="L20:L22" si="0">(B20+(C20*$C$24)+(D20*$D$24)+(E20*$E$24)+(F20*$F$24)+(G20*$G$24)+(H20*$H$24)+(I20*$I$24)+(K20*$K$24))</f>
        <v>45874.625</v>
      </c>
    </row>
    <row r="21" spans="1:12" ht="16.2" thickBot="1" x14ac:dyDescent="0.35">
      <c r="A21" s="27">
        <v>3</v>
      </c>
      <c r="B21" s="28">
        <v>18000</v>
      </c>
      <c r="C21" s="30">
        <v>0</v>
      </c>
      <c r="D21" s="28">
        <v>0</v>
      </c>
      <c r="E21" s="37">
        <v>0</v>
      </c>
      <c r="F21" s="28">
        <v>2000</v>
      </c>
      <c r="G21" s="30">
        <v>0</v>
      </c>
      <c r="H21" s="28">
        <v>0</v>
      </c>
      <c r="I21" s="31">
        <v>6000</v>
      </c>
      <c r="J21" s="29">
        <v>0</v>
      </c>
      <c r="K21" s="28">
        <f>11500*2</f>
        <v>23000</v>
      </c>
      <c r="L21" s="43">
        <f t="shared" si="0"/>
        <v>23050</v>
      </c>
    </row>
    <row r="22" spans="1:12" ht="16.2" thickBot="1" x14ac:dyDescent="0.35">
      <c r="A22" s="32">
        <v>4</v>
      </c>
      <c r="B22" s="33">
        <v>27000</v>
      </c>
      <c r="C22" s="34">
        <v>0</v>
      </c>
      <c r="D22" s="33">
        <v>0</v>
      </c>
      <c r="E22" s="38">
        <v>0</v>
      </c>
      <c r="F22" s="33">
        <v>2000</v>
      </c>
      <c r="G22" s="34">
        <v>0</v>
      </c>
      <c r="H22" s="33">
        <v>0</v>
      </c>
      <c r="I22" s="35">
        <v>6000</v>
      </c>
      <c r="J22" s="36">
        <v>0</v>
      </c>
      <c r="K22" s="33">
        <f>11500*2</f>
        <v>23000</v>
      </c>
      <c r="L22" s="45">
        <f t="shared" si="0"/>
        <v>32050</v>
      </c>
    </row>
    <row r="23" spans="1:12" ht="15" thickBot="1" x14ac:dyDescent="0.35">
      <c r="H23" s="16"/>
    </row>
    <row r="24" spans="1:12" ht="15" thickBot="1" x14ac:dyDescent="0.35">
      <c r="A24" s="26" t="s">
        <v>18</v>
      </c>
      <c r="B24" s="58"/>
      <c r="C24" s="55">
        <v>0.5</v>
      </c>
      <c r="D24" s="56">
        <f>0.5*0.333</f>
        <v>0.16650000000000001</v>
      </c>
      <c r="E24" s="55">
        <f>0.5</f>
        <v>0.5</v>
      </c>
      <c r="F24" s="55">
        <f>0.5*0.7</f>
        <v>0.35</v>
      </c>
      <c r="G24" s="55">
        <v>0</v>
      </c>
      <c r="H24" s="55">
        <f>0.5*0.7</f>
        <v>0.35</v>
      </c>
      <c r="I24" s="55">
        <f>0.5*0.3</f>
        <v>0.15</v>
      </c>
      <c r="J24" s="55">
        <v>0</v>
      </c>
      <c r="K24" s="57">
        <f>0.5*0.3</f>
        <v>0.15</v>
      </c>
    </row>
    <row r="27" spans="1:12" ht="15" thickBot="1" x14ac:dyDescent="0.35"/>
    <row r="28" spans="1:12" ht="16.2" thickBot="1" x14ac:dyDescent="0.35">
      <c r="C28" s="50" t="s">
        <v>0</v>
      </c>
      <c r="D28" s="59" t="s">
        <v>23</v>
      </c>
      <c r="E28" s="51" t="s">
        <v>19</v>
      </c>
      <c r="F28" s="52" t="s">
        <v>20</v>
      </c>
      <c r="G28" s="52" t="s">
        <v>21</v>
      </c>
      <c r="H28" s="53" t="s">
        <v>28</v>
      </c>
    </row>
    <row r="29" spans="1:12" ht="15.6" x14ac:dyDescent="0.3">
      <c r="C29" s="39">
        <v>1</v>
      </c>
      <c r="D29" s="60" t="s">
        <v>25</v>
      </c>
      <c r="E29" s="46">
        <f>$B$13-B19</f>
        <v>315000</v>
      </c>
      <c r="F29" s="47">
        <f>$B$13-L19</f>
        <v>280125.375</v>
      </c>
      <c r="G29" s="47">
        <f>$B$13-B19-I19-K19</f>
        <v>211000</v>
      </c>
      <c r="H29" s="64">
        <v>274416.17</v>
      </c>
    </row>
    <row r="30" spans="1:12" ht="15.6" x14ac:dyDescent="0.3">
      <c r="C30" s="7">
        <v>2</v>
      </c>
      <c r="D30" s="61" t="s">
        <v>24</v>
      </c>
      <c r="E30" s="46">
        <f t="shared" ref="E30:E32" si="1">$B$13-B20</f>
        <v>304000</v>
      </c>
      <c r="F30" s="47">
        <f t="shared" ref="F30:F32" si="2">$B$13-L20</f>
        <v>269125.375</v>
      </c>
      <c r="G30" s="47">
        <f t="shared" ref="G30:G32" si="3">$B$13-B20-I20-K20</f>
        <v>200000</v>
      </c>
      <c r="H30" s="64">
        <v>263416.17</v>
      </c>
    </row>
    <row r="31" spans="1:12" ht="15.6" x14ac:dyDescent="0.3">
      <c r="C31" s="27">
        <v>3</v>
      </c>
      <c r="D31" s="62" t="s">
        <v>26</v>
      </c>
      <c r="E31" s="46">
        <f t="shared" si="1"/>
        <v>297000</v>
      </c>
      <c r="F31" s="47">
        <f t="shared" si="2"/>
        <v>291950</v>
      </c>
      <c r="G31" s="47">
        <f t="shared" si="3"/>
        <v>268000</v>
      </c>
      <c r="H31" s="64">
        <v>288800</v>
      </c>
    </row>
    <row r="32" spans="1:12" ht="16.2" thickBot="1" x14ac:dyDescent="0.35">
      <c r="C32" s="32">
        <v>4</v>
      </c>
      <c r="D32" s="63" t="s">
        <v>27</v>
      </c>
      <c r="E32" s="48">
        <f t="shared" si="1"/>
        <v>288000</v>
      </c>
      <c r="F32" s="49">
        <f t="shared" si="2"/>
        <v>282950</v>
      </c>
      <c r="G32" s="49">
        <f t="shared" si="3"/>
        <v>259000</v>
      </c>
      <c r="H32" s="65">
        <v>279800</v>
      </c>
    </row>
  </sheetData>
  <mergeCells count="7">
    <mergeCell ref="L17:L18"/>
    <mergeCell ref="F4:H4"/>
    <mergeCell ref="I4:K4"/>
    <mergeCell ref="A12:B12"/>
    <mergeCell ref="C17:E17"/>
    <mergeCell ref="F17:H17"/>
    <mergeCell ref="I17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Patil</dc:creator>
  <cp:lastModifiedBy>Nisha Patil</cp:lastModifiedBy>
  <dcterms:created xsi:type="dcterms:W3CDTF">2025-03-03T01:31:00Z</dcterms:created>
  <dcterms:modified xsi:type="dcterms:W3CDTF">2025-03-07T16:01:23Z</dcterms:modified>
</cp:coreProperties>
</file>