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\OneDrive\Desktop\Assingment\excel\"/>
    </mc:Choice>
  </mc:AlternateContent>
  <xr:revisionPtr revIDLastSave="0" documentId="13_ncr:1_{3D520614-F38B-4003-9B05-E4FBB0854A33}" xr6:coauthVersionLast="47" xr6:coauthVersionMax="47" xr10:uidLastSave="{00000000-0000-0000-0000-000000000000}"/>
  <bookViews>
    <workbookView xWindow="-108" yWindow="-108" windowWidth="23256" windowHeight="12456" activeTab="1" xr2:uid="{25F10F27-4AFE-4DD6-B1DA-94FBF5FE161E}"/>
  </bookViews>
  <sheets>
    <sheet name="Brainstrom" sheetId="1" r:id="rId1"/>
    <sheet name="Vlookup Advanc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2" l="1"/>
  <c r="F29" i="2"/>
  <c r="D30" i="2" s="1"/>
  <c r="F30" i="2"/>
  <c r="F31" i="2"/>
  <c r="F32" i="2"/>
  <c r="F33" i="2"/>
  <c r="F34" i="2"/>
  <c r="F35" i="2"/>
  <c r="F36" i="2"/>
  <c r="F37" i="2"/>
  <c r="F28" i="2"/>
  <c r="E17" i="2"/>
  <c r="E18" i="2"/>
  <c r="E19" i="2"/>
  <c r="E20" i="2"/>
  <c r="E21" i="2"/>
  <c r="E22" i="2"/>
  <c r="E16" i="2"/>
  <c r="D20" i="2"/>
  <c r="D21" i="2"/>
  <c r="D22" i="2"/>
  <c r="D19" i="2"/>
  <c r="D17" i="2"/>
  <c r="D18" i="2"/>
  <c r="D16" i="2"/>
  <c r="C7" i="2"/>
  <c r="C8" i="2"/>
  <c r="C9" i="2"/>
  <c r="C10" i="2"/>
  <c r="C6" i="2"/>
  <c r="J25" i="1"/>
  <c r="I25" i="1" s="1"/>
  <c r="J26" i="1"/>
  <c r="I26" i="1" s="1"/>
  <c r="F15" i="1"/>
  <c r="J15" i="1" s="1"/>
  <c r="I15" i="1" s="1"/>
  <c r="F16" i="1"/>
  <c r="J16" i="1" s="1"/>
  <c r="I16" i="1" s="1"/>
  <c r="F17" i="1"/>
  <c r="J17" i="1" s="1"/>
  <c r="I17" i="1" s="1"/>
  <c r="F18" i="1"/>
  <c r="J18" i="1" s="1"/>
  <c r="I18" i="1" s="1"/>
  <c r="F19" i="1"/>
  <c r="J19" i="1" s="1"/>
  <c r="I19" i="1" s="1"/>
  <c r="F20" i="1"/>
  <c r="J20" i="1" s="1"/>
  <c r="I20" i="1" s="1"/>
  <c r="F21" i="1"/>
  <c r="J21" i="1" s="1"/>
  <c r="I21" i="1" s="1"/>
  <c r="F22" i="1"/>
  <c r="J22" i="1" s="1"/>
  <c r="I22" i="1" s="1"/>
  <c r="F23" i="1"/>
  <c r="J23" i="1" s="1"/>
  <c r="I23" i="1" s="1"/>
  <c r="F24" i="1"/>
  <c r="J24" i="1" s="1"/>
  <c r="I24" i="1" s="1"/>
  <c r="F25" i="1"/>
  <c r="F26" i="1"/>
  <c r="F27" i="1"/>
  <c r="J27" i="1" s="1"/>
  <c r="I27" i="1" s="1"/>
  <c r="F14" i="1"/>
  <c r="J14" i="1" s="1"/>
  <c r="I14" i="1" s="1"/>
  <c r="E7" i="1"/>
  <c r="D7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14" i="1"/>
  <c r="D10" i="1" l="1"/>
  <c r="E11" i="1"/>
  <c r="D11" i="1"/>
  <c r="E10" i="1"/>
  <c r="D31" i="2"/>
  <c r="D28" i="2"/>
  <c r="D32" i="2"/>
</calcChain>
</file>

<file path=xl/sharedStrings.xml><?xml version="1.0" encoding="utf-8"?>
<sst xmlns="http://schemas.openxmlformats.org/spreadsheetml/2006/main" count="129" uniqueCount="47">
  <si>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</si>
  <si>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</si>
  <si>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</si>
  <si>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</si>
  <si>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</si>
  <si>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</si>
  <si>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Total types of Product</t>
  </si>
  <si>
    <t>Product Name</t>
  </si>
  <si>
    <t>Max MRP</t>
  </si>
  <si>
    <t>Min MRP</t>
  </si>
  <si>
    <t>Country</t>
  </si>
  <si>
    <t>Product</t>
  </si>
  <si>
    <t>Units Sold</t>
  </si>
  <si>
    <t>Manufacturing Price</t>
  </si>
  <si>
    <t>Sale Price</t>
  </si>
  <si>
    <t>Gross Sales</t>
  </si>
  <si>
    <t>Profit</t>
  </si>
  <si>
    <t>Government</t>
  </si>
  <si>
    <t>Mexico</t>
  </si>
  <si>
    <t>Paseo</t>
  </si>
  <si>
    <t>United States of America</t>
  </si>
  <si>
    <t>Midmarket</t>
  </si>
  <si>
    <t>Canada</t>
  </si>
  <si>
    <t>Velo</t>
  </si>
  <si>
    <t>France</t>
  </si>
  <si>
    <t>Amarilla</t>
  </si>
  <si>
    <t>Channel Partners</t>
  </si>
  <si>
    <t>Montana</t>
  </si>
  <si>
    <t>VTT</t>
  </si>
  <si>
    <t>Germany</t>
  </si>
  <si>
    <t>Enterprise</t>
  </si>
  <si>
    <t>Small Business</t>
  </si>
  <si>
    <t>Partial Text Lookup: LEFT and SEARCH</t>
  </si>
  <si>
    <t xml:space="preserve">Montana </t>
  </si>
  <si>
    <t>Montana - 125</t>
  </si>
  <si>
    <t>VTT - 777</t>
  </si>
  <si>
    <t xml:space="preserve">VTT </t>
  </si>
  <si>
    <t>Multiple Source Table Vlookup</t>
  </si>
  <si>
    <t xml:space="preserve"> Sales</t>
  </si>
  <si>
    <t>Disc%</t>
  </si>
  <si>
    <t>Multiple Lookup Value</t>
  </si>
  <si>
    <t>Model no</t>
  </si>
  <si>
    <t xml:space="preserve">product </t>
  </si>
  <si>
    <t>Total MRP</t>
  </si>
  <si>
    <t>Velo-235</t>
  </si>
  <si>
    <t>Paseo-895</t>
  </si>
  <si>
    <t>Amarilla-145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</si>
</sst>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4" borderId="1" xfId="0" applyFill="1" applyBorder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556260</xdr:colOff>
      <xdr:row>3</xdr:row>
      <xdr:rowOff>160020</xdr:rowOff>
    </xdr:from>
    <xdr:to>
      <xdr:col>14</xdr:col>
      <xdr:colOff>83989</xdr:colOff>
      <xdr:row>10</xdr:row>
      <xdr:rowOff>15346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F213B7-FF07-4220-B4FC-EFAA9817C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4580" y="769620"/>
          <a:ext cx="1950889" cy="1226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DBA8-194D-49E2-BA87-0FEFBF329770}">
  <dimension ref="B2:N27"/>
  <sheetViews>
    <sheetView topLeftCell="A3" workbookViewId="0">
      <selection activeCell="P8" sqref="P8"/>
    </sheetView>
  </sheetViews>
  <sheetFormatPr defaultRowHeight="14.4" x14ac:dyDescent="0.3"/>
  <cols>
    <col min="2" max="2" width="14.109375" customWidth="1"/>
    <col min="3" max="3" width="21.5546875" bestFit="1" customWidth="1"/>
    <col min="4" max="4" width="9.88671875" bestFit="1" customWidth="1"/>
    <col min="5" max="5" width="19.77734375" bestFit="1" customWidth="1"/>
    <col min="6" max="6" width="17.5546875" bestFit="1" customWidth="1"/>
    <col min="7" max="7" width="8.77734375" bestFit="1" customWidth="1"/>
    <col min="8" max="8" width="10.109375" bestFit="1" customWidth="1"/>
    <col min="14" max="14" width="17.5546875" bestFit="1" customWidth="1"/>
  </cols>
  <sheetData>
    <row r="2" spans="2:14" ht="15.6" x14ac:dyDescent="0.3">
      <c r="B2" s="3" t="s">
        <v>0</v>
      </c>
    </row>
    <row r="3" spans="2:14" ht="18" x14ac:dyDescent="0.35">
      <c r="B3" s="3" t="s">
        <v>1</v>
      </c>
      <c r="G3" s="4"/>
    </row>
    <row r="4" spans="2:14" ht="18" x14ac:dyDescent="0.35">
      <c r="B4" s="3" t="s">
        <v>2</v>
      </c>
      <c r="G4" s="4"/>
    </row>
    <row r="5" spans="2:14" ht="18" x14ac:dyDescent="0.35">
      <c r="G5" s="4"/>
    </row>
    <row r="6" spans="2:14" x14ac:dyDescent="0.3">
      <c r="B6" s="5" t="s">
        <v>3</v>
      </c>
      <c r="C6" s="5" t="s">
        <v>4</v>
      </c>
      <c r="D6" s="5" t="s">
        <v>5</v>
      </c>
      <c r="E6" s="5" t="s">
        <v>6</v>
      </c>
    </row>
    <row r="7" spans="2:14" x14ac:dyDescent="0.3">
      <c r="B7" s="1" t="s">
        <v>17</v>
      </c>
      <c r="C7" s="1" t="s">
        <v>22</v>
      </c>
      <c r="D7" s="2">
        <f>SUMIFS(H14:H27,B14:B27,B7,C14:C27,C7)</f>
        <v>1138050</v>
      </c>
      <c r="E7" s="2">
        <f>COUNTIFS(B14:B27,B7,C14:C27,C7)</f>
        <v>1</v>
      </c>
    </row>
    <row r="9" spans="2:14" x14ac:dyDescent="0.3">
      <c r="C9" s="1"/>
      <c r="D9" s="1"/>
      <c r="E9" s="5" t="s">
        <v>7</v>
      </c>
    </row>
    <row r="10" spans="2:14" x14ac:dyDescent="0.3">
      <c r="C10" s="5" t="s">
        <v>8</v>
      </c>
      <c r="D10" s="2">
        <f>INDEX(F14:F27,MATCH(MAX(F14:F27),F14:F27,0))</f>
        <v>260</v>
      </c>
      <c r="E10" s="2" t="str">
        <f>INDEX(D14:D27,MATCH(MAX(F14:F27),F14:F27,0))</f>
        <v>Amarilla</v>
      </c>
    </row>
    <row r="11" spans="2:14" x14ac:dyDescent="0.3">
      <c r="C11" s="5" t="s">
        <v>9</v>
      </c>
      <c r="D11" s="2">
        <f>INDEX(F15:F28,MATCH(MIN(F15:F28),F15:F28,0))</f>
        <v>5</v>
      </c>
      <c r="E11" s="2" t="str">
        <f>INDEX(D15:D28,MATCH(MIN(F15:F28),F15:F28,0))</f>
        <v>Montana</v>
      </c>
    </row>
    <row r="13" spans="2:14" x14ac:dyDescent="0.3">
      <c r="B13" s="1" t="s">
        <v>3</v>
      </c>
      <c r="C13" s="1" t="s">
        <v>10</v>
      </c>
      <c r="D13" s="1" t="s">
        <v>11</v>
      </c>
      <c r="E13" s="1" t="s">
        <v>12</v>
      </c>
      <c r="F13" s="2" t="s">
        <v>13</v>
      </c>
      <c r="G13" s="1" t="s">
        <v>14</v>
      </c>
      <c r="H13" s="2" t="s">
        <v>15</v>
      </c>
      <c r="I13" s="2" t="s">
        <v>16</v>
      </c>
      <c r="J13" s="2" t="s">
        <v>43</v>
      </c>
      <c r="M13" s="2" t="s">
        <v>42</v>
      </c>
      <c r="N13" s="2" t="s">
        <v>13</v>
      </c>
    </row>
    <row r="14" spans="2:14" x14ac:dyDescent="0.3">
      <c r="B14" s="1" t="s">
        <v>17</v>
      </c>
      <c r="C14" s="1" t="s">
        <v>18</v>
      </c>
      <c r="D14" s="1" t="s">
        <v>19</v>
      </c>
      <c r="E14" s="1">
        <v>2851</v>
      </c>
      <c r="F14" s="2">
        <f>VLOOKUP(D14,$M$13:$N$18,2,FALSE)</f>
        <v>10</v>
      </c>
      <c r="G14" s="1">
        <v>350</v>
      </c>
      <c r="H14" s="2">
        <f>E14*G14</f>
        <v>997850</v>
      </c>
      <c r="I14" s="2">
        <f>H14-J14</f>
        <v>969340</v>
      </c>
      <c r="J14" s="2">
        <f>H14*F14/G14</f>
        <v>28510</v>
      </c>
      <c r="M14" s="2" t="s">
        <v>19</v>
      </c>
      <c r="N14" s="2">
        <v>10</v>
      </c>
    </row>
    <row r="15" spans="2:14" x14ac:dyDescent="0.3">
      <c r="B15" s="1" t="s">
        <v>17</v>
      </c>
      <c r="C15" s="1" t="s">
        <v>20</v>
      </c>
      <c r="D15" s="1" t="s">
        <v>19</v>
      </c>
      <c r="E15" s="1">
        <v>3495</v>
      </c>
      <c r="F15" s="2">
        <f t="shared" ref="F15:F27" si="0">VLOOKUP(D15,$M$13:$N$18,2,FALSE)</f>
        <v>10</v>
      </c>
      <c r="G15" s="1">
        <v>300</v>
      </c>
      <c r="H15" s="2">
        <f t="shared" ref="H15:H27" si="1">E15*G15</f>
        <v>1048500</v>
      </c>
      <c r="I15" s="2">
        <f t="shared" ref="I15:I27" si="2">H15-J15</f>
        <v>1013550</v>
      </c>
      <c r="J15" s="2">
        <f t="shared" ref="J15:J27" si="3">H15*F15/G15</f>
        <v>34950</v>
      </c>
      <c r="M15" s="2" t="s">
        <v>23</v>
      </c>
      <c r="N15" s="2">
        <v>120</v>
      </c>
    </row>
    <row r="16" spans="2:14" x14ac:dyDescent="0.3">
      <c r="B16" s="1" t="s">
        <v>21</v>
      </c>
      <c r="C16" s="1" t="s">
        <v>22</v>
      </c>
      <c r="D16" s="1" t="s">
        <v>19</v>
      </c>
      <c r="E16" s="1">
        <v>2632</v>
      </c>
      <c r="F16" s="2">
        <f t="shared" si="0"/>
        <v>10</v>
      </c>
      <c r="G16" s="1">
        <v>350</v>
      </c>
      <c r="H16" s="2">
        <f t="shared" si="1"/>
        <v>921200</v>
      </c>
      <c r="I16" s="2">
        <f t="shared" si="2"/>
        <v>894880</v>
      </c>
      <c r="J16" s="2">
        <f t="shared" si="3"/>
        <v>26320</v>
      </c>
      <c r="M16" s="2" t="s">
        <v>25</v>
      </c>
      <c r="N16" s="2">
        <v>260</v>
      </c>
    </row>
    <row r="17" spans="2:14" x14ac:dyDescent="0.3">
      <c r="B17" s="1" t="s">
        <v>21</v>
      </c>
      <c r="C17" s="1" t="s">
        <v>22</v>
      </c>
      <c r="D17" s="1" t="s">
        <v>23</v>
      </c>
      <c r="E17" s="1">
        <v>2632</v>
      </c>
      <c r="F17" s="2">
        <f t="shared" si="0"/>
        <v>120</v>
      </c>
      <c r="G17" s="1">
        <v>350</v>
      </c>
      <c r="H17" s="2">
        <f t="shared" si="1"/>
        <v>921200</v>
      </c>
      <c r="I17" s="2">
        <f t="shared" si="2"/>
        <v>605360</v>
      </c>
      <c r="J17" s="2">
        <f t="shared" si="3"/>
        <v>315840</v>
      </c>
      <c r="M17" s="2" t="s">
        <v>27</v>
      </c>
      <c r="N17" s="2">
        <v>5</v>
      </c>
    </row>
    <row r="18" spans="2:14" x14ac:dyDescent="0.3">
      <c r="B18" s="1" t="s">
        <v>21</v>
      </c>
      <c r="C18" s="1" t="s">
        <v>20</v>
      </c>
      <c r="D18" s="1" t="s">
        <v>23</v>
      </c>
      <c r="E18" s="1">
        <v>2574</v>
      </c>
      <c r="F18" s="2">
        <f t="shared" si="0"/>
        <v>120</v>
      </c>
      <c r="G18" s="1">
        <v>300</v>
      </c>
      <c r="H18" s="2">
        <f t="shared" si="1"/>
        <v>772200</v>
      </c>
      <c r="I18" s="2">
        <f t="shared" si="2"/>
        <v>463320</v>
      </c>
      <c r="J18" s="2">
        <f t="shared" si="3"/>
        <v>308880</v>
      </c>
      <c r="M18" s="2" t="s">
        <v>28</v>
      </c>
      <c r="N18" s="2">
        <v>250</v>
      </c>
    </row>
    <row r="19" spans="2:14" x14ac:dyDescent="0.3">
      <c r="B19" s="1" t="s">
        <v>17</v>
      </c>
      <c r="C19" s="1" t="s">
        <v>18</v>
      </c>
      <c r="D19" s="1" t="s">
        <v>19</v>
      </c>
      <c r="E19" s="1">
        <v>2151</v>
      </c>
      <c r="F19" s="2">
        <f t="shared" si="0"/>
        <v>10</v>
      </c>
      <c r="G19" s="1">
        <v>350</v>
      </c>
      <c r="H19" s="2">
        <f t="shared" si="1"/>
        <v>752850</v>
      </c>
      <c r="I19" s="2">
        <f t="shared" si="2"/>
        <v>731340</v>
      </c>
      <c r="J19" s="2">
        <f t="shared" si="3"/>
        <v>21510</v>
      </c>
    </row>
    <row r="20" spans="2:14" x14ac:dyDescent="0.3">
      <c r="B20" s="1" t="s">
        <v>21</v>
      </c>
      <c r="C20" s="1" t="s">
        <v>24</v>
      </c>
      <c r="D20" s="1" t="s">
        <v>25</v>
      </c>
      <c r="E20" s="1">
        <v>2475</v>
      </c>
      <c r="F20" s="2">
        <f t="shared" si="0"/>
        <v>260</v>
      </c>
      <c r="G20" s="1">
        <v>300</v>
      </c>
      <c r="H20" s="2">
        <f t="shared" si="1"/>
        <v>742500</v>
      </c>
      <c r="I20" s="2">
        <f t="shared" si="2"/>
        <v>99000</v>
      </c>
      <c r="J20" s="2">
        <f t="shared" si="3"/>
        <v>643500</v>
      </c>
    </row>
    <row r="21" spans="2:14" x14ac:dyDescent="0.3">
      <c r="B21" s="1" t="s">
        <v>26</v>
      </c>
      <c r="C21" s="1" t="s">
        <v>22</v>
      </c>
      <c r="D21" s="1" t="s">
        <v>27</v>
      </c>
      <c r="E21" s="1">
        <v>2227.5</v>
      </c>
      <c r="F21" s="2">
        <f t="shared" si="0"/>
        <v>5</v>
      </c>
      <c r="G21" s="1">
        <v>350</v>
      </c>
      <c r="H21" s="2">
        <f t="shared" si="1"/>
        <v>779625</v>
      </c>
      <c r="I21" s="2">
        <f t="shared" si="2"/>
        <v>768487.5</v>
      </c>
      <c r="J21" s="2">
        <f t="shared" si="3"/>
        <v>11137.5</v>
      </c>
    </row>
    <row r="22" spans="2:14" x14ac:dyDescent="0.3">
      <c r="B22" s="1" t="s">
        <v>17</v>
      </c>
      <c r="C22" s="1" t="s">
        <v>20</v>
      </c>
      <c r="D22" s="1" t="s">
        <v>28</v>
      </c>
      <c r="E22" s="1">
        <v>2541</v>
      </c>
      <c r="F22" s="2">
        <f t="shared" si="0"/>
        <v>250</v>
      </c>
      <c r="G22" s="1">
        <v>300</v>
      </c>
      <c r="H22" s="2">
        <f t="shared" si="1"/>
        <v>762300</v>
      </c>
      <c r="I22" s="2">
        <f t="shared" si="2"/>
        <v>127050</v>
      </c>
      <c r="J22" s="2">
        <f t="shared" si="3"/>
        <v>635250</v>
      </c>
    </row>
    <row r="23" spans="2:14" x14ac:dyDescent="0.3">
      <c r="B23" s="1" t="s">
        <v>26</v>
      </c>
      <c r="C23" s="1" t="s">
        <v>29</v>
      </c>
      <c r="D23" s="1" t="s">
        <v>23</v>
      </c>
      <c r="E23" s="1">
        <v>2536</v>
      </c>
      <c r="F23" s="2">
        <f t="shared" si="0"/>
        <v>120</v>
      </c>
      <c r="G23" s="1">
        <v>300</v>
      </c>
      <c r="H23" s="2">
        <f t="shared" si="1"/>
        <v>760800</v>
      </c>
      <c r="I23" s="2">
        <f t="shared" si="2"/>
        <v>456480</v>
      </c>
      <c r="J23" s="2">
        <f t="shared" si="3"/>
        <v>304320</v>
      </c>
    </row>
    <row r="24" spans="2:14" x14ac:dyDescent="0.3">
      <c r="B24" s="1" t="s">
        <v>21</v>
      </c>
      <c r="C24" s="1" t="s">
        <v>20</v>
      </c>
      <c r="D24" s="1" t="s">
        <v>19</v>
      </c>
      <c r="E24" s="1">
        <v>2007</v>
      </c>
      <c r="F24" s="2">
        <f t="shared" si="0"/>
        <v>10</v>
      </c>
      <c r="G24" s="1">
        <v>350</v>
      </c>
      <c r="H24" s="2">
        <f t="shared" si="1"/>
        <v>702450</v>
      </c>
      <c r="I24" s="2">
        <f t="shared" si="2"/>
        <v>682380</v>
      </c>
      <c r="J24" s="2">
        <f t="shared" si="3"/>
        <v>20070</v>
      </c>
    </row>
    <row r="25" spans="2:14" x14ac:dyDescent="0.3">
      <c r="B25" s="1" t="s">
        <v>30</v>
      </c>
      <c r="C25" s="1" t="s">
        <v>20</v>
      </c>
      <c r="D25" s="1" t="s">
        <v>23</v>
      </c>
      <c r="E25" s="1">
        <v>2460</v>
      </c>
      <c r="F25" s="2">
        <f t="shared" si="0"/>
        <v>120</v>
      </c>
      <c r="G25" s="1">
        <v>300</v>
      </c>
      <c r="H25" s="2">
        <f t="shared" si="1"/>
        <v>738000</v>
      </c>
      <c r="I25" s="2">
        <f t="shared" si="2"/>
        <v>442800</v>
      </c>
      <c r="J25" s="2">
        <f t="shared" si="3"/>
        <v>295200</v>
      </c>
    </row>
    <row r="26" spans="2:14" x14ac:dyDescent="0.3">
      <c r="B26" s="1" t="s">
        <v>31</v>
      </c>
      <c r="C26" s="1" t="s">
        <v>22</v>
      </c>
      <c r="D26" s="1" t="s">
        <v>27</v>
      </c>
      <c r="E26" s="1">
        <v>3802.5</v>
      </c>
      <c r="F26" s="2">
        <f t="shared" si="0"/>
        <v>5</v>
      </c>
      <c r="G26" s="1">
        <v>300</v>
      </c>
      <c r="H26" s="2">
        <f t="shared" si="1"/>
        <v>1140750</v>
      </c>
      <c r="I26" s="2">
        <f t="shared" si="2"/>
        <v>1121737.5</v>
      </c>
      <c r="J26" s="2">
        <f t="shared" si="3"/>
        <v>19012.5</v>
      </c>
    </row>
    <row r="27" spans="2:14" x14ac:dyDescent="0.3">
      <c r="B27" s="1" t="s">
        <v>17</v>
      </c>
      <c r="C27" s="1" t="s">
        <v>22</v>
      </c>
      <c r="D27" s="1" t="s">
        <v>23</v>
      </c>
      <c r="E27" s="1">
        <v>3793.5</v>
      </c>
      <c r="F27" s="2">
        <f t="shared" si="0"/>
        <v>120</v>
      </c>
      <c r="G27" s="1">
        <v>300</v>
      </c>
      <c r="H27" s="2">
        <f t="shared" si="1"/>
        <v>1138050</v>
      </c>
      <c r="I27" s="2">
        <f t="shared" si="2"/>
        <v>682830</v>
      </c>
      <c r="J27" s="2">
        <f t="shared" si="3"/>
        <v>455220</v>
      </c>
    </row>
  </sheetData>
  <dataValidations count="2">
    <dataValidation type="list" allowBlank="1" showInputMessage="1" showErrorMessage="1" sqref="B7" xr:uid="{2E7E8953-1730-4848-8904-A8EB386E440E}">
      <formula1>$B$14:$B$27</formula1>
    </dataValidation>
    <dataValidation type="list" allowBlank="1" showInputMessage="1" showErrorMessage="1" sqref="C7" xr:uid="{C42F6233-7386-4E6F-8D9D-ED4CA4512664}">
      <formula1>$C$14:$C$27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D9565-116A-4542-A71A-2AC1ABFB664C}">
  <dimension ref="B3:R37"/>
  <sheetViews>
    <sheetView tabSelected="1" topLeftCell="A4" workbookViewId="0">
      <selection activeCell="G35" sqref="G35"/>
    </sheetView>
  </sheetViews>
  <sheetFormatPr defaultRowHeight="14.4" x14ac:dyDescent="0.3"/>
  <cols>
    <col min="2" max="2" width="33.21875" bestFit="1" customWidth="1"/>
    <col min="3" max="4" width="10.33203125" customWidth="1"/>
    <col min="6" max="6" width="11.88671875" bestFit="1" customWidth="1"/>
    <col min="7" max="7" width="13.33203125" customWidth="1"/>
    <col min="8" max="8" width="12.5546875" customWidth="1"/>
  </cols>
  <sheetData>
    <row r="3" spans="2:18" x14ac:dyDescent="0.3">
      <c r="B3" s="6" t="s">
        <v>32</v>
      </c>
    </row>
    <row r="4" spans="2:18" x14ac:dyDescent="0.3">
      <c r="B4" s="6"/>
    </row>
    <row r="5" spans="2:18" x14ac:dyDescent="0.3">
      <c r="B5" s="7" t="s">
        <v>11</v>
      </c>
      <c r="C5" s="7" t="s">
        <v>12</v>
      </c>
      <c r="G5" s="7" t="s">
        <v>11</v>
      </c>
      <c r="H5" s="7" t="s">
        <v>12</v>
      </c>
    </row>
    <row r="6" spans="2:18" x14ac:dyDescent="0.3">
      <c r="B6" s="1" t="s">
        <v>44</v>
      </c>
      <c r="C6" s="1">
        <f>VLOOKUP(LEFT(B6,SEARCH("-",B6)-1),$G$6:$H$10,2,0)</f>
        <v>2574</v>
      </c>
      <c r="G6" s="1" t="s">
        <v>25</v>
      </c>
      <c r="H6" s="1">
        <v>2475</v>
      </c>
    </row>
    <row r="7" spans="2:18" x14ac:dyDescent="0.3">
      <c r="B7" s="1" t="s">
        <v>45</v>
      </c>
      <c r="C7" s="1">
        <f t="shared" ref="C7:C10" si="0">VLOOKUP(LEFT(B7,SEARCH("-",B7)-1),$G$6:$H$10,2,0)</f>
        <v>2151</v>
      </c>
      <c r="G7" s="1" t="s">
        <v>33</v>
      </c>
      <c r="H7" s="1">
        <v>2227.5</v>
      </c>
    </row>
    <row r="8" spans="2:18" x14ac:dyDescent="0.3">
      <c r="B8" s="1" t="s">
        <v>46</v>
      </c>
      <c r="C8" s="1">
        <f t="shared" si="0"/>
        <v>2475</v>
      </c>
      <c r="G8" s="1" t="s">
        <v>19</v>
      </c>
      <c r="H8" s="1">
        <v>2151</v>
      </c>
    </row>
    <row r="9" spans="2:18" x14ac:dyDescent="0.3">
      <c r="B9" s="1" t="s">
        <v>34</v>
      </c>
      <c r="C9" s="1">
        <f t="shared" si="0"/>
        <v>2227.5</v>
      </c>
      <c r="G9" s="1" t="s">
        <v>23</v>
      </c>
      <c r="H9" s="1">
        <v>2574</v>
      </c>
    </row>
    <row r="10" spans="2:18" x14ac:dyDescent="0.3">
      <c r="B10" s="1" t="s">
        <v>35</v>
      </c>
      <c r="C10" s="1">
        <f t="shared" si="0"/>
        <v>2541</v>
      </c>
      <c r="G10" s="1" t="s">
        <v>36</v>
      </c>
      <c r="H10" s="1">
        <v>2541</v>
      </c>
    </row>
    <row r="12" spans="2:18" x14ac:dyDescent="0.3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8" x14ac:dyDescent="0.3">
      <c r="B13" s="6" t="s">
        <v>37</v>
      </c>
    </row>
    <row r="14" spans="2:18" x14ac:dyDescent="0.3">
      <c r="G14" s="7" t="s">
        <v>19</v>
      </c>
      <c r="H14" s="7"/>
      <c r="J14" s="7" t="s">
        <v>25</v>
      </c>
      <c r="K14" s="7"/>
      <c r="M14" s="7" t="s">
        <v>33</v>
      </c>
      <c r="N14" s="7"/>
    </row>
    <row r="15" spans="2:18" x14ac:dyDescent="0.3">
      <c r="B15" s="7" t="s">
        <v>11</v>
      </c>
      <c r="C15" s="7" t="s">
        <v>38</v>
      </c>
      <c r="D15" s="7"/>
      <c r="E15" s="7" t="s">
        <v>39</v>
      </c>
      <c r="G15" s="7" t="s">
        <v>38</v>
      </c>
      <c r="H15" s="7" t="s">
        <v>39</v>
      </c>
      <c r="J15" s="7" t="s">
        <v>38</v>
      </c>
      <c r="K15" s="7" t="s">
        <v>39</v>
      </c>
      <c r="M15" s="7" t="s">
        <v>38</v>
      </c>
      <c r="N15" s="7" t="s">
        <v>39</v>
      </c>
      <c r="Q15" t="s">
        <v>19</v>
      </c>
      <c r="R15">
        <v>1</v>
      </c>
    </row>
    <row r="16" spans="2:18" x14ac:dyDescent="0.3">
      <c r="B16" s="1" t="s">
        <v>19</v>
      </c>
      <c r="C16" s="1">
        <v>1655.08</v>
      </c>
      <c r="D16" s="1">
        <f>VLOOKUP(B16,$Q$15:$R$17,2,0)</f>
        <v>1</v>
      </c>
      <c r="E16" s="2">
        <f>VLOOKUP(C16,CHOOSE(D16,$G$16:$H$20,$J$16:$K$20,$M$16:$N$20),2)</f>
        <v>0.125</v>
      </c>
      <c r="G16" s="1">
        <v>0</v>
      </c>
      <c r="H16" s="9">
        <v>0.05</v>
      </c>
      <c r="J16" s="1">
        <v>0</v>
      </c>
      <c r="K16" s="10">
        <v>2.5000000000000001E-2</v>
      </c>
      <c r="M16" s="1">
        <v>0</v>
      </c>
      <c r="N16" s="10">
        <v>1.4999999999999999E-2</v>
      </c>
      <c r="Q16" t="s">
        <v>25</v>
      </c>
      <c r="R16">
        <v>2</v>
      </c>
    </row>
    <row r="17" spans="2:18" x14ac:dyDescent="0.3">
      <c r="B17" s="1" t="s">
        <v>25</v>
      </c>
      <c r="C17" s="1">
        <v>1822.59</v>
      </c>
      <c r="D17" s="1">
        <f t="shared" ref="D17:D18" si="1">VLOOKUP(B17,$Q$15:$R$17,2,0)</f>
        <v>2</v>
      </c>
      <c r="E17" s="2">
        <f t="shared" ref="E17:E22" si="2">VLOOKUP(C17,CHOOSE(D17,$G$16:$H$20,$J$16:$K$20,$M$16:$N$20),2)</f>
        <v>7.0000000000000007E-2</v>
      </c>
      <c r="G17" s="1">
        <v>500</v>
      </c>
      <c r="H17" s="10">
        <v>7.4999999999999997E-2</v>
      </c>
      <c r="J17" s="1">
        <v>500</v>
      </c>
      <c r="K17" s="9">
        <v>0.04</v>
      </c>
      <c r="M17" s="1">
        <v>500</v>
      </c>
      <c r="N17" s="9">
        <v>0.03</v>
      </c>
      <c r="Q17" s="1" t="s">
        <v>33</v>
      </c>
      <c r="R17">
        <v>3</v>
      </c>
    </row>
    <row r="18" spans="2:18" x14ac:dyDescent="0.3">
      <c r="B18" s="1" t="s">
        <v>25</v>
      </c>
      <c r="C18" s="1">
        <v>1730.54</v>
      </c>
      <c r="D18" s="1">
        <f t="shared" si="1"/>
        <v>2</v>
      </c>
      <c r="E18" s="2">
        <f t="shared" si="2"/>
        <v>7.0000000000000007E-2</v>
      </c>
      <c r="G18" s="1">
        <v>1000</v>
      </c>
      <c r="H18" s="9">
        <v>0.1</v>
      </c>
      <c r="J18" s="1">
        <v>1000</v>
      </c>
      <c r="K18" s="10">
        <v>5.5E-2</v>
      </c>
      <c r="M18" s="1">
        <v>1000</v>
      </c>
      <c r="N18" s="10">
        <v>5.5E-2</v>
      </c>
    </row>
    <row r="19" spans="2:18" x14ac:dyDescent="0.3">
      <c r="B19" s="1" t="s">
        <v>33</v>
      </c>
      <c r="C19" s="1">
        <v>1685.6</v>
      </c>
      <c r="D19" s="1">
        <f>VLOOKUP(B19,$Q$15:$R$17,2,0)</f>
        <v>3</v>
      </c>
      <c r="E19" s="2">
        <f t="shared" si="2"/>
        <v>7.0000000000000007E-2</v>
      </c>
      <c r="G19" s="1">
        <v>1500</v>
      </c>
      <c r="H19" s="10">
        <v>0.125</v>
      </c>
      <c r="J19" s="1">
        <v>1500</v>
      </c>
      <c r="K19" s="9">
        <v>7.0000000000000007E-2</v>
      </c>
      <c r="M19" s="1">
        <v>1500</v>
      </c>
      <c r="N19" s="10">
        <v>7.0000000000000007E-2</v>
      </c>
    </row>
    <row r="20" spans="2:18" x14ac:dyDescent="0.3">
      <c r="B20" s="1" t="s">
        <v>19</v>
      </c>
      <c r="C20" s="1">
        <v>1685.6</v>
      </c>
      <c r="D20" s="1">
        <f t="shared" ref="D20:D22" si="3">VLOOKUP(B20,$Q$15:$R$17,2,0)</f>
        <v>1</v>
      </c>
      <c r="E20" s="2">
        <f t="shared" si="2"/>
        <v>0.125</v>
      </c>
      <c r="G20" s="1">
        <v>2000</v>
      </c>
      <c r="H20" s="9">
        <v>0.15</v>
      </c>
      <c r="J20" s="1">
        <v>2000</v>
      </c>
      <c r="K20" s="10">
        <v>8.5000000000000006E-2</v>
      </c>
      <c r="M20" s="1">
        <v>2000</v>
      </c>
      <c r="N20" s="9">
        <v>9.3333333333333296E-2</v>
      </c>
    </row>
    <row r="21" spans="2:18" x14ac:dyDescent="0.3">
      <c r="B21" s="1" t="s">
        <v>33</v>
      </c>
      <c r="C21" s="1">
        <v>1763.8600000000001</v>
      </c>
      <c r="D21" s="1">
        <f t="shared" si="3"/>
        <v>3</v>
      </c>
      <c r="E21" s="2">
        <f t="shared" si="2"/>
        <v>7.0000000000000007E-2</v>
      </c>
    </row>
    <row r="22" spans="2:18" x14ac:dyDescent="0.3">
      <c r="B22" s="1" t="s">
        <v>19</v>
      </c>
      <c r="C22" s="1">
        <v>2293.1999999999998</v>
      </c>
      <c r="D22" s="1">
        <f t="shared" si="3"/>
        <v>1</v>
      </c>
      <c r="E22" s="2">
        <f t="shared" si="2"/>
        <v>0.15</v>
      </c>
    </row>
    <row r="24" spans="2:18" x14ac:dyDescent="0.3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2:18" x14ac:dyDescent="0.3">
      <c r="B25" s="6" t="s">
        <v>40</v>
      </c>
    </row>
    <row r="27" spans="2:18" x14ac:dyDescent="0.3">
      <c r="B27" s="7" t="s">
        <v>11</v>
      </c>
      <c r="C27" s="7" t="s">
        <v>12</v>
      </c>
      <c r="D27" s="7"/>
      <c r="F27" s="1"/>
      <c r="G27" s="7" t="s">
        <v>11</v>
      </c>
      <c r="H27" s="7" t="s">
        <v>41</v>
      </c>
      <c r="I27" s="7" t="s">
        <v>12</v>
      </c>
    </row>
    <row r="28" spans="2:18" x14ac:dyDescent="0.3">
      <c r="B28" s="1" t="s">
        <v>23</v>
      </c>
      <c r="C28" s="1">
        <v>235</v>
      </c>
      <c r="D28" s="1">
        <f>VLOOKUP(B28&amp;C28,$F$28:$I$37,4,)</f>
        <v>2574</v>
      </c>
      <c r="F28" s="1" t="str">
        <f>G28&amp;H28</f>
        <v>Paseo895</v>
      </c>
      <c r="G28" s="1" t="s">
        <v>19</v>
      </c>
      <c r="H28" s="11">
        <v>895</v>
      </c>
      <c r="I28" s="1">
        <v>2151</v>
      </c>
    </row>
    <row r="29" spans="2:18" x14ac:dyDescent="0.3">
      <c r="B29" s="1" t="s">
        <v>19</v>
      </c>
      <c r="C29" s="1">
        <v>895</v>
      </c>
      <c r="D29" s="1">
        <f t="shared" ref="D29:D32" si="4">VLOOKUP(B29&amp;C29,$F$28:$I$37,4,)</f>
        <v>2151</v>
      </c>
      <c r="F29" s="1" t="str">
        <f t="shared" ref="F29:F37" si="5">G29&amp;H29</f>
        <v>Montana125</v>
      </c>
      <c r="G29" s="1" t="s">
        <v>27</v>
      </c>
      <c r="H29" s="11">
        <v>125</v>
      </c>
      <c r="I29" s="1">
        <v>2227.5</v>
      </c>
    </row>
    <row r="30" spans="2:18" x14ac:dyDescent="0.3">
      <c r="B30" s="1" t="s">
        <v>25</v>
      </c>
      <c r="C30" s="1">
        <v>145</v>
      </c>
      <c r="D30" s="1">
        <f t="shared" si="4"/>
        <v>2475</v>
      </c>
      <c r="F30" s="1" t="str">
        <f t="shared" si="5"/>
        <v>Amarilla145</v>
      </c>
      <c r="G30" s="1" t="s">
        <v>25</v>
      </c>
      <c r="H30" s="11">
        <v>145</v>
      </c>
      <c r="I30" s="1">
        <v>2475</v>
      </c>
    </row>
    <row r="31" spans="2:18" x14ac:dyDescent="0.3">
      <c r="B31" s="1" t="s">
        <v>27</v>
      </c>
      <c r="C31" s="1">
        <v>125</v>
      </c>
      <c r="D31" s="1">
        <f t="shared" si="4"/>
        <v>2227.5</v>
      </c>
      <c r="F31" s="1" t="str">
        <f t="shared" si="5"/>
        <v>Montana848</v>
      </c>
      <c r="G31" s="1" t="s">
        <v>27</v>
      </c>
      <c r="H31" s="11">
        <v>848</v>
      </c>
      <c r="I31" s="11">
        <v>2537.25</v>
      </c>
    </row>
    <row r="32" spans="2:18" x14ac:dyDescent="0.3">
      <c r="B32" s="1" t="s">
        <v>28</v>
      </c>
      <c r="C32" s="1">
        <v>777</v>
      </c>
      <c r="D32" s="1">
        <f t="shared" si="4"/>
        <v>2541</v>
      </c>
      <c r="F32" s="1" t="str">
        <f t="shared" si="5"/>
        <v>VTT777</v>
      </c>
      <c r="G32" s="1" t="s">
        <v>28</v>
      </c>
      <c r="H32" s="11">
        <v>777</v>
      </c>
      <c r="I32" s="1">
        <v>2541</v>
      </c>
    </row>
    <row r="33" spans="6:9" x14ac:dyDescent="0.3">
      <c r="F33" s="1" t="str">
        <f t="shared" si="5"/>
        <v>Velo235</v>
      </c>
      <c r="G33" s="1" t="s">
        <v>23</v>
      </c>
      <c r="H33" s="11">
        <v>235</v>
      </c>
      <c r="I33" s="1">
        <v>2574</v>
      </c>
    </row>
    <row r="34" spans="6:9" x14ac:dyDescent="0.3">
      <c r="F34" s="1" t="str">
        <f t="shared" si="5"/>
        <v>Paseo985</v>
      </c>
      <c r="G34" s="1" t="s">
        <v>19</v>
      </c>
      <c r="H34" s="11">
        <v>985</v>
      </c>
      <c r="I34" s="11">
        <v>2585.1</v>
      </c>
    </row>
    <row r="35" spans="6:9" x14ac:dyDescent="0.3">
      <c r="F35" s="1" t="str">
        <f t="shared" si="5"/>
        <v>Velo1122</v>
      </c>
      <c r="G35" s="1" t="s">
        <v>23</v>
      </c>
      <c r="H35" s="11">
        <v>1122</v>
      </c>
      <c r="I35" s="11">
        <v>2632.95</v>
      </c>
    </row>
    <row r="36" spans="6:9" x14ac:dyDescent="0.3">
      <c r="F36" s="1" t="str">
        <f t="shared" si="5"/>
        <v>VTT 1260</v>
      </c>
      <c r="G36" s="1" t="s">
        <v>36</v>
      </c>
      <c r="H36" s="11">
        <v>1260</v>
      </c>
      <c r="I36" s="11">
        <v>2680.8</v>
      </c>
    </row>
    <row r="37" spans="6:9" x14ac:dyDescent="0.3">
      <c r="F37" s="1" t="str">
        <f t="shared" si="5"/>
        <v>Amarilla1397</v>
      </c>
      <c r="G37" s="1" t="s">
        <v>25</v>
      </c>
      <c r="H37" s="11">
        <v>1397</v>
      </c>
      <c r="I37" s="11">
        <v>2728.65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Brainstrom</vt:lpstr>
      <vt:lpstr>Vlookup 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RANA</dc:creator>
  <cp:lastModifiedBy>NISHA RANA</cp:lastModifiedBy>
  <dcterms:created xsi:type="dcterms:W3CDTF">2023-11-18T16:06:28Z</dcterms:created>
  <dcterms:modified xsi:type="dcterms:W3CDTF">2023-12-29T10:30:58Z</dcterms:modified>
</cp:coreProperties>
</file>