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er Node Totals" sheetId="1" r:id="rId4"/>
    <sheet state="visible" name="Component Lookup" sheetId="2" r:id="rId5"/>
    <sheet state="visible" name="K8s Resources" sheetId="3" r:id="rId6"/>
  </sheets>
  <definedNames/>
  <calcPr/>
</workbook>
</file>

<file path=xl/sharedStrings.xml><?xml version="1.0" encoding="utf-8"?>
<sst xmlns="http://schemas.openxmlformats.org/spreadsheetml/2006/main" count="164" uniqueCount="154">
  <si>
    <t>CDP PrivateCloud Data Services 1.5.4 budgetary sizing for worker nodes</t>
  </si>
  <si>
    <t>Component</t>
  </si>
  <si>
    <t xml:space="preserve">Number </t>
  </si>
  <si>
    <t>CPU (vcores)</t>
  </si>
  <si>
    <t>RAM (GB)</t>
  </si>
  <si>
    <t>CDW Cache (GB)</t>
  </si>
  <si>
    <t>Block Storage (GB)</t>
  </si>
  <si>
    <t>NFS Storage (GB)</t>
  </si>
  <si>
    <t>-- CP Monitoring (per env, min 1)</t>
  </si>
  <si>
    <t>CDW Database Catalog (min 1 per env)</t>
  </si>
  <si>
    <t>CDW LLAP warehouses</t>
  </si>
  <si>
    <t>-- LLAP Executors</t>
  </si>
  <si>
    <t>CDW Impala warehouses</t>
  </si>
  <si>
    <t>-- Impala Coordinators (min 2 for HA per vw)</t>
  </si>
  <si>
    <t>-- Impala Executors</t>
  </si>
  <si>
    <t>CDW Cache (GB) each exec (600 for prod)</t>
  </si>
  <si>
    <t>Data Viz - small instances</t>
  </si>
  <si>
    <t>Data Viz - medium instances</t>
  </si>
  <si>
    <t>Data Viz - large instances</t>
  </si>
  <si>
    <t>CML Workspace (min 1)</t>
  </si>
  <si>
    <t>-- CML Small concurrent sessions</t>
  </si>
  <si>
    <t>-- CML Avg conc. sessions</t>
  </si>
  <si>
    <t>CDE Service</t>
  </si>
  <si>
    <t>CDE Virtual Cluster</t>
  </si>
  <si>
    <t>-- CDE Small concurrent jobs</t>
  </si>
  <si>
    <t>-- CDE Avg conc. jobs</t>
  </si>
  <si>
    <t>Total</t>
  </si>
  <si>
    <t>Hardware Spec of worker nodes</t>
  </si>
  <si>
    <t>Less CP overhead</t>
  </si>
  <si>
    <t>Total resources required</t>
  </si>
  <si>
    <t xml:space="preserve">Number Required </t>
  </si>
  <si>
    <t>Num Worker nodes required</t>
  </si>
  <si>
    <t>CPU (vcores) recommend 80 vcores</t>
  </si>
  <si>
    <t>RAM (GB) recommend 384GB RAM</t>
  </si>
  <si>
    <t>capping ram to 85% Util</t>
  </si>
  <si>
    <r>
      <rPr>
        <rFont val="Arial"/>
        <color theme="1"/>
        <sz val="12.0"/>
      </rPr>
      <t xml:space="preserve">Disk (GB) Block </t>
    </r>
    <r>
      <rPr>
        <rFont val="Arial"/>
        <color theme="1"/>
        <sz val="8.0"/>
      </rPr>
      <t>(OCP CSI block, ECS Longhorn)</t>
    </r>
  </si>
  <si>
    <t>SAS</t>
  </si>
  <si>
    <r>
      <rPr>
        <rFont val="Arial"/>
        <color theme="1"/>
        <sz val="12.0"/>
      </rPr>
      <t>Disk (GB) Fast Cache for CDW</t>
    </r>
    <r>
      <rPr>
        <rFont val="Arial"/>
        <color theme="1"/>
        <sz val="8.0"/>
      </rPr>
      <t xml:space="preserve"> (nvme,ssd)</t>
    </r>
  </si>
  <si>
    <t>nVME / SSD</t>
  </si>
  <si>
    <t>CP Block Overhead per host (300 to 1024)</t>
  </si>
  <si>
    <r>
      <rPr>
        <rFont val="Arial"/>
        <color theme="1"/>
        <sz val="12.0"/>
      </rPr>
      <t xml:space="preserve">NFS (GB) </t>
    </r>
    <r>
      <rPr>
        <rFont val="Arial"/>
        <color theme="1"/>
        <sz val="8.0"/>
      </rPr>
      <t>(choose 1 from below)</t>
    </r>
  </si>
  <si>
    <r>
      <rPr>
        <rFont val="Arial"/>
        <color theme="1"/>
        <sz val="10.0"/>
      </rPr>
      <t>-- Embedded nfs</t>
    </r>
    <r>
      <rPr>
        <rFont val="Arial"/>
        <color theme="1"/>
        <sz val="12.0"/>
      </rPr>
      <t xml:space="preserve"> - </t>
    </r>
    <r>
      <rPr>
        <rFont val="Arial"/>
        <color theme="1"/>
        <sz val="8.0"/>
      </rPr>
      <t>(added to Block provider) non-prod</t>
    </r>
  </si>
  <si>
    <t>(300-1024)</t>
  </si>
  <si>
    <r>
      <rPr>
        <rFont val="Arial"/>
        <color theme="1"/>
        <sz val="10.0"/>
      </rPr>
      <t>zero this out if using external nf</t>
    </r>
    <r>
      <rPr>
        <rFont val="Arial"/>
        <color theme="1"/>
        <sz val="12.0"/>
      </rPr>
      <t>s</t>
    </r>
  </si>
  <si>
    <t>-- External nfs</t>
  </si>
  <si>
    <t>ECS Master Node requires 1 for non HA - 3 for HA</t>
  </si>
  <si>
    <t>Minimum</t>
  </si>
  <si>
    <t>Recommended</t>
  </si>
  <si>
    <t>OCP always has 3 masters, see OpenShift docs</t>
  </si>
  <si>
    <t>16 vcores</t>
  </si>
  <si>
    <t>32 vcores</t>
  </si>
  <si>
    <t>32 GB RAM</t>
  </si>
  <si>
    <t>64 GB RAM</t>
  </si>
  <si>
    <t>300 GB HDD</t>
  </si>
  <si>
    <t>1 TB HDD</t>
  </si>
  <si>
    <t>Whats a Master node in ECS?</t>
  </si>
  <si>
    <t>This is a node running the ECS Server component. In version1.3.4 and higher, master nodes are specialized to cluster mastering, so they no longer run normal pod workloads, those run in workers</t>
  </si>
  <si>
    <t>What is Longhorn Overhead?</t>
  </si>
  <si>
    <t>A default Longhorn setting reserves 12% vcores for each LH Engine Manager &amp; LH Replication Manager on each node; for a total of 24% vcores per node dedicated to LH.</t>
  </si>
  <si>
    <t>Reference:</t>
  </si>
  <si>
    <t>https://longhorn.io/docs/1.3.2/references/settings/#guaranteed-engine-manager-cpu</t>
  </si>
  <si>
    <t>https://longhorn.io/docs/1.3.2/references/settings/#guaranteed-replica-manager-cpu (edited)</t>
  </si>
  <si>
    <t>CPU (Cores)</t>
  </si>
  <si>
    <t>Local Storage (GB)</t>
  </si>
  <si>
    <t>LRM</t>
  </si>
  <si>
    <t>CDP Control Plane</t>
  </si>
  <si>
    <t>CDW Hive LLAP (static pods)</t>
  </si>
  <si>
    <t>CDW Impala (static pods)</t>
  </si>
  <si>
    <t>CDW Impala Coordinator</t>
  </si>
  <si>
    <t>1/25gb/100</t>
  </si>
  <si>
    <t xml:space="preserve">CML per workspace </t>
  </si>
  <si>
    <t>Block req, in 1.4 reduced to 600GB min 4.5TB recommended</t>
  </si>
  <si>
    <t>CML Small session</t>
  </si>
  <si>
    <t>CML Medium session</t>
  </si>
  <si>
    <t>CML Large session</t>
  </si>
  <si>
    <t>CDW Impala(executor)*</t>
  </si>
  <si>
    <t>3/25gb/100</t>
  </si>
  <si>
    <t>CDW LLAP (coord &amp; executor)</t>
  </si>
  <si>
    <t>Data Catalog</t>
  </si>
  <si>
    <t>svc embedded db, variable in 1.4.1, def 30 vcores 100 GB</t>
  </si>
  <si>
    <t>CDE Virtual Cluster static</t>
  </si>
  <si>
    <t>1.3.3 nfs went from 100 to 500</t>
  </si>
  <si>
    <t>CDE Virtual Cluster small</t>
  </si>
  <si>
    <t>CDE Virtual Cluster medium</t>
  </si>
  <si>
    <t>CDW DataViz small</t>
  </si>
  <si>
    <t>CDW DataViz medium</t>
  </si>
  <si>
    <t>CDW Data Viz large</t>
  </si>
  <si>
    <t>Monitoring Platform (Prometheus) Per ENV</t>
  </si>
  <si>
    <t>Monitoring Platform for ECS Only</t>
  </si>
  <si>
    <t>CML 1.5.0 - increased RAM to 256GB per workspace (min is 128GB)</t>
  </si>
  <si>
    <t>POC - Bare min: 16 vcores 88GB RAM node</t>
  </si>
  <si>
    <t>POC - Pref min: 32 vcores 128GB RAM node</t>
  </si>
  <si>
    <t>Reqest cpu</t>
  </si>
  <si>
    <t>Request ram (GB)</t>
  </si>
  <si>
    <t>Limit ram (GB)</t>
  </si>
  <si>
    <t>Replicas</t>
  </si>
  <si>
    <t>TShirt multiplier</t>
  </si>
  <si>
    <r>
      <rPr>
        <rFont val="Arial"/>
        <b/>
        <color theme="1"/>
      </rPr>
      <t>Resource requests &amp; limits</t>
    </r>
    <r>
      <rPr>
        <rFont val="Arial"/>
        <b/>
        <color theme="1"/>
      </rPr>
      <t xml:space="preserve"> are set for container level (not at pod)</t>
    </r>
  </si>
  <si>
    <t>Impala Coordinator</t>
  </si>
  <si>
    <t>Request's (Floor) must be satisfied to schedule a container, once scheduled the kubelet reserves the request for the container, containers can burst up to the limit</t>
  </si>
  <si>
    <t>Impala Executor</t>
  </si>
  <si>
    <t>containers can burst up to the limit</t>
  </si>
  <si>
    <t>Impala Catalog D</t>
  </si>
  <si>
    <t>Impala Statestore D</t>
  </si>
  <si>
    <t>Impala Auto Scaler</t>
  </si>
  <si>
    <t>Limits (Ceiling) specify maximum. (If hit cpu limit, can be overcommitted (throttled), ram cannot exceed limit)</t>
  </si>
  <si>
    <t>HUE Backend</t>
  </si>
  <si>
    <t>xsmall=1, small=2, medium=3, large=5</t>
  </si>
  <si>
    <t>DAS Event Processor</t>
  </si>
  <si>
    <t>Metastore</t>
  </si>
  <si>
    <t>CDW LowResourceMode</t>
  </si>
  <si>
    <t>HiveServer</t>
  </si>
  <si>
    <t>Impala Executor 3 cpu 24.5GB</t>
  </si>
  <si>
    <t>Hive Coordinator</t>
  </si>
  <si>
    <t>Impala Coordinator 0.4 cpu 24.5GB</t>
  </si>
  <si>
    <t>Hive Executor</t>
  </si>
  <si>
    <t>Hive Coordinator 1 cpu 4096 MB ram</t>
  </si>
  <si>
    <t>HiveExecutor 4 cpu 49 GB ram</t>
  </si>
  <si>
    <t>DAS Webapp</t>
  </si>
  <si>
    <t>?</t>
  </si>
  <si>
    <t>HS2 1 cpu 16 GB ram</t>
  </si>
  <si>
    <t>DEX Knox</t>
  </si>
  <si>
    <t>DEX Mgmt API</t>
  </si>
  <si>
    <t>DEX  Fluentd forwarder</t>
  </si>
  <si>
    <t>limit 4 vcores</t>
  </si>
  <si>
    <t>dex-base-sdx-discovery</t>
  </si>
  <si>
    <t>dex-downloads</t>
  </si>
  <si>
    <t>grafana</t>
  </si>
  <si>
    <t>DEX ingress controller</t>
  </si>
  <si>
    <t>cde-embedded-db</t>
  </si>
  <si>
    <t>DEX App Airflow Scheduler</t>
  </si>
  <si>
    <t>pool limit 100 cores</t>
  </si>
  <si>
    <t>DEX App Airflow Web</t>
  </si>
  <si>
    <t>DEX App Airflow API</t>
  </si>
  <si>
    <t>DEX App API</t>
  </si>
  <si>
    <t>Livy</t>
  </si>
  <si>
    <t>SparkHistSrvr</t>
  </si>
  <si>
    <t>Safari (not deployed)</t>
  </si>
  <si>
    <t>limit 4 vcore</t>
  </si>
  <si>
    <t>Yunikorn Scheduler</t>
  </si>
  <si>
    <t>limit 2 vcore</t>
  </si>
  <si>
    <t>Yunikorn Admission Controller</t>
  </si>
  <si>
    <t>limit 0.5 vcore</t>
  </si>
  <si>
    <t>Control Plane:</t>
  </si>
  <si>
    <t>cdp-release-reloader</t>
  </si>
  <si>
    <t>cdp-release-thunderhead-drscp-api</t>
  </si>
  <si>
    <t>limit 0.25 vcore</t>
  </si>
  <si>
    <t>cdp-release-thunderhead-dw-api</t>
  </si>
  <si>
    <t>cdp-release-dmx</t>
  </si>
  <si>
    <t>cdp-release-classic-clusters</t>
  </si>
  <si>
    <t>cdp-release-cluster-proxy-1.0.0</t>
  </si>
  <si>
    <t>cdp-release-thunderhead-resource-management-console</t>
  </si>
  <si>
    <t>snmp-notifier</t>
  </si>
  <si>
    <t>cdp-release-dwx-server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</si>
</sst>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2.0"/>
      <color rgb="FF000000"/>
      <name val="Arial"/>
      <scheme val="minor"/>
    </font>
    <font>
      <u/>
      <sz val="10.0"/>
      <color rgb="FF1155CC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1D1C1D"/>
      <name val="Arial"/>
    </font>
    <font>
      <u/>
      <sz val="11.0"/>
      <color rgb="FF1D1C1D"/>
      <name val="Arial"/>
    </font>
    <font>
      <u/>
      <sz val="11.0"/>
      <color rgb="FF1D1C1D"/>
      <name val="Slack-Lato"/>
    </font>
    <font>
      <color rgb="FF000000"/>
      <name val="Roboto"/>
    </font>
    <font>
      <sz val="11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Inconsolata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3" numFmtId="0" xfId="0" applyFont="1"/>
    <xf borderId="0" fillId="2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4" fontId="2" numFmtId="0" xfId="0" applyFont="1"/>
    <xf borderId="0" fillId="4" fontId="4" numFmtId="0" xfId="0" applyFont="1"/>
    <xf borderId="0" fillId="4" fontId="4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6" fontId="7" numFmtId="0" xfId="0" applyAlignment="1" applyFill="1" applyFont="1">
      <alignment readingOrder="0" vertical="bottom"/>
    </xf>
    <xf borderId="0" fillId="3" fontId="7" numFmtId="0" xfId="0" applyAlignment="1" applyFont="1">
      <alignment horizontal="right" readingOrder="0" vertical="bottom"/>
    </xf>
    <xf borderId="0" fillId="6" fontId="7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6" fontId="4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1" numFmtId="0" xfId="0" applyAlignment="1" applyFont="1">
      <alignment readingOrder="0" shrinkToFit="0" wrapText="1"/>
    </xf>
    <xf borderId="0" fillId="7" fontId="2" numFmtId="0" xfId="0" applyAlignment="1" applyFill="1" applyFont="1">
      <alignment readingOrder="0"/>
    </xf>
    <xf borderId="0" fillId="8" fontId="4" numFmtId="0" xfId="0" applyFill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7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9" fontId="12" numFmtId="0" xfId="0" applyAlignment="1" applyFill="1" applyFont="1">
      <alignment horizontal="left" readingOrder="0"/>
    </xf>
    <xf borderId="0" fillId="9" fontId="13" numFmtId="0" xfId="0" applyAlignment="1" applyFont="1">
      <alignment horizontal="left" readingOrder="0"/>
    </xf>
    <xf borderId="0" fillId="9" fontId="14" numFmtId="0" xfId="0" applyAlignment="1" applyFont="1">
      <alignment horizontal="left" readingOrder="0" shrinkToFit="0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8" fontId="15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11" numFmtId="0" xfId="0" applyFont="1"/>
    <xf borderId="0" fillId="8" fontId="16" numFmtId="0" xfId="0" applyAlignment="1" applyFont="1">
      <alignment readingOrder="0"/>
    </xf>
    <xf borderId="0" fillId="8" fontId="17" numFmtId="0" xfId="0" applyAlignment="1" applyFont="1">
      <alignment readingOrder="0"/>
    </xf>
    <xf borderId="0" fillId="8" fontId="18" numFmtId="0" xfId="0" applyAlignment="1" applyFont="1">
      <alignment readingOrder="0"/>
    </xf>
    <xf borderId="0" fillId="8" fontId="1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onghorn.io/docs/1.3.2/references/settings/" TargetMode="External"/><Relationship Id="rId2" Type="http://schemas.openxmlformats.org/officeDocument/2006/relationships/hyperlink" Target="https://longhorn.io/docs/1.3.2/references/settings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9.38"/>
    <col customWidth="1" min="3" max="3" width="15.63"/>
    <col customWidth="1" min="4" max="4" width="19.63"/>
    <col customWidth="1" min="5" max="5" width="18.5"/>
    <col customWidth="1" min="6" max="6" width="21.13"/>
    <col customWidth="1" min="7" max="7" width="22.5"/>
    <col customWidth="1" min="8" max="8" width="20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8</v>
      </c>
      <c r="B3" s="5">
        <v>1.0</v>
      </c>
      <c r="C3" s="6">
        <f>B3*'Component Lookup'!B20</f>
        <v>2</v>
      </c>
      <c r="D3" s="4">
        <f>B3*'Component Lookup'!C20</f>
        <v>16</v>
      </c>
      <c r="E3" s="4"/>
      <c r="F3" s="4">
        <f>B3*'Component Lookup'!E20</f>
        <v>60</v>
      </c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8"/>
      <c r="B4" s="8"/>
      <c r="C4" s="8"/>
      <c r="D4" s="8"/>
      <c r="E4" s="8"/>
      <c r="F4" s="8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9" t="s">
        <v>9</v>
      </c>
      <c r="B5" s="5">
        <v>1.0</v>
      </c>
      <c r="C5" s="9">
        <f>B5*'Component Lookup'!B12</f>
        <v>7</v>
      </c>
      <c r="D5" s="9">
        <f>B5*'Component Lookup'!C12</f>
        <v>17</v>
      </c>
      <c r="E5" s="9"/>
      <c r="F5" s="9">
        <f>B5*'Component Lookup'!E12</f>
        <v>0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9" t="s">
        <v>10</v>
      </c>
      <c r="B6" s="5"/>
      <c r="C6" s="9">
        <f>B6*'Component Lookup'!B3</f>
        <v>0</v>
      </c>
      <c r="D6" s="9">
        <f>B6*'Component Lookup'!C3</f>
        <v>0</v>
      </c>
      <c r="E6" s="9"/>
      <c r="F6" s="9">
        <f>B6*'Component Lookup'!E3</f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 t="s">
        <v>11</v>
      </c>
      <c r="B7" s="5"/>
      <c r="C7" s="12">
        <f>B7*'Component Lookup'!B11</f>
        <v>0</v>
      </c>
      <c r="D7" s="12">
        <f>B7*'Component Lookup'!C11</f>
        <v>0</v>
      </c>
      <c r="E7" s="9"/>
      <c r="F7" s="9">
        <f>B7*'Component Lookup'!E11</f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9" t="s">
        <v>12</v>
      </c>
      <c r="B8" s="5">
        <v>1.0</v>
      </c>
      <c r="C8" s="9">
        <f>B8*'Component Lookup'!B4</f>
        <v>5</v>
      </c>
      <c r="D8" s="9">
        <f>B8*'Component Lookup'!C4</f>
        <v>38</v>
      </c>
      <c r="E8" s="9"/>
      <c r="F8" s="9">
        <f>B8*'Component Lookup'!E4</f>
        <v>0</v>
      </c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9" t="s">
        <v>13</v>
      </c>
      <c r="B9" s="5">
        <v>2.0</v>
      </c>
      <c r="C9" s="13">
        <f>B9*'Component Lookup'!B5</f>
        <v>16</v>
      </c>
      <c r="D9" s="12">
        <f>B9*'Component Lookup'!C5</f>
        <v>204.8</v>
      </c>
      <c r="E9" s="14"/>
      <c r="F9" s="9">
        <f>B9*'Component Lookup'!E5</f>
        <v>0</v>
      </c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9" t="s">
        <v>14</v>
      </c>
      <c r="B10" s="5">
        <v>4.0</v>
      </c>
      <c r="C10" s="9">
        <f>B10*'Component Lookup'!B10</f>
        <v>56</v>
      </c>
      <c r="D10" s="12">
        <f>B10*'Component Lookup'!C10</f>
        <v>466.8</v>
      </c>
      <c r="E10" s="9"/>
      <c r="F10" s="9">
        <f>B10*'Component Lookup'!E10</f>
        <v>0</v>
      </c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9" t="s">
        <v>15</v>
      </c>
      <c r="B11" s="5"/>
      <c r="C11" s="9"/>
      <c r="D11" s="9"/>
      <c r="E11" s="12">
        <f>(B11*B7) + (B11*B9) + (B11*B10)</f>
        <v>0</v>
      </c>
      <c r="F11" s="9">
        <f>B11*'Component Lookup'!E11</f>
        <v>0</v>
      </c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9" t="s">
        <v>16</v>
      </c>
      <c r="B12" s="5">
        <v>0.0</v>
      </c>
      <c r="C12" s="13">
        <f>B12*'Component Lookup'!B17</f>
        <v>0</v>
      </c>
      <c r="D12" s="12">
        <f>B12*'Component Lookup'!C17</f>
        <v>0</v>
      </c>
      <c r="E12" s="14"/>
      <c r="F12" s="9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9" t="s">
        <v>17</v>
      </c>
      <c r="B13" s="5">
        <v>0.0</v>
      </c>
      <c r="C13" s="13">
        <f>B13*'Component Lookup'!B18</f>
        <v>0</v>
      </c>
      <c r="D13" s="12">
        <f>B13*'Component Lookup'!C18</f>
        <v>0</v>
      </c>
      <c r="E13" s="14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9" t="s">
        <v>18</v>
      </c>
      <c r="B14" s="5">
        <v>0.0</v>
      </c>
      <c r="C14" s="9">
        <f>B14*'Component Lookup'!B19</f>
        <v>0</v>
      </c>
      <c r="D14" s="9">
        <f>B14*'Component Lookup'!C19</f>
        <v>0</v>
      </c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8"/>
      <c r="B15" s="8"/>
      <c r="C15" s="8"/>
      <c r="D15" s="8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5" t="s">
        <v>19</v>
      </c>
      <c r="B16" s="5">
        <v>1.0</v>
      </c>
      <c r="C16" s="15">
        <f>B16*'Component Lookup'!B6</f>
        <v>32</v>
      </c>
      <c r="D16" s="15">
        <f>B16*'Component Lookup'!C6</f>
        <v>256</v>
      </c>
      <c r="E16" s="15"/>
      <c r="F16" s="15">
        <f>B16*'Component Lookup'!E6</f>
        <v>600</v>
      </c>
      <c r="G16" s="15">
        <f>B16*'Component Lookup'!F6</f>
        <v>1000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5" t="s">
        <v>20</v>
      </c>
      <c r="B17" s="5">
        <v>10.0</v>
      </c>
      <c r="C17" s="15">
        <f>B17*'Component Lookup'!B7</f>
        <v>20</v>
      </c>
      <c r="D17" s="15">
        <f>B17*'Component Lookup'!C7</f>
        <v>40</v>
      </c>
      <c r="E17" s="15"/>
      <c r="F17" s="15">
        <f>B17*'Component Lookup'!E7</f>
        <v>0</v>
      </c>
      <c r="G17" s="15">
        <f>B17*'Component Lookup'!F7</f>
        <v>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5" t="s">
        <v>21</v>
      </c>
      <c r="B18" s="5">
        <v>2.0</v>
      </c>
      <c r="C18" s="15">
        <f>B18*'Component Lookup'!B8</f>
        <v>8</v>
      </c>
      <c r="D18" s="15">
        <f>B18*'Component Lookup'!C8</f>
        <v>32</v>
      </c>
      <c r="E18" s="15"/>
      <c r="F18" s="15">
        <f>B18*'Component Lookup'!E8</f>
        <v>0</v>
      </c>
      <c r="G18" s="15">
        <f>B18*'Component Lookup'!F8</f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9" t="s">
        <v>22</v>
      </c>
      <c r="B20" s="20"/>
      <c r="C20" s="21">
        <f>B20*'Component Lookup'!B13</f>
        <v>0</v>
      </c>
      <c r="D20" s="21">
        <f>B20*'Component Lookup'!C13</f>
        <v>0</v>
      </c>
      <c r="E20" s="21"/>
      <c r="F20" s="21">
        <f>B20*'Component Lookup'!E13</f>
        <v>0</v>
      </c>
      <c r="G20" s="21">
        <f>B20*'Component Lookup'!F13</f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19" t="s">
        <v>23</v>
      </c>
      <c r="B21" s="20"/>
      <c r="C21" s="21">
        <f>B21*'Component Lookup'!B14</f>
        <v>0</v>
      </c>
      <c r="D21" s="23">
        <f>B21*'Component Lookup'!C14</f>
        <v>0</v>
      </c>
      <c r="E21" s="21"/>
      <c r="F21" s="21">
        <f>B21*'Component Lookup'!E14</f>
        <v>0</v>
      </c>
      <c r="G21" s="21">
        <f>B21*'Component Lookup'!F14</f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19" t="s">
        <v>24</v>
      </c>
      <c r="B22" s="20"/>
      <c r="C22" s="21">
        <f>B22*'Component Lookup'!B15</f>
        <v>0</v>
      </c>
      <c r="D22" s="21">
        <f>B22*'Component Lookup'!C15</f>
        <v>0</v>
      </c>
      <c r="E22" s="21"/>
      <c r="F22" s="21">
        <f>B22*'Component Lookup'!E15</f>
        <v>0</v>
      </c>
      <c r="G22" s="21">
        <f>B22*'Component Lookup'!F15</f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19" t="s">
        <v>25</v>
      </c>
      <c r="B23" s="20"/>
      <c r="C23" s="21">
        <f>B23*'Component Lookup'!B16</f>
        <v>0</v>
      </c>
      <c r="D23" s="21">
        <f>B23*'Component Lookup'!C16</f>
        <v>0</v>
      </c>
      <c r="E23" s="21"/>
      <c r="F23" s="21">
        <f>B23*'Component Lookup'!E16</f>
        <v>0</v>
      </c>
      <c r="G23" s="21">
        <f>B23*'Component Lookup'!F16</f>
        <v>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4" t="s">
        <v>26</v>
      </c>
      <c r="B24" s="25"/>
      <c r="C24" s="25">
        <f t="shared" ref="C24:D24" si="1">SUM(C3:C23)</f>
        <v>146</v>
      </c>
      <c r="D24" s="25">
        <f t="shared" si="1"/>
        <v>1070.6</v>
      </c>
      <c r="E24" s="25">
        <f>SUM(E5:E23)</f>
        <v>0</v>
      </c>
      <c r="F24" s="25">
        <f>SUM(F3:F23)</f>
        <v>660</v>
      </c>
      <c r="G24" s="25">
        <f>SUM(G5:G23)</f>
        <v>1000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3"/>
    </row>
    <row r="25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26" t="s">
        <v>27</v>
      </c>
      <c r="C26" s="26" t="s">
        <v>28</v>
      </c>
      <c r="D26" s="26" t="s">
        <v>29</v>
      </c>
      <c r="E26" s="2" t="s">
        <v>30</v>
      </c>
      <c r="F26" s="2" t="s">
        <v>31</v>
      </c>
      <c r="G26" s="3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8" t="s">
        <v>32</v>
      </c>
      <c r="B27" s="5">
        <v>40.0</v>
      </c>
      <c r="C27" s="8">
        <f>(B27-8)</f>
        <v>32</v>
      </c>
      <c r="D27" s="3">
        <f>C24</f>
        <v>146</v>
      </c>
      <c r="E27" s="3">
        <f>ROUND((D27 / C27), 1)</f>
        <v>4.6</v>
      </c>
      <c r="F27" s="27">
        <f>(ROUNDUP(max(E27,E28,E30),0))</f>
        <v>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8" t="s">
        <v>33</v>
      </c>
      <c r="B28" s="5">
        <v>415.0</v>
      </c>
      <c r="C28" s="28">
        <f>(B28-16)</f>
        <v>399</v>
      </c>
      <c r="D28" s="3">
        <f>D24</f>
        <v>1070.6</v>
      </c>
      <c r="E28" s="3">
        <f>ROUND((D28/(C28*0.85)), 1)</f>
        <v>3.2</v>
      </c>
      <c r="F28" s="29" t="s">
        <v>34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8" t="s">
        <v>35</v>
      </c>
      <c r="B29" s="5">
        <v>1500.0</v>
      </c>
      <c r="C29" s="8" t="s">
        <v>36</v>
      </c>
      <c r="D29" s="3">
        <f>((F24 + B31)*F27) + C34</f>
        <v>8720</v>
      </c>
      <c r="E29" s="3">
        <f t="shared" ref="E29:E30" si="2">ROUND(D29/B29, 1)</f>
        <v>5.8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8" t="s">
        <v>37</v>
      </c>
      <c r="B30" s="5">
        <v>3092.0</v>
      </c>
      <c r="C30" s="8" t="s">
        <v>38</v>
      </c>
      <c r="D30" s="3">
        <f>E24+C33</f>
        <v>0</v>
      </c>
      <c r="E30" s="3">
        <f t="shared" si="2"/>
        <v>0</v>
      </c>
      <c r="F30" s="3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8" t="s">
        <v>39</v>
      </c>
      <c r="B31" s="8">
        <v>1024.0</v>
      </c>
      <c r="C31" s="3"/>
      <c r="D31" s="3"/>
      <c r="E31" s="3"/>
      <c r="F31" s="3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8"/>
      <c r="B32" s="3"/>
      <c r="C32" s="3"/>
      <c r="D32" s="3"/>
      <c r="E32" s="3"/>
      <c r="F32" s="3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8" t="s">
        <v>40</v>
      </c>
      <c r="B33" s="3"/>
      <c r="C33" s="3"/>
      <c r="D33" s="3"/>
      <c r="E33" s="3"/>
      <c r="F33" s="3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8" t="s">
        <v>41</v>
      </c>
      <c r="B34" s="8" t="s">
        <v>42</v>
      </c>
      <c r="C34" s="8">
        <v>300.0</v>
      </c>
      <c r="D34" s="8" t="s">
        <v>43</v>
      </c>
      <c r="E34" s="3"/>
      <c r="F34" s="3"/>
      <c r="G34" s="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0" t="s">
        <v>44</v>
      </c>
      <c r="C35" s="31">
        <f>G24</f>
        <v>1000</v>
      </c>
      <c r="G35" s="30"/>
    </row>
    <row r="36">
      <c r="A36" s="30"/>
      <c r="C36" s="30"/>
      <c r="G36" s="30"/>
    </row>
    <row r="37">
      <c r="A37" s="32" t="s">
        <v>45</v>
      </c>
      <c r="B37" s="33" t="s">
        <v>46</v>
      </c>
      <c r="C37" s="33" t="s">
        <v>47</v>
      </c>
      <c r="D37" s="33"/>
      <c r="E37" s="34"/>
      <c r="F37" s="33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>
      <c r="A38" s="30" t="s">
        <v>48</v>
      </c>
      <c r="B38" s="30" t="s">
        <v>49</v>
      </c>
      <c r="C38" s="30" t="s">
        <v>50</v>
      </c>
      <c r="G38" s="30"/>
    </row>
    <row r="39">
      <c r="A39" s="30"/>
      <c r="B39" s="30" t="s">
        <v>51</v>
      </c>
      <c r="C39" s="30" t="s">
        <v>52</v>
      </c>
      <c r="G39" s="30"/>
    </row>
    <row r="40">
      <c r="A40" s="30"/>
      <c r="B40" s="30" t="s">
        <v>53</v>
      </c>
      <c r="C40" s="30" t="s">
        <v>54</v>
      </c>
      <c r="G40" s="30"/>
    </row>
    <row r="41">
      <c r="A41" s="30"/>
      <c r="B41" s="30"/>
    </row>
    <row r="42">
      <c r="A42" s="35" t="s">
        <v>55</v>
      </c>
      <c r="B42" s="35" t="s">
        <v>56</v>
      </c>
      <c r="C42" s="36"/>
      <c r="D42" s="36"/>
      <c r="E42" s="36"/>
      <c r="F42" s="36"/>
    </row>
    <row r="43">
      <c r="A43" s="35" t="s">
        <v>57</v>
      </c>
      <c r="B43" s="37" t="s">
        <v>58</v>
      </c>
      <c r="C43" s="36"/>
      <c r="D43" s="36"/>
      <c r="E43" s="36"/>
      <c r="F43" s="36"/>
    </row>
    <row r="44">
      <c r="A44" s="36"/>
      <c r="B44" s="38" t="s">
        <v>59</v>
      </c>
      <c r="C44" s="36"/>
      <c r="D44" s="36"/>
      <c r="E44" s="36"/>
      <c r="F44" s="36"/>
    </row>
    <row r="45">
      <c r="A45" s="36"/>
      <c r="B45" s="38" t="s">
        <v>60</v>
      </c>
      <c r="C45" s="36"/>
      <c r="D45" s="36"/>
      <c r="E45" s="36"/>
      <c r="F45" s="36"/>
    </row>
    <row r="46">
      <c r="A46" s="36"/>
      <c r="B46" s="39" t="s">
        <v>61</v>
      </c>
      <c r="C46" s="36"/>
      <c r="D46" s="36"/>
      <c r="E46" s="36"/>
      <c r="F46" s="36"/>
    </row>
  </sheetData>
  <hyperlinks>
    <hyperlink r:id="rId1" location="guaranteed-engine-manager-cpu" ref="B45"/>
    <hyperlink r:id="rId2" location="guaranteed-replica-manager-cpu" ref="B4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  <col customWidth="1" min="2" max="2" width="20.0"/>
    <col customWidth="1" min="3" max="3" width="17.5"/>
    <col customWidth="1" min="4" max="4" width="18.0"/>
    <col customWidth="1" min="5" max="5" width="19.0"/>
    <col customWidth="1" min="6" max="6" width="22.25"/>
  </cols>
  <sheetData>
    <row r="1">
      <c r="A1" s="30" t="s">
        <v>1</v>
      </c>
      <c r="B1" s="30" t="s">
        <v>62</v>
      </c>
      <c r="C1" s="30" t="s">
        <v>4</v>
      </c>
      <c r="D1" s="30" t="s">
        <v>63</v>
      </c>
      <c r="E1" s="30" t="s">
        <v>6</v>
      </c>
      <c r="F1" s="30" t="s">
        <v>7</v>
      </c>
      <c r="G1" s="30" t="s">
        <v>64</v>
      </c>
    </row>
    <row r="2">
      <c r="A2" s="30" t="s">
        <v>65</v>
      </c>
      <c r="B2" s="30">
        <v>8.0</v>
      </c>
      <c r="C2" s="30">
        <v>16.0</v>
      </c>
      <c r="D2" s="30">
        <v>0.0</v>
      </c>
      <c r="E2" s="30">
        <v>1024.0</v>
      </c>
      <c r="F2" s="30">
        <v>0.0</v>
      </c>
    </row>
    <row r="3">
      <c r="A3" s="30" t="s">
        <v>66</v>
      </c>
      <c r="B3" s="30">
        <v>7.1</v>
      </c>
      <c r="C3" s="30">
        <v>40.0</v>
      </c>
      <c r="D3" s="30">
        <v>0.0</v>
      </c>
      <c r="E3" s="30">
        <v>0.0</v>
      </c>
      <c r="F3" s="30">
        <v>0.0</v>
      </c>
    </row>
    <row r="4">
      <c r="A4" s="30" t="s">
        <v>67</v>
      </c>
      <c r="B4" s="30">
        <v>5.0</v>
      </c>
      <c r="C4" s="30">
        <v>38.0</v>
      </c>
      <c r="D4" s="30">
        <v>0.0</v>
      </c>
      <c r="E4" s="30">
        <v>0.0</v>
      </c>
      <c r="F4" s="30">
        <v>0.0</v>
      </c>
    </row>
    <row r="5">
      <c r="A5" s="30" t="s">
        <v>68</v>
      </c>
      <c r="B5" s="30">
        <v>8.0</v>
      </c>
      <c r="C5" s="30">
        <v>102.4</v>
      </c>
      <c r="D5" s="30">
        <v>600.0</v>
      </c>
      <c r="E5" s="30">
        <v>0.0</v>
      </c>
      <c r="F5" s="30">
        <v>0.0</v>
      </c>
      <c r="G5" s="30" t="s">
        <v>69</v>
      </c>
    </row>
    <row r="6">
      <c r="A6" s="30" t="s">
        <v>70</v>
      </c>
      <c r="B6" s="30">
        <v>32.0</v>
      </c>
      <c r="C6" s="30">
        <v>256.0</v>
      </c>
      <c r="D6" s="30">
        <v>0.0</v>
      </c>
      <c r="E6" s="30">
        <v>600.0</v>
      </c>
      <c r="F6" s="30">
        <v>1000.0</v>
      </c>
      <c r="H6" s="30" t="s">
        <v>71</v>
      </c>
    </row>
    <row r="7">
      <c r="A7" s="30" t="s">
        <v>72</v>
      </c>
      <c r="B7" s="30">
        <v>2.0</v>
      </c>
      <c r="C7" s="30">
        <v>4.0</v>
      </c>
      <c r="D7" s="30">
        <v>0.0</v>
      </c>
      <c r="E7" s="30">
        <v>0.0</v>
      </c>
      <c r="F7" s="30">
        <v>0.0</v>
      </c>
    </row>
    <row r="8">
      <c r="A8" s="30" t="s">
        <v>73</v>
      </c>
      <c r="B8" s="30">
        <v>4.0</v>
      </c>
      <c r="C8" s="30">
        <v>16.0</v>
      </c>
      <c r="D8" s="30">
        <v>0.0</v>
      </c>
      <c r="E8" s="30">
        <v>0.0</v>
      </c>
      <c r="F8" s="30">
        <v>0.0</v>
      </c>
    </row>
    <row r="9">
      <c r="A9" s="30" t="s">
        <v>74</v>
      </c>
      <c r="B9" s="30">
        <v>16.0</v>
      </c>
      <c r="C9" s="30">
        <v>64.0</v>
      </c>
      <c r="D9" s="30">
        <v>0.0</v>
      </c>
      <c r="E9" s="30">
        <v>0.0</v>
      </c>
      <c r="F9" s="30">
        <v>0.0</v>
      </c>
    </row>
    <row r="10">
      <c r="A10" s="30" t="s">
        <v>75</v>
      </c>
      <c r="B10" s="30">
        <v>14.0</v>
      </c>
      <c r="C10" s="30">
        <v>116.7</v>
      </c>
      <c r="D10" s="30">
        <v>600.0</v>
      </c>
      <c r="E10" s="30">
        <v>0.0</v>
      </c>
      <c r="F10" s="30">
        <v>0.0</v>
      </c>
      <c r="G10" s="30" t="s">
        <v>76</v>
      </c>
    </row>
    <row r="11">
      <c r="A11" s="30" t="s">
        <v>77</v>
      </c>
      <c r="B11" s="30">
        <v>14.0</v>
      </c>
      <c r="C11" s="30">
        <v>120.0</v>
      </c>
      <c r="D11" s="30">
        <v>600.0</v>
      </c>
      <c r="E11" s="30">
        <v>0.0</v>
      </c>
      <c r="F11" s="30">
        <v>0.0</v>
      </c>
    </row>
    <row r="12">
      <c r="A12" s="30" t="s">
        <v>78</v>
      </c>
      <c r="B12" s="30">
        <v>7.0</v>
      </c>
      <c r="C12" s="30">
        <v>17.0</v>
      </c>
      <c r="D12" s="30">
        <v>0.0</v>
      </c>
      <c r="E12" s="30">
        <v>0.0</v>
      </c>
      <c r="F12" s="30">
        <v>0.0</v>
      </c>
    </row>
    <row r="13">
      <c r="A13" s="40" t="s">
        <v>22</v>
      </c>
      <c r="B13" s="41">
        <v>16.0</v>
      </c>
      <c r="C13" s="41">
        <v>48.0</v>
      </c>
      <c r="D13" s="42">
        <v>0.0</v>
      </c>
      <c r="E13" s="41">
        <v>100.0</v>
      </c>
      <c r="F13" s="42">
        <v>0.0</v>
      </c>
      <c r="G13" s="40"/>
      <c r="H13" s="43" t="s">
        <v>79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3" t="s">
        <v>80</v>
      </c>
      <c r="B14" s="41">
        <v>8.0</v>
      </c>
      <c r="C14" s="41">
        <v>24.0</v>
      </c>
      <c r="D14" s="41">
        <v>0.0</v>
      </c>
      <c r="E14" s="41">
        <v>100.0</v>
      </c>
      <c r="F14" s="41">
        <v>500.0</v>
      </c>
      <c r="G14" s="40"/>
      <c r="H14" s="43" t="s">
        <v>81</v>
      </c>
      <c r="I14" s="40"/>
      <c r="J14" s="43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3" t="s">
        <v>82</v>
      </c>
      <c r="B15" s="41">
        <v>8.0</v>
      </c>
      <c r="C15" s="41">
        <v>16.0</v>
      </c>
      <c r="D15" s="42">
        <v>0.0</v>
      </c>
      <c r="E15" s="42">
        <v>0.0</v>
      </c>
      <c r="F15" s="41">
        <v>0.0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3" t="s">
        <v>83</v>
      </c>
      <c r="B16" s="41">
        <v>32.0</v>
      </c>
      <c r="C16" s="41">
        <v>64.0</v>
      </c>
      <c r="D16" s="42">
        <v>0.0</v>
      </c>
      <c r="E16" s="42">
        <v>0.0</v>
      </c>
      <c r="F16" s="41">
        <v>0.0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0" t="s">
        <v>84</v>
      </c>
      <c r="B17" s="30">
        <v>2.0</v>
      </c>
      <c r="C17" s="30">
        <v>8.0</v>
      </c>
      <c r="D17" s="30">
        <v>0.0</v>
      </c>
      <c r="E17" s="30">
        <v>0.0</v>
      </c>
      <c r="F17" s="30">
        <v>0.0</v>
      </c>
    </row>
    <row r="18">
      <c r="A18" s="44" t="s">
        <v>85</v>
      </c>
      <c r="B18" s="30">
        <v>4.0</v>
      </c>
      <c r="C18" s="30">
        <v>16.0</v>
      </c>
      <c r="D18" s="30">
        <v>0.0</v>
      </c>
      <c r="E18" s="30">
        <v>0.0</v>
      </c>
      <c r="F18" s="30">
        <v>0.0</v>
      </c>
    </row>
    <row r="19">
      <c r="A19" s="30" t="s">
        <v>86</v>
      </c>
      <c r="B19" s="30">
        <v>6.0</v>
      </c>
      <c r="C19" s="30">
        <v>24.0</v>
      </c>
      <c r="D19" s="30">
        <v>0.0</v>
      </c>
      <c r="E19" s="30">
        <v>0.0</v>
      </c>
      <c r="F19" s="30">
        <v>0.0</v>
      </c>
    </row>
    <row r="20">
      <c r="A20" s="30" t="s">
        <v>87</v>
      </c>
      <c r="B20" s="30">
        <v>2.0</v>
      </c>
      <c r="C20" s="30">
        <v>16.0</v>
      </c>
      <c r="D20" s="30">
        <v>0.0</v>
      </c>
      <c r="E20" s="30">
        <v>60.0</v>
      </c>
      <c r="F20" s="30">
        <v>0.0</v>
      </c>
    </row>
    <row r="21">
      <c r="A21" s="30" t="s">
        <v>88</v>
      </c>
      <c r="B21" s="30">
        <v>0.1</v>
      </c>
      <c r="C21" s="30">
        <v>1.0</v>
      </c>
      <c r="D21" s="30">
        <v>0.0</v>
      </c>
      <c r="E21" s="30">
        <v>10.0</v>
      </c>
      <c r="F21" s="30">
        <v>0.0</v>
      </c>
    </row>
    <row r="24">
      <c r="C24" s="30" t="s">
        <v>89</v>
      </c>
    </row>
    <row r="26">
      <c r="A26" s="30" t="s">
        <v>90</v>
      </c>
    </row>
    <row r="27">
      <c r="A27" s="30" t="s">
        <v>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3" max="3" width="16.63"/>
    <col customWidth="1" min="5" max="5" width="12.38"/>
    <col customWidth="1" min="6" max="6" width="35.5"/>
    <col customWidth="1" min="7" max="7" width="87.13"/>
  </cols>
  <sheetData>
    <row r="1">
      <c r="A1" s="45" t="s">
        <v>1</v>
      </c>
      <c r="B1" s="45" t="s">
        <v>92</v>
      </c>
      <c r="C1" s="45" t="s">
        <v>93</v>
      </c>
      <c r="D1" s="45" t="s">
        <v>94</v>
      </c>
      <c r="E1" s="45" t="s">
        <v>95</v>
      </c>
      <c r="F1" s="45" t="s">
        <v>96</v>
      </c>
      <c r="G1" s="45" t="s">
        <v>97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>
      <c r="A2" s="30" t="s">
        <v>98</v>
      </c>
      <c r="B2" s="30">
        <v>8.0</v>
      </c>
      <c r="C2" s="30">
        <v>102.4</v>
      </c>
      <c r="D2" s="30">
        <v>102.4</v>
      </c>
      <c r="G2" s="30" t="s">
        <v>99</v>
      </c>
    </row>
    <row r="3">
      <c r="A3" s="30" t="s">
        <v>100</v>
      </c>
      <c r="B3" s="30">
        <v>14.0</v>
      </c>
      <c r="C3" s="30">
        <v>116.7</v>
      </c>
      <c r="D3" s="30">
        <v>116.7</v>
      </c>
      <c r="G3" s="47" t="s">
        <v>101</v>
      </c>
    </row>
    <row r="4">
      <c r="A4" s="30" t="s">
        <v>102</v>
      </c>
      <c r="B4" s="30">
        <v>2.0</v>
      </c>
      <c r="C4" s="30">
        <v>28.0</v>
      </c>
      <c r="D4" s="30">
        <v>28.0</v>
      </c>
    </row>
    <row r="5">
      <c r="A5" s="30" t="s">
        <v>103</v>
      </c>
      <c r="B5" s="30">
        <v>1.0</v>
      </c>
      <c r="C5" s="30">
        <v>1.0</v>
      </c>
      <c r="D5" s="30">
        <v>1.0</v>
      </c>
    </row>
    <row r="6">
      <c r="A6" s="30" t="s">
        <v>104</v>
      </c>
      <c r="B6" s="30">
        <v>1.0</v>
      </c>
      <c r="C6" s="30">
        <v>1.0</v>
      </c>
      <c r="D6" s="30">
        <v>1.0</v>
      </c>
      <c r="G6" s="48" t="s">
        <v>105</v>
      </c>
    </row>
    <row r="7">
      <c r="A7" s="30" t="s">
        <v>106</v>
      </c>
      <c r="B7" s="30">
        <v>1.0</v>
      </c>
      <c r="C7" s="30">
        <v>8.0</v>
      </c>
      <c r="D7" s="30">
        <v>8.0</v>
      </c>
      <c r="E7" s="49"/>
      <c r="F7" s="49" t="s">
        <v>107</v>
      </c>
      <c r="G7" s="30"/>
    </row>
    <row r="9">
      <c r="A9" s="30" t="s">
        <v>108</v>
      </c>
      <c r="B9" s="30">
        <v>2.0</v>
      </c>
      <c r="C9" s="30">
        <v>8.0</v>
      </c>
      <c r="D9" s="30">
        <v>8.0</v>
      </c>
    </row>
    <row r="10">
      <c r="A10" s="30" t="s">
        <v>109</v>
      </c>
      <c r="B10" s="30">
        <v>2.0</v>
      </c>
      <c r="C10" s="30">
        <v>4.0</v>
      </c>
      <c r="D10" s="30">
        <v>8.0</v>
      </c>
    </row>
    <row r="11">
      <c r="G11" s="30" t="s">
        <v>110</v>
      </c>
    </row>
    <row r="12">
      <c r="A12" s="30" t="s">
        <v>111</v>
      </c>
      <c r="B12" s="30">
        <v>4.0</v>
      </c>
      <c r="C12" s="30">
        <v>16.0</v>
      </c>
      <c r="D12" s="30">
        <v>16.0</v>
      </c>
      <c r="G12" s="30" t="s">
        <v>112</v>
      </c>
    </row>
    <row r="13">
      <c r="A13" s="30" t="s">
        <v>113</v>
      </c>
      <c r="B13" s="30">
        <v>2.0</v>
      </c>
      <c r="C13" s="30">
        <v>4.0</v>
      </c>
      <c r="D13" s="30">
        <v>4.0</v>
      </c>
      <c r="G13" s="30" t="s">
        <v>114</v>
      </c>
    </row>
    <row r="14">
      <c r="A14" s="30" t="s">
        <v>115</v>
      </c>
      <c r="B14" s="30">
        <v>12.0</v>
      </c>
      <c r="C14" s="30">
        <v>116.7</v>
      </c>
      <c r="D14" s="30">
        <v>116.7</v>
      </c>
      <c r="G14" s="30" t="s">
        <v>116</v>
      </c>
    </row>
    <row r="15">
      <c r="A15" s="30" t="s">
        <v>106</v>
      </c>
      <c r="B15" s="30">
        <v>1.0</v>
      </c>
      <c r="C15" s="30">
        <v>8.0</v>
      </c>
      <c r="D15" s="30">
        <v>8.0</v>
      </c>
      <c r="E15" s="49"/>
      <c r="F15" s="49" t="s">
        <v>107</v>
      </c>
      <c r="G15" s="30" t="s">
        <v>117</v>
      </c>
    </row>
    <row r="16">
      <c r="A16" s="30" t="s">
        <v>118</v>
      </c>
      <c r="B16" s="30">
        <v>2.0</v>
      </c>
      <c r="C16" s="30">
        <v>8.0</v>
      </c>
      <c r="D16" s="30">
        <v>8.0</v>
      </c>
      <c r="E16" s="30"/>
      <c r="F16" s="30" t="s">
        <v>119</v>
      </c>
      <c r="G16" s="30" t="s">
        <v>120</v>
      </c>
    </row>
    <row r="18">
      <c r="A18" s="30" t="s">
        <v>121</v>
      </c>
      <c r="B18" s="30">
        <v>0.25</v>
      </c>
      <c r="C18" s="30">
        <v>1.0</v>
      </c>
      <c r="E18" s="30">
        <v>1.0</v>
      </c>
    </row>
    <row r="19">
      <c r="A19" s="30" t="s">
        <v>122</v>
      </c>
      <c r="B19" s="30">
        <v>1.0</v>
      </c>
      <c r="C19" s="30">
        <v>2.0</v>
      </c>
      <c r="E19" s="30">
        <v>1.0</v>
      </c>
    </row>
    <row r="20">
      <c r="A20" s="30" t="s">
        <v>123</v>
      </c>
      <c r="B20" s="30">
        <v>1.0</v>
      </c>
      <c r="C20" s="30">
        <v>1.0</v>
      </c>
      <c r="D20" s="30">
        <v>4.0</v>
      </c>
      <c r="E20" s="30">
        <v>1.0</v>
      </c>
      <c r="F20" s="30" t="s">
        <v>124</v>
      </c>
    </row>
    <row r="21">
      <c r="A21" s="30" t="s">
        <v>125</v>
      </c>
      <c r="B21" s="30">
        <v>0.25</v>
      </c>
      <c r="C21" s="30">
        <v>0.5</v>
      </c>
      <c r="E21" s="30">
        <v>1.0</v>
      </c>
    </row>
    <row r="22">
      <c r="A22" s="30" t="s">
        <v>126</v>
      </c>
      <c r="B22" s="30">
        <v>0.25</v>
      </c>
      <c r="C22" s="30">
        <v>0.5</v>
      </c>
      <c r="E22" s="30">
        <v>1.0</v>
      </c>
    </row>
    <row r="23">
      <c r="A23" s="30" t="s">
        <v>127</v>
      </c>
      <c r="B23" s="30">
        <v>0.25</v>
      </c>
      <c r="C23" s="30">
        <v>0.5</v>
      </c>
      <c r="E23" s="30">
        <v>1.0</v>
      </c>
    </row>
    <row r="24">
      <c r="A24" s="30" t="s">
        <v>128</v>
      </c>
      <c r="B24" s="30">
        <v>0.1</v>
      </c>
      <c r="C24" s="30">
        <v>0.09</v>
      </c>
      <c r="E24" s="30">
        <v>1.0</v>
      </c>
    </row>
    <row r="25">
      <c r="A25" s="30" t="s">
        <v>129</v>
      </c>
      <c r="B25" s="30">
        <v>4.0</v>
      </c>
      <c r="C25" s="30">
        <v>8.0</v>
      </c>
      <c r="E25" s="30">
        <v>1.0</v>
      </c>
    </row>
    <row r="27">
      <c r="A27" s="30" t="s">
        <v>130</v>
      </c>
      <c r="B27" s="30">
        <v>1.0</v>
      </c>
      <c r="C27" s="30">
        <v>1.0</v>
      </c>
      <c r="D27" s="30">
        <v>1.0</v>
      </c>
      <c r="E27" s="30">
        <v>1.0</v>
      </c>
      <c r="G27" s="30" t="s">
        <v>131</v>
      </c>
    </row>
    <row r="28">
      <c r="A28" s="30" t="s">
        <v>132</v>
      </c>
      <c r="B28" s="30">
        <v>0.25</v>
      </c>
      <c r="C28" s="30">
        <v>0.5</v>
      </c>
      <c r="D28" s="30">
        <v>2.0</v>
      </c>
      <c r="E28" s="30">
        <v>1.0</v>
      </c>
    </row>
    <row r="29">
      <c r="A29" s="30" t="s">
        <v>133</v>
      </c>
      <c r="B29" s="30">
        <v>0.25</v>
      </c>
      <c r="C29" s="30">
        <v>0.5</v>
      </c>
      <c r="D29" s="30">
        <v>2.0</v>
      </c>
      <c r="E29" s="30">
        <v>1.0</v>
      </c>
    </row>
    <row r="30">
      <c r="A30" s="30" t="s">
        <v>134</v>
      </c>
      <c r="B30" s="30">
        <v>0.25</v>
      </c>
      <c r="C30" s="30">
        <v>0.5</v>
      </c>
      <c r="D30" s="30">
        <v>2.0</v>
      </c>
      <c r="E30" s="30">
        <v>1.0</v>
      </c>
    </row>
    <row r="31">
      <c r="A31" s="30" t="s">
        <v>135</v>
      </c>
      <c r="B31" s="30">
        <v>3.0</v>
      </c>
      <c r="C31" s="30">
        <v>12.0</v>
      </c>
      <c r="D31" s="30">
        <v>12.0</v>
      </c>
      <c r="E31" s="30">
        <v>1.0</v>
      </c>
    </row>
    <row r="32">
      <c r="A32" s="30" t="s">
        <v>136</v>
      </c>
      <c r="B32" s="30">
        <v>0.25</v>
      </c>
      <c r="C32" s="30">
        <v>0.5</v>
      </c>
      <c r="D32" s="30">
        <v>2.0</v>
      </c>
      <c r="E32" s="30">
        <v>1.0</v>
      </c>
      <c r="F32" s="30"/>
    </row>
    <row r="33">
      <c r="A33" s="30" t="s">
        <v>137</v>
      </c>
      <c r="B33" s="30">
        <v>1.0</v>
      </c>
      <c r="C33" s="30">
        <v>4.6</v>
      </c>
      <c r="D33" s="30">
        <v>6.0</v>
      </c>
      <c r="E33" s="30"/>
      <c r="F33" s="30" t="s">
        <v>138</v>
      </c>
    </row>
    <row r="35">
      <c r="A35" s="30" t="s">
        <v>139</v>
      </c>
      <c r="B35" s="30">
        <v>0.3</v>
      </c>
      <c r="C35" s="30">
        <v>2.0</v>
      </c>
      <c r="D35" s="30">
        <v>2.5</v>
      </c>
      <c r="E35" s="30"/>
      <c r="F35" s="30" t="s">
        <v>140</v>
      </c>
    </row>
    <row r="36">
      <c r="A36" s="30" t="s">
        <v>141</v>
      </c>
      <c r="B36" s="30">
        <v>0.1</v>
      </c>
      <c r="C36" s="30">
        <v>0.5</v>
      </c>
      <c r="D36" s="30">
        <v>0.5</v>
      </c>
      <c r="E36" s="30">
        <v>1.0</v>
      </c>
      <c r="F36" s="30" t="s">
        <v>142</v>
      </c>
    </row>
    <row r="39">
      <c r="A39" s="30" t="s">
        <v>143</v>
      </c>
    </row>
    <row r="40">
      <c r="A40" s="30" t="s">
        <v>144</v>
      </c>
      <c r="E40" s="30">
        <v>1.0</v>
      </c>
    </row>
    <row r="41">
      <c r="A41" s="50" t="s">
        <v>145</v>
      </c>
      <c r="B41" s="30">
        <v>0.02</v>
      </c>
      <c r="C41" s="30">
        <v>0.25</v>
      </c>
      <c r="D41" s="30">
        <v>2.0</v>
      </c>
      <c r="E41" s="30">
        <v>1.0</v>
      </c>
      <c r="F41" s="30" t="s">
        <v>146</v>
      </c>
    </row>
    <row r="42">
      <c r="A42" s="30" t="s">
        <v>147</v>
      </c>
      <c r="B42" s="30">
        <v>0.02</v>
      </c>
      <c r="C42" s="30">
        <v>0.25</v>
      </c>
      <c r="D42" s="30">
        <v>2.0</v>
      </c>
      <c r="E42" s="30">
        <v>1.0</v>
      </c>
      <c r="F42" s="44" t="s">
        <v>146</v>
      </c>
    </row>
    <row r="43">
      <c r="A43" s="30" t="s">
        <v>148</v>
      </c>
      <c r="C43" s="30">
        <v>10.0</v>
      </c>
      <c r="D43" s="30">
        <v>10.0</v>
      </c>
    </row>
    <row r="44">
      <c r="A44" s="30" t="s">
        <v>149</v>
      </c>
    </row>
    <row r="45">
      <c r="A45" s="30" t="s">
        <v>150</v>
      </c>
      <c r="B45" s="30">
        <v>0.25</v>
      </c>
      <c r="C45" s="30">
        <v>1.0</v>
      </c>
    </row>
    <row r="46">
      <c r="A46" s="51" t="s">
        <v>151</v>
      </c>
      <c r="B46" s="30">
        <v>0.02</v>
      </c>
      <c r="C46" s="30">
        <v>0.25</v>
      </c>
      <c r="D46" s="30">
        <v>2.0</v>
      </c>
      <c r="F46" s="44" t="s">
        <v>146</v>
      </c>
    </row>
    <row r="47">
      <c r="A47" s="30" t="s">
        <v>152</v>
      </c>
    </row>
    <row r="49">
      <c r="A49" s="30" t="s">
        <v>153</v>
      </c>
      <c r="B49" s="30">
        <v>2.0</v>
      </c>
      <c r="C49" s="30">
        <v>1.0</v>
      </c>
      <c r="D49" s="30">
        <v>4.0</v>
      </c>
      <c r="E49" s="30">
        <v>1.0</v>
      </c>
    </row>
  </sheetData>
  <drawing r:id="rId1"/>
</worksheet>
</file>