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1660" yWindow="0" windowWidth="22360" windowHeight="13840"/>
  </bookViews>
  <sheets>
    <sheet name="Exampl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7" i="1"/>
  <c r="D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D13" i="1"/>
  <c r="D14" i="1"/>
  <c r="D15" i="1"/>
  <c r="D18" i="1"/>
  <c r="D19" i="1"/>
  <c r="H22" i="1"/>
  <c r="H23" i="1"/>
  <c r="D23" i="1"/>
  <c r="D24" i="1"/>
  <c r="D26" i="1"/>
  <c r="D25" i="1"/>
</calcChain>
</file>

<file path=xl/sharedStrings.xml><?xml version="1.0" encoding="utf-8"?>
<sst xmlns="http://schemas.openxmlformats.org/spreadsheetml/2006/main" count="44" uniqueCount="41">
  <si>
    <t>R (L*atm / K*mol)</t>
  </si>
  <si>
    <t>(mL)</t>
  </si>
  <si>
    <t>Percent Yield</t>
  </si>
  <si>
    <t xml:space="preserve">Volume </t>
  </si>
  <si>
    <t>Reading</t>
  </si>
  <si>
    <t>Time</t>
  </si>
  <si>
    <t>(s)</t>
  </si>
  <si>
    <t>Volume</t>
  </si>
  <si>
    <t>(Vf/(Vf-Vt))</t>
  </si>
  <si>
    <t>Mass KOH (g)</t>
  </si>
  <si>
    <t>Substrate MW (g/mol)</t>
  </si>
  <si>
    <t>Mass syringe + substrate (g)</t>
  </si>
  <si>
    <t>Mass empty syringe (g)</t>
  </si>
  <si>
    <t>Mass substrate (g)</t>
  </si>
  <si>
    <t>Actual Yield (mL)</t>
  </si>
  <si>
    <t>SN2:E2 Ratio</t>
  </si>
  <si>
    <t>Ambient Temperature (K)</t>
  </si>
  <si>
    <t>Ambient Pressure (atm)</t>
  </si>
  <si>
    <t>Example Calculations for Experiment 11: Elimination Kinetics</t>
  </si>
  <si>
    <t>KOH Concentration (mol/L)</t>
  </si>
  <si>
    <t>Volume of solvent (mL)</t>
  </si>
  <si>
    <t>-</t>
  </si>
  <si>
    <t>Substrate Name</t>
  </si>
  <si>
    <t>Theoretical Yield (mol)</t>
  </si>
  <si>
    <t>Theoretical Yield (mL)</t>
  </si>
  <si>
    <t>Produced</t>
  </si>
  <si>
    <t>Ln</t>
  </si>
  <si>
    <t>Slope of Trendline (1/s)</t>
  </si>
  <si>
    <t>Second-order k2elim (L/mol s)</t>
  </si>
  <si>
    <t>Second-order k2subs (L/mol s)</t>
  </si>
  <si>
    <t>http://www.howcast.com/videos/487231-Excel-Tutorial-Absolute-vs-Relative-Formulas</t>
  </si>
  <si>
    <t xml:space="preserve">Excel tutorials can be found at </t>
  </si>
  <si>
    <t>http://www.howcast.com/guides/573-How-to-Use-Microsoft-Excel</t>
  </si>
  <si>
    <t xml:space="preserve">or at </t>
  </si>
  <si>
    <t xml:space="preserve">Particularly useful sections of these sites include Absolute vs. Relative Formulas at </t>
  </si>
  <si>
    <t>and Scatter Plots at</t>
  </si>
  <si>
    <t>http://office.microsoft.com/en-us/excel-help/creating-xy-scatter-and-line-charts-HA001054840.aspx</t>
  </si>
  <si>
    <t>http://office.microsoft.com/en-us/excel-help/</t>
  </si>
  <si>
    <t>Second-order k2 overall (L/mol s)</t>
  </si>
  <si>
    <t>Pseudo-first-order k1 overall (1/s)</t>
  </si>
  <si>
    <t xml:space="preserve">1-Bromobutane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</si>
</sst>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"/>
    <numFmt numFmtId="166" formatCode="0.0000"/>
    <numFmt numFmtId="167" formatCode="0.0"/>
    <numFmt numFmtId="168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167" fontId="0" fillId="0" borderId="0" xfId="0" applyNumberFormat="1"/>
    <xf numFmtId="167" fontId="0" fillId="0" borderId="0" xfId="0" applyNumberFormat="1" applyFont="1"/>
    <xf numFmtId="0" fontId="2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Ln(Vf/(Vf-Vt)) vs. Time (s)[S2-T1]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548009409062296"/>
          <c:y val="0.116412785495716"/>
          <c:w val="0.91975733748569"/>
          <c:h val="0.8477870749618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Example!$F$6:$F$21</c:f>
              <c:numCache>
                <c:formatCode>General</c:formatCode>
                <c:ptCount val="16"/>
                <c:pt idx="0">
                  <c:v>0.0</c:v>
                </c:pt>
                <c:pt idx="1">
                  <c:v>30.0</c:v>
                </c:pt>
                <c:pt idx="2">
                  <c:v>60.0</c:v>
                </c:pt>
                <c:pt idx="3">
                  <c:v>90.0</c:v>
                </c:pt>
                <c:pt idx="4">
                  <c:v>120.0</c:v>
                </c:pt>
                <c:pt idx="5">
                  <c:v>150.0</c:v>
                </c:pt>
                <c:pt idx="6">
                  <c:v>180.0</c:v>
                </c:pt>
                <c:pt idx="7">
                  <c:v>210.0</c:v>
                </c:pt>
                <c:pt idx="8">
                  <c:v>240.0</c:v>
                </c:pt>
                <c:pt idx="9">
                  <c:v>270.0</c:v>
                </c:pt>
                <c:pt idx="10">
                  <c:v>300.0</c:v>
                </c:pt>
                <c:pt idx="11">
                  <c:v>330.0</c:v>
                </c:pt>
                <c:pt idx="12">
                  <c:v>360.0</c:v>
                </c:pt>
                <c:pt idx="13">
                  <c:v>390.0</c:v>
                </c:pt>
                <c:pt idx="14">
                  <c:v>420.0</c:v>
                </c:pt>
                <c:pt idx="15">
                  <c:v>450.0</c:v>
                </c:pt>
              </c:numCache>
            </c:numRef>
          </c:xVal>
          <c:yVal>
            <c:numRef>
              <c:f>Example!$I$6:$I$21</c:f>
              <c:numCache>
                <c:formatCode>0.000</c:formatCode>
                <c:ptCount val="16"/>
                <c:pt idx="0">
                  <c:v>0.0</c:v>
                </c:pt>
                <c:pt idx="1">
                  <c:v>0.616186139423818</c:v>
                </c:pt>
                <c:pt idx="2">
                  <c:v>0.867500567704722</c:v>
                </c:pt>
                <c:pt idx="3">
                  <c:v>1.078809661371932</c:v>
                </c:pt>
                <c:pt idx="4">
                  <c:v>1.309333319983761</c:v>
                </c:pt>
                <c:pt idx="5">
                  <c:v>1.560647748264671</c:v>
                </c:pt>
                <c:pt idx="6">
                  <c:v>1.966112856372839</c:v>
                </c:pt>
                <c:pt idx="7">
                  <c:v>2.302585092994046</c:v>
                </c:pt>
                <c:pt idx="8">
                  <c:v>2.525728644308259</c:v>
                </c:pt>
                <c:pt idx="9">
                  <c:v>2.525728644308259</c:v>
                </c:pt>
                <c:pt idx="10">
                  <c:v>2.813410716760046</c:v>
                </c:pt>
                <c:pt idx="11">
                  <c:v>2.995732273553991</c:v>
                </c:pt>
                <c:pt idx="12">
                  <c:v>3.218875824868222</c:v>
                </c:pt>
                <c:pt idx="13">
                  <c:v>3.506557897319991</c:v>
                </c:pt>
                <c:pt idx="14">
                  <c:v>3.912023005428132</c:v>
                </c:pt>
                <c:pt idx="15">
                  <c:v>4.605170185988148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21320"/>
        <c:axId val="-2141080456"/>
      </c:scatterChart>
      <c:valAx>
        <c:axId val="-214102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80456"/>
        <c:crosses val="autoZero"/>
        <c:crossBetween val="midCat"/>
      </c:valAx>
      <c:valAx>
        <c:axId val="-2141080456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-214102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3</xdr:row>
      <xdr:rowOff>100012</xdr:rowOff>
    </xdr:from>
    <xdr:to>
      <xdr:col>16</xdr:col>
      <xdr:colOff>352426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wcast.com/guides/573-How-to-Use-Microsoft-Excel" TargetMode="External"/><Relationship Id="rId2" Type="http://schemas.openxmlformats.org/officeDocument/2006/relationships/hyperlink" Target="http://www.howcast.com/videos/487231-Excel-Tutorial-Absolute-vs-Relative-Formula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2" workbookViewId="0">
      <selection activeCell="I26" sqref="B3:I26"/>
    </sheetView>
  </sheetViews>
  <sheetFormatPr baseColWidth="10" defaultColWidth="8.83203125" defaultRowHeight="14" x14ac:dyDescent="0"/>
  <cols>
    <col min="1" max="1" width="8.6640625" customWidth="1"/>
    <col min="2" max="2" width="10.83203125" customWidth="1"/>
    <col min="3" max="3" width="12.1640625" customWidth="1"/>
    <col min="4" max="4" width="11.5" bestFit="1" customWidth="1"/>
    <col min="5" max="5" width="10.6640625" bestFit="1" customWidth="1"/>
    <col min="6" max="6" width="5.5" bestFit="1" customWidth="1"/>
    <col min="7" max="7" width="8.5" bestFit="1" customWidth="1"/>
    <col min="8" max="8" width="9.5" bestFit="1" customWidth="1"/>
    <col min="9" max="9" width="11.5" bestFit="1" customWidth="1"/>
    <col min="12" max="12" width="12" bestFit="1" customWidth="1"/>
  </cols>
  <sheetData>
    <row r="1" spans="1:10" ht="20">
      <c r="A1" s="11" t="s">
        <v>18</v>
      </c>
    </row>
    <row r="2" spans="1:10" ht="15" customHeight="1">
      <c r="A2" s="11"/>
      <c r="E2" s="14"/>
      <c r="F2" s="14"/>
      <c r="G2" s="14"/>
      <c r="H2" s="14"/>
      <c r="I2" s="14"/>
    </row>
    <row r="3" spans="1:10">
      <c r="E3" s="14"/>
      <c r="F3" s="14"/>
      <c r="G3" s="15" t="s">
        <v>3</v>
      </c>
      <c r="H3" s="15" t="s">
        <v>7</v>
      </c>
      <c r="I3" s="14"/>
    </row>
    <row r="4" spans="1:10">
      <c r="C4" s="3" t="s">
        <v>0</v>
      </c>
      <c r="D4">
        <v>8.2059999999999994E-2</v>
      </c>
      <c r="E4" s="14"/>
      <c r="F4" s="15" t="s">
        <v>5</v>
      </c>
      <c r="G4" s="15" t="s">
        <v>4</v>
      </c>
      <c r="H4" s="15" t="s">
        <v>25</v>
      </c>
      <c r="I4" s="15" t="s">
        <v>26</v>
      </c>
      <c r="J4" s="15"/>
    </row>
    <row r="5" spans="1:10">
      <c r="C5" s="3" t="s">
        <v>16</v>
      </c>
      <c r="D5">
        <v>295.14999999999998</v>
      </c>
      <c r="E5" s="14"/>
      <c r="F5" s="15" t="s">
        <v>6</v>
      </c>
      <c r="G5" s="15" t="s">
        <v>1</v>
      </c>
      <c r="H5" s="15" t="s">
        <v>1</v>
      </c>
      <c r="I5" s="15" t="s">
        <v>8</v>
      </c>
    </row>
    <row r="6" spans="1:10">
      <c r="C6" s="3" t="s">
        <v>17</v>
      </c>
      <c r="D6">
        <v>0.82599999999999996</v>
      </c>
      <c r="F6">
        <v>0</v>
      </c>
      <c r="G6" s="9">
        <v>34.9</v>
      </c>
      <c r="H6" s="9">
        <f t="shared" ref="H6:H24" si="0">G6-$G$6</f>
        <v>0</v>
      </c>
      <c r="I6" s="5">
        <f t="shared" ref="I6:I21" si="1">LN($H$23/($H$23-H6))</f>
        <v>0</v>
      </c>
    </row>
    <row r="7" spans="1:10">
      <c r="C7" s="3" t="s">
        <v>22</v>
      </c>
      <c r="D7" t="s">
        <v>40</v>
      </c>
      <c r="F7">
        <v>30</v>
      </c>
      <c r="G7" s="9">
        <v>37.200000000000003</v>
      </c>
      <c r="H7" s="9">
        <f t="shared" si="0"/>
        <v>2.3000000000000043</v>
      </c>
      <c r="I7" s="5">
        <f t="shared" si="1"/>
        <v>0.6161861394238185</v>
      </c>
    </row>
    <row r="8" spans="1:10">
      <c r="A8" s="1"/>
      <c r="B8" s="1"/>
      <c r="C8" s="3" t="s">
        <v>10</v>
      </c>
      <c r="D8">
        <v>137.02000000000001</v>
      </c>
      <c r="F8">
        <v>60</v>
      </c>
      <c r="G8" s="9">
        <v>37.799999999999997</v>
      </c>
      <c r="H8" s="9">
        <f t="shared" si="0"/>
        <v>2.8999999999999986</v>
      </c>
      <c r="I8" s="5">
        <f t="shared" si="1"/>
        <v>0.86750056770472228</v>
      </c>
    </row>
    <row r="9" spans="1:10">
      <c r="C9" s="3" t="s">
        <v>9</v>
      </c>
      <c r="D9" s="6">
        <v>0.70440000000000003</v>
      </c>
      <c r="F9">
        <v>90</v>
      </c>
      <c r="G9" s="9">
        <v>38.200000000000003</v>
      </c>
      <c r="H9" s="9">
        <f t="shared" si="0"/>
        <v>3.3000000000000043</v>
      </c>
      <c r="I9" s="5">
        <f t="shared" si="1"/>
        <v>1.0788096613719325</v>
      </c>
    </row>
    <row r="10" spans="1:10">
      <c r="C10" s="3" t="s">
        <v>20</v>
      </c>
      <c r="D10" s="7">
        <v>2.5</v>
      </c>
      <c r="F10">
        <v>120</v>
      </c>
      <c r="G10" s="9">
        <v>38.549999999999997</v>
      </c>
      <c r="H10" s="9">
        <f t="shared" si="0"/>
        <v>3.6499999999999986</v>
      </c>
      <c r="I10" s="5">
        <f t="shared" si="1"/>
        <v>1.3093333199837611</v>
      </c>
    </row>
    <row r="11" spans="1:10">
      <c r="C11" s="3" t="s">
        <v>11</v>
      </c>
      <c r="D11" s="6">
        <v>3.9456000000000002</v>
      </c>
      <c r="F11">
        <v>150</v>
      </c>
      <c r="G11" s="9">
        <v>38.85</v>
      </c>
      <c r="H11" s="9">
        <f t="shared" si="0"/>
        <v>3.9500000000000028</v>
      </c>
      <c r="I11" s="5">
        <f t="shared" si="1"/>
        <v>1.5606477482646712</v>
      </c>
    </row>
    <row r="12" spans="1:10" s="1" customFormat="1">
      <c r="A12"/>
      <c r="B12"/>
      <c r="C12" s="3" t="s">
        <v>12</v>
      </c>
      <c r="D12" s="6">
        <v>3.8043</v>
      </c>
      <c r="F12">
        <v>180</v>
      </c>
      <c r="G12" s="9">
        <v>39.200000000000003</v>
      </c>
      <c r="H12" s="9">
        <f t="shared" si="0"/>
        <v>4.3000000000000043</v>
      </c>
      <c r="I12" s="5">
        <f t="shared" si="1"/>
        <v>1.9661128563728389</v>
      </c>
    </row>
    <row r="13" spans="1:10">
      <c r="C13" s="3" t="s">
        <v>13</v>
      </c>
      <c r="D13" s="6">
        <f>D11-D12</f>
        <v>0.1413000000000002</v>
      </c>
      <c r="F13">
        <v>210</v>
      </c>
      <c r="G13" s="9">
        <v>39.4</v>
      </c>
      <c r="H13" s="9">
        <f t="shared" si="0"/>
        <v>4.5</v>
      </c>
      <c r="I13" s="5">
        <f t="shared" si="1"/>
        <v>2.3025850929940459</v>
      </c>
    </row>
    <row r="14" spans="1:10">
      <c r="B14" s="1"/>
      <c r="C14" s="3" t="s">
        <v>23</v>
      </c>
      <c r="D14" s="12">
        <f>D13/D8</f>
        <v>1.0312363158662982E-3</v>
      </c>
      <c r="F14">
        <v>240</v>
      </c>
      <c r="G14" s="9">
        <v>39.5</v>
      </c>
      <c r="H14" s="9">
        <f t="shared" si="0"/>
        <v>4.6000000000000014</v>
      </c>
      <c r="I14" s="5">
        <f t="shared" si="1"/>
        <v>2.5257286443082592</v>
      </c>
    </row>
    <row r="15" spans="1:10" s="2" customFormat="1">
      <c r="A15"/>
      <c r="B15" s="1"/>
      <c r="C15" s="3" t="s">
        <v>24</v>
      </c>
      <c r="D15" s="9">
        <f>1000*D14*$D$4*$D$5/$D$6</f>
        <v>30.237957447225892</v>
      </c>
      <c r="F15">
        <v>270</v>
      </c>
      <c r="G15" s="9">
        <v>39.5</v>
      </c>
      <c r="H15" s="9">
        <f t="shared" si="0"/>
        <v>4.6000000000000014</v>
      </c>
      <c r="I15" s="5">
        <f t="shared" si="1"/>
        <v>2.5257286443082592</v>
      </c>
    </row>
    <row r="16" spans="1:10" s="2" customFormat="1">
      <c r="A16"/>
      <c r="C16" s="3" t="s">
        <v>14</v>
      </c>
      <c r="D16" s="10">
        <f>H23-H6</f>
        <v>5</v>
      </c>
      <c r="F16">
        <v>300</v>
      </c>
      <c r="G16" s="9">
        <v>39.6</v>
      </c>
      <c r="H16" s="9">
        <f t="shared" si="0"/>
        <v>4.7000000000000028</v>
      </c>
      <c r="I16" s="5">
        <f t="shared" si="1"/>
        <v>2.8134107167600457</v>
      </c>
    </row>
    <row r="17" spans="1:15" s="2" customFormat="1">
      <c r="C17" s="3" t="s">
        <v>2</v>
      </c>
      <c r="D17" s="4">
        <f>D16/D15</f>
        <v>0.16535508420919195</v>
      </c>
      <c r="F17">
        <v>330</v>
      </c>
      <c r="G17" s="9">
        <v>39.65</v>
      </c>
      <c r="H17" s="9">
        <f t="shared" si="0"/>
        <v>4.75</v>
      </c>
      <c r="I17" s="5">
        <f t="shared" si="1"/>
        <v>2.9957322735539909</v>
      </c>
    </row>
    <row r="18" spans="1:15" s="2" customFormat="1">
      <c r="C18" s="3" t="s">
        <v>15</v>
      </c>
      <c r="D18" s="8">
        <f>(1-D17)/D17</f>
        <v>5.0475914894451774</v>
      </c>
      <c r="F18">
        <v>360</v>
      </c>
      <c r="G18" s="9">
        <v>39.700000000000003</v>
      </c>
      <c r="H18" s="9">
        <f t="shared" si="0"/>
        <v>4.8000000000000043</v>
      </c>
      <c r="I18" s="5">
        <f t="shared" si="1"/>
        <v>3.2188758248682219</v>
      </c>
    </row>
    <row r="19" spans="1:15" s="2" customFormat="1">
      <c r="C19" s="3" t="s">
        <v>19</v>
      </c>
      <c r="D19" s="8">
        <f>D9/56.11/(D10/1000)</f>
        <v>5.0215647834610593</v>
      </c>
      <c r="F19">
        <v>390</v>
      </c>
      <c r="G19" s="9">
        <v>39.75</v>
      </c>
      <c r="H19" s="9">
        <f t="shared" si="0"/>
        <v>4.8500000000000014</v>
      </c>
      <c r="I19" s="5">
        <f t="shared" si="1"/>
        <v>3.5065578973199911</v>
      </c>
    </row>
    <row r="20" spans="1:15">
      <c r="F20">
        <v>420</v>
      </c>
      <c r="G20" s="9">
        <v>39.799999999999997</v>
      </c>
      <c r="H20" s="9">
        <f t="shared" si="0"/>
        <v>4.8999999999999986</v>
      </c>
      <c r="I20" s="5">
        <f t="shared" si="1"/>
        <v>3.9120230054281317</v>
      </c>
    </row>
    <row r="21" spans="1:15">
      <c r="F21">
        <v>450</v>
      </c>
      <c r="G21" s="9">
        <v>39.85</v>
      </c>
      <c r="H21" s="9">
        <f t="shared" si="0"/>
        <v>4.9500000000000028</v>
      </c>
      <c r="I21" s="5">
        <f t="shared" si="1"/>
        <v>4.6051701859881486</v>
      </c>
    </row>
    <row r="22" spans="1:15">
      <c r="C22" s="3" t="s">
        <v>27</v>
      </c>
      <c r="D22" s="12">
        <f>SLOPE(I6:I21,F6:F21)</f>
        <v>8.832561596946167E-3</v>
      </c>
      <c r="F22">
        <v>480</v>
      </c>
      <c r="G22" s="9">
        <v>39.9</v>
      </c>
      <c r="H22" s="9">
        <f t="shared" si="0"/>
        <v>5</v>
      </c>
      <c r="I22" s="13" t="s">
        <v>21</v>
      </c>
    </row>
    <row r="23" spans="1:15">
      <c r="C23" s="3" t="s">
        <v>39</v>
      </c>
      <c r="D23" s="12">
        <f>D22</f>
        <v>8.832561596946167E-3</v>
      </c>
      <c r="F23">
        <v>510</v>
      </c>
      <c r="G23" s="9">
        <v>39.9</v>
      </c>
      <c r="H23" s="9">
        <f t="shared" si="0"/>
        <v>5</v>
      </c>
      <c r="I23" s="13" t="s">
        <v>21</v>
      </c>
      <c r="K23" s="1"/>
    </row>
    <row r="24" spans="1:15">
      <c r="C24" s="3" t="s">
        <v>38</v>
      </c>
      <c r="D24" s="12">
        <f>D23/D19</f>
        <v>1.7589261470920263E-3</v>
      </c>
      <c r="F24">
        <v>540</v>
      </c>
      <c r="G24" s="9">
        <v>39.9</v>
      </c>
      <c r="H24" s="9">
        <f t="shared" si="0"/>
        <v>5</v>
      </c>
      <c r="I24" s="13" t="s">
        <v>21</v>
      </c>
    </row>
    <row r="25" spans="1:15">
      <c r="C25" s="3" t="s">
        <v>29</v>
      </c>
      <c r="D25" s="12">
        <f>(D24*D18)/(1+D18)</f>
        <v>1.4680787659218746E-3</v>
      </c>
      <c r="G25" s="9"/>
      <c r="H25" s="9"/>
      <c r="I25" s="13"/>
    </row>
    <row r="26" spans="1:15">
      <c r="C26" s="3" t="s">
        <v>28</v>
      </c>
      <c r="D26" s="12">
        <f>(D24*1)/(1+D18)</f>
        <v>2.908473811701516E-4</v>
      </c>
      <c r="K26" s="2"/>
    </row>
    <row r="27" spans="1:15">
      <c r="K27" s="2"/>
      <c r="L27" s="2"/>
      <c r="M27" s="2"/>
      <c r="N27" s="2"/>
      <c r="O27" s="2"/>
    </row>
    <row r="28" spans="1:15">
      <c r="A28" t="s">
        <v>31</v>
      </c>
      <c r="K28" s="2"/>
      <c r="L28" s="1"/>
      <c r="M28" s="1"/>
      <c r="N28" s="1"/>
      <c r="O28" s="1"/>
    </row>
    <row r="29" spans="1:15">
      <c r="A29" s="16" t="s">
        <v>32</v>
      </c>
    </row>
    <row r="30" spans="1:15">
      <c r="A30" t="s">
        <v>33</v>
      </c>
    </row>
    <row r="31" spans="1:15">
      <c r="A31" s="16" t="s">
        <v>37</v>
      </c>
    </row>
    <row r="32" spans="1:15">
      <c r="A32" s="16"/>
    </row>
    <row r="33" spans="1:15">
      <c r="A33" t="s">
        <v>34</v>
      </c>
    </row>
    <row r="34" spans="1:15">
      <c r="A34" s="16" t="s">
        <v>30</v>
      </c>
      <c r="L34" s="2"/>
      <c r="M34" s="2"/>
      <c r="N34" s="2"/>
      <c r="O34" s="2"/>
    </row>
    <row r="35" spans="1:15">
      <c r="A35" t="s">
        <v>35</v>
      </c>
    </row>
    <row r="36" spans="1:15">
      <c r="A36" s="16" t="s">
        <v>36</v>
      </c>
    </row>
  </sheetData>
  <hyperlinks>
    <hyperlink ref="A29" r:id="rId1"/>
    <hyperlink ref="A34" r:id="rId2"/>
  </hyperlinks>
  <pageMargins left="0.7" right="0.7" top="0.75" bottom="0.75" header="0.3" footer="0.3"/>
  <pageSetup orientation="portrait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Jacquie Richardson</dc:creator>
  <cp:lastModifiedBy>Nishesh Shukla</cp:lastModifiedBy>
  <dcterms:created xsi:type="dcterms:W3CDTF">2012-06-29T17:07:39Z</dcterms:created>
  <dcterms:modified xsi:type="dcterms:W3CDTF">2013-12-08T22:13:55Z</dcterms:modified>
</cp:coreProperties>
</file>