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Indu Data\GL_PGP\Assignments\Optimization Techniques\"/>
    </mc:Choice>
  </mc:AlternateContent>
  <xr:revisionPtr revIDLastSave="0" documentId="13_ncr:1_{CC8D4E16-10E7-4FC8-A5C8-032B13F95D5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OLE_LINK1" localSheetId="0">Sheet1!$B$3</definedName>
    <definedName name="solver_adj" localSheetId="0" hidden="1">Sheet1!$F$5:$F$10,Sheet1!$J$5:$J$10,Sheet1!$O$5:$O$10,Sheet1!$S$5:$S$10,Sheet1!$F$16:$F$21,Sheet1!$J$16:$J$21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Sheet1!$F$16:$F$21</definedName>
    <definedName name="solver_lhs10" localSheetId="0" hidden="1">Sheet1!$O$33:$O$38</definedName>
    <definedName name="solver_lhs11" localSheetId="0" hidden="1">Sheet1!$O$42:$O$47</definedName>
    <definedName name="solver_lhs12" localSheetId="0" hidden="1">Sheet1!$O$51:$O$56</definedName>
    <definedName name="solver_lhs13" localSheetId="0" hidden="1">Sheet1!$O$5:$O$10</definedName>
    <definedName name="solver_lhs14" localSheetId="0" hidden="1">Sheet1!$S$5:$S$10</definedName>
    <definedName name="solver_lhs2" localSheetId="0" hidden="1">Sheet1!$F$5:$F$10</definedName>
    <definedName name="solver_lhs3" localSheetId="0" hidden="1">Sheet1!$J$16:$J$21</definedName>
    <definedName name="solver_lhs4" localSheetId="0" hidden="1">Sheet1!$J$33:$J$38</definedName>
    <definedName name="solver_lhs5" localSheetId="0" hidden="1">Sheet1!$J$42:$J$47</definedName>
    <definedName name="solver_lhs6" localSheetId="0" hidden="1">Sheet1!$J$51:$J$56</definedName>
    <definedName name="solver_lhs7" localSheetId="0" hidden="1">Sheet1!$J$5:$J$10</definedName>
    <definedName name="solver_lhs8" localSheetId="0" hidden="1">Sheet1!$J$60:$J$65</definedName>
    <definedName name="solver_lhs9" localSheetId="0" hidden="1">Sheet1!$J$68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Sheet1!$D$30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1</definedName>
    <definedName name="solver_rel11" localSheetId="0" hidden="1">3</definedName>
    <definedName name="solver_rel12" localSheetId="0" hidden="1">2</definedName>
    <definedName name="solver_rel13" localSheetId="0" hidden="1">4</definedName>
    <definedName name="solver_rel14" localSheetId="0" hidden="1">5</definedName>
    <definedName name="solver_rel2" localSheetId="0" hidden="1">5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5</definedName>
    <definedName name="solver_rel8" localSheetId="0" hidden="1">2</definedName>
    <definedName name="solver_rel9" localSheetId="0" hidden="1">3</definedName>
    <definedName name="solver_rhs1" localSheetId="0" hidden="1">"integer"</definedName>
    <definedName name="solver_rhs10" localSheetId="0" hidden="1">Sheet1!$Q$33:$Q$38</definedName>
    <definedName name="solver_rhs11" localSheetId="0" hidden="1">Sheet1!$Q$42:$Q$47</definedName>
    <definedName name="solver_rhs12" localSheetId="0" hidden="1">Sheet1!$Q$51:$Q$56</definedName>
    <definedName name="solver_rhs13" localSheetId="0" hidden="1">"integer"</definedName>
    <definedName name="solver_rhs14" localSheetId="0" hidden="1">"binary"</definedName>
    <definedName name="solver_rhs2" localSheetId="0" hidden="1">"binary"</definedName>
    <definedName name="solver_rhs3" localSheetId="0" hidden="1">"binary"</definedName>
    <definedName name="solver_rhs4" localSheetId="0" hidden="1">Sheet1!$L$33:$L$38</definedName>
    <definedName name="solver_rhs5" localSheetId="0" hidden="1">Sheet1!$L$42:$L$47</definedName>
    <definedName name="solver_rhs6" localSheetId="0" hidden="1">Sheet1!$L$51:$L$56</definedName>
    <definedName name="solver_rhs7" localSheetId="0" hidden="1">"binary"</definedName>
    <definedName name="solver_rhs8" localSheetId="0" hidden="1">Sheet1!$L$60:$L$65</definedName>
    <definedName name="solver_rhs9" localSheetId="0" hidden="1">Sheet1!$L$68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53" i="1"/>
  <c r="Q54" i="1"/>
  <c r="Q55" i="1"/>
  <c r="Q56" i="1"/>
  <c r="O52" i="1"/>
  <c r="O53" i="1"/>
  <c r="O54" i="1"/>
  <c r="O55" i="1"/>
  <c r="O56" i="1"/>
  <c r="Q51" i="1"/>
  <c r="O51" i="1"/>
  <c r="Q43" i="1"/>
  <c r="Q44" i="1"/>
  <c r="Q45" i="1"/>
  <c r="Q46" i="1"/>
  <c r="Q47" i="1"/>
  <c r="Q42" i="1"/>
  <c r="O43" i="1"/>
  <c r="O44" i="1"/>
  <c r="O45" i="1"/>
  <c r="O46" i="1"/>
  <c r="O47" i="1"/>
  <c r="O42" i="1"/>
  <c r="Q34" i="1"/>
  <c r="Q35" i="1"/>
  <c r="Q36" i="1"/>
  <c r="Q37" i="1"/>
  <c r="Q38" i="1"/>
  <c r="O34" i="1"/>
  <c r="O35" i="1"/>
  <c r="O36" i="1"/>
  <c r="O37" i="1"/>
  <c r="O38" i="1"/>
  <c r="Q33" i="1"/>
  <c r="O33" i="1"/>
  <c r="J68" i="1"/>
  <c r="L61" i="1"/>
  <c r="L62" i="1"/>
  <c r="L63" i="1"/>
  <c r="L64" i="1"/>
  <c r="L65" i="1"/>
  <c r="J61" i="1"/>
  <c r="J62" i="1"/>
  <c r="J63" i="1"/>
  <c r="J64" i="1"/>
  <c r="J65" i="1"/>
  <c r="L60" i="1"/>
  <c r="J60" i="1"/>
  <c r="J52" i="1"/>
  <c r="J53" i="1"/>
  <c r="J54" i="1"/>
  <c r="J55" i="1"/>
  <c r="J56" i="1"/>
  <c r="J51" i="1"/>
  <c r="L43" i="1"/>
  <c r="L44" i="1"/>
  <c r="L45" i="1"/>
  <c r="L46" i="1"/>
  <c r="L47" i="1"/>
  <c r="J43" i="1"/>
  <c r="J44" i="1"/>
  <c r="J45" i="1"/>
  <c r="J46" i="1"/>
  <c r="J47" i="1"/>
  <c r="L42" i="1"/>
  <c r="J42" i="1"/>
  <c r="J34" i="1"/>
  <c r="J35" i="1"/>
  <c r="J36" i="1"/>
  <c r="J37" i="1"/>
  <c r="J38" i="1"/>
  <c r="J3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<sst xmlns="http://schemas.openxmlformats.org/spreadsheetml/2006/main" count="205" uniqueCount="88">
  <si>
    <t>Month</t>
  </si>
  <si>
    <t>Demand</t>
  </si>
  <si>
    <t>Variables</t>
  </si>
  <si>
    <t>Month 1</t>
  </si>
  <si>
    <t>Month 2</t>
  </si>
  <si>
    <t>Month 3</t>
  </si>
  <si>
    <t>Month 4</t>
  </si>
  <si>
    <t>Month 5</t>
  </si>
  <si>
    <t>Month 6</t>
  </si>
  <si>
    <t>x1</t>
  </si>
  <si>
    <t>x2</t>
  </si>
  <si>
    <t>x3</t>
  </si>
  <si>
    <t>x4</t>
  </si>
  <si>
    <t>x5</t>
  </si>
  <si>
    <t>x6</t>
  </si>
  <si>
    <t>x1,x2…x6 are binary  variables</t>
  </si>
  <si>
    <t>Operate a normal shift</t>
  </si>
  <si>
    <t>y1,y2…y6 are binary  variables</t>
  </si>
  <si>
    <t>y1</t>
  </si>
  <si>
    <t>y2</t>
  </si>
  <si>
    <t>y3</t>
  </si>
  <si>
    <t>y4</t>
  </si>
  <si>
    <t>y5</t>
  </si>
  <si>
    <t>y6</t>
  </si>
  <si>
    <t>Operate an extended shift</t>
  </si>
  <si>
    <t>p1</t>
  </si>
  <si>
    <t>p2</t>
  </si>
  <si>
    <t>p3</t>
  </si>
  <si>
    <t>p4</t>
  </si>
  <si>
    <t>p5</t>
  </si>
  <si>
    <t>p6</t>
  </si>
  <si>
    <t>&gt;=</t>
  </si>
  <si>
    <t>Amount produced in a month</t>
  </si>
  <si>
    <t>z1</t>
  </si>
  <si>
    <t>z2</t>
  </si>
  <si>
    <t>z3</t>
  </si>
  <si>
    <t>z4</t>
  </si>
  <si>
    <t>z5</t>
  </si>
  <si>
    <t>z6</t>
  </si>
  <si>
    <t>z1,z2…z6 are binary  variables</t>
  </si>
  <si>
    <t>I1</t>
  </si>
  <si>
    <t>I2</t>
  </si>
  <si>
    <t>I3</t>
  </si>
  <si>
    <t>I4</t>
  </si>
  <si>
    <t>I5</t>
  </si>
  <si>
    <t>I6</t>
  </si>
  <si>
    <t>Closing inventory</t>
  </si>
  <si>
    <t>Production constraint</t>
  </si>
  <si>
    <t>w1,w2…w6 are binary  variables</t>
  </si>
  <si>
    <t>w1</t>
  </si>
  <si>
    <t>w2</t>
  </si>
  <si>
    <t>w3</t>
  </si>
  <si>
    <t>w4</t>
  </si>
  <si>
    <t>w5</t>
  </si>
  <si>
    <t>w6</t>
  </si>
  <si>
    <t>Objective</t>
  </si>
  <si>
    <t>Minimize</t>
  </si>
  <si>
    <t>100000xt + 180000yt + 15000zt + 2It</t>
  </si>
  <si>
    <t>&lt;=</t>
  </si>
  <si>
    <t>=</t>
  </si>
  <si>
    <t>Month 0</t>
  </si>
  <si>
    <t>xt-1</t>
  </si>
  <si>
    <t>Sum</t>
  </si>
  <si>
    <t>It-1</t>
  </si>
  <si>
    <t>x1+y1</t>
  </si>
  <si>
    <t>x2+y2</t>
  </si>
  <si>
    <t>x3+y3</t>
  </si>
  <si>
    <t>x4+y4</t>
  </si>
  <si>
    <t>x5+y5</t>
  </si>
  <si>
    <t>x6+y6</t>
  </si>
  <si>
    <t>xt+yt  &lt;= 1</t>
  </si>
  <si>
    <t>pt &lt;= 5000xt +7500yt</t>
  </si>
  <si>
    <t>It &gt;= 0</t>
  </si>
  <si>
    <t>It = It-1+pt-dt</t>
  </si>
  <si>
    <t>I6 &gt;= 2000</t>
  </si>
  <si>
    <t>pt &lt;= 7500*wt</t>
  </si>
  <si>
    <t>pt &gt;= 2000*wt</t>
  </si>
  <si>
    <t>zt = xt-1*yt</t>
  </si>
  <si>
    <t>Constraints</t>
  </si>
  <si>
    <t>Month1</t>
  </si>
  <si>
    <t>Month2</t>
  </si>
  <si>
    <t>Month3</t>
  </si>
  <si>
    <t>Month4</t>
  </si>
  <si>
    <t>Month5</t>
  </si>
  <si>
    <t>Month6</t>
  </si>
  <si>
    <t>Legends</t>
  </si>
  <si>
    <t>p1,p2…p6 are Integers</t>
  </si>
  <si>
    <t>I1,I2…I6 are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</si>
</sst>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workbookViewId="0">
      <selection activeCell="N13" sqref="N13"/>
    </sheetView>
  </sheetViews>
  <sheetFormatPr defaultRowHeight="14.4" x14ac:dyDescent="0.3"/>
  <cols>
    <col min="3" max="3" width="11.33203125" customWidth="1"/>
    <col min="4" max="4" width="18.21875" customWidth="1"/>
    <col min="5" max="5" width="16.88671875" customWidth="1"/>
    <col min="9" max="9" width="14.88671875" customWidth="1"/>
    <col min="10" max="10" width="12.5546875" customWidth="1"/>
  </cols>
  <sheetData>
    <row r="1" spans="2:20" x14ac:dyDescent="0.3">
      <c r="E1" t="s">
        <v>2</v>
      </c>
    </row>
    <row r="3" spans="2:20" x14ac:dyDescent="0.3">
      <c r="B3" s="1" t="s">
        <v>0</v>
      </c>
      <c r="C3" s="1" t="s">
        <v>1</v>
      </c>
      <c r="E3" t="s">
        <v>15</v>
      </c>
    </row>
    <row r="4" spans="2:20" x14ac:dyDescent="0.3">
      <c r="B4" s="1">
        <v>1</v>
      </c>
      <c r="C4" s="1">
        <v>6000</v>
      </c>
      <c r="E4" s="1" t="s">
        <v>60</v>
      </c>
      <c r="F4" s="1">
        <v>1</v>
      </c>
      <c r="G4" s="1" t="s">
        <v>61</v>
      </c>
      <c r="I4" t="s">
        <v>17</v>
      </c>
      <c r="M4" t="s">
        <v>86</v>
      </c>
      <c r="R4" t="s">
        <v>39</v>
      </c>
    </row>
    <row r="5" spans="2:20" x14ac:dyDescent="0.3">
      <c r="B5" s="1">
        <v>2</v>
      </c>
      <c r="C5" s="1">
        <v>6500</v>
      </c>
      <c r="E5" s="1" t="s">
        <v>3</v>
      </c>
      <c r="F5" s="7">
        <v>1</v>
      </c>
      <c r="G5" s="1" t="s">
        <v>9</v>
      </c>
      <c r="I5" s="1" t="s">
        <v>3</v>
      </c>
      <c r="J5" s="7">
        <v>0</v>
      </c>
      <c r="K5" s="1" t="s">
        <v>18</v>
      </c>
      <c r="M5" s="1" t="s">
        <v>3</v>
      </c>
      <c r="N5" s="1" t="s">
        <v>31</v>
      </c>
      <c r="O5" s="7">
        <v>4749</v>
      </c>
      <c r="P5" s="1" t="s">
        <v>25</v>
      </c>
      <c r="R5" s="1" t="s">
        <v>3</v>
      </c>
      <c r="S5" s="7">
        <v>0</v>
      </c>
      <c r="T5" s="1" t="s">
        <v>33</v>
      </c>
    </row>
    <row r="6" spans="2:20" x14ac:dyDescent="0.3">
      <c r="B6" s="1">
        <v>3</v>
      </c>
      <c r="C6" s="1">
        <v>7500</v>
      </c>
      <c r="E6" s="1" t="s">
        <v>4</v>
      </c>
      <c r="F6" s="7">
        <v>1</v>
      </c>
      <c r="G6" s="1" t="s">
        <v>10</v>
      </c>
      <c r="I6" s="1" t="s">
        <v>4</v>
      </c>
      <c r="J6" s="7">
        <v>0</v>
      </c>
      <c r="K6" s="1" t="s">
        <v>19</v>
      </c>
      <c r="M6" s="1" t="s">
        <v>4</v>
      </c>
      <c r="N6" s="1" t="s">
        <v>31</v>
      </c>
      <c r="O6" s="7">
        <v>4751</v>
      </c>
      <c r="P6" s="1" t="s">
        <v>26</v>
      </c>
      <c r="R6" s="1" t="s">
        <v>4</v>
      </c>
      <c r="S6" s="7">
        <v>0</v>
      </c>
      <c r="T6" s="1" t="s">
        <v>34</v>
      </c>
    </row>
    <row r="7" spans="2:20" x14ac:dyDescent="0.3">
      <c r="B7" s="1">
        <v>4</v>
      </c>
      <c r="C7" s="1">
        <v>7000</v>
      </c>
      <c r="E7" s="1" t="s">
        <v>5</v>
      </c>
      <c r="F7" s="7">
        <v>0</v>
      </c>
      <c r="G7" s="1" t="s">
        <v>11</v>
      </c>
      <c r="I7" s="1" t="s">
        <v>5</v>
      </c>
      <c r="J7" s="7">
        <v>1</v>
      </c>
      <c r="K7" s="1" t="s">
        <v>20</v>
      </c>
      <c r="M7" s="1" t="s">
        <v>5</v>
      </c>
      <c r="N7" s="1" t="s">
        <v>31</v>
      </c>
      <c r="O7" s="7">
        <v>7500</v>
      </c>
      <c r="P7" s="1" t="s">
        <v>27</v>
      </c>
      <c r="R7" s="1" t="s">
        <v>5</v>
      </c>
      <c r="S7" s="7">
        <v>1</v>
      </c>
      <c r="T7" s="1" t="s">
        <v>35</v>
      </c>
    </row>
    <row r="8" spans="2:20" x14ac:dyDescent="0.3">
      <c r="B8" s="1">
        <v>5</v>
      </c>
      <c r="C8" s="1">
        <v>6000</v>
      </c>
      <c r="E8" s="1" t="s">
        <v>6</v>
      </c>
      <c r="F8" s="7">
        <v>0</v>
      </c>
      <c r="G8" s="1" t="s">
        <v>12</v>
      </c>
      <c r="I8" s="1" t="s">
        <v>6</v>
      </c>
      <c r="J8" s="7">
        <v>1</v>
      </c>
      <c r="K8" s="1" t="s">
        <v>21</v>
      </c>
      <c r="M8" s="1" t="s">
        <v>6</v>
      </c>
      <c r="N8" s="1" t="s">
        <v>31</v>
      </c>
      <c r="O8" s="7">
        <v>7000</v>
      </c>
      <c r="P8" s="1" t="s">
        <v>28</v>
      </c>
      <c r="R8" s="1" t="s">
        <v>6</v>
      </c>
      <c r="S8" s="7">
        <v>0</v>
      </c>
      <c r="T8" s="1" t="s">
        <v>36</v>
      </c>
    </row>
    <row r="9" spans="2:20" x14ac:dyDescent="0.3">
      <c r="B9" s="1">
        <v>6</v>
      </c>
      <c r="C9" s="1">
        <v>6000</v>
      </c>
      <c r="E9" s="1" t="s">
        <v>7</v>
      </c>
      <c r="F9" s="7">
        <v>0</v>
      </c>
      <c r="G9" s="1" t="s">
        <v>13</v>
      </c>
      <c r="I9" s="1" t="s">
        <v>7</v>
      </c>
      <c r="J9" s="7">
        <v>1</v>
      </c>
      <c r="K9" s="1" t="s">
        <v>22</v>
      </c>
      <c r="M9" s="1" t="s">
        <v>7</v>
      </c>
      <c r="N9" s="1" t="s">
        <v>31</v>
      </c>
      <c r="O9" s="7">
        <v>7329</v>
      </c>
      <c r="P9" s="1" t="s">
        <v>29</v>
      </c>
      <c r="R9" s="1" t="s">
        <v>7</v>
      </c>
      <c r="S9" s="7">
        <v>0</v>
      </c>
      <c r="T9" s="1" t="s">
        <v>37</v>
      </c>
    </row>
    <row r="10" spans="2:20" x14ac:dyDescent="0.3">
      <c r="E10" s="1" t="s">
        <v>8</v>
      </c>
      <c r="F10" s="7">
        <v>0</v>
      </c>
      <c r="G10" s="1" t="s">
        <v>14</v>
      </c>
      <c r="I10" s="1" t="s">
        <v>8</v>
      </c>
      <c r="J10" s="7">
        <v>1</v>
      </c>
      <c r="K10" s="1" t="s">
        <v>23</v>
      </c>
      <c r="M10" s="1" t="s">
        <v>8</v>
      </c>
      <c r="N10" s="1" t="s">
        <v>31</v>
      </c>
      <c r="O10" s="7">
        <v>6990</v>
      </c>
      <c r="P10" s="1" t="s">
        <v>30</v>
      </c>
      <c r="R10" s="1" t="s">
        <v>8</v>
      </c>
      <c r="S10" s="7">
        <v>0</v>
      </c>
      <c r="T10" s="1" t="s">
        <v>38</v>
      </c>
    </row>
    <row r="11" spans="2:20" ht="57.6" x14ac:dyDescent="0.3">
      <c r="G11" s="3" t="s">
        <v>16</v>
      </c>
      <c r="K11" s="3" t="s">
        <v>24</v>
      </c>
      <c r="P11" s="4" t="s">
        <v>32</v>
      </c>
    </row>
    <row r="13" spans="2:20" x14ac:dyDescent="0.3">
      <c r="E13" t="s">
        <v>87</v>
      </c>
    </row>
    <row r="14" spans="2:20" x14ac:dyDescent="0.3">
      <c r="E14" t="s">
        <v>46</v>
      </c>
      <c r="I14" t="s">
        <v>47</v>
      </c>
    </row>
    <row r="15" spans="2:20" x14ac:dyDescent="0.3">
      <c r="E15" s="1" t="s">
        <v>60</v>
      </c>
      <c r="F15" s="1">
        <v>3000</v>
      </c>
      <c r="G15" s="1" t="s">
        <v>63</v>
      </c>
      <c r="I15" t="s">
        <v>48</v>
      </c>
    </row>
    <row r="16" spans="2:20" x14ac:dyDescent="0.3">
      <c r="E16" s="1" t="s">
        <v>3</v>
      </c>
      <c r="F16" s="7">
        <v>1749</v>
      </c>
      <c r="G16" s="1" t="s">
        <v>40</v>
      </c>
      <c r="I16" s="1" t="s">
        <v>3</v>
      </c>
      <c r="J16" s="7">
        <v>1</v>
      </c>
      <c r="K16" s="1" t="s">
        <v>49</v>
      </c>
    </row>
    <row r="17" spans="1:14" x14ac:dyDescent="0.3">
      <c r="E17" s="1" t="s">
        <v>4</v>
      </c>
      <c r="F17" s="7">
        <v>0</v>
      </c>
      <c r="G17" s="1" t="s">
        <v>41</v>
      </c>
      <c r="I17" s="1" t="s">
        <v>4</v>
      </c>
      <c r="J17" s="7">
        <v>1</v>
      </c>
      <c r="K17" s="1" t="s">
        <v>50</v>
      </c>
    </row>
    <row r="18" spans="1:14" x14ac:dyDescent="0.3">
      <c r="E18" s="1" t="s">
        <v>5</v>
      </c>
      <c r="F18" s="7">
        <v>0</v>
      </c>
      <c r="G18" s="1" t="s">
        <v>42</v>
      </c>
      <c r="I18" s="1" t="s">
        <v>5</v>
      </c>
      <c r="J18" s="7">
        <v>1</v>
      </c>
      <c r="K18" s="1" t="s">
        <v>51</v>
      </c>
    </row>
    <row r="19" spans="1:14" x14ac:dyDescent="0.3">
      <c r="E19" s="1" t="s">
        <v>6</v>
      </c>
      <c r="F19" s="7">
        <v>0</v>
      </c>
      <c r="G19" s="1" t="s">
        <v>43</v>
      </c>
      <c r="I19" s="1" t="s">
        <v>6</v>
      </c>
      <c r="J19" s="7">
        <v>1</v>
      </c>
      <c r="K19" s="1" t="s">
        <v>52</v>
      </c>
    </row>
    <row r="20" spans="1:14" x14ac:dyDescent="0.3">
      <c r="E20" s="1" t="s">
        <v>7</v>
      </c>
      <c r="F20" s="7">
        <v>1329</v>
      </c>
      <c r="G20" s="1" t="s">
        <v>44</v>
      </c>
      <c r="I20" s="1" t="s">
        <v>7</v>
      </c>
      <c r="J20" s="7">
        <v>1</v>
      </c>
      <c r="K20" s="1" t="s">
        <v>53</v>
      </c>
    </row>
    <row r="21" spans="1:14" x14ac:dyDescent="0.3">
      <c r="E21" s="1" t="s">
        <v>8</v>
      </c>
      <c r="F21" s="7">
        <v>2319</v>
      </c>
      <c r="G21" s="1" t="s">
        <v>45</v>
      </c>
      <c r="I21" s="1" t="s">
        <v>8</v>
      </c>
      <c r="J21" s="7">
        <v>1</v>
      </c>
      <c r="K21" s="1" t="s">
        <v>54</v>
      </c>
    </row>
    <row r="23" spans="1:14" ht="28.8" x14ac:dyDescent="0.3">
      <c r="A23" t="s">
        <v>55</v>
      </c>
      <c r="B23" t="s">
        <v>56</v>
      </c>
      <c r="D23" s="3" t="s">
        <v>57</v>
      </c>
    </row>
    <row r="24" spans="1:14" x14ac:dyDescent="0.3">
      <c r="C24" t="s">
        <v>79</v>
      </c>
      <c r="D24">
        <f>((100000*F5) +(180000*J5) +(15000*S5)+(2*F16))</f>
        <v>103498</v>
      </c>
      <c r="E24" s="3"/>
    </row>
    <row r="25" spans="1:14" x14ac:dyDescent="0.3">
      <c r="C25" t="s">
        <v>80</v>
      </c>
      <c r="D25">
        <f t="shared" ref="D25:D29" si="0">((100000*F6) +(180000*J6) +(15000*S6)+(2*F17))</f>
        <v>100000</v>
      </c>
      <c r="E25" s="3"/>
      <c r="H25" s="2"/>
    </row>
    <row r="26" spans="1:14" x14ac:dyDescent="0.3">
      <c r="C26" t="s">
        <v>81</v>
      </c>
      <c r="D26">
        <f t="shared" si="0"/>
        <v>195000</v>
      </c>
    </row>
    <row r="27" spans="1:14" x14ac:dyDescent="0.3">
      <c r="C27" t="s">
        <v>82</v>
      </c>
      <c r="D27">
        <f t="shared" si="0"/>
        <v>180000</v>
      </c>
    </row>
    <row r="28" spans="1:14" x14ac:dyDescent="0.3">
      <c r="C28" t="s">
        <v>83</v>
      </c>
      <c r="D28">
        <f t="shared" si="0"/>
        <v>182658</v>
      </c>
    </row>
    <row r="29" spans="1:14" x14ac:dyDescent="0.3">
      <c r="C29" t="s">
        <v>84</v>
      </c>
      <c r="D29">
        <f t="shared" si="0"/>
        <v>184638</v>
      </c>
      <c r="I29" t="s">
        <v>78</v>
      </c>
    </row>
    <row r="30" spans="1:14" x14ac:dyDescent="0.3">
      <c r="C30" s="5" t="s">
        <v>62</v>
      </c>
      <c r="D30" s="5">
        <f>SUM(D24:D29)</f>
        <v>945794</v>
      </c>
    </row>
    <row r="31" spans="1:14" x14ac:dyDescent="0.3">
      <c r="I31" t="s">
        <v>70</v>
      </c>
      <c r="N31" t="s">
        <v>75</v>
      </c>
    </row>
    <row r="33" spans="3:17" x14ac:dyDescent="0.3">
      <c r="C33" s="2"/>
      <c r="D33" s="2"/>
      <c r="I33" s="8" t="s">
        <v>64</v>
      </c>
      <c r="J33" s="8">
        <f>SUM(F5,J5)</f>
        <v>1</v>
      </c>
      <c r="K33" s="8" t="s">
        <v>58</v>
      </c>
      <c r="L33" s="8">
        <v>1</v>
      </c>
      <c r="N33" s="8" t="s">
        <v>25</v>
      </c>
      <c r="O33" s="8">
        <f>O5</f>
        <v>4749</v>
      </c>
      <c r="P33" s="8" t="s">
        <v>58</v>
      </c>
      <c r="Q33" s="8">
        <f>7500*J16</f>
        <v>7500</v>
      </c>
    </row>
    <row r="34" spans="3:17" x14ac:dyDescent="0.3">
      <c r="I34" s="8" t="s">
        <v>65</v>
      </c>
      <c r="J34" s="8">
        <f t="shared" ref="J34:J38" si="1">SUM(F6,J6)</f>
        <v>1</v>
      </c>
      <c r="K34" s="8" t="s">
        <v>58</v>
      </c>
      <c r="L34" s="8">
        <v>1</v>
      </c>
      <c r="N34" s="8" t="s">
        <v>26</v>
      </c>
      <c r="O34" s="8">
        <f t="shared" ref="O34:O38" si="2">O6</f>
        <v>4751</v>
      </c>
      <c r="P34" s="8" t="s">
        <v>58</v>
      </c>
      <c r="Q34" s="8">
        <f t="shared" ref="Q34:Q38" si="3">7500*J17</f>
        <v>7500</v>
      </c>
    </row>
    <row r="35" spans="3:17" x14ac:dyDescent="0.3">
      <c r="I35" s="8" t="s">
        <v>66</v>
      </c>
      <c r="J35" s="8">
        <f t="shared" si="1"/>
        <v>1</v>
      </c>
      <c r="K35" s="8" t="s">
        <v>58</v>
      </c>
      <c r="L35" s="8">
        <v>1</v>
      </c>
      <c r="N35" s="8" t="s">
        <v>27</v>
      </c>
      <c r="O35" s="8">
        <f t="shared" si="2"/>
        <v>7500</v>
      </c>
      <c r="P35" s="8" t="s">
        <v>58</v>
      </c>
      <c r="Q35" s="8">
        <f t="shared" si="3"/>
        <v>7500</v>
      </c>
    </row>
    <row r="36" spans="3:17" x14ac:dyDescent="0.3">
      <c r="I36" s="8" t="s">
        <v>67</v>
      </c>
      <c r="J36" s="8">
        <f t="shared" si="1"/>
        <v>1</v>
      </c>
      <c r="K36" s="8" t="s">
        <v>58</v>
      </c>
      <c r="L36" s="8">
        <v>1</v>
      </c>
      <c r="N36" s="8" t="s">
        <v>28</v>
      </c>
      <c r="O36" s="8">
        <f t="shared" si="2"/>
        <v>7000</v>
      </c>
      <c r="P36" s="8" t="s">
        <v>58</v>
      </c>
      <c r="Q36" s="8">
        <f t="shared" si="3"/>
        <v>7500</v>
      </c>
    </row>
    <row r="37" spans="3:17" x14ac:dyDescent="0.3">
      <c r="I37" s="8" t="s">
        <v>68</v>
      </c>
      <c r="J37" s="8">
        <f t="shared" si="1"/>
        <v>1</v>
      </c>
      <c r="K37" s="8" t="s">
        <v>58</v>
      </c>
      <c r="L37" s="8">
        <v>1</v>
      </c>
      <c r="N37" s="8" t="s">
        <v>29</v>
      </c>
      <c r="O37" s="8">
        <f t="shared" si="2"/>
        <v>7329</v>
      </c>
      <c r="P37" s="8" t="s">
        <v>58</v>
      </c>
      <c r="Q37" s="8">
        <f t="shared" si="3"/>
        <v>7500</v>
      </c>
    </row>
    <row r="38" spans="3:17" x14ac:dyDescent="0.3">
      <c r="I38" s="8" t="s">
        <v>69</v>
      </c>
      <c r="J38" s="8">
        <f t="shared" si="1"/>
        <v>1</v>
      </c>
      <c r="K38" s="8" t="s">
        <v>58</v>
      </c>
      <c r="L38" s="8">
        <v>1</v>
      </c>
      <c r="N38" s="8" t="s">
        <v>30</v>
      </c>
      <c r="O38" s="8">
        <f t="shared" si="2"/>
        <v>6990</v>
      </c>
      <c r="P38" s="8" t="s">
        <v>58</v>
      </c>
      <c r="Q38" s="8">
        <f t="shared" si="3"/>
        <v>7500</v>
      </c>
    </row>
    <row r="40" spans="3:17" x14ac:dyDescent="0.3">
      <c r="I40" t="s">
        <v>71</v>
      </c>
      <c r="N40" t="s">
        <v>76</v>
      </c>
    </row>
    <row r="42" spans="3:17" x14ac:dyDescent="0.3">
      <c r="C42" t="s">
        <v>85</v>
      </c>
      <c r="I42" s="8" t="s">
        <v>25</v>
      </c>
      <c r="J42" s="8">
        <f>O5</f>
        <v>4749</v>
      </c>
      <c r="K42" s="8" t="s">
        <v>58</v>
      </c>
      <c r="L42" s="8">
        <f>(5000*F5)+(7500*J5)</f>
        <v>5000</v>
      </c>
      <c r="N42" s="8" t="s">
        <v>25</v>
      </c>
      <c r="O42" s="8">
        <f>O5</f>
        <v>4749</v>
      </c>
      <c r="P42" s="8" t="s">
        <v>31</v>
      </c>
      <c r="Q42" s="8">
        <f>2000*J16</f>
        <v>2000</v>
      </c>
    </row>
    <row r="43" spans="3:17" x14ac:dyDescent="0.3">
      <c r="C43" s="9"/>
      <c r="D43" t="s">
        <v>2</v>
      </c>
      <c r="I43" s="8" t="s">
        <v>26</v>
      </c>
      <c r="J43" s="8">
        <f t="shared" ref="J43:J47" si="4">O6</f>
        <v>4751</v>
      </c>
      <c r="K43" s="8" t="s">
        <v>58</v>
      </c>
      <c r="L43" s="8">
        <f t="shared" ref="L43:L47" si="5">(5000*F6)+(7500*J6)</f>
        <v>5000</v>
      </c>
      <c r="N43" s="8" t="s">
        <v>26</v>
      </c>
      <c r="O43" s="8">
        <f t="shared" ref="O43:O47" si="6">O6</f>
        <v>4751</v>
      </c>
      <c r="P43" s="8" t="s">
        <v>31</v>
      </c>
      <c r="Q43" s="8">
        <f t="shared" ref="Q43:Q47" si="7">2000*J17</f>
        <v>2000</v>
      </c>
    </row>
    <row r="44" spans="3:17" x14ac:dyDescent="0.3">
      <c r="C44" s="5"/>
      <c r="D44" t="s">
        <v>55</v>
      </c>
      <c r="I44" s="8" t="s">
        <v>27</v>
      </c>
      <c r="J44" s="8">
        <f t="shared" si="4"/>
        <v>7500</v>
      </c>
      <c r="K44" s="8" t="s">
        <v>58</v>
      </c>
      <c r="L44" s="8">
        <f t="shared" si="5"/>
        <v>7500</v>
      </c>
      <c r="N44" s="8" t="s">
        <v>27</v>
      </c>
      <c r="O44" s="8">
        <f t="shared" si="6"/>
        <v>7500</v>
      </c>
      <c r="P44" s="8" t="s">
        <v>31</v>
      </c>
      <c r="Q44" s="8">
        <f t="shared" si="7"/>
        <v>2000</v>
      </c>
    </row>
    <row r="45" spans="3:17" x14ac:dyDescent="0.3">
      <c r="C45" s="6"/>
      <c r="D45" t="s">
        <v>78</v>
      </c>
      <c r="I45" s="8" t="s">
        <v>28</v>
      </c>
      <c r="J45" s="8">
        <f t="shared" si="4"/>
        <v>7000</v>
      </c>
      <c r="K45" s="8" t="s">
        <v>58</v>
      </c>
      <c r="L45" s="8">
        <f t="shared" si="5"/>
        <v>7500</v>
      </c>
      <c r="N45" s="8" t="s">
        <v>28</v>
      </c>
      <c r="O45" s="8">
        <f t="shared" si="6"/>
        <v>7000</v>
      </c>
      <c r="P45" s="8" t="s">
        <v>31</v>
      </c>
      <c r="Q45" s="8">
        <f t="shared" si="7"/>
        <v>2000</v>
      </c>
    </row>
    <row r="46" spans="3:17" x14ac:dyDescent="0.3">
      <c r="I46" s="8" t="s">
        <v>29</v>
      </c>
      <c r="J46" s="8">
        <f t="shared" si="4"/>
        <v>7329</v>
      </c>
      <c r="K46" s="8" t="s">
        <v>58</v>
      </c>
      <c r="L46" s="8">
        <f t="shared" si="5"/>
        <v>7500</v>
      </c>
      <c r="N46" s="8" t="s">
        <v>29</v>
      </c>
      <c r="O46" s="8">
        <f t="shared" si="6"/>
        <v>7329</v>
      </c>
      <c r="P46" s="8" t="s">
        <v>31</v>
      </c>
      <c r="Q46" s="8">
        <f t="shared" si="7"/>
        <v>2000</v>
      </c>
    </row>
    <row r="47" spans="3:17" x14ac:dyDescent="0.3">
      <c r="I47" s="8" t="s">
        <v>30</v>
      </c>
      <c r="J47" s="8">
        <f t="shared" si="4"/>
        <v>6990</v>
      </c>
      <c r="K47" s="8" t="s">
        <v>58</v>
      </c>
      <c r="L47" s="8">
        <f t="shared" si="5"/>
        <v>7500</v>
      </c>
      <c r="N47" s="8" t="s">
        <v>30</v>
      </c>
      <c r="O47" s="8">
        <f t="shared" si="6"/>
        <v>6990</v>
      </c>
      <c r="P47" s="8" t="s">
        <v>31</v>
      </c>
      <c r="Q47" s="8">
        <f t="shared" si="7"/>
        <v>2000</v>
      </c>
    </row>
    <row r="49" spans="9:17" x14ac:dyDescent="0.3">
      <c r="I49" t="s">
        <v>72</v>
      </c>
      <c r="N49" t="s">
        <v>77</v>
      </c>
    </row>
    <row r="51" spans="9:17" x14ac:dyDescent="0.3">
      <c r="I51" s="8" t="s">
        <v>40</v>
      </c>
      <c r="J51" s="8">
        <f>F16</f>
        <v>1749</v>
      </c>
      <c r="K51" s="8" t="s">
        <v>31</v>
      </c>
      <c r="L51" s="8">
        <v>0</v>
      </c>
      <c r="N51" s="8" t="s">
        <v>33</v>
      </c>
      <c r="O51" s="8">
        <f>S5</f>
        <v>0</v>
      </c>
      <c r="P51" s="8" t="s">
        <v>59</v>
      </c>
      <c r="Q51" s="8">
        <f>F4*J5</f>
        <v>0</v>
      </c>
    </row>
    <row r="52" spans="9:17" x14ac:dyDescent="0.3">
      <c r="I52" s="8" t="s">
        <v>41</v>
      </c>
      <c r="J52" s="8">
        <f t="shared" ref="J52:J56" si="8">F17</f>
        <v>0</v>
      </c>
      <c r="K52" s="8" t="s">
        <v>31</v>
      </c>
      <c r="L52" s="8">
        <v>0</v>
      </c>
      <c r="N52" s="8" t="s">
        <v>34</v>
      </c>
      <c r="O52" s="8">
        <f t="shared" ref="O52:O56" si="9">S6</f>
        <v>0</v>
      </c>
      <c r="P52" s="8" t="s">
        <v>59</v>
      </c>
      <c r="Q52" s="8">
        <f t="shared" ref="Q52:Q56" si="10">F5*J6</f>
        <v>0</v>
      </c>
    </row>
    <row r="53" spans="9:17" x14ac:dyDescent="0.3">
      <c r="I53" s="8" t="s">
        <v>42</v>
      </c>
      <c r="J53" s="8">
        <f t="shared" si="8"/>
        <v>0</v>
      </c>
      <c r="K53" s="8" t="s">
        <v>31</v>
      </c>
      <c r="L53" s="8">
        <v>0</v>
      </c>
      <c r="N53" s="8" t="s">
        <v>35</v>
      </c>
      <c r="O53" s="8">
        <f t="shared" si="9"/>
        <v>1</v>
      </c>
      <c r="P53" s="8" t="s">
        <v>59</v>
      </c>
      <c r="Q53" s="8">
        <f t="shared" si="10"/>
        <v>1</v>
      </c>
    </row>
    <row r="54" spans="9:17" x14ac:dyDescent="0.3">
      <c r="I54" s="8" t="s">
        <v>43</v>
      </c>
      <c r="J54" s="8">
        <f t="shared" si="8"/>
        <v>0</v>
      </c>
      <c r="K54" s="8" t="s">
        <v>31</v>
      </c>
      <c r="L54" s="8">
        <v>0</v>
      </c>
      <c r="N54" s="8" t="s">
        <v>36</v>
      </c>
      <c r="O54" s="8">
        <f t="shared" si="9"/>
        <v>0</v>
      </c>
      <c r="P54" s="8" t="s">
        <v>59</v>
      </c>
      <c r="Q54" s="8">
        <f t="shared" si="10"/>
        <v>0</v>
      </c>
    </row>
    <row r="55" spans="9:17" x14ac:dyDescent="0.3">
      <c r="I55" s="8" t="s">
        <v>44</v>
      </c>
      <c r="J55" s="8">
        <f t="shared" si="8"/>
        <v>1329</v>
      </c>
      <c r="K55" s="8" t="s">
        <v>31</v>
      </c>
      <c r="L55" s="8">
        <v>0</v>
      </c>
      <c r="N55" s="8" t="s">
        <v>37</v>
      </c>
      <c r="O55" s="8">
        <f t="shared" si="9"/>
        <v>0</v>
      </c>
      <c r="P55" s="8" t="s">
        <v>59</v>
      </c>
      <c r="Q55" s="8">
        <f t="shared" si="10"/>
        <v>0</v>
      </c>
    </row>
    <row r="56" spans="9:17" x14ac:dyDescent="0.3">
      <c r="I56" s="8" t="s">
        <v>45</v>
      </c>
      <c r="J56" s="8">
        <f t="shared" si="8"/>
        <v>2319</v>
      </c>
      <c r="K56" s="8" t="s">
        <v>31</v>
      </c>
      <c r="L56" s="8">
        <v>0</v>
      </c>
      <c r="N56" s="8" t="s">
        <v>38</v>
      </c>
      <c r="O56" s="8">
        <f t="shared" si="9"/>
        <v>0</v>
      </c>
      <c r="P56" s="8" t="s">
        <v>59</v>
      </c>
      <c r="Q56" s="8">
        <f t="shared" si="10"/>
        <v>0</v>
      </c>
    </row>
    <row r="58" spans="9:17" x14ac:dyDescent="0.3">
      <c r="I58" t="s">
        <v>73</v>
      </c>
    </row>
    <row r="60" spans="9:17" x14ac:dyDescent="0.3">
      <c r="I60" s="8" t="s">
        <v>40</v>
      </c>
      <c r="J60" s="8">
        <f>F16</f>
        <v>1749</v>
      </c>
      <c r="K60" s="8" t="s">
        <v>59</v>
      </c>
      <c r="L60" s="8">
        <f>F15+O5-C4</f>
        <v>1749</v>
      </c>
    </row>
    <row r="61" spans="9:17" x14ac:dyDescent="0.3">
      <c r="I61" s="8" t="s">
        <v>41</v>
      </c>
      <c r="J61" s="8">
        <f t="shared" ref="J61:J65" si="11">F17</f>
        <v>0</v>
      </c>
      <c r="K61" s="8" t="s">
        <v>59</v>
      </c>
      <c r="L61" s="8">
        <f t="shared" ref="L61:L65" si="12">F16+O6-C5</f>
        <v>0</v>
      </c>
    </row>
    <row r="62" spans="9:17" x14ac:dyDescent="0.3">
      <c r="I62" s="8" t="s">
        <v>42</v>
      </c>
      <c r="J62" s="8">
        <f t="shared" si="11"/>
        <v>0</v>
      </c>
      <c r="K62" s="8" t="s">
        <v>59</v>
      </c>
      <c r="L62" s="8">
        <f t="shared" si="12"/>
        <v>0</v>
      </c>
    </row>
    <row r="63" spans="9:17" x14ac:dyDescent="0.3">
      <c r="I63" s="8" t="s">
        <v>43</v>
      </c>
      <c r="J63" s="8">
        <f t="shared" si="11"/>
        <v>0</v>
      </c>
      <c r="K63" s="8" t="s">
        <v>59</v>
      </c>
      <c r="L63" s="8">
        <f t="shared" si="12"/>
        <v>0</v>
      </c>
    </row>
    <row r="64" spans="9:17" x14ac:dyDescent="0.3">
      <c r="I64" s="8" t="s">
        <v>44</v>
      </c>
      <c r="J64" s="8">
        <f t="shared" si="11"/>
        <v>1329</v>
      </c>
      <c r="K64" s="8" t="s">
        <v>59</v>
      </c>
      <c r="L64" s="8">
        <f t="shared" si="12"/>
        <v>1329</v>
      </c>
    </row>
    <row r="65" spans="9:12" x14ac:dyDescent="0.3">
      <c r="I65" s="8" t="s">
        <v>45</v>
      </c>
      <c r="J65" s="8">
        <f t="shared" si="11"/>
        <v>2319</v>
      </c>
      <c r="K65" s="8" t="s">
        <v>59</v>
      </c>
      <c r="L65" s="8">
        <f t="shared" si="12"/>
        <v>2319</v>
      </c>
    </row>
    <row r="67" spans="9:12" x14ac:dyDescent="0.3">
      <c r="I67" t="s">
        <v>74</v>
      </c>
    </row>
    <row r="68" spans="9:12" x14ac:dyDescent="0.3">
      <c r="I68" s="8" t="s">
        <v>45</v>
      </c>
      <c r="J68" s="8">
        <f>F21</f>
        <v>2319</v>
      </c>
      <c r="K68" s="8" t="s">
        <v>31</v>
      </c>
      <c r="L68" s="8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MOHAN</dc:creator>
  <cp:lastModifiedBy>INDU MOHAN</cp:lastModifiedBy>
  <dcterms:created xsi:type="dcterms:W3CDTF">2015-06-05T18:17:20Z</dcterms:created>
  <dcterms:modified xsi:type="dcterms:W3CDTF">2021-05-23T17:03:17Z</dcterms:modified>
</cp:coreProperties>
</file>