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itservices-my.sharepoint.com/personal/oscar_potts_if_se/Documents/Documents/03 Additional/School/Skade-II-Projekt-1/"/>
    </mc:Choice>
  </mc:AlternateContent>
  <xr:revisionPtr revIDLastSave="148" documentId="13_ncr:4000b_{901782C5-2A07-4CFF-A728-4254C8F75E55}" xr6:coauthVersionLast="47" xr6:coauthVersionMax="47" xr10:uidLastSave="{C157A167-C09F-41F3-BBFB-218B1780AA52}"/>
  <bookViews>
    <workbookView xWindow="2070" yWindow="945" windowWidth="25950" windowHeight="14235" activeTab="1" xr2:uid="{00000000-000D-0000-FFFF-FFFF00000000}"/>
  </bookViews>
  <sheets>
    <sheet name="Data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G18" i="2"/>
  <c r="F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8" i="2"/>
  <c r="B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J3" i="2"/>
  <c r="J4" i="2"/>
  <c r="L4" i="2"/>
  <c r="M4" i="2"/>
  <c r="N4" i="2"/>
  <c r="J5" i="2"/>
  <c r="L5" i="2"/>
  <c r="M5" i="2"/>
  <c r="N5" i="2"/>
  <c r="J6" i="2"/>
  <c r="L6" i="2"/>
  <c r="M6" i="2"/>
  <c r="N6" i="2"/>
  <c r="J7" i="2"/>
  <c r="L7" i="2"/>
  <c r="M7" i="2"/>
  <c r="N7" i="2"/>
  <c r="J8" i="2"/>
  <c r="L8" i="2"/>
  <c r="M8" i="2"/>
  <c r="N8" i="2"/>
  <c r="J9" i="2"/>
  <c r="L9" i="2"/>
  <c r="M9" i="2"/>
  <c r="N9" i="2"/>
  <c r="J10" i="2"/>
  <c r="L10" i="2"/>
  <c r="M10" i="2"/>
  <c r="N10" i="2"/>
  <c r="J11" i="2"/>
  <c r="L11" i="2"/>
  <c r="M11" i="2"/>
  <c r="N11" i="2"/>
  <c r="J12" i="2"/>
  <c r="L12" i="2"/>
  <c r="M12" i="2"/>
  <c r="N12" i="2"/>
  <c r="J13" i="2"/>
  <c r="L13" i="2"/>
  <c r="M13" i="2"/>
  <c r="N13" i="2"/>
  <c r="J14" i="2"/>
  <c r="L14" i="2"/>
  <c r="M14" i="2"/>
  <c r="N14" i="2"/>
  <c r="J15" i="2"/>
  <c r="L15" i="2"/>
  <c r="M15" i="2"/>
  <c r="N15" i="2"/>
  <c r="J16" i="2"/>
  <c r="L16" i="2"/>
  <c r="M16" i="2"/>
  <c r="N16" i="2"/>
  <c r="J17" i="2"/>
  <c r="L17" i="2"/>
  <c r="M17" i="2"/>
  <c r="N17" i="2"/>
  <c r="J18" i="2"/>
  <c r="L18" i="2"/>
  <c r="M18" i="2"/>
  <c r="N18" i="2"/>
  <c r="L3" i="2"/>
  <c r="M3" i="2"/>
  <c r="N3" i="2"/>
  <c r="N2" i="2"/>
  <c r="M2" i="2"/>
  <c r="L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A18" i="2"/>
  <c r="A16" i="2"/>
  <c r="A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O2" i="2" l="1"/>
  <c r="O11" i="2"/>
  <c r="O3" i="2"/>
  <c r="O17" i="2"/>
  <c r="O9" i="2"/>
  <c r="O12" i="2"/>
  <c r="O4" i="2"/>
  <c r="O16" i="2"/>
  <c r="O8" i="2"/>
  <c r="O13" i="2"/>
  <c r="O5" i="2"/>
  <c r="O18" i="2"/>
  <c r="O10" i="2"/>
  <c r="O15" i="2"/>
  <c r="O14" i="2"/>
  <c r="O6" i="2"/>
  <c r="O7" i="2"/>
</calcChain>
</file>

<file path=xl/sharedStrings.xml><?xml version="1.0" encoding="utf-8"?>
<sst xmlns="http://schemas.openxmlformats.org/spreadsheetml/2006/main" count="83" uniqueCount="46">
  <si>
    <t>Row.names</t>
  </si>
  <si>
    <t>freq_estimate</t>
  </si>
  <si>
    <t>freq_std_error</t>
  </si>
  <si>
    <t>sev_estimate</t>
  </si>
  <si>
    <t>sev_std_error</t>
  </si>
  <si>
    <t>duration</t>
  </si>
  <si>
    <t>n_claims</t>
  </si>
  <si>
    <t>(Intercept)</t>
  </si>
  <si>
    <t>bonus_cat1</t>
  </si>
  <si>
    <t>bonus_cat2</t>
  </si>
  <si>
    <t>mcklass1</t>
  </si>
  <si>
    <t>mcklass2</t>
  </si>
  <si>
    <t>mcklass4</t>
  </si>
  <si>
    <t>mcklass5</t>
  </si>
  <si>
    <t>mcklass6</t>
  </si>
  <si>
    <t>mcklass7</t>
  </si>
  <si>
    <t>vehage_cat1</t>
  </si>
  <si>
    <t>vehage_cat2</t>
  </si>
  <si>
    <t>zon1</t>
  </si>
  <si>
    <t>zon2</t>
  </si>
  <si>
    <t>zon3</t>
  </si>
  <si>
    <t>zon5</t>
  </si>
  <si>
    <t>zon6</t>
  </si>
  <si>
    <t>zon7</t>
  </si>
  <si>
    <t>Variable</t>
  </si>
  <si>
    <t>lower</t>
  </si>
  <si>
    <t>upper</t>
  </si>
  <si>
    <t>Relative Factor</t>
  </si>
  <si>
    <t>Baseline</t>
  </si>
  <si>
    <t>Current Factor</t>
  </si>
  <si>
    <t>Duration</t>
  </si>
  <si>
    <t>Number of Claims</t>
  </si>
  <si>
    <t>Total Cost</t>
  </si>
  <si>
    <t>Average Cost</t>
  </si>
  <si>
    <t>Rel Freq Factor</t>
  </si>
  <si>
    <t>Rel Sev Factor</t>
  </si>
  <si>
    <t>rel_freq</t>
  </si>
  <si>
    <t>rel_freq_lower</t>
  </si>
  <si>
    <t>rel_freq_upper</t>
  </si>
  <si>
    <t>rel_sev</t>
  </si>
  <si>
    <t>rel_sev_lower</t>
  </si>
  <si>
    <t>rel_sev_upper</t>
  </si>
  <si>
    <t>rel_pure_premium</t>
  </si>
  <si>
    <t>rel_pure_premium_lower</t>
  </si>
  <si>
    <t>rel_pure_premium_upper</t>
  </si>
  <si>
    <t>tot_cost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</si>
</sst>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9"/>
      <color theme="1"/>
      <name val="Open Sans For If"/>
      <family val="2"/>
    </font>
    <font>
      <sz val="9"/>
      <color theme="1"/>
      <name val="Open Sans For If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 For If"/>
      <family val="2"/>
    </font>
    <font>
      <b/>
      <sz val="13"/>
      <color theme="3"/>
      <name val="Open Sans For If"/>
      <family val="2"/>
    </font>
    <font>
      <b/>
      <sz val="11"/>
      <color theme="3"/>
      <name val="Open Sans For If"/>
      <family val="2"/>
    </font>
    <font>
      <sz val="9"/>
      <color rgb="FF006100"/>
      <name val="Open Sans For If"/>
      <family val="2"/>
    </font>
    <font>
      <sz val="9"/>
      <color rgb="FF9C0006"/>
      <name val="Open Sans For If"/>
      <family val="2"/>
    </font>
    <font>
      <sz val="9"/>
      <color rgb="FF9C5700"/>
      <name val="Open Sans For If"/>
      <family val="2"/>
    </font>
    <font>
      <sz val="9"/>
      <color rgb="FF3F3F76"/>
      <name val="Open Sans For If"/>
      <family val="2"/>
    </font>
    <font>
      <b/>
      <sz val="9"/>
      <color rgb="FF3F3F3F"/>
      <name val="Open Sans For If"/>
      <family val="2"/>
    </font>
    <font>
      <b/>
      <sz val="9"/>
      <color rgb="FFFA7D00"/>
      <name val="Open Sans For If"/>
      <family val="2"/>
    </font>
    <font>
      <sz val="9"/>
      <color rgb="FFFA7D00"/>
      <name val="Open Sans For If"/>
      <family val="2"/>
    </font>
    <font>
      <b/>
      <sz val="9"/>
      <color theme="0"/>
      <name val="Open Sans For If"/>
      <family val="2"/>
    </font>
    <font>
      <sz val="9"/>
      <color rgb="FFFF0000"/>
      <name val="Open Sans For If"/>
      <family val="2"/>
    </font>
    <font>
      <i/>
      <sz val="9"/>
      <color rgb="FF7F7F7F"/>
      <name val="Open Sans For If"/>
      <family val="2"/>
    </font>
    <font>
      <b/>
      <sz val="9"/>
      <color theme="1"/>
      <name val="Open Sans For If"/>
      <family val="2"/>
    </font>
    <font>
      <sz val="9"/>
      <color theme="0"/>
      <name val="Open Sans For If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Open Sans For If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9" fillId="35" borderId="10" xfId="0" applyFont="1" applyFill="1" applyBorder="1"/>
    <xf numFmtId="0" fontId="19" fillId="34" borderId="10" xfId="0" applyFont="1" applyFill="1" applyBorder="1"/>
    <xf numFmtId="0" fontId="19" fillId="33" borderId="10" xfId="0" applyFont="1" applyFill="1" applyBorder="1"/>
    <xf numFmtId="0" fontId="19" fillId="36" borderId="10" xfId="0" applyFont="1" applyFill="1" applyBorder="1"/>
    <xf numFmtId="0" fontId="19" fillId="37" borderId="10" xfId="0" applyFont="1" applyFill="1" applyBorder="1"/>
    <xf numFmtId="0" fontId="19" fillId="38" borderId="10" xfId="0" applyFont="1" applyFill="1" applyBorder="1"/>
    <xf numFmtId="0" fontId="19" fillId="39" borderId="10" xfId="0" applyFont="1" applyFill="1" applyBorder="1"/>
    <xf numFmtId="0" fontId="19" fillId="40" borderId="10" xfId="0" applyFont="1" applyFill="1" applyBorder="1"/>
    <xf numFmtId="0" fontId="18" fillId="35" borderId="11" xfId="0" applyFont="1" applyFill="1" applyBorder="1"/>
    <xf numFmtId="2" fontId="18" fillId="34" borderId="12" xfId="0" applyNumberFormat="1" applyFont="1" applyFill="1" applyBorder="1"/>
    <xf numFmtId="2" fontId="18" fillId="33" borderId="12" xfId="0" applyNumberFormat="1" applyFont="1" applyFill="1" applyBorder="1"/>
    <xf numFmtId="2" fontId="18" fillId="36" borderId="12" xfId="0" applyNumberFormat="1" applyFont="1" applyFill="1" applyBorder="1"/>
    <xf numFmtId="2" fontId="18" fillId="37" borderId="12" xfId="0" applyNumberFormat="1" applyFont="1" applyFill="1" applyBorder="1"/>
    <xf numFmtId="2" fontId="18" fillId="38" borderId="12" xfId="0" applyNumberFormat="1" applyFont="1" applyFill="1" applyBorder="1"/>
    <xf numFmtId="2" fontId="18" fillId="39" borderId="12" xfId="0" applyNumberFormat="1" applyFont="1" applyFill="1" applyBorder="1"/>
    <xf numFmtId="0" fontId="18" fillId="39" borderId="12" xfId="0" applyFont="1" applyFill="1" applyBorder="1"/>
    <xf numFmtId="3" fontId="0" fillId="40" borderId="13" xfId="0" applyNumberFormat="1" applyFill="1" applyBorder="1"/>
    <xf numFmtId="0" fontId="18" fillId="35" borderId="12" xfId="0" applyFont="1" applyFill="1" applyBorder="1"/>
    <xf numFmtId="3" fontId="0" fillId="40" borderId="12" xfId="0" applyNumberFormat="1" applyFill="1" applyBorder="1"/>
    <xf numFmtId="0" fontId="18" fillId="35" borderId="14" xfId="0" applyFont="1" applyFill="1" applyBorder="1"/>
    <xf numFmtId="0" fontId="18" fillId="35" borderId="15" xfId="0" applyFont="1" applyFill="1" applyBorder="1"/>
    <xf numFmtId="2" fontId="18" fillId="33" borderId="16" xfId="0" applyNumberFormat="1" applyFont="1" applyFill="1" applyBorder="1"/>
    <xf numFmtId="2" fontId="18" fillId="39" borderId="16" xfId="0" applyNumberFormat="1" applyFont="1" applyFill="1" applyBorder="1"/>
    <xf numFmtId="0" fontId="18" fillId="39" borderId="16" xfId="0" applyFont="1" applyFill="1" applyBorder="1"/>
    <xf numFmtId="3" fontId="0" fillId="40" borderId="17" xfId="0" applyNumberFormat="1" applyFill="1" applyBorder="1"/>
    <xf numFmtId="0" fontId="18" fillId="35" borderId="18" xfId="0" applyFont="1" applyFill="1" applyBorder="1"/>
    <xf numFmtId="0" fontId="0" fillId="0" borderId="16" xfId="0" applyBorder="1"/>
    <xf numFmtId="3" fontId="20" fillId="40" borderId="0" xfId="0" applyNumberFormat="1" applyFont="1" applyFill="1" applyBorder="1"/>
    <xf numFmtId="3" fontId="21" fillId="40" borderId="0" xfId="0" applyNumberFormat="1" applyFont="1" applyFill="1" applyBorder="1"/>
    <xf numFmtId="3" fontId="20" fillId="40" borderId="16" xfId="0" applyNumberFormat="1" applyFont="1" applyFill="1" applyBorder="1"/>
    <xf numFmtId="2" fontId="18" fillId="34" borderId="11" xfId="0" applyNumberFormat="1" applyFont="1" applyFill="1" applyBorder="1"/>
    <xf numFmtId="3" fontId="20" fillId="40" borderId="12" xfId="0" applyNumberFormat="1" applyFont="1" applyFill="1" applyBorder="1"/>
    <xf numFmtId="2" fontId="18" fillId="34" borderId="15" xfId="0" applyNumberFormat="1" applyFont="1" applyFill="1" applyBorder="1"/>
    <xf numFmtId="2" fontId="18" fillId="34" borderId="19" xfId="0" applyNumberFormat="1" applyFont="1" applyFill="1" applyBorder="1"/>
    <xf numFmtId="2" fontId="18" fillId="33" borderId="19" xfId="0" applyNumberFormat="1" applyFont="1" applyFill="1" applyBorder="1"/>
    <xf numFmtId="2" fontId="18" fillId="36" borderId="19" xfId="0" applyNumberFormat="1" applyFont="1" applyFill="1" applyBorder="1"/>
    <xf numFmtId="2" fontId="18" fillId="37" borderId="19" xfId="0" applyNumberFormat="1" applyFont="1" applyFill="1" applyBorder="1"/>
    <xf numFmtId="2" fontId="18" fillId="38" borderId="19" xfId="0" applyNumberFormat="1" applyFont="1" applyFill="1" applyBorder="1"/>
    <xf numFmtId="2" fontId="18" fillId="39" borderId="19" xfId="0" applyNumberFormat="1" applyFont="1" applyFill="1" applyBorder="1"/>
    <xf numFmtId="0" fontId="18" fillId="39" borderId="19" xfId="0" applyFont="1" applyFill="1" applyBorder="1"/>
    <xf numFmtId="3" fontId="0" fillId="40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workbookViewId="0">
      <selection sqref="A1:R18"/>
    </sheetView>
  </sheetViews>
  <sheetFormatPr defaultRowHeight="14.25" x14ac:dyDescent="0.3"/>
  <cols>
    <col min="2" max="12" width="18.5703125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5</v>
      </c>
      <c r="Q1" t="s">
        <v>6</v>
      </c>
      <c r="R1" t="s">
        <v>45</v>
      </c>
      <c r="S1" t="s">
        <v>45</v>
      </c>
    </row>
    <row r="2" spans="1:19" x14ac:dyDescent="0.3">
      <c r="A2">
        <v>1</v>
      </c>
      <c r="B2" t="s">
        <v>7</v>
      </c>
      <c r="C2">
        <v>-6.0982541752287904</v>
      </c>
      <c r="D2">
        <v>0.122988551833194</v>
      </c>
      <c r="E2">
        <v>9.2209814381695097</v>
      </c>
      <c r="F2">
        <v>0.283419607503754</v>
      </c>
      <c r="G2">
        <v>2.2467867935218899E-3</v>
      </c>
      <c r="H2">
        <v>1.7655247794311601E-3</v>
      </c>
      <c r="I2">
        <v>2.8592353697640101E-3</v>
      </c>
      <c r="J2">
        <v>10106.978836922701</v>
      </c>
      <c r="K2">
        <v>5799.2809513832399</v>
      </c>
      <c r="L2">
        <v>17614.428765628101</v>
      </c>
      <c r="M2">
        <v>22.708226573203198</v>
      </c>
      <c r="N2">
        <v>12.393692207457301</v>
      </c>
      <c r="O2">
        <v>41.606935646639499</v>
      </c>
      <c r="P2">
        <v>2431.7863029999999</v>
      </c>
      <c r="Q2">
        <v>9</v>
      </c>
      <c r="R2">
        <v>216896</v>
      </c>
      <c r="S2">
        <v>216896</v>
      </c>
    </row>
    <row r="3" spans="1:19" x14ac:dyDescent="0.3">
      <c r="A3">
        <v>2</v>
      </c>
      <c r="B3" t="s">
        <v>8</v>
      </c>
      <c r="C3">
        <v>0.29243329429735998</v>
      </c>
      <c r="D3">
        <v>8.9933741606005799E-2</v>
      </c>
      <c r="E3">
        <v>0.37872723779749301</v>
      </c>
      <c r="F3">
        <v>0.195696701730707</v>
      </c>
      <c r="G3">
        <v>1.33968336906282</v>
      </c>
      <c r="H3">
        <v>1.12318275391897</v>
      </c>
      <c r="I3">
        <v>1.5979158539261</v>
      </c>
      <c r="J3">
        <v>1.46042463277184</v>
      </c>
      <c r="K3">
        <v>0.99518040222617399</v>
      </c>
      <c r="L3">
        <v>2.1431693221004799</v>
      </c>
      <c r="M3">
        <v>1.9565065922941001</v>
      </c>
      <c r="N3">
        <v>1.282791235278</v>
      </c>
      <c r="O3">
        <v>2.9840537886592999</v>
      </c>
      <c r="P3">
        <v>25044.293081</v>
      </c>
      <c r="Q3">
        <v>264</v>
      </c>
      <c r="R3">
        <v>6307773</v>
      </c>
      <c r="S3">
        <v>6307773</v>
      </c>
    </row>
    <row r="4" spans="1:19" x14ac:dyDescent="0.3">
      <c r="A4">
        <v>3</v>
      </c>
      <c r="B4" t="s">
        <v>9</v>
      </c>
      <c r="C4">
        <v>0.31820260619711099</v>
      </c>
      <c r="D4">
        <v>0.101547104166611</v>
      </c>
      <c r="E4">
        <v>9.4325265670931399E-2</v>
      </c>
      <c r="F4">
        <v>0.20263941753783701</v>
      </c>
      <c r="G4">
        <v>1.3746547465857299</v>
      </c>
      <c r="H4">
        <v>1.1265658553193001</v>
      </c>
      <c r="I4">
        <v>1.67737701563401</v>
      </c>
      <c r="J4">
        <v>1.0989171278088701</v>
      </c>
      <c r="K4">
        <v>0.73871676860352797</v>
      </c>
      <c r="L4">
        <v>1.6347521880064799</v>
      </c>
      <c r="M4">
        <v>1.5106316458468101</v>
      </c>
      <c r="N4">
        <v>0.96878103094899404</v>
      </c>
      <c r="O4">
        <v>2.3555456770230601</v>
      </c>
      <c r="P4">
        <v>12296.17535</v>
      </c>
      <c r="Q4">
        <v>152</v>
      </c>
      <c r="R4">
        <v>4502968</v>
      </c>
      <c r="S4">
        <v>4502968</v>
      </c>
    </row>
    <row r="5" spans="1:19" x14ac:dyDescent="0.3">
      <c r="A5">
        <v>4</v>
      </c>
      <c r="B5" t="s">
        <v>10</v>
      </c>
      <c r="C5">
        <v>0.38932952877753402</v>
      </c>
      <c r="D5">
        <v>0.16832050425741199</v>
      </c>
      <c r="E5">
        <v>-0.46250241606729198</v>
      </c>
      <c r="F5">
        <v>0.30669096435964399</v>
      </c>
      <c r="G5">
        <v>1.47599085266484</v>
      </c>
      <c r="H5">
        <v>1.06122871570912</v>
      </c>
      <c r="I5">
        <v>2.0528553033872399</v>
      </c>
      <c r="J5">
        <v>0.62970588609797695</v>
      </c>
      <c r="K5">
        <v>0.34520885766147602</v>
      </c>
      <c r="L5">
        <v>1.1486654939059799</v>
      </c>
      <c r="M5">
        <v>0.92944012774982399</v>
      </c>
      <c r="N5">
        <v>0.468202019269775</v>
      </c>
      <c r="O5">
        <v>1.8450560132545299</v>
      </c>
      <c r="P5">
        <v>5190.3506699999998</v>
      </c>
      <c r="Q5">
        <v>46</v>
      </c>
      <c r="R5">
        <v>993062</v>
      </c>
      <c r="S5">
        <v>993062</v>
      </c>
    </row>
    <row r="6" spans="1:19" x14ac:dyDescent="0.3">
      <c r="A6">
        <v>5</v>
      </c>
      <c r="B6" t="s">
        <v>11</v>
      </c>
      <c r="C6">
        <v>0.74377839587300498</v>
      </c>
      <c r="D6">
        <v>0.154100348436504</v>
      </c>
      <c r="E6">
        <v>-0.32371408582987599</v>
      </c>
      <c r="F6">
        <v>0.30323770505209402</v>
      </c>
      <c r="G6">
        <v>2.1038697685294698</v>
      </c>
      <c r="H6">
        <v>1.5554225778116</v>
      </c>
      <c r="I6">
        <v>2.8457012686287402</v>
      </c>
      <c r="J6">
        <v>0.72345705943723904</v>
      </c>
      <c r="K6">
        <v>0.39929728414089799</v>
      </c>
      <c r="L6">
        <v>1.3107780534387301</v>
      </c>
      <c r="M6">
        <v>1.5220594361792401</v>
      </c>
      <c r="N6">
        <v>0.78144408569286405</v>
      </c>
      <c r="O6">
        <v>2.9645946135841399</v>
      </c>
      <c r="P6">
        <v>3990.1150790000002</v>
      </c>
      <c r="Q6">
        <v>57</v>
      </c>
      <c r="R6">
        <v>883137</v>
      </c>
      <c r="S6">
        <v>883137</v>
      </c>
    </row>
    <row r="7" spans="1:19" x14ac:dyDescent="0.3">
      <c r="A7">
        <v>6</v>
      </c>
      <c r="B7" t="s">
        <v>12</v>
      </c>
      <c r="C7">
        <v>0.27361334405917997</v>
      </c>
      <c r="D7">
        <v>0.128129556126482</v>
      </c>
      <c r="E7">
        <v>-0.178002808070757</v>
      </c>
      <c r="F7">
        <v>0.272974289446965</v>
      </c>
      <c r="G7">
        <v>1.31470636492347</v>
      </c>
      <c r="H7">
        <v>1.0227386995634999</v>
      </c>
      <c r="I7">
        <v>1.6900238806921</v>
      </c>
      <c r="J7">
        <v>0.83694007329852305</v>
      </c>
      <c r="K7">
        <v>0.49016040510393699</v>
      </c>
      <c r="L7">
        <v>1.4290601178697899</v>
      </c>
      <c r="M7">
        <v>1.1003304414250901</v>
      </c>
      <c r="N7">
        <v>0.60931751898962005</v>
      </c>
      <c r="O7">
        <v>1.9870216145013699</v>
      </c>
      <c r="P7">
        <v>11739.882133999999</v>
      </c>
      <c r="Q7">
        <v>98</v>
      </c>
      <c r="R7">
        <v>2191578</v>
      </c>
      <c r="S7">
        <v>2191578</v>
      </c>
    </row>
    <row r="8" spans="1:19" x14ac:dyDescent="0.3">
      <c r="A8">
        <v>7</v>
      </c>
      <c r="B8" t="s">
        <v>13</v>
      </c>
      <c r="C8">
        <v>0.71312338439021705</v>
      </c>
      <c r="D8">
        <v>0.11545261164815</v>
      </c>
      <c r="E8">
        <v>-4.0348915874035302E-2</v>
      </c>
      <c r="F8">
        <v>0.26670741192175701</v>
      </c>
      <c r="G8">
        <v>2.0403541268627201</v>
      </c>
      <c r="H8">
        <v>1.62716693128186</v>
      </c>
      <c r="I8">
        <v>2.5584621239359402</v>
      </c>
      <c r="J8">
        <v>0.960454262942948</v>
      </c>
      <c r="K8">
        <v>0.56944912225682898</v>
      </c>
      <c r="L8">
        <v>1.61993820896476</v>
      </c>
      <c r="M8">
        <v>1.95966681905853</v>
      </c>
      <c r="N8">
        <v>1.10867148248713</v>
      </c>
      <c r="O8">
        <v>3.4638701386130002</v>
      </c>
      <c r="P8">
        <v>13439.925993999999</v>
      </c>
      <c r="Q8">
        <v>149</v>
      </c>
      <c r="R8">
        <v>3297119</v>
      </c>
      <c r="S8">
        <v>3297119</v>
      </c>
    </row>
    <row r="9" spans="1:19" x14ac:dyDescent="0.3">
      <c r="A9">
        <v>8</v>
      </c>
      <c r="B9" t="s">
        <v>14</v>
      </c>
      <c r="C9">
        <v>1.38198850416692</v>
      </c>
      <c r="D9">
        <v>0.11349418407505001</v>
      </c>
      <c r="E9">
        <v>0.30713040757823801</v>
      </c>
      <c r="F9">
        <v>0.27101895944413701</v>
      </c>
      <c r="G9">
        <v>3.98281359983199</v>
      </c>
      <c r="H9">
        <v>3.1884789692075901</v>
      </c>
      <c r="I9">
        <v>4.9750380429665899</v>
      </c>
      <c r="J9">
        <v>1.3595182479946999</v>
      </c>
      <c r="K9">
        <v>0.799269581051536</v>
      </c>
      <c r="L9">
        <v>2.3124736765271598</v>
      </c>
      <c r="M9">
        <v>5.4147077673330397</v>
      </c>
      <c r="N9">
        <v>3.0441921957090399</v>
      </c>
      <c r="O9">
        <v>9.6311462354261597</v>
      </c>
      <c r="P9">
        <v>8880.1342199999999</v>
      </c>
      <c r="Q9">
        <v>175</v>
      </c>
      <c r="R9">
        <v>4160776</v>
      </c>
      <c r="S9">
        <v>4160776</v>
      </c>
    </row>
    <row r="10" spans="1:19" x14ac:dyDescent="0.3">
      <c r="A10">
        <v>9</v>
      </c>
      <c r="B10" t="s">
        <v>15</v>
      </c>
      <c r="C10">
        <v>1.1873313502877501</v>
      </c>
      <c r="D10">
        <v>0.416327790503012</v>
      </c>
      <c r="E10">
        <v>0.307086921721823</v>
      </c>
      <c r="F10">
        <v>0.53803077964369195</v>
      </c>
      <c r="G10">
        <v>3.2783208334486398</v>
      </c>
      <c r="H10">
        <v>1.4496814971098799</v>
      </c>
      <c r="I10">
        <v>7.4136198250786096</v>
      </c>
      <c r="J10">
        <v>1.35945912946479</v>
      </c>
      <c r="K10">
        <v>0.47358018804916102</v>
      </c>
      <c r="L10">
        <v>3.9024629224846699</v>
      </c>
      <c r="M10">
        <v>4.4567431863463796</v>
      </c>
      <c r="N10">
        <v>1.1747529351011601</v>
      </c>
      <c r="O10">
        <v>16.907861419673399</v>
      </c>
      <c r="P10">
        <v>330.72328700000003</v>
      </c>
      <c r="Q10">
        <v>6</v>
      </c>
      <c r="R10">
        <v>144605</v>
      </c>
      <c r="S10">
        <v>144605</v>
      </c>
    </row>
    <row r="11" spans="1:19" x14ac:dyDescent="0.3">
      <c r="A11">
        <v>10</v>
      </c>
      <c r="B11" t="s">
        <v>16</v>
      </c>
      <c r="C11">
        <v>1.18154373716127</v>
      </c>
      <c r="D11">
        <v>0.10392236443299301</v>
      </c>
      <c r="E11">
        <v>0.69270084806875898</v>
      </c>
      <c r="F11">
        <v>0.20996209123551901</v>
      </c>
      <c r="G11">
        <v>3.2594019810688599</v>
      </c>
      <c r="H11">
        <v>2.65875946025358</v>
      </c>
      <c r="I11">
        <v>3.99573614424766</v>
      </c>
      <c r="J11">
        <v>1.9991075342006901</v>
      </c>
      <c r="K11">
        <v>1.32469561845648</v>
      </c>
      <c r="L11">
        <v>3.01686732983576</v>
      </c>
      <c r="M11">
        <v>6.5158950573433998</v>
      </c>
      <c r="N11">
        <v>4.1168056226240504</v>
      </c>
      <c r="O11">
        <v>10.3130660736054</v>
      </c>
      <c r="P11">
        <v>4955.4027470000001</v>
      </c>
      <c r="Q11">
        <v>126</v>
      </c>
      <c r="R11">
        <v>4964419</v>
      </c>
      <c r="S11">
        <v>4964419</v>
      </c>
    </row>
    <row r="12" spans="1:19" x14ac:dyDescent="0.3">
      <c r="A12">
        <v>11</v>
      </c>
      <c r="B12" t="s">
        <v>17</v>
      </c>
      <c r="C12">
        <v>0.64279512394363603</v>
      </c>
      <c r="D12">
        <v>9.7986232748369498E-2</v>
      </c>
      <c r="E12">
        <v>0.60996003884104599</v>
      </c>
      <c r="F12">
        <v>0.19680205547103999</v>
      </c>
      <c r="G12">
        <v>1.90178919366159</v>
      </c>
      <c r="H12">
        <v>1.5694820128109701</v>
      </c>
      <c r="I12">
        <v>2.3044559336174002</v>
      </c>
      <c r="J12">
        <v>1.8403578544794299</v>
      </c>
      <c r="K12">
        <v>1.2513651783426001</v>
      </c>
      <c r="L12">
        <v>2.70657765707531</v>
      </c>
      <c r="M12">
        <v>3.4999726801192299</v>
      </c>
      <c r="N12">
        <v>2.2747372068338101</v>
      </c>
      <c r="O12">
        <v>5.3851533815773696</v>
      </c>
      <c r="P12">
        <v>9753.8109110000005</v>
      </c>
      <c r="Q12">
        <v>145</v>
      </c>
      <c r="R12">
        <v>5506945</v>
      </c>
      <c r="S12">
        <v>5506945</v>
      </c>
    </row>
    <row r="13" spans="1:19" x14ac:dyDescent="0.3">
      <c r="A13">
        <v>12</v>
      </c>
      <c r="B13" t="s">
        <v>18</v>
      </c>
      <c r="C13">
        <v>1.6347546173321399</v>
      </c>
      <c r="D13">
        <v>0.104004162221496</v>
      </c>
      <c r="E13">
        <v>0.224640011283083</v>
      </c>
      <c r="F13">
        <v>0.23784115885193099</v>
      </c>
      <c r="G13">
        <v>5.1281994713556998</v>
      </c>
      <c r="H13">
        <v>4.1825043968843296</v>
      </c>
      <c r="I13">
        <v>6.2877231731312397</v>
      </c>
      <c r="J13">
        <v>1.25187197527979</v>
      </c>
      <c r="K13">
        <v>0.78543302105448598</v>
      </c>
      <c r="L13">
        <v>1.9953113766300301</v>
      </c>
      <c r="M13">
        <v>6.4198492018348201</v>
      </c>
      <c r="N13">
        <v>3.8597944889354698</v>
      </c>
      <c r="O13">
        <v>10.6778907251267</v>
      </c>
      <c r="P13">
        <v>6205.3095540000004</v>
      </c>
      <c r="Q13">
        <v>183</v>
      </c>
      <c r="R13">
        <v>5539963</v>
      </c>
      <c r="S13">
        <v>5539963</v>
      </c>
    </row>
    <row r="14" spans="1:19" x14ac:dyDescent="0.3">
      <c r="A14">
        <v>13</v>
      </c>
      <c r="B14" t="s">
        <v>19</v>
      </c>
      <c r="C14">
        <v>1.0003883903058399</v>
      </c>
      <c r="D14">
        <v>0.105569285301105</v>
      </c>
      <c r="E14">
        <v>0.245641408482241</v>
      </c>
      <c r="F14">
        <v>0.24351461567855401</v>
      </c>
      <c r="G14">
        <v>2.71933778781868</v>
      </c>
      <c r="H14">
        <v>2.2110696285081901</v>
      </c>
      <c r="I14">
        <v>3.3444437519807502</v>
      </c>
      <c r="J14">
        <v>1.27844105321826</v>
      </c>
      <c r="K14">
        <v>0.79323285056618298</v>
      </c>
      <c r="L14">
        <v>2.0604435701159298</v>
      </c>
      <c r="M14">
        <v>3.4765130655151402</v>
      </c>
      <c r="N14">
        <v>2.06644390090046</v>
      </c>
      <c r="O14">
        <v>5.8487641931295196</v>
      </c>
      <c r="P14">
        <v>10103.090405000001</v>
      </c>
      <c r="Q14">
        <v>167</v>
      </c>
      <c r="R14">
        <v>4811166</v>
      </c>
      <c r="S14">
        <v>4811166</v>
      </c>
    </row>
    <row r="15" spans="1:19" x14ac:dyDescent="0.3">
      <c r="A15">
        <v>14</v>
      </c>
      <c r="B15" t="s">
        <v>20</v>
      </c>
      <c r="C15">
        <v>0.53545674112018304</v>
      </c>
      <c r="D15">
        <v>0.115078400471829</v>
      </c>
      <c r="E15">
        <v>-0.18448177141167901</v>
      </c>
      <c r="F15">
        <v>0.24757130666160199</v>
      </c>
      <c r="G15">
        <v>1.7082282822016299</v>
      </c>
      <c r="H15">
        <v>1.36329862250462</v>
      </c>
      <c r="I15">
        <v>2.1404289683448701</v>
      </c>
      <c r="J15">
        <v>0.83153509747221899</v>
      </c>
      <c r="K15">
        <v>0.51185565573953296</v>
      </c>
      <c r="L15">
        <v>1.35087032950553</v>
      </c>
      <c r="M15">
        <v>1.4204517711453399</v>
      </c>
      <c r="N15">
        <v>0.83183991670064095</v>
      </c>
      <c r="O15">
        <v>2.4255667390340401</v>
      </c>
      <c r="P15">
        <v>11676.572558</v>
      </c>
      <c r="Q15">
        <v>123</v>
      </c>
      <c r="R15">
        <v>2522628</v>
      </c>
      <c r="S15">
        <v>2522628</v>
      </c>
    </row>
    <row r="16" spans="1:19" x14ac:dyDescent="0.3">
      <c r="A16">
        <v>15</v>
      </c>
      <c r="B16" t="s">
        <v>21</v>
      </c>
      <c r="C16">
        <v>-9.5418659373445194E-2</v>
      </c>
      <c r="D16">
        <v>0.34097908753233103</v>
      </c>
      <c r="E16">
        <v>-0.55835613181557098</v>
      </c>
      <c r="F16">
        <v>0.50223907575365601</v>
      </c>
      <c r="G16">
        <v>0.90899229664961401</v>
      </c>
      <c r="H16">
        <v>0.465927428219782</v>
      </c>
      <c r="I16">
        <v>1.7733813150372899</v>
      </c>
      <c r="J16">
        <v>0.57214882846848603</v>
      </c>
      <c r="K16">
        <v>0.213797359259146</v>
      </c>
      <c r="L16">
        <v>1.53114277487905</v>
      </c>
      <c r="M16">
        <v>0.52007887761495497</v>
      </c>
      <c r="N16">
        <v>0.158251024525429</v>
      </c>
      <c r="O16">
        <v>1.7091961316039901</v>
      </c>
      <c r="P16">
        <v>1582.1123480000001</v>
      </c>
      <c r="Q16">
        <v>9</v>
      </c>
      <c r="R16">
        <v>104739</v>
      </c>
      <c r="S16">
        <v>104739</v>
      </c>
    </row>
    <row r="17" spans="1:19" x14ac:dyDescent="0.3">
      <c r="A17">
        <v>16</v>
      </c>
      <c r="B17" t="s">
        <v>22</v>
      </c>
      <c r="C17">
        <v>3.615300282535E-2</v>
      </c>
      <c r="D17">
        <v>0.24640902902164399</v>
      </c>
      <c r="E17">
        <v>-0.41706185945121799</v>
      </c>
      <c r="F17">
        <v>0.368217210041277</v>
      </c>
      <c r="G17">
        <v>1.0368144698989601</v>
      </c>
      <c r="H17">
        <v>0.63967194529453397</v>
      </c>
      <c r="I17">
        <v>1.6805242951477</v>
      </c>
      <c r="J17">
        <v>0.65898015453254799</v>
      </c>
      <c r="K17">
        <v>0.32021765913256101</v>
      </c>
      <c r="L17">
        <v>1.3561239728130401</v>
      </c>
      <c r="M17">
        <v>0.68324015959559703</v>
      </c>
      <c r="N17">
        <v>0.28670867710000703</v>
      </c>
      <c r="O17">
        <v>1.6281931904048601</v>
      </c>
      <c r="P17">
        <v>2799.9452200000001</v>
      </c>
      <c r="Q17">
        <v>18</v>
      </c>
      <c r="R17">
        <v>288045</v>
      </c>
      <c r="S17">
        <v>288045</v>
      </c>
    </row>
    <row r="18" spans="1:19" x14ac:dyDescent="0.3">
      <c r="A18">
        <v>17</v>
      </c>
      <c r="B18" t="s">
        <v>23</v>
      </c>
      <c r="C18">
        <v>-0.32698581602928301</v>
      </c>
      <c r="D18">
        <v>1.0024378708241899</v>
      </c>
      <c r="E18">
        <v>-3.3539691141208698</v>
      </c>
      <c r="F18">
        <v>1.14705138372334</v>
      </c>
      <c r="G18">
        <v>0.72109397092983796</v>
      </c>
      <c r="H18">
        <v>0.10109163061835</v>
      </c>
      <c r="I18">
        <v>5.1436158634578302</v>
      </c>
      <c r="J18">
        <v>3.4945376287415703E-2</v>
      </c>
      <c r="K18">
        <v>3.6899273309413398E-3</v>
      </c>
      <c r="L18">
        <v>0.33094942375397401</v>
      </c>
      <c r="M18">
        <v>2.5198900152729999E-2</v>
      </c>
      <c r="N18">
        <v>1.2726236450439901E-3</v>
      </c>
      <c r="O18">
        <v>0.498957072957188</v>
      </c>
      <c r="P18">
        <v>241.28766899999999</v>
      </c>
      <c r="Q18">
        <v>1</v>
      </c>
      <c r="R18">
        <v>650</v>
      </c>
      <c r="S18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showGridLines="0" tabSelected="1" topLeftCell="A6" zoomScaleNormal="100" workbookViewId="0">
      <pane xSplit="1" topLeftCell="B1" activePane="topRight" state="frozen"/>
      <selection pane="topRight" activeCell="J26" sqref="I26:J26"/>
    </sheetView>
  </sheetViews>
  <sheetFormatPr defaultRowHeight="14.25" x14ac:dyDescent="0.3"/>
  <cols>
    <col min="1" max="1" width="12.140625" customWidth="1"/>
    <col min="2" max="2" width="15.85546875" customWidth="1"/>
    <col min="3" max="3" width="6.85546875" customWidth="1"/>
    <col min="4" max="4" width="9.7109375" customWidth="1"/>
    <col min="5" max="5" width="14" customWidth="1"/>
    <col min="6" max="6" width="7.5703125" customWidth="1"/>
    <col min="7" max="7" width="6.85546875" customWidth="1"/>
    <col min="8" max="8" width="18.140625" customWidth="1"/>
    <col min="9" max="9" width="7.28515625" customWidth="1"/>
    <col min="10" max="10" width="7.140625" customWidth="1"/>
    <col min="11" max="11" width="15.7109375" customWidth="1"/>
    <col min="13" max="13" width="17.5703125" customWidth="1"/>
    <col min="14" max="14" width="13.140625" customWidth="1"/>
    <col min="15" max="15" width="13.7109375" customWidth="1"/>
  </cols>
  <sheetData>
    <row r="1" spans="1:15" ht="16.5" x14ac:dyDescent="0.3">
      <c r="A1" s="1" t="s">
        <v>24</v>
      </c>
      <c r="B1" s="2" t="s">
        <v>34</v>
      </c>
      <c r="C1" s="3" t="s">
        <v>25</v>
      </c>
      <c r="D1" s="3" t="s">
        <v>26</v>
      </c>
      <c r="E1" s="4" t="s">
        <v>35</v>
      </c>
      <c r="F1" s="5" t="s">
        <v>25</v>
      </c>
      <c r="G1" s="5" t="s">
        <v>26</v>
      </c>
      <c r="H1" s="6" t="s">
        <v>27</v>
      </c>
      <c r="I1" s="7" t="s">
        <v>25</v>
      </c>
      <c r="J1" s="7" t="s">
        <v>26</v>
      </c>
      <c r="K1" s="7" t="s">
        <v>29</v>
      </c>
      <c r="L1" s="8" t="s">
        <v>30</v>
      </c>
      <c r="M1" s="8" t="s">
        <v>31</v>
      </c>
      <c r="N1" s="8" t="s">
        <v>32</v>
      </c>
      <c r="O1" s="8" t="s">
        <v>33</v>
      </c>
    </row>
    <row r="2" spans="1:15" s="27" customFormat="1" x14ac:dyDescent="0.3">
      <c r="A2" s="26" t="s">
        <v>28</v>
      </c>
      <c r="B2" s="34">
        <v>1</v>
      </c>
      <c r="C2" s="35"/>
      <c r="D2" s="35"/>
      <c r="E2" s="36">
        <v>1</v>
      </c>
      <c r="F2" s="37"/>
      <c r="G2" s="37"/>
      <c r="H2" s="38">
        <v>1</v>
      </c>
      <c r="I2" s="39"/>
      <c r="J2" s="39"/>
      <c r="K2" s="40">
        <v>1</v>
      </c>
      <c r="L2" s="28">
        <f>Data!P2</f>
        <v>2431.7863029999999</v>
      </c>
      <c r="M2" s="28">
        <f>Data!Q2</f>
        <v>9</v>
      </c>
      <c r="N2" s="28">
        <f>Data!R2</f>
        <v>216896</v>
      </c>
      <c r="O2" s="29">
        <f>N2*M2</f>
        <v>1952064</v>
      </c>
    </row>
    <row r="3" spans="1:15" x14ac:dyDescent="0.3">
      <c r="A3" s="21" t="str">
        <f>Data!B3</f>
        <v>bonus_cat1</v>
      </c>
      <c r="B3" s="31">
        <f>EXP(Data!C3)</f>
        <v>1.3396833690628158</v>
      </c>
      <c r="C3" s="11">
        <f>EXP(Data!C3-1.96*Data!D3)</f>
        <v>1.123179115930228</v>
      </c>
      <c r="D3" s="11">
        <f>EXP(Data!C3+1.96*Data!D3)</f>
        <v>1.5979210295920303</v>
      </c>
      <c r="E3" s="12">
        <f>EXP(Data!E3)</f>
        <v>1.4604246327718355</v>
      </c>
      <c r="F3" s="13">
        <f>EXP(Data!E3-1.96*Data!F3)</f>
        <v>0.99517338811320766</v>
      </c>
      <c r="G3" s="13">
        <f>EXP(Data!E3+1.96*Data!F3)</f>
        <v>2.1431844274398202</v>
      </c>
      <c r="H3" s="14">
        <f>Data!M3</f>
        <v>1.9565065922941001</v>
      </c>
      <c r="I3" s="15">
        <f>Data!N3</f>
        <v>1.282791235278</v>
      </c>
      <c r="J3" s="15">
        <f>Data!O3</f>
        <v>2.9840537886592999</v>
      </c>
      <c r="K3" s="16">
        <v>1.25</v>
      </c>
      <c r="L3" s="32">
        <f>Data!P3</f>
        <v>25044.293081</v>
      </c>
      <c r="M3" s="32">
        <f>Data!Q3</f>
        <v>264</v>
      </c>
      <c r="N3" s="32">
        <f>Data!R3</f>
        <v>6307773</v>
      </c>
      <c r="O3" s="41">
        <f t="shared" ref="O3:O18" si="0">N3/M3</f>
        <v>23893.079545454544</v>
      </c>
    </row>
    <row r="4" spans="1:15" x14ac:dyDescent="0.3">
      <c r="A4" s="18" t="str">
        <f>Data!B4</f>
        <v>bonus_cat2</v>
      </c>
      <c r="B4" s="31">
        <f>EXP(Data!C4)</f>
        <v>1.3746547465857253</v>
      </c>
      <c r="C4" s="11">
        <f>EXP(Data!C4-1.96*Data!D4)</f>
        <v>1.1265617351762145</v>
      </c>
      <c r="D4" s="11">
        <f>EXP(Data!C4+1.96*Data!D4)</f>
        <v>1.6773831502585921</v>
      </c>
      <c r="E4" s="12">
        <f>EXP(Data!E4)</f>
        <v>1.0989171278088672</v>
      </c>
      <c r="F4" s="13">
        <f>EXP(Data!E4-1.96*Data!F4)</f>
        <v>0.73871137735606762</v>
      </c>
      <c r="G4" s="13">
        <f>EXP(Data!E4+1.96*Data!F4)</f>
        <v>1.6347641187196766</v>
      </c>
      <c r="H4" s="14">
        <f>Data!M4</f>
        <v>1.5106316458468101</v>
      </c>
      <c r="I4" s="15">
        <f>Data!N4</f>
        <v>0.96878103094899404</v>
      </c>
      <c r="J4" s="15">
        <f>Data!O4</f>
        <v>2.3555456770230601</v>
      </c>
      <c r="K4" s="16">
        <v>1.125</v>
      </c>
      <c r="L4" s="32">
        <f>Data!P4</f>
        <v>12296.17535</v>
      </c>
      <c r="M4" s="32">
        <f>Data!Q4</f>
        <v>152</v>
      </c>
      <c r="N4" s="32">
        <f>Data!R4</f>
        <v>4502968</v>
      </c>
      <c r="O4" s="17">
        <f t="shared" si="0"/>
        <v>29624.78947368421</v>
      </c>
    </row>
    <row r="5" spans="1:15" x14ac:dyDescent="0.3">
      <c r="A5" s="9" t="str">
        <f>Data!B5</f>
        <v>mcklass1</v>
      </c>
      <c r="B5" s="31">
        <f>EXP(Data!C5)</f>
        <v>1.4759908526648426</v>
      </c>
      <c r="C5" s="11">
        <f>EXP(Data!C5-1.96*Data!D5)</f>
        <v>1.0612222824111672</v>
      </c>
      <c r="D5" s="11">
        <f>EXP(Data!C5+1.96*Data!D5)</f>
        <v>2.0528677481219884</v>
      </c>
      <c r="E5" s="12">
        <f>EXP(Data!E5)</f>
        <v>0.62970588609797706</v>
      </c>
      <c r="F5" s="13">
        <f>EXP(Data!E5-1.96*Data!F5)</f>
        <v>0.34520504463800328</v>
      </c>
      <c r="G5" s="13">
        <f>EXP(Data!E5+1.96*Data!F5)</f>
        <v>1.1486781816941762</v>
      </c>
      <c r="H5" s="14">
        <f>Data!M5</f>
        <v>0.92944012774982399</v>
      </c>
      <c r="I5" s="15">
        <f>Data!N5</f>
        <v>0.468202019269775</v>
      </c>
      <c r="J5" s="15">
        <f>Data!O5</f>
        <v>1.8450560132545299</v>
      </c>
      <c r="K5" s="16">
        <v>0.625</v>
      </c>
      <c r="L5" s="32">
        <f>Data!P5</f>
        <v>5190.3506699999998</v>
      </c>
      <c r="M5" s="32">
        <f>Data!Q5</f>
        <v>46</v>
      </c>
      <c r="N5" s="32">
        <f>Data!R5</f>
        <v>993062</v>
      </c>
      <c r="O5" s="17">
        <f t="shared" si="0"/>
        <v>21588.304347826088</v>
      </c>
    </row>
    <row r="6" spans="1:15" x14ac:dyDescent="0.3">
      <c r="A6" s="9" t="str">
        <f>Data!B6</f>
        <v>mcklass2</v>
      </c>
      <c r="B6" s="33">
        <f>EXP(Data!C6)</f>
        <v>2.1038697685294681</v>
      </c>
      <c r="C6" s="22">
        <f>EXP(Data!C6-1.96*Data!D6)</f>
        <v>1.5554139452481359</v>
      </c>
      <c r="D6" s="11">
        <f>EXP(Data!C6+1.96*Data!D6)</f>
        <v>2.8457170623001664</v>
      </c>
      <c r="E6" s="12">
        <f>EXP(Data!E6)</f>
        <v>0.72345705943723926</v>
      </c>
      <c r="F6" s="13">
        <f>EXP(Data!E6-1.96*Data!F6)</f>
        <v>0.39929292334107519</v>
      </c>
      <c r="G6" s="13">
        <f>EXP(Data!E6+1.96*Data!F6)</f>
        <v>1.3107923688457117</v>
      </c>
      <c r="H6" s="14">
        <f>Data!M6</f>
        <v>1.5220594361792401</v>
      </c>
      <c r="I6" s="15">
        <f>Data!N6</f>
        <v>0.78144408569286405</v>
      </c>
      <c r="J6" s="23">
        <f>Data!O6</f>
        <v>2.9645946135841399</v>
      </c>
      <c r="K6" s="24">
        <v>0.76900000000000002</v>
      </c>
      <c r="L6" s="30">
        <f>Data!P6</f>
        <v>3990.1150790000002</v>
      </c>
      <c r="M6" s="30">
        <f>Data!Q6</f>
        <v>57</v>
      </c>
      <c r="N6" s="30">
        <f>Data!R6</f>
        <v>883137</v>
      </c>
      <c r="O6" s="25">
        <f t="shared" si="0"/>
        <v>15493.631578947368</v>
      </c>
    </row>
    <row r="7" spans="1:15" x14ac:dyDescent="0.3">
      <c r="A7" s="20" t="str">
        <f>Data!B7</f>
        <v>mcklass4</v>
      </c>
      <c r="B7" s="31">
        <f>EXP(Data!C7)</f>
        <v>1.3147063649234731</v>
      </c>
      <c r="C7" s="11">
        <f>EXP(Data!C7-1.96*Data!D7)</f>
        <v>1.0227339799984654</v>
      </c>
      <c r="D7" s="11">
        <f>EXP(Data!C7+1.96*Data!D7)</f>
        <v>1.6900316795701713</v>
      </c>
      <c r="E7" s="12">
        <f>EXP(Data!E7)</f>
        <v>0.83694007329852316</v>
      </c>
      <c r="F7" s="13">
        <f>EXP(Data!E7-1.96*Data!F7)</f>
        <v>0.49015558621628663</v>
      </c>
      <c r="G7" s="13">
        <f>EXP(Data!E7+1.96*Data!F7)</f>
        <v>1.4290741674498588</v>
      </c>
      <c r="H7" s="14">
        <f>Data!M7</f>
        <v>1.1003304414250901</v>
      </c>
      <c r="I7" s="15">
        <f>Data!N7</f>
        <v>0.60931751898962005</v>
      </c>
      <c r="J7" s="15">
        <f>Data!O7</f>
        <v>1.9870216145013699</v>
      </c>
      <c r="K7" s="16">
        <v>1.4059999999999999</v>
      </c>
      <c r="L7" s="32">
        <f>Data!P7</f>
        <v>11739.882133999999</v>
      </c>
      <c r="M7" s="32">
        <f>Data!Q7</f>
        <v>98</v>
      </c>
      <c r="N7" s="32">
        <f>Data!R7</f>
        <v>2191578</v>
      </c>
      <c r="O7" s="17">
        <f t="shared" si="0"/>
        <v>22363.040816326531</v>
      </c>
    </row>
    <row r="8" spans="1:15" x14ac:dyDescent="0.3">
      <c r="A8" s="9" t="str">
        <f>Data!B8</f>
        <v>mcklass5</v>
      </c>
      <c r="B8" s="31">
        <f>EXP(Data!C8)</f>
        <v>2.0403541268627152</v>
      </c>
      <c r="C8" s="11">
        <f>EXP(Data!C8-1.96*Data!D8)</f>
        <v>1.6271601654074248</v>
      </c>
      <c r="D8" s="11">
        <f>EXP(Data!C8+1.96*Data!D8)</f>
        <v>2.5584727622454597</v>
      </c>
      <c r="E8" s="12">
        <f>EXP(Data!E8)</f>
        <v>0.96045426294294789</v>
      </c>
      <c r="F8" s="13">
        <f>EXP(Data!E8-1.96*Data!F8)</f>
        <v>0.56944365238824257</v>
      </c>
      <c r="G8" s="13">
        <f>EXP(Data!E8+1.96*Data!F8)</f>
        <v>1.6199537695019317</v>
      </c>
      <c r="H8" s="14">
        <f>Data!M8</f>
        <v>1.95966681905853</v>
      </c>
      <c r="I8" s="15">
        <f>Data!N8</f>
        <v>1.10867148248713</v>
      </c>
      <c r="J8" s="15">
        <f>Data!O8</f>
        <v>3.4638701386130002</v>
      </c>
      <c r="K8" s="16">
        <v>1.875</v>
      </c>
      <c r="L8" s="32">
        <f>Data!P8</f>
        <v>13439.925993999999</v>
      </c>
      <c r="M8" s="32">
        <f>Data!Q8</f>
        <v>149</v>
      </c>
      <c r="N8" s="32">
        <f>Data!R8</f>
        <v>3297119</v>
      </c>
      <c r="O8" s="17">
        <f t="shared" si="0"/>
        <v>22128.31543624161</v>
      </c>
    </row>
    <row r="9" spans="1:15" x14ac:dyDescent="0.3">
      <c r="A9" s="21" t="str">
        <f>Data!B9</f>
        <v>mcklass6</v>
      </c>
      <c r="B9" s="31">
        <f>EXP(Data!C9)</f>
        <v>3.982813599832006</v>
      </c>
      <c r="C9" s="11">
        <f>EXP(Data!C9-1.96*Data!D9)</f>
        <v>3.1884659361822072</v>
      </c>
      <c r="D9" s="11">
        <f>EXP(Data!C9+1.96*Data!D9)</f>
        <v>4.9750583787012408</v>
      </c>
      <c r="E9" s="12">
        <f>EXP(Data!E9)</f>
        <v>1.3595182479946981</v>
      </c>
      <c r="F9" s="13">
        <f>EXP(Data!E9-1.96*Data!F9)</f>
        <v>0.79926177952115385</v>
      </c>
      <c r="G9" s="13">
        <f>EXP(Data!E9+1.96*Data!F9)</f>
        <v>2.3124962483979945</v>
      </c>
      <c r="H9" s="14">
        <f>Data!M9</f>
        <v>5.4147077673330397</v>
      </c>
      <c r="I9" s="15">
        <f>Data!N9</f>
        <v>3.0441921957090399</v>
      </c>
      <c r="J9" s="15">
        <f>Data!O9</f>
        <v>9.6311462354261597</v>
      </c>
      <c r="K9" s="16">
        <v>4.0620000000000003</v>
      </c>
      <c r="L9" s="32">
        <f>Data!P9</f>
        <v>8880.1342199999999</v>
      </c>
      <c r="M9" s="32">
        <f>Data!Q9</f>
        <v>175</v>
      </c>
      <c r="N9" s="32">
        <f>Data!R9</f>
        <v>4160776</v>
      </c>
      <c r="O9" s="17">
        <f t="shared" si="0"/>
        <v>23775.862857142856</v>
      </c>
    </row>
    <row r="10" spans="1:15" x14ac:dyDescent="0.3">
      <c r="A10" s="20" t="str">
        <f>Data!B10</f>
        <v>mcklass7</v>
      </c>
      <c r="B10" s="31">
        <f>EXP(Data!C10)</f>
        <v>3.2783208334486389</v>
      </c>
      <c r="C10" s="11">
        <f>EXP(Data!C10-1.96*Data!D10)</f>
        <v>1.4496597604050923</v>
      </c>
      <c r="D10" s="11">
        <f>EXP(Data!C10+1.96*Data!D10)</f>
        <v>7.4137309874836639</v>
      </c>
      <c r="E10" s="12">
        <f>EXP(Data!E10)</f>
        <v>1.3594591294647915</v>
      </c>
      <c r="F10" s="13">
        <f>EXP(Data!E10-1.96*Data!F10)</f>
        <v>0.47357101137302532</v>
      </c>
      <c r="G10" s="13">
        <f>EXP(Data!E10+1.96*Data!F10)</f>
        <v>3.902538542903808</v>
      </c>
      <c r="H10" s="14">
        <f>Data!M10</f>
        <v>4.4567431863463796</v>
      </c>
      <c r="I10" s="15">
        <f>Data!N10</f>
        <v>1.1747529351011601</v>
      </c>
      <c r="J10" s="15">
        <f>Data!O10</f>
        <v>16.907861419673399</v>
      </c>
      <c r="K10" s="16">
        <v>6.8730000000000002</v>
      </c>
      <c r="L10" s="32">
        <f>Data!P10</f>
        <v>330.72328700000003</v>
      </c>
      <c r="M10" s="32">
        <f>Data!Q10</f>
        <v>6</v>
      </c>
      <c r="N10" s="32">
        <f>Data!R10</f>
        <v>144605</v>
      </c>
      <c r="O10" s="17">
        <f t="shared" si="0"/>
        <v>24100.833333333332</v>
      </c>
    </row>
    <row r="11" spans="1:15" x14ac:dyDescent="0.3">
      <c r="A11" s="9" t="str">
        <f>Data!B11</f>
        <v>vehage_cat1</v>
      </c>
      <c r="B11" s="10">
        <f>EXP(Data!C11)</f>
        <v>3.2594019810688719</v>
      </c>
      <c r="C11" s="11">
        <f>EXP(Data!C11-1.96*Data!D11)</f>
        <v>2.6587495090360513</v>
      </c>
      <c r="D11" s="11">
        <f>EXP(Data!C11+1.96*Data!D11)</f>
        <v>3.9957510995638645</v>
      </c>
      <c r="E11" s="12">
        <f>EXP(Data!E11)</f>
        <v>1.999107534200685</v>
      </c>
      <c r="F11" s="13">
        <f>EXP(Data!E11-1.96*Data!F11)</f>
        <v>1.3246856013033499</v>
      </c>
      <c r="G11" s="13">
        <f>EXP(Data!E11+1.96*Data!F11)</f>
        <v>3.0168901431146224</v>
      </c>
      <c r="H11" s="14">
        <f>Data!M11</f>
        <v>6.5158950573433998</v>
      </c>
      <c r="I11" s="15">
        <f>Data!N11</f>
        <v>4.1168056226240504</v>
      </c>
      <c r="J11" s="15">
        <f>Data!O11</f>
        <v>10.3130660736054</v>
      </c>
      <c r="K11" s="16">
        <v>2</v>
      </c>
      <c r="L11" s="32">
        <f>Data!P11</f>
        <v>4955.4027470000001</v>
      </c>
      <c r="M11" s="32">
        <f>Data!Q11</f>
        <v>126</v>
      </c>
      <c r="N11" s="32">
        <f>Data!R11</f>
        <v>4964419</v>
      </c>
      <c r="O11" s="19">
        <f t="shared" si="0"/>
        <v>39400.150793650791</v>
      </c>
    </row>
    <row r="12" spans="1:15" x14ac:dyDescent="0.3">
      <c r="A12" s="20" t="str">
        <f>Data!B12</f>
        <v>vehage_cat2</v>
      </c>
      <c r="B12" s="31">
        <f>EXP(Data!C12)</f>
        <v>1.901789193661594</v>
      </c>
      <c r="C12" s="11">
        <f>EXP(Data!C12-1.96*Data!D12)</f>
        <v>1.5694764740885214</v>
      </c>
      <c r="D12" s="11">
        <f>EXP(Data!C12+1.96*Data!D12)</f>
        <v>2.3044640661010769</v>
      </c>
      <c r="E12" s="12">
        <f>EXP(Data!E12)</f>
        <v>1.8403578544794343</v>
      </c>
      <c r="F12" s="13">
        <f>EXP(Data!E12-1.96*Data!F12)</f>
        <v>1.2513563088020838</v>
      </c>
      <c r="G12" s="13">
        <f>EXP(Data!E12+1.96*Data!F12)</f>
        <v>2.7065968411398535</v>
      </c>
      <c r="H12" s="14">
        <f>Data!M12</f>
        <v>3.4999726801192299</v>
      </c>
      <c r="I12" s="15">
        <f>Data!N12</f>
        <v>2.2747372068338101</v>
      </c>
      <c r="J12" s="15">
        <f>Data!O12</f>
        <v>5.3851533815773696</v>
      </c>
      <c r="K12" s="16">
        <v>1.2</v>
      </c>
      <c r="L12" s="32">
        <f>Data!P12</f>
        <v>9753.8109110000005</v>
      </c>
      <c r="M12" s="32">
        <f>Data!Q12</f>
        <v>145</v>
      </c>
      <c r="N12" s="32">
        <f>Data!R12</f>
        <v>5506945</v>
      </c>
      <c r="O12" s="17">
        <f t="shared" si="0"/>
        <v>37978.931034482761</v>
      </c>
    </row>
    <row r="13" spans="1:15" x14ac:dyDescent="0.3">
      <c r="A13" s="9" t="str">
        <f>Data!B13</f>
        <v>zon1</v>
      </c>
      <c r="B13" s="31">
        <f>EXP(Data!C13)</f>
        <v>5.128199471355682</v>
      </c>
      <c r="C13" s="11">
        <f>EXP(Data!C13-1.96*Data!D13)</f>
        <v>4.1824887302654439</v>
      </c>
      <c r="D13" s="11">
        <f>EXP(Data!C13+1.96*Data!D13)</f>
        <v>6.2877467254630615</v>
      </c>
      <c r="E13" s="12">
        <f>EXP(Data!E13)</f>
        <v>1.2518719752797853</v>
      </c>
      <c r="F13" s="13">
        <f>EXP(Data!E13-1.96*Data!F13)</f>
        <v>0.78542629309645806</v>
      </c>
      <c r="G13" s="13">
        <f>EXP(Data!E13+1.96*Data!F13)</f>
        <v>1.9953284684581423</v>
      </c>
      <c r="H13" s="14">
        <f>Data!M13</f>
        <v>6.4198492018348201</v>
      </c>
      <c r="I13" s="15">
        <f>Data!N13</f>
        <v>3.8597944889354698</v>
      </c>
      <c r="J13" s="15">
        <f>Data!O13</f>
        <v>10.6778907251267</v>
      </c>
      <c r="K13" s="16">
        <v>7.6779999999999999</v>
      </c>
      <c r="L13" s="32">
        <f>Data!P13</f>
        <v>6205.3095540000004</v>
      </c>
      <c r="M13" s="32">
        <f>Data!Q13</f>
        <v>183</v>
      </c>
      <c r="N13" s="32">
        <f>Data!R13</f>
        <v>5539963</v>
      </c>
      <c r="O13" s="17">
        <f t="shared" si="0"/>
        <v>30273.021857923497</v>
      </c>
    </row>
    <row r="14" spans="1:15" x14ac:dyDescent="0.3">
      <c r="A14" s="9" t="str">
        <f>Data!B14</f>
        <v>zon2</v>
      </c>
      <c r="B14" s="31">
        <f>EXP(Data!C14)</f>
        <v>2.7193377878186746</v>
      </c>
      <c r="C14" s="11">
        <f>EXP(Data!C14-1.96*Data!D14)</f>
        <v>2.211061221758035</v>
      </c>
      <c r="D14" s="11">
        <f>EXP(Data!C14+1.96*Data!D14)</f>
        <v>3.3444564680026785</v>
      </c>
      <c r="E14" s="12">
        <f>EXP(Data!E14)</f>
        <v>1.2784410532182633</v>
      </c>
      <c r="F14" s="13">
        <f>EXP(Data!E14-1.96*Data!F14)</f>
        <v>0.79322589371384944</v>
      </c>
      <c r="G14" s="13">
        <f>EXP(Data!E14+1.96*Data!F14)</f>
        <v>2.0604616408846388</v>
      </c>
      <c r="H14" s="14">
        <f>Data!M14</f>
        <v>3.4765130655151402</v>
      </c>
      <c r="I14" s="15">
        <f>Data!N14</f>
        <v>2.06644390090046</v>
      </c>
      <c r="J14" s="15">
        <f>Data!O14</f>
        <v>5.8487641931295196</v>
      </c>
      <c r="K14" s="16">
        <v>4.2270000000000003</v>
      </c>
      <c r="L14" s="32">
        <f>Data!P14</f>
        <v>10103.090405000001</v>
      </c>
      <c r="M14" s="32">
        <f>Data!Q14</f>
        <v>167</v>
      </c>
      <c r="N14" s="32">
        <f>Data!R14</f>
        <v>4811166</v>
      </c>
      <c r="O14" s="17">
        <f t="shared" si="0"/>
        <v>28809.377245508982</v>
      </c>
    </row>
    <row r="15" spans="1:15" x14ac:dyDescent="0.3">
      <c r="A15" s="9" t="str">
        <f>Data!B15</f>
        <v>zon3</v>
      </c>
      <c r="B15" s="31">
        <f>EXP(Data!C15)</f>
        <v>1.7082282822016326</v>
      </c>
      <c r="C15" s="11">
        <f>EXP(Data!C15-1.96*Data!D15)</f>
        <v>1.3632929721867799</v>
      </c>
      <c r="D15" s="11">
        <f>EXP(Data!C15+1.96*Data!D15)</f>
        <v>2.1404378395884147</v>
      </c>
      <c r="E15" s="12">
        <f>EXP(Data!E15)</f>
        <v>0.83153509747221932</v>
      </c>
      <c r="F15" s="13">
        <f>EXP(Data!E15-1.96*Data!F15)</f>
        <v>0.51185109185293676</v>
      </c>
      <c r="G15" s="13">
        <f>EXP(Data!E15+1.96*Data!F15)</f>
        <v>1.3508823744519791</v>
      </c>
      <c r="H15" s="14">
        <f>Data!M15</f>
        <v>1.4204517711453399</v>
      </c>
      <c r="I15" s="15">
        <f>Data!N15</f>
        <v>0.83183991670064095</v>
      </c>
      <c r="J15" s="15">
        <f>Data!O15</f>
        <v>2.4255667390340401</v>
      </c>
      <c r="K15" s="16">
        <v>1.3360000000000001</v>
      </c>
      <c r="L15" s="32">
        <f>Data!P15</f>
        <v>11676.572558</v>
      </c>
      <c r="M15" s="32">
        <f>Data!Q15</f>
        <v>123</v>
      </c>
      <c r="N15" s="32">
        <f>Data!R15</f>
        <v>2522628</v>
      </c>
      <c r="O15" s="17">
        <f t="shared" si="0"/>
        <v>20509.170731707316</v>
      </c>
    </row>
    <row r="16" spans="1:15" x14ac:dyDescent="0.3">
      <c r="A16" s="9" t="str">
        <f>Data!B16</f>
        <v>zon5</v>
      </c>
      <c r="B16" s="10">
        <f>EXP(Data!C16)</f>
        <v>0.90899229664961401</v>
      </c>
      <c r="C16" s="11">
        <f>EXP(Data!C16-1.96*Data!D16)</f>
        <v>0.46592170642443509</v>
      </c>
      <c r="D16" s="11">
        <f>EXP(Data!C16+1.96*Data!D16)</f>
        <v>1.7734030932133593</v>
      </c>
      <c r="E16" s="12">
        <f>EXP(Data!E16)</f>
        <v>0.57214882846848569</v>
      </c>
      <c r="F16" s="13">
        <f>EXP(Data!E16-1.96*Data!F16)</f>
        <v>0.213793492048101</v>
      </c>
      <c r="G16" s="13">
        <f>EXP(Data!E16+1.96*Data!F16)</f>
        <v>1.5311704710085834</v>
      </c>
      <c r="H16" s="14">
        <f>Data!M16</f>
        <v>0.52007887761495497</v>
      </c>
      <c r="I16" s="15">
        <f>Data!N16</f>
        <v>0.158251024525429</v>
      </c>
      <c r="J16" s="15">
        <f>Data!O16</f>
        <v>1.7091961316039901</v>
      </c>
      <c r="K16" s="16">
        <v>1.734</v>
      </c>
      <c r="L16" s="32">
        <f>Data!P16</f>
        <v>1582.1123480000001</v>
      </c>
      <c r="M16" s="32">
        <f>Data!Q16</f>
        <v>9</v>
      </c>
      <c r="N16" s="32">
        <f>Data!R16</f>
        <v>104739</v>
      </c>
      <c r="O16" s="19">
        <f t="shared" si="0"/>
        <v>11637.666666666666</v>
      </c>
    </row>
    <row r="17" spans="1:15" x14ac:dyDescent="0.3">
      <c r="A17" s="9" t="str">
        <f>Data!B17</f>
        <v>zon6</v>
      </c>
      <c r="B17" s="31">
        <f>EXP(Data!C17)</f>
        <v>1.0368144698989579</v>
      </c>
      <c r="C17" s="11">
        <f>EXP(Data!C17-1.96*Data!D17)</f>
        <v>0.6396662685289658</v>
      </c>
      <c r="D17" s="11">
        <f>EXP(Data!C17+1.96*Data!D17)</f>
        <v>1.6805392090847426</v>
      </c>
      <c r="E17" s="12">
        <f>EXP(Data!E17)</f>
        <v>0.65898015453254777</v>
      </c>
      <c r="F17" s="13">
        <f>EXP(Data!E17-1.96*Data!F17)</f>
        <v>0.32021341259033265</v>
      </c>
      <c r="G17" s="13">
        <f>EXP(Data!E17+1.96*Data!F17)</f>
        <v>1.3561419571868703</v>
      </c>
      <c r="H17" s="14">
        <f>Data!M17</f>
        <v>0.68324015959559703</v>
      </c>
      <c r="I17" s="15">
        <f>Data!N17</f>
        <v>0.28670867710000703</v>
      </c>
      <c r="J17" s="15">
        <f>Data!O17</f>
        <v>1.6281931904048601</v>
      </c>
      <c r="K17" s="16">
        <v>1.4019999999999999</v>
      </c>
      <c r="L17" s="32">
        <f>Data!P17</f>
        <v>2799.9452200000001</v>
      </c>
      <c r="M17" s="32">
        <f>Data!Q17</f>
        <v>18</v>
      </c>
      <c r="N17" s="32">
        <f>Data!R17</f>
        <v>288045</v>
      </c>
      <c r="O17" s="17">
        <f t="shared" si="0"/>
        <v>16002.5</v>
      </c>
    </row>
    <row r="18" spans="1:15" x14ac:dyDescent="0.3">
      <c r="A18" s="9" t="str">
        <f>Data!B18</f>
        <v>zon7</v>
      </c>
      <c r="B18" s="31">
        <f>EXP(Data!C18)</f>
        <v>0.72109397092983862</v>
      </c>
      <c r="C18" s="11">
        <f>EXP(Data!C18-1.96*Data!D18)</f>
        <v>0.10108798094670986</v>
      </c>
      <c r="D18" s="11">
        <f>EXP(Data!C18+1.96*Data!D18)</f>
        <v>5.1438015681159657</v>
      </c>
      <c r="E18" s="12">
        <f>EXP(Data!E18)</f>
        <v>3.4945376287415765E-2</v>
      </c>
      <c r="F18" s="13">
        <f>EXP(Data!E18-1.96*Data!F18)</f>
        <v>3.6897748973501992E-3</v>
      </c>
      <c r="G18" s="13">
        <f>EXP(Data!E18+1.96*Data!F18)</f>
        <v>0.3309630960810282</v>
      </c>
      <c r="H18" s="14">
        <f>Data!M18</f>
        <v>2.5198900152729999E-2</v>
      </c>
      <c r="I18" s="15">
        <f>Data!N18</f>
        <v>1.2726236450439901E-3</v>
      </c>
      <c r="J18" s="15">
        <f>Data!O18</f>
        <v>0.498957072957188</v>
      </c>
      <c r="K18" s="16">
        <v>1.4019999999999999</v>
      </c>
      <c r="L18" s="32">
        <f>Data!P18</f>
        <v>241.28766899999999</v>
      </c>
      <c r="M18" s="32">
        <f>Data!Q18</f>
        <v>1</v>
      </c>
      <c r="N18" s="32">
        <f>Data!R18</f>
        <v>650</v>
      </c>
      <c r="O18" s="17">
        <f t="shared" si="0"/>
        <v>650</v>
      </c>
    </row>
    <row r="21" spans="1:15" ht="16.5" x14ac:dyDescent="0.3">
      <c r="A21" s="1" t="s">
        <v>24</v>
      </c>
      <c r="B21" s="2" t="s">
        <v>34</v>
      </c>
      <c r="C21" s="3" t="s">
        <v>25</v>
      </c>
      <c r="D21" s="3" t="s">
        <v>26</v>
      </c>
      <c r="E21" s="4" t="s">
        <v>35</v>
      </c>
      <c r="F21" s="5" t="s">
        <v>25</v>
      </c>
      <c r="G21" s="5" t="s">
        <v>26</v>
      </c>
      <c r="H21" s="6" t="s">
        <v>27</v>
      </c>
      <c r="I21" s="7" t="s">
        <v>25</v>
      </c>
      <c r="J21" s="7" t="s">
        <v>26</v>
      </c>
      <c r="K21" s="7" t="s">
        <v>29</v>
      </c>
      <c r="L21" s="8" t="s">
        <v>30</v>
      </c>
      <c r="M21" s="8" t="s">
        <v>31</v>
      </c>
      <c r="N21" s="8" t="s">
        <v>32</v>
      </c>
      <c r="O21" s="8" t="s">
        <v>33</v>
      </c>
    </row>
    <row r="22" spans="1:15" x14ac:dyDescent="0.3">
      <c r="A22" s="26" t="s">
        <v>28</v>
      </c>
      <c r="B22" s="34">
        <v>1</v>
      </c>
      <c r="C22" s="35"/>
      <c r="D22" s="35"/>
      <c r="E22" s="36">
        <v>1</v>
      </c>
      <c r="F22" s="37"/>
      <c r="G22" s="37"/>
      <c r="H22" s="38">
        <v>1</v>
      </c>
      <c r="I22" s="39"/>
      <c r="J22" s="39"/>
      <c r="K22" s="40">
        <v>1</v>
      </c>
      <c r="L22" s="28">
        <v>2431.7863029999999</v>
      </c>
      <c r="M22" s="28">
        <v>9</v>
      </c>
      <c r="N22" s="28">
        <v>216896</v>
      </c>
      <c r="O22" s="29">
        <v>1952064</v>
      </c>
    </row>
    <row r="23" spans="1:15" x14ac:dyDescent="0.3">
      <c r="A23" s="21" t="s">
        <v>8</v>
      </c>
      <c r="B23" s="31">
        <v>1.3396833690628158</v>
      </c>
      <c r="C23" s="11">
        <v>1.123179115930228</v>
      </c>
      <c r="D23" s="11">
        <v>1.5979210295920303</v>
      </c>
      <c r="E23" s="12">
        <v>1.4604246327718355</v>
      </c>
      <c r="F23" s="13">
        <v>0.99517338811320766</v>
      </c>
      <c r="G23" s="13">
        <v>2.1431844274398202</v>
      </c>
      <c r="H23" s="14">
        <v>1.9565065922941001</v>
      </c>
      <c r="I23" s="15">
        <v>1.1177694648185801</v>
      </c>
      <c r="J23" s="15">
        <v>3.4246042374324102</v>
      </c>
      <c r="K23" s="16">
        <v>1.25</v>
      </c>
      <c r="L23" s="32">
        <v>25044.293081</v>
      </c>
      <c r="M23" s="32">
        <v>264</v>
      </c>
      <c r="N23" s="32">
        <v>6307773</v>
      </c>
      <c r="O23" s="41">
        <v>23893.079545454544</v>
      </c>
    </row>
    <row r="24" spans="1:15" x14ac:dyDescent="0.3">
      <c r="A24" s="18" t="s">
        <v>9</v>
      </c>
      <c r="B24" s="31">
        <v>1.3746547465857253</v>
      </c>
      <c r="C24" s="11">
        <v>1.1265617351762145</v>
      </c>
      <c r="D24" s="11">
        <v>1.6773831502585921</v>
      </c>
      <c r="E24" s="12">
        <v>1.0989171278088672</v>
      </c>
      <c r="F24" s="13">
        <v>0.73871137735606762</v>
      </c>
      <c r="G24" s="13">
        <v>1.6347641187196766</v>
      </c>
      <c r="H24" s="14">
        <v>1.5106316458468101</v>
      </c>
      <c r="I24" s="15">
        <v>0.83221308826054197</v>
      </c>
      <c r="J24" s="15">
        <v>2.7420957464194702</v>
      </c>
      <c r="K24" s="16">
        <v>1.125</v>
      </c>
      <c r="L24" s="32">
        <v>12296.17535</v>
      </c>
      <c r="M24" s="32">
        <v>152</v>
      </c>
      <c r="N24" s="32">
        <v>4502968</v>
      </c>
      <c r="O24" s="17">
        <v>29624.78947368421</v>
      </c>
    </row>
    <row r="25" spans="1:15" x14ac:dyDescent="0.3">
      <c r="A25" s="9" t="s">
        <v>10</v>
      </c>
      <c r="B25" s="31">
        <v>1.4759908526648426</v>
      </c>
      <c r="C25" s="11">
        <v>1.0612222824111672</v>
      </c>
      <c r="D25" s="11">
        <v>2.0528677481219884</v>
      </c>
      <c r="E25" s="12">
        <v>0.62970588609797706</v>
      </c>
      <c r="F25" s="13">
        <v>0.34520504463800328</v>
      </c>
      <c r="G25" s="13">
        <v>1.1486781816941762</v>
      </c>
      <c r="H25" s="14">
        <v>0.92944012774982399</v>
      </c>
      <c r="I25" s="15">
        <v>0.36634555266749902</v>
      </c>
      <c r="J25" s="15">
        <v>2.3580440509828202</v>
      </c>
      <c r="K25" s="16">
        <v>0.625</v>
      </c>
      <c r="L25" s="32">
        <v>5190.3506699999998</v>
      </c>
      <c r="M25" s="32">
        <v>46</v>
      </c>
      <c r="N25" s="32">
        <v>993062</v>
      </c>
      <c r="O25" s="17">
        <v>21588.304347826088</v>
      </c>
    </row>
    <row r="26" spans="1:15" x14ac:dyDescent="0.3">
      <c r="A26" s="9" t="s">
        <v>11</v>
      </c>
      <c r="B26" s="33">
        <v>2.1038697685294681</v>
      </c>
      <c r="C26" s="22">
        <v>1.5554139452481359</v>
      </c>
      <c r="D26" s="11">
        <v>2.8457170623001664</v>
      </c>
      <c r="E26" s="12">
        <v>0.72345705943723926</v>
      </c>
      <c r="F26" s="13">
        <v>0.39929292334107519</v>
      </c>
      <c r="G26" s="13">
        <v>1.3107923688457117</v>
      </c>
      <c r="H26" s="14">
        <v>1.5220594361792401</v>
      </c>
      <c r="I26" s="15">
        <v>0.62107601101160503</v>
      </c>
      <c r="J26" s="23">
        <v>3.7300827695612999</v>
      </c>
      <c r="K26" s="24">
        <v>0.76900000000000002</v>
      </c>
      <c r="L26" s="30">
        <v>3990.1150790000002</v>
      </c>
      <c r="M26" s="30">
        <v>57</v>
      </c>
      <c r="N26" s="30">
        <v>883137</v>
      </c>
      <c r="O26" s="25">
        <v>15493.631578947368</v>
      </c>
    </row>
    <row r="27" spans="1:15" x14ac:dyDescent="0.3">
      <c r="A27" s="20" t="s">
        <v>12</v>
      </c>
      <c r="B27" s="31">
        <v>1.3147063649234731</v>
      </c>
      <c r="C27" s="11">
        <v>1.0227339799984654</v>
      </c>
      <c r="D27" s="11">
        <v>1.6900316795701713</v>
      </c>
      <c r="E27" s="12">
        <v>0.83694007329852316</v>
      </c>
      <c r="F27" s="13">
        <v>0.49015558621628663</v>
      </c>
      <c r="G27" s="13">
        <v>1.4290741674498588</v>
      </c>
      <c r="H27" s="14">
        <v>1.1003304414250901</v>
      </c>
      <c r="I27" s="15">
        <v>0.50130601529351704</v>
      </c>
      <c r="J27" s="15">
        <v>2.4151457261446199</v>
      </c>
      <c r="K27" s="16">
        <v>1.4059999999999999</v>
      </c>
      <c r="L27" s="32">
        <v>11739.882133999999</v>
      </c>
      <c r="M27" s="32">
        <v>98</v>
      </c>
      <c r="N27" s="32">
        <v>2191578</v>
      </c>
      <c r="O27" s="17">
        <v>22363.040816326531</v>
      </c>
    </row>
    <row r="28" spans="1:15" x14ac:dyDescent="0.3">
      <c r="A28" s="9" t="s">
        <v>13</v>
      </c>
      <c r="B28" s="31">
        <v>2.0403541268627152</v>
      </c>
      <c r="C28" s="11">
        <v>1.6271601654074248</v>
      </c>
      <c r="D28" s="11">
        <v>2.5584727622454597</v>
      </c>
      <c r="E28" s="12">
        <v>0.96045426294294789</v>
      </c>
      <c r="F28" s="13">
        <v>0.56944365238824257</v>
      </c>
      <c r="G28" s="13">
        <v>1.6199537695019317</v>
      </c>
      <c r="H28" s="14">
        <v>1.95966681905853</v>
      </c>
      <c r="I28" s="15">
        <v>0.92658878078379203</v>
      </c>
      <c r="J28" s="15">
        <v>4.1445505507529603</v>
      </c>
      <c r="K28" s="16">
        <v>1.875</v>
      </c>
      <c r="L28" s="32">
        <v>13439.925993999999</v>
      </c>
      <c r="M28" s="32">
        <v>149</v>
      </c>
      <c r="N28" s="32">
        <v>3297119</v>
      </c>
      <c r="O28" s="17">
        <v>22128.31543624161</v>
      </c>
    </row>
    <row r="29" spans="1:15" x14ac:dyDescent="0.3">
      <c r="A29" s="21" t="s">
        <v>14</v>
      </c>
      <c r="B29" s="31">
        <v>3.982813599832006</v>
      </c>
      <c r="C29" s="11">
        <v>3.1884659361822072</v>
      </c>
      <c r="D29" s="11">
        <v>4.9750583787012408</v>
      </c>
      <c r="E29" s="12">
        <v>1.3595182479946981</v>
      </c>
      <c r="F29" s="13">
        <v>0.79926177952115385</v>
      </c>
      <c r="G29" s="13">
        <v>2.3124962483979945</v>
      </c>
      <c r="H29" s="14">
        <v>5.4147077673330397</v>
      </c>
      <c r="I29" s="15">
        <v>2.5484542499101899</v>
      </c>
      <c r="J29" s="15">
        <v>11.5046445140815</v>
      </c>
      <c r="K29" s="16">
        <v>4.0620000000000003</v>
      </c>
      <c r="L29" s="32">
        <v>8880.1342199999999</v>
      </c>
      <c r="M29" s="32">
        <v>175</v>
      </c>
      <c r="N29" s="32">
        <v>4160776</v>
      </c>
      <c r="O29" s="17">
        <v>23775.862857142856</v>
      </c>
    </row>
    <row r="30" spans="1:15" x14ac:dyDescent="0.3">
      <c r="A30" s="20" t="s">
        <v>15</v>
      </c>
      <c r="B30" s="31">
        <v>3.2783208334486389</v>
      </c>
      <c r="C30" s="11">
        <v>1.4496597604050923</v>
      </c>
      <c r="D30" s="11">
        <v>7.4137309874836639</v>
      </c>
      <c r="E30" s="12">
        <v>1.3594591294647915</v>
      </c>
      <c r="F30" s="13">
        <v>0.47357101137302532</v>
      </c>
      <c r="G30" s="13">
        <v>3.902538542903808</v>
      </c>
      <c r="H30" s="14">
        <v>4.4567431863463796</v>
      </c>
      <c r="I30" s="15">
        <v>0.686540436012684</v>
      </c>
      <c r="J30" s="15">
        <v>28.931376488766599</v>
      </c>
      <c r="K30" s="16">
        <v>6.8730000000000002</v>
      </c>
      <c r="L30" s="32">
        <v>330.72328700000003</v>
      </c>
      <c r="M30" s="32">
        <v>6</v>
      </c>
      <c r="N30" s="32">
        <v>144605</v>
      </c>
      <c r="O30" s="17">
        <v>24100.833333333332</v>
      </c>
    </row>
    <row r="31" spans="1:15" x14ac:dyDescent="0.3">
      <c r="A31" s="9" t="s">
        <v>16</v>
      </c>
      <c r="B31" s="10">
        <v>3.2594019810688719</v>
      </c>
      <c r="C31" s="11">
        <v>2.6587495090360513</v>
      </c>
      <c r="D31" s="11">
        <v>3.9957510995638645</v>
      </c>
      <c r="E31" s="12">
        <v>1.999107534200685</v>
      </c>
      <c r="F31" s="13">
        <v>1.3246856013033499</v>
      </c>
      <c r="G31" s="13">
        <v>3.0168901431146224</v>
      </c>
      <c r="H31" s="14">
        <v>6.5158950573433998</v>
      </c>
      <c r="I31" s="15">
        <v>3.52204700752764</v>
      </c>
      <c r="J31" s="15">
        <v>12.0546058322247</v>
      </c>
      <c r="K31" s="16">
        <v>2</v>
      </c>
      <c r="L31" s="32">
        <v>4955.4027470000001</v>
      </c>
      <c r="M31" s="32">
        <v>126</v>
      </c>
      <c r="N31" s="32">
        <v>4964419</v>
      </c>
      <c r="O31" s="19">
        <v>39400.150793650791</v>
      </c>
    </row>
    <row r="32" spans="1:15" x14ac:dyDescent="0.3">
      <c r="A32" s="20" t="s">
        <v>17</v>
      </c>
      <c r="B32" s="31">
        <v>1.901789193661594</v>
      </c>
      <c r="C32" s="11">
        <v>1.5694764740885214</v>
      </c>
      <c r="D32" s="11">
        <v>2.3044640661010769</v>
      </c>
      <c r="E32" s="12">
        <v>1.8403578544794343</v>
      </c>
      <c r="F32" s="13">
        <v>1.2513563088020838</v>
      </c>
      <c r="G32" s="13">
        <v>2.7065968411398535</v>
      </c>
      <c r="H32" s="14">
        <v>3.4999726801192299</v>
      </c>
      <c r="I32" s="15">
        <v>1.9639951388667101</v>
      </c>
      <c r="J32" s="15">
        <v>6.2371889416434696</v>
      </c>
      <c r="K32" s="16">
        <v>1.2</v>
      </c>
      <c r="L32" s="32">
        <v>9753.8109110000005</v>
      </c>
      <c r="M32" s="32">
        <v>145</v>
      </c>
      <c r="N32" s="32">
        <v>5506945</v>
      </c>
      <c r="O32" s="17">
        <v>37978.931034482761</v>
      </c>
    </row>
    <row r="33" spans="1:15" x14ac:dyDescent="0.3">
      <c r="A33" s="9" t="s">
        <v>18</v>
      </c>
      <c r="B33" s="31">
        <v>5.128199471355682</v>
      </c>
      <c r="C33" s="11">
        <v>4.1824887302654439</v>
      </c>
      <c r="D33" s="11">
        <v>6.2877467254630615</v>
      </c>
      <c r="E33" s="12">
        <v>1.2518719752797853</v>
      </c>
      <c r="F33" s="13">
        <v>0.78542629309645806</v>
      </c>
      <c r="G33" s="13">
        <v>1.9953284684581423</v>
      </c>
      <c r="H33" s="14">
        <v>6.4198492018348201</v>
      </c>
      <c r="I33" s="15">
        <v>3.2850770640185298</v>
      </c>
      <c r="J33" s="15">
        <v>12.545965580449099</v>
      </c>
      <c r="K33" s="16">
        <v>7.6779999999999999</v>
      </c>
      <c r="L33" s="32">
        <v>6205.3095540000004</v>
      </c>
      <c r="M33" s="32">
        <v>183</v>
      </c>
      <c r="N33" s="32">
        <v>5539963</v>
      </c>
      <c r="O33" s="17">
        <v>30273.021857923497</v>
      </c>
    </row>
    <row r="34" spans="1:15" x14ac:dyDescent="0.3">
      <c r="A34" s="9" t="s">
        <v>19</v>
      </c>
      <c r="B34" s="31">
        <v>2.7193377878186746</v>
      </c>
      <c r="C34" s="11">
        <v>2.211061221758035</v>
      </c>
      <c r="D34" s="11">
        <v>3.3444564680026785</v>
      </c>
      <c r="E34" s="12">
        <v>1.2784410532182633</v>
      </c>
      <c r="F34" s="13">
        <v>0.79322589371384944</v>
      </c>
      <c r="G34" s="13">
        <v>2.0604616408846388</v>
      </c>
      <c r="H34" s="14">
        <v>3.4765130655151402</v>
      </c>
      <c r="I34" s="15">
        <v>1.75389306422186</v>
      </c>
      <c r="J34" s="15">
        <v>6.8910376243831202</v>
      </c>
      <c r="K34" s="16">
        <v>4.2270000000000003</v>
      </c>
      <c r="L34" s="32">
        <v>10103.090405000001</v>
      </c>
      <c r="M34" s="32">
        <v>167</v>
      </c>
      <c r="N34" s="32">
        <v>4811166</v>
      </c>
      <c r="O34" s="17">
        <v>28809.377245508982</v>
      </c>
    </row>
    <row r="35" spans="1:15" x14ac:dyDescent="0.3">
      <c r="A35" s="9" t="s">
        <v>20</v>
      </c>
      <c r="B35" s="31">
        <v>1.7082282822016326</v>
      </c>
      <c r="C35" s="11">
        <v>1.3632929721867799</v>
      </c>
      <c r="D35" s="11">
        <v>2.1404378395884147</v>
      </c>
      <c r="E35" s="12">
        <v>0.83153509747221932</v>
      </c>
      <c r="F35" s="13">
        <v>0.51185109185293676</v>
      </c>
      <c r="G35" s="13">
        <v>1.3508823744519791</v>
      </c>
      <c r="H35" s="14">
        <v>1.4204517711453399</v>
      </c>
      <c r="I35" s="15">
        <v>0.69781211039090396</v>
      </c>
      <c r="J35" s="15">
        <v>2.8914419857512201</v>
      </c>
      <c r="K35" s="16">
        <v>1.3360000000000001</v>
      </c>
      <c r="L35" s="32">
        <v>11676.572558</v>
      </c>
      <c r="M35" s="32">
        <v>123</v>
      </c>
      <c r="N35" s="32">
        <v>2522628</v>
      </c>
      <c r="O35" s="17">
        <v>20509.170731707316</v>
      </c>
    </row>
    <row r="36" spans="1:15" x14ac:dyDescent="0.3">
      <c r="A36" s="9" t="s">
        <v>21</v>
      </c>
      <c r="B36" s="10">
        <v>0.90899229664961401</v>
      </c>
      <c r="C36" s="11">
        <v>0.46592170642443509</v>
      </c>
      <c r="D36" s="11">
        <v>1.7734030932133593</v>
      </c>
      <c r="E36" s="12">
        <v>0.57214882846848569</v>
      </c>
      <c r="F36" s="13">
        <v>0.213793492048101</v>
      </c>
      <c r="G36" s="13">
        <v>1.5311704710085834</v>
      </c>
      <c r="H36" s="14">
        <v>0.52007887761495497</v>
      </c>
      <c r="I36" s="15">
        <v>9.9614053759794693E-2</v>
      </c>
      <c r="J36" s="15">
        <v>2.7152999876248498</v>
      </c>
      <c r="K36" s="16">
        <v>1.734</v>
      </c>
      <c r="L36" s="32">
        <v>1582.1123480000001</v>
      </c>
      <c r="M36" s="32">
        <v>9</v>
      </c>
      <c r="N36" s="32">
        <v>104739</v>
      </c>
      <c r="O36" s="19">
        <v>11637.666666666666</v>
      </c>
    </row>
    <row r="37" spans="1:15" x14ac:dyDescent="0.3">
      <c r="A37" s="9" t="s">
        <v>22</v>
      </c>
      <c r="B37" s="31">
        <v>1.0368144698989579</v>
      </c>
      <c r="C37" s="11">
        <v>0.6396662685289658</v>
      </c>
      <c r="D37" s="11">
        <v>1.6805392090847426</v>
      </c>
      <c r="E37" s="12">
        <v>0.65898015453254777</v>
      </c>
      <c r="F37" s="13">
        <v>0.32021341259033265</v>
      </c>
      <c r="G37" s="13">
        <v>1.3561419571868703</v>
      </c>
      <c r="H37" s="14">
        <v>0.68324015959559703</v>
      </c>
      <c r="I37" s="15">
        <v>0.204834252934987</v>
      </c>
      <c r="J37" s="15">
        <v>2.2789992835445401</v>
      </c>
      <c r="K37" s="16">
        <v>1.4019999999999999</v>
      </c>
      <c r="L37" s="32">
        <v>2799.9452200000001</v>
      </c>
      <c r="M37" s="32">
        <v>18</v>
      </c>
      <c r="N37" s="32">
        <v>288045</v>
      </c>
      <c r="O37" s="17">
        <v>16002.5</v>
      </c>
    </row>
    <row r="38" spans="1:15" x14ac:dyDescent="0.3">
      <c r="A38" s="9" t="s">
        <v>23</v>
      </c>
      <c r="B38" s="31">
        <v>0.72109397092983862</v>
      </c>
      <c r="C38" s="11">
        <v>0.10108798094670986</v>
      </c>
      <c r="D38" s="11">
        <v>5.1438015681159657</v>
      </c>
      <c r="E38" s="12">
        <v>3.4945376287415765E-2</v>
      </c>
      <c r="F38" s="13">
        <v>3.6897748973501992E-3</v>
      </c>
      <c r="G38" s="13">
        <v>0.3309630960810282</v>
      </c>
      <c r="H38" s="14">
        <v>2.5198900152729999E-2</v>
      </c>
      <c r="I38" s="15">
        <v>3.7302077074807398E-4</v>
      </c>
      <c r="J38" s="15">
        <v>1.70227670602317</v>
      </c>
      <c r="K38" s="16">
        <v>1.4019999999999999</v>
      </c>
      <c r="L38" s="32">
        <v>241.28766899999999</v>
      </c>
      <c r="M38" s="32">
        <v>1</v>
      </c>
      <c r="N38" s="32">
        <v>650</v>
      </c>
      <c r="O38" s="17">
        <v>650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Potts, Oscar</cp:lastModifiedBy>
  <cp:lastPrinted>2024-11-26T16:42:07Z</cp:lastPrinted>
  <dcterms:created xsi:type="dcterms:W3CDTF">2024-11-26T16:05:07Z</dcterms:created>
  <dcterms:modified xsi:type="dcterms:W3CDTF">2024-12-03T18:46:24Z</dcterms:modified>
</cp:coreProperties>
</file>