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omkar\OneDrive\Desktop\project 1\"/>
    </mc:Choice>
  </mc:AlternateContent>
  <xr:revisionPtr revIDLastSave="0" documentId="13_ncr:1_{CE3B8B24-538B-408E-BD15-6916B6989EB2}" xr6:coauthVersionLast="47" xr6:coauthVersionMax="47" xr10:uidLastSave="{00000000-0000-0000-0000-000000000000}"/>
  <bookViews>
    <workbookView xWindow="-103" yWindow="-103" windowWidth="16663" windowHeight="9772" xr2:uid="{9D1BE968-D1CD-4962-8863-E2F4B59BB61E}"/>
  </bookViews>
  <sheets>
    <sheet name=" Dashboard" sheetId="1" r:id="rId1"/>
    <sheet name="Sheet2" sheetId="20" r:id="rId2"/>
    <sheet name="Headline" sheetId="8" r:id="rId3"/>
    <sheet name="Ethnicity" sheetId="3" r:id="rId4"/>
    <sheet name="Separations" sheetId="6" r:id="rId5"/>
    <sheet name="Term Reason" sheetId="7" r:id="rId6"/>
    <sheet name="Region" sheetId="5" r:id="rId7"/>
    <sheet name="Tenure" sheetId="4" r:id="rId8"/>
    <sheet name="Actives" sheetId="2"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12" r:id="rId10"/>
    <pivotCache cacheId="13" r:id="rId11"/>
    <pivotCache cacheId="14" r:id="rId12"/>
    <pivotCache cacheId="15" r:id="rId13"/>
    <pivotCache cacheId="16" r:id="rId14"/>
    <pivotCache cacheId="17" r:id="rId15"/>
    <pivotCache cacheId="18" r:id="rId16"/>
    <pivotCache cacheId="19" r:id="rId17"/>
    <pivotCache cacheId="20" r:id="rId18"/>
    <pivotCache cacheId="21" r:id="rId19"/>
    <pivotCache cacheId="22"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 id="hr das_a5caeb5b-936c-4859-b0eb-aa6f38a45be8" name="hr das" connection="Query - hr das"/>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N4" i="1"/>
  <c r="K4" i="1"/>
  <c r="T5" i="1"/>
  <c r="M5" i="1"/>
  <c r="J5" i="1"/>
  <c r="S5" i="1"/>
  <c r="M4" i="1"/>
  <c r="J4" i="1"/>
  <c r="N5" i="1"/>
  <c r="K5" i="1"/>
  <c r="F5" i="1"/>
  <c r="G5" i="1"/>
  <c r="H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C135E4-9923-4F32-AABF-0DE8BC5B9E0E}" name="Query - hr das" description="Connection to the 'hr das' query in the workbook." type="100" refreshedVersion="8" minRefreshableVersion="5">
    <extLst>
      <ext xmlns:x15="http://schemas.microsoft.com/office/spreadsheetml/2010/11/main" uri="{DE250136-89BD-433C-8126-D09CA5730AF9}">
        <x15:connection id="384d2dfe-48ea-4811-8ef2-c7fc21a9f0f9"/>
      </ext>
    </extLst>
  </connection>
  <connection id="2" xr16:uid="{AD5DDFE4-4AC6-4888-B4D6-77E7332A32F5}"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x15:oledbPr connection="Provider=Microsoft.Mashup.OleDb.1;Data Source=$Workbook$;Location=&quot;HR Data&quot;;Extended Properties=&quot;&quot;">
            <x15:dbTables>
              <x15:dbTable name="HR Data"/>
            </x15:dbTables>
          </x15:oledbPr>
        </x15:connection>
      </ext>
    </extLst>
  </connection>
  <connection id="3" xr16:uid="{FCC10394-FCA8-425B-BBBC-EC9448CD7E7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7054AB22-2D4D-4C08-8BC2-C4043F042C8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D4CA912-1889-43DD-9B38-BEFD8C5F73D9}"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50BAF764-8494-4B50-BB64-DB92B8C0B257}"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xr16:uid="{267D9E59-4DEE-4938-A206-069C93DFD68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FD367AF5-01EF-4957-9CA9-37D2F6CF79D8}"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9" xr16:uid="{5C704F1F-23B0-4F3C-A66C-4B50639D003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802D4A20-4B10-4850-B991-EAF95D9010B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11" xr16:uid="{AD35A9C0-3630-4FFD-A136-A17404EC13F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<sst xmlns="http://schemas.openxmlformats.org/spreadsheetml/2006/main" count="170" uniqueCount="52">
  <si>
    <t>HR Management Dashboard</t>
  </si>
  <si>
    <t>Total Emp</t>
  </si>
  <si>
    <t>Turnover</t>
  </si>
  <si>
    <t>Source: Obvience ©</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</si>
  <si>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</si>
  <si>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</si>
  <si>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</si>
  <si>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</si>
  <si>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</si>
  <si>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</si>
  <si>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</si>
  <si>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</si>
  <si>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</si>
  <si>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</si>
  <si>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</si>
  <si>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</si>
  <si>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</si>
  <si>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</si>
  <si>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</si>
  <si>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</si>
  <si>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</si>
  <si>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</si>
  <si>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</si>
  <si>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</si>
  <si>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</si>
  <si>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</si>
  <si>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</si>
  <si>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</si>
  <si>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</si>
  <si>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</si>
  <si>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</si>
  <si>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</si>
  <si>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</si>
  <si>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</si>
  <si>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</si>
  <si>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</si>
  <si>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</si>
  <si>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</si>
  <si>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</si>
  <si>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</si>
  <si>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</si>
  <si>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</si>
  <si>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</si>
  <si>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</si>
  <si>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Qtr1</t>
  </si>
  <si>
    <t>Qtr2</t>
  </si>
  <si>
    <t>Qtr3</t>
  </si>
  <si>
    <t>Qtr4</t>
  </si>
  <si>
    <t>2015 Total</t>
  </si>
  <si>
    <t>2016 Total</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</si>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</sst>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1">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DASHBOARD.xlsx]Headline!Age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136</c:v>
                </c:pt>
                <c:pt idx="1">
                  <c:v>9</c:v>
                </c:pt>
                <c:pt idx="2">
                  <c:v>3</c:v>
                </c:pt>
              </c:numCache>
            </c:numRef>
          </c:val>
          <c:extLs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143</c:v>
                </c:pt>
                <c:pt idx="1">
                  <c:v>63</c:v>
                </c:pt>
                <c:pt idx="2">
                  <c:v>49</c:v>
                </c:pt>
              </c:numCache>
            </c:numRef>
          </c:val>
          <c:extLs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968354799"/>
        <c:axId val="182502784"/>
      </c:barChart>
      <c:catAx>
        <c:axId val="196835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2784"/>
        <c:crosses val="autoZero"/>
        <c:auto val="1"/>
        <c:lblAlgn val="ctr"/>
        <c:lblOffset val="100"/>
        <c:noMultiLvlLbl val="0"/>
      </c:catAx>
      <c:valAx>
        <c:axId val="182502784"/>
        <c:scaling>
          <c:orientation val="minMax"/>
        </c:scaling>
        <c:delete val="1"/>
        <c:axPos val="l"/>
        <c:numFmt formatCode="0" sourceLinked="1"/>
        <c:majorTickMark val="none"/>
        <c:minorTickMark val="none"/>
        <c:tickLblPos val="nextTo"/>
        <c:crossAx val="1968354799"/>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21</c:v>
                </c:pt>
                <c:pt idx="1">
                  <c:v>26</c:v>
                </c:pt>
                <c:pt idx="2">
                  <c:v>34</c:v>
                </c:pt>
                <c:pt idx="3">
                  <c:v>42</c:v>
                </c:pt>
                <c:pt idx="4">
                  <c:v>52</c:v>
                </c:pt>
                <c:pt idx="5">
                  <c:v>62</c:v>
                </c:pt>
                <c:pt idx="6">
                  <c:v>82</c:v>
                </c:pt>
                <c:pt idx="7">
                  <c:v>104</c:v>
                </c:pt>
                <c:pt idx="8">
                  <c:v>93</c:v>
                </c:pt>
                <c:pt idx="9">
                  <c:v>96</c:v>
                </c:pt>
                <c:pt idx="10">
                  <c:v>107</c:v>
                </c:pt>
                <c:pt idx="11">
                  <c:v>112</c:v>
                </c:pt>
                <c:pt idx="12">
                  <c:v>118</c:v>
                </c:pt>
                <c:pt idx="13">
                  <c:v>139</c:v>
                </c:pt>
                <c:pt idx="14">
                  <c:v>139</c:v>
                </c:pt>
                <c:pt idx="15">
                  <c:v>148</c:v>
                </c:pt>
              </c:numCache>
            </c:numRef>
          </c:val>
          <c:extLs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1">
                  <c:v>5</c:v>
                </c:pt>
                <c:pt idx="2">
                  <c:v>8</c:v>
                </c:pt>
                <c:pt idx="3">
                  <c:v>10</c:v>
                </c:pt>
                <c:pt idx="4">
                  <c:v>11</c:v>
                </c:pt>
                <c:pt idx="5">
                  <c:v>10</c:v>
                </c:pt>
                <c:pt idx="6">
                  <c:v>21</c:v>
                </c:pt>
                <c:pt idx="7">
                  <c:v>25</c:v>
                </c:pt>
                <c:pt idx="8">
                  <c:v>28</c:v>
                </c:pt>
                <c:pt idx="9">
                  <c:v>51</c:v>
                </c:pt>
                <c:pt idx="10">
                  <c:v>77</c:v>
                </c:pt>
                <c:pt idx="11">
                  <c:v>50</c:v>
                </c:pt>
                <c:pt idx="12">
                  <c:v>52</c:v>
                </c:pt>
                <c:pt idx="13">
                  <c:v>99</c:v>
                </c:pt>
                <c:pt idx="14">
                  <c:v>114</c:v>
                </c:pt>
                <c:pt idx="15">
                  <c:v>62</c:v>
                </c:pt>
              </c:numCache>
            </c:numRef>
          </c:val>
          <c:extLs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617076975"/>
        <c:axId val="1696040095"/>
      </c:barChart>
      <c:catAx>
        <c:axId val="161707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40095"/>
        <c:crosses val="autoZero"/>
        <c:auto val="1"/>
        <c:lblAlgn val="ctr"/>
        <c:lblOffset val="100"/>
        <c:noMultiLvlLbl val="0"/>
      </c:catAx>
      <c:valAx>
        <c:axId val="1696040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76975"/>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722957199"/>
        <c:axId val="1966173471"/>
      </c:barChart>
      <c:catAx>
        <c:axId val="172295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3471"/>
        <c:crosses val="autoZero"/>
        <c:auto val="1"/>
        <c:lblAlgn val="ctr"/>
        <c:lblOffset val="100"/>
        <c:noMultiLvlLbl val="0"/>
      </c:catAx>
      <c:valAx>
        <c:axId val="19661734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957199"/>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15</c:v>
                </c:pt>
                <c:pt idx="1">
                  <c:v>64</c:v>
                </c:pt>
                <c:pt idx="2">
                  <c:v>13</c:v>
                </c:pt>
                <c:pt idx="3">
                  <c:v>17</c:v>
                </c:pt>
                <c:pt idx="4">
                  <c:v>8</c:v>
                </c:pt>
                <c:pt idx="5">
                  <c:v>18</c:v>
                </c:pt>
                <c:pt idx="6">
                  <c:v>14</c:v>
                </c:pt>
              </c:numCache>
            </c:numRef>
          </c:val>
          <c:extLs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18</c:v>
                </c:pt>
                <c:pt idx="1">
                  <c:v>17</c:v>
                </c:pt>
                <c:pt idx="2">
                  <c:v>15</c:v>
                </c:pt>
                <c:pt idx="3">
                  <c:v>38</c:v>
                </c:pt>
                <c:pt idx="4">
                  <c:v>24</c:v>
                </c:pt>
                <c:pt idx="5">
                  <c:v>18</c:v>
                </c:pt>
                <c:pt idx="6">
                  <c:v>18</c:v>
                </c:pt>
              </c:numCache>
            </c:numRef>
          </c:val>
          <c:extLs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725291023"/>
        <c:axId val="1696065887"/>
      </c:barChart>
      <c:catAx>
        <c:axId val="1725291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065887"/>
        <c:crosses val="autoZero"/>
        <c:auto val="1"/>
        <c:lblAlgn val="ctr"/>
        <c:lblOffset val="100"/>
        <c:noMultiLvlLbl val="0"/>
      </c:catAx>
      <c:valAx>
        <c:axId val="1696065887"/>
        <c:scaling>
          <c:orientation val="minMax"/>
        </c:scaling>
        <c:delete val="1"/>
        <c:axPos val="t"/>
        <c:numFmt formatCode="0" sourceLinked="1"/>
        <c:majorTickMark val="none"/>
        <c:minorTickMark val="none"/>
        <c:tickLblPos val="nextTo"/>
        <c:crossAx val="1725291023"/>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DASHBOARD.xlsx]Separations!Separations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4</c:v>
                </c:pt>
                <c:pt idx="1">
                  <c:v>36</c:v>
                </c:pt>
                <c:pt idx="2">
                  <c:v>270</c:v>
                </c:pt>
                <c:pt idx="3">
                  <c:v>392</c:v>
                </c:pt>
              </c:numCache>
            </c:numRef>
          </c:val>
          <c:extLs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4</c:v>
                </c:pt>
                <c:pt idx="1">
                  <c:v>33</c:v>
                </c:pt>
                <c:pt idx="2">
                  <c:v>187</c:v>
                </c:pt>
                <c:pt idx="3">
                  <c:v>289</c:v>
                </c:pt>
              </c:numCache>
            </c:numRef>
          </c:val>
          <c:extLs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 DASHBOARD.xlsx]Term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4</c:v>
                </c:pt>
                <c:pt idx="1">
                  <c:v>23</c:v>
                </c:pt>
                <c:pt idx="2">
                  <c:v>61</c:v>
                </c:pt>
                <c:pt idx="3">
                  <c:v>105</c:v>
                </c:pt>
              </c:numCache>
            </c:numRef>
          </c:val>
          <c:extLs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13</c:v>
                </c:pt>
                <c:pt idx="2">
                  <c:v>209</c:v>
                </c:pt>
                <c:pt idx="3">
                  <c:v>287</c:v>
                </c:pt>
              </c:numCache>
            </c:numRef>
          </c:val>
          <c:extLs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974865455"/>
        <c:axId val="182672752"/>
      </c:barChart>
      <c:catAx>
        <c:axId val="19748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72752"/>
        <c:crosses val="autoZero"/>
        <c:auto val="1"/>
        <c:lblAlgn val="ctr"/>
        <c:lblOffset val="100"/>
        <c:noMultiLvlLbl val="0"/>
      </c:catAx>
      <c:valAx>
        <c:axId val="182672752"/>
        <c:scaling>
          <c:orientation val="minMax"/>
        </c:scaling>
        <c:delete val="1"/>
        <c:axPos val="l"/>
        <c:numFmt formatCode="#,##0" sourceLinked="1"/>
        <c:majorTickMark val="none"/>
        <c:minorTickMark val="none"/>
        <c:tickLblPos val="nextTo"/>
        <c:crossAx val="1974865455"/>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chart" Target="../charts/chart2.xml"/><Relationship Id="rId26" Type="http://schemas.openxmlformats.org/officeDocument/2006/relationships/image" Target="../media/image18.svg"/><Relationship Id="rId21" Type="http://schemas.openxmlformats.org/officeDocument/2006/relationships/chart" Target="../charts/chart5.xml"/><Relationship Id="rId34" Type="http://schemas.openxmlformats.org/officeDocument/2006/relationships/image" Target="../media/image26.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17.png"/><Relationship Id="rId33"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4.svg"/><Relationship Id="rId37" Type="http://schemas.openxmlformats.org/officeDocument/2006/relationships/hyperlink" Target="#'File Index'!A2"/><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7.xml"/><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image" Target="../media/image10.svg"/><Relationship Id="rId19" Type="http://schemas.openxmlformats.org/officeDocument/2006/relationships/chart" Target="../charts/chart3.xml"/><Relationship Id="rId31" Type="http://schemas.openxmlformats.org/officeDocument/2006/relationships/image" Target="../media/image2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 Id="rId27" Type="http://schemas.openxmlformats.org/officeDocument/2006/relationships/image" Target="../media/image19.png"/><Relationship Id="rId30" Type="http://schemas.openxmlformats.org/officeDocument/2006/relationships/image" Target="../media/image22.svg"/><Relationship Id="rId35" Type="http://schemas.openxmlformats.org/officeDocument/2006/relationships/image" Target="../media/image27.png"/><Relationship Id="rId8" Type="http://schemas.openxmlformats.org/officeDocument/2006/relationships/image" Target="../media/image8.sv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0</xdr:colOff>
      <xdr:row>2</xdr:row>
      <xdr:rowOff>0</xdr:rowOff>
    </xdr:from>
    <xdr:to>
      <xdr:col>26</xdr:col>
      <xdr:colOff>75640</xdr:colOff>
      <xdr:row>3</xdr:row>
      <xdr:rowOff>1121</xdr:rowOff>
    </xdr:to>
    <xdr:sp macro="" textlink="">
      <xdr:nvSpPr>
        <xdr:cNvPr id="40" name="Rounded Rectangle 23">
          <a:hlinkClick xmlns:r="http://schemas.openxmlformats.org/officeDocument/2006/relationships" r:id="rId37"/>
          <a:extLst>
            <a:ext uri="{FF2B5EF4-FFF2-40B4-BE49-F238E27FC236}">
              <a16:creationId xmlns:a16="http://schemas.microsoft.com/office/drawing/2014/main" id="{3257070C-B127-4911-A8DF-5B52C684C341}"/>
            </a:ext>
          </a:extLst>
        </xdr:cNvPr>
        <xdr:cNvSpPr/>
      </xdr:nvSpPr>
      <xdr:spPr>
        <a:xfrm>
          <a:off x="14522824" y="302559"/>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93.423053125" backgroundQuery="1" createdVersion="6" refreshedVersion="6" minRefreshableVersion="3" recordCount="0" supportSubquery="1" supportAdvancedDrill="1" xr:uid="{A535DBC9-20D4-40DF-9770-84D88BE735EA}">
  <cacheSource type="external" connectionId="11"/>
  <cacheFields count="4">
    <cacheField name="[HR Data].[Gender].[Gender]" caption="Gender" numFmtId="0" hierarchy="18" level="1">
      <sharedItems count="2">
        <s v="F"/>
        <s v="M"/>
      </sharedItems>
    </cacheField>
    <cacheField name="[Measures].[Active Employees]" caption="Active Employees" numFmtId="0" hierarchy="42" level="32767"/>
    <cacheField name="[HR Data].[FP].[FP]" caption="FP" numFmtId="0" hierarchy="21" level="1">
      <sharedItems count="2">
        <s v="FT"/>
        <s v="PT"/>
      </sharedItems>
    </cacheField>
    <cacheField name="[HR Data].[Date (Year)].[Date (Year)]" caption="Date (Year)" numFmtId="0" hierarchy="32"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93.423059143519" backgroundQuery="1" createdVersion="6" refreshedVersion="6" minRefreshableVersion="3" recordCount="0" supportSubquery="1" supportAdvancedDrill="1" xr:uid="{74B9EE60-5EFE-481B-B953-5A1D0227F13F}">
  <cacheSource type="external" connectionId="11"/>
  <cacheFields count="5">
    <cacheField name="[HR Data].[EthnicGroup].[EthnicGroup]" caption="EthnicGroup" numFmtId="0" hierarchy="20" level="1">
      <sharedItems count="7">
        <s v="Group A"/>
        <s v="Group B"/>
        <s v="Group C"/>
        <s v="Group D"/>
        <s v="Group E"/>
        <s v="Group F"/>
        <s v="Group G"/>
      </sharedItems>
    </cacheField>
    <cacheField name="[HR Data].[Gender].[Gender]" caption="Gender" numFmtId="0" hierarchy="18" level="1">
      <sharedItems count="2">
        <s v="F"/>
        <s v="M"/>
      </sharedItems>
    </cacheField>
    <cacheField name="[HR Data].[FP].[FP]" caption="FP" numFmtId="0" hierarchy="21" level="1">
      <sharedItems count="2">
        <s v="FT"/>
        <s v="PT"/>
      </sharedItems>
    </cacheField>
    <cacheField name="[Measures].[Avg. Tenure Months]" caption="Avg. Tenure Months" numFmtId="0" hierarchy="44" level="32767"/>
    <cacheField name="[HR Data].[Date (Year)].[Date (Year)]" caption="Date (Year)" numFmtId="0" hierarchy="32"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88888888" backgroundQuery="1" createdVersion="6" refreshedVersion="6" minRefreshableVersion="3" recordCount="0" supportSubquery="1" supportAdvancedDrill="1" xr:uid="{5255CA9C-286C-4B04-B845-BC965A9C19AD}">
  <cacheSource type="external" connectionId="11"/>
  <cacheFields count="8">
    <cacheField name="[HR Data].[Date].[Date]" caption="Date" numFmtId="0" hierarchy="16"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34" level="1">
      <sharedItems containsNonDate="0" count="12">
        <s v="Jan"/>
        <s v="Feb"/>
        <s v="Mar"/>
        <s v="Apr"/>
        <s v="May"/>
        <s v="Jun"/>
        <s v="Jul"/>
        <s v="Aug"/>
        <s v="Sep"/>
        <s v="Oct"/>
        <s v="Nov"/>
        <s v="Dec"/>
      </sharedItems>
    </cacheField>
    <cacheField name="[HR Data].[Date (Quarter)].[Date (Quarter)]" caption="Date (Quarter)" numFmtId="0" hierarchy="33" level="1">
      <sharedItems count="4">
        <s v="Qtr1"/>
        <s v="Qtr2"/>
        <s v="Qtr3"/>
        <s v="Qtr4"/>
      </sharedItems>
    </cacheField>
    <cacheField name="[HR Data].[Date (Year)].[Date (Year)]" caption="Date (Year)" numFmtId="0" hierarchy="32" level="1">
      <sharedItems count="4">
        <s v="2015"/>
        <s v="2016"/>
        <s v="2017"/>
        <s v="2018"/>
      </sharedItems>
    </cacheField>
    <cacheField name="[Measures].[Active Employees]" caption="Active Employees" numFmtId="0" hierarchy="42" level="32767"/>
    <cacheField name="[Measures].[New Hires]" caption="New Hires" numFmtId="0" hierarchy="43" level="32767"/>
    <cacheField name="[HR Data].[FP].[FP]" caption="FP" numFmtId="0" hierarchy="21" level="1">
      <sharedItems containsSemiMixedTypes="0" containsNonDate="0" containsString="0"/>
    </cacheField>
    <cacheField name="[HR Data].[Gender].[Gender]" caption="Gender" numFmtId="0" hierarchy="18"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14.910621296294" backgroundQuery="1" createdVersion="3" refreshedVersion="6" minRefreshableVersion="3" recordCount="0" supportSubquery="1" supportAdvancedDrill="1" xr:uid="{106B1244-46D7-4B39-9A26-8C921BA3BD14}">
  <cacheSource type="external" connectionId="11">
    <extLst>
      <ext xmlns:x14="http://schemas.microsoft.com/office/spreadsheetml/2009/9/main" uri="{F057638F-6D5F-4e77-A914-E7F072B9BCA8}">
        <x14:sourceConnection name="ThisWorkbookDataModel"/>
      </ext>
    </extLst>
  </cacheSource>
  <cacheFields count="0"/>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0"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4074074" backgroundQuery="1" createdVersion="6" refreshedVersion="6" minRefreshableVersion="3" recordCount="0" supportSubquery="1" supportAdvancedDrill="1" xr:uid="{D97BC304-2F2D-4C0A-91E1-4349093A9BA2}">
  <cacheSource type="external" connectionId="11"/>
  <cacheFields count="4">
    <cacheField name="[HR Data].[Gender].[Gender]" caption="Gender" numFmtId="0" hierarchy="18" level="1">
      <sharedItems count="2">
        <s v="F"/>
        <s v="M"/>
      </sharedItems>
    </cacheField>
    <cacheField name="[HR Data].[PayType].[PayType]" caption="PayType" numFmtId="0" hierarchy="26" level="1">
      <sharedItems count="2">
        <s v="Hourly"/>
        <s v="Salary"/>
      </sharedItems>
    </cacheField>
    <cacheField name="[Measures].[Active Employees]" caption="Active Employees" numFmtId="0" hierarchy="42" level="32767"/>
    <cacheField name="[HR Data].[FP].[FP]" caption="FP" numFmtId="0" hierarchy="21"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39699078" backgroundQuery="1" createdVersion="6" refreshedVersion="6" minRefreshableVersion="3" recordCount="0" supportSubquery="1" supportAdvancedDrill="1" xr:uid="{CE77BDA6-FF33-43AA-9F61-5ED674A01EE2}">
  <cacheSource type="external" connectionId="11"/>
  <cacheFields count="3">
    <cacheField name="[HR Data].[Gender].[Gender]" caption="Gender" numFmtId="0" hierarchy="18" level="1">
      <sharedItems count="2">
        <s v="F"/>
        <s v="M"/>
      </sharedItems>
    </cacheField>
    <cacheField name="[Measures].[Active Employees]" caption="Active Employees" numFmtId="0" hierarchy="42" level="32767"/>
    <cacheField name="[HR Data].[FP].[FP]" caption="FP" numFmtId="0" hierarchy="21"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93.42305578704" backgroundQuery="1" createdVersion="6" refreshedVersion="6" minRefreshableVersion="3" recordCount="0" supportSubquery="1" supportAdvancedDrill="1" xr:uid="{6AA04F46-9114-4FDF-A580-0048D804D830}">
  <cacheSource type="external" connectionId="11"/>
  <cacheFields count="3">
    <cacheField name="[Measures].[TO %]" caption="TO %" numFmtId="0" hierarchy="46" level="32767"/>
    <cacheField name="[HR Data].[Gender].[Gender]" caption="Gender" numFmtId="0" hierarchy="18" level="1">
      <sharedItems count="2">
        <s v="F"/>
        <s v="M"/>
      </sharedItems>
    </cacheField>
    <cacheField name="[HR Data].[Date (Year)].[Date (Year)]" caption="Date (Year)" numFmtId="0" hierarchy="32" level="1">
      <sharedItems count="4">
        <s v="2015"/>
        <s v="2016"/>
        <s v="2017"/>
        <s v="2018"/>
      </sharedItems>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37499999" backgroundQuery="1" createdVersion="6" refreshedVersion="6" minRefreshableVersion="3" recordCount="0" supportSubquery="1" supportAdvancedDrill="1" xr:uid="{C28EE5DE-9909-4624-A300-7E4C10D0F8C6}">
  <cacheSource type="external" connectionId="11"/>
  <cacheFields count="4">
    <cacheField name="[HR Data].[Gender].[Gender]" caption="Gender" numFmtId="0" hierarchy="18" level="1">
      <sharedItems count="2">
        <s v="F"/>
        <s v="M"/>
      </sharedItems>
    </cacheField>
    <cacheField name="[HR Data].[AgeGroup].[AgeGroup]" caption="AgeGroup" numFmtId="0" hierarchy="28" level="1">
      <sharedItems count="3">
        <s v="&lt;30"/>
        <s v="30-49"/>
        <s v="50+"/>
      </sharedItems>
    </cacheField>
    <cacheField name="[Measures].[Active Employees]" caption="Active Employees" numFmtId="0" hierarchy="42" level="32767"/>
    <cacheField name="[HR Data].[FP].[FP]" caption="FP" numFmtId="0" hierarchy="21"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593.423051967591" backgroundQuery="1" createdVersion="6" refreshedVersion="6" minRefreshableVersion="3" recordCount="0" supportSubquery="1" supportAdvancedDrill="1" xr:uid="{A4550D52-B008-4DAC-A2B5-FC059EA213C2}">
  <cacheSource type="external" connectionId="11"/>
  <cacheFields count="5">
    <cacheField name="[HR Data].[EthnicGroup].[EthnicGroup]" caption="EthnicGroup" numFmtId="0" hierarchy="20" level="1">
      <sharedItems count="7">
        <s v="Group A"/>
        <s v="Group B"/>
        <s v="Group C"/>
        <s v="Group D"/>
        <s v="Group E"/>
        <s v="Group F"/>
        <s v="Group G"/>
      </sharedItems>
    </cacheField>
    <cacheField name="[HR Data].[Gender].[Gender]" caption="Gender" numFmtId="0" hierarchy="18" level="1">
      <sharedItems count="2">
        <s v="F"/>
        <s v="M"/>
      </sharedItems>
    </cacheField>
    <cacheField name="[Measures].[Active Employees]" caption="Active Employees" numFmtId="0" hierarchy="42" level="32767"/>
    <cacheField name="[HR Data].[FP].[FP]" caption="FP" numFmtId="0" hierarchy="21" level="1">
      <sharedItems count="2">
        <s v="FT"/>
        <s v="PT"/>
      </sharedItems>
    </cacheField>
    <cacheField name="[HR Data].[Date (Year)].[Date (Year)]" caption="Date (Year)" numFmtId="0" hierarchy="32"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91898151" backgroundQuery="1" createdVersion="6" refreshedVersion="6" minRefreshableVersion="3" recordCount="0" supportSubquery="1" supportAdvancedDrill="1" xr:uid="{6E76B2C7-6E5C-40DD-9118-BC0DA189EFE4}">
  <cacheSource type="external" connectionId="11"/>
  <cacheFields count="5">
    <cacheField name="[Measures].[Separations]" caption="Separations" numFmtId="0" hierarchy="45" level="32767"/>
    <cacheField name="[HR Data].[Date (Year)].[Date (Year)]" caption="Date (Year)" numFmtId="0" hierarchy="32" level="1">
      <sharedItems count="4">
        <s v="2015"/>
        <s v="2016"/>
        <s v="2017"/>
        <s v="2018"/>
      </sharedItems>
    </cacheField>
    <cacheField name="[Measures].[Sum of BadHires]" caption="Sum of BadHires" numFmtId="0" hierarchy="40" level="32767"/>
    <cacheField name="[HR Data].[FP].[FP]" caption="FP" numFmtId="0" hierarchy="21" level="1">
      <sharedItems containsSemiMixedTypes="0" containsNonDate="0" containsString="0"/>
    </cacheField>
    <cacheField name="[HR Data].[Gender].[Gender]" caption="Gender" numFmtId="0" hierarchy="18"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93749998" backgroundQuery="1" createdVersion="6" refreshedVersion="6" minRefreshableVersion="3" recordCount="0" supportSubquery="1" supportAdvancedDrill="1" xr:uid="{2457A615-054D-4D87-AE88-110A9F7FA06D}">
  <cacheSource type="external" connectionId="11"/>
  <cacheFields count="5">
    <cacheField name="[Measures].[Separations]" caption="Separations" numFmtId="0" hierarchy="45" level="32767"/>
    <cacheField name="[HR Data].[Date (Year)].[Date (Year)]" caption="Date (Year)" numFmtId="0" hierarchy="32" level="1">
      <sharedItems count="4">
        <s v="2015"/>
        <s v="2016"/>
        <s v="2017"/>
        <s v="2018"/>
      </sharedItems>
    </cacheField>
    <cacheField name="[HR Data].[TermReason].[TermReason]" caption="TermReason" numFmtId="0" hierarchy="27" level="1">
      <sharedItems count="2">
        <s v="Involuntary"/>
        <s v="Voluntary"/>
      </sharedItems>
    </cacheField>
    <cacheField name="[HR Data].[FP].[FP]" caption="FP" numFmtId="0" hierarchy="21" level="1">
      <sharedItems containsSemiMixedTypes="0" containsNonDate="0" containsString="0"/>
    </cacheField>
    <cacheField name="[HR Data].[Gender].[Gender]" caption="Gender" numFmtId="0" hierarchy="18"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4109.685090624997" backgroundQuery="1" createdVersion="6" refreshedVersion="6" minRefreshableVersion="3" recordCount="0" supportSubquery="1" supportAdvancedDrill="1" xr:uid="{60CF6120-F0AF-4FF8-8BFA-72B26A682B4D}">
  <cacheSource type="external" connectionId="11"/>
  <cacheFields count="4">
    <cacheField name="[HR Data].[BU Region].[BU Region]" caption="BU Region" numFmtId="0" hierarchy="24" level="1">
      <sharedItems count="7">
        <s v="Central"/>
        <s v="East"/>
        <s v="Midwest"/>
        <s v="North"/>
        <s v="Northwest"/>
        <s v="South"/>
        <s v="West"/>
      </sharedItems>
    </cacheField>
    <cacheField name="[HR Data].[FP].[FP]" caption="FP" numFmtId="0" hierarchy="21" level="1">
      <sharedItems count="2">
        <s v="FT"/>
        <s v="PT"/>
      </sharedItems>
    </cacheField>
    <cacheField name="[Measures].[Active Employees]" caption="Active Employees" numFmtId="0" hierarchy="42" level="32767"/>
    <cacheField name="[HR Data].[Gender].[Gender]" caption="Gender" numFmtId="0" hierarchy="18" level="1">
      <sharedItems containsSemiMixedTypes="0" containsNonDate="0" containsString="0"/>
    </cacheField>
  </cacheFields>
  <cacheHierarchies count="50">
    <cacheHierarchy uniqueName="[hr das].[Date]" caption="Date" attribute="1" time="1" defaultMemberUniqueName="[hr das].[Date].[All]" allUniqueName="[hr das].[Date].[All]" dimensionUniqueName="[hr das]" displayFolder="" count="0" memberValueDatatype="7" unbalanced="0"/>
    <cacheHierarchy uniqueName="[hr das].[EmpID]" caption="EmpID" attribute="1" defaultMemberUniqueName="[hr das].[EmpID].[All]" allUniqueName="[hr das].[EmpID].[All]" dimensionUniqueName="[hr das]" displayFolder="" count="0" memberValueDatatype="20" unbalanced="0"/>
    <cacheHierarchy uniqueName="[hr das].[Gender]" caption="Gender" attribute="1" defaultMemberUniqueName="[hr das].[Gender].[All]" allUniqueName="[hr das].[Gender].[All]" dimensionUniqueName="[hr das]" displayFolder="" count="0" memberValueDatatype="130" unbalanced="0"/>
    <cacheHierarchy uniqueName="[hr das].[Age]" caption="Age" attribute="1" defaultMemberUniqueName="[hr das].[Age].[All]" allUniqueName="[hr das].[Age].[All]" dimensionUniqueName="[hr das]" displayFolder="" count="0" memberValueDatatype="20" unbalanced="0"/>
    <cacheHierarchy uniqueName="[hr das].[EthnicGroup]" caption="EthnicGroup" attribute="1" defaultMemberUniqueName="[hr das].[EthnicGroup].[All]" allUniqueName="[hr das].[EthnicGroup].[All]" dimensionUniqueName="[hr das]" displayFolder="" count="0" memberValueDatatype="130" unbalanced="0"/>
    <cacheHierarchy uniqueName="[hr das].[FP]" caption="FP" attribute="1" defaultMemberUniqueName="[hr das].[FP].[All]" allUniqueName="[hr das].[FP].[All]" dimensionUniqueName="[hr das]" displayFolder="" count="0" memberValueDatatype="130" unbalanced="0"/>
    <cacheHierarchy uniqueName="[hr das].[TermDate]" caption="TermDate" attribute="1" time="1" defaultMemberUniqueName="[hr das].[TermDate].[All]" allUniqueName="[hr das].[TermDate].[All]" dimensionUniqueName="[hr das]" displayFolder="" count="0" memberValueDatatype="7" unbalanced="0"/>
    <cacheHierarchy uniqueName="[hr das].[isNewHire]" caption="isNewHire" attribute="1" defaultMemberUniqueName="[hr das].[isNewHire].[All]" allUniqueName="[hr das].[isNewHire].[All]" dimensionUniqueName="[hr das]" displayFolder="" count="0" memberValueDatatype="130" unbalanced="0"/>
    <cacheHierarchy uniqueName="[hr das].[BU Region]" caption="BU Region" attribute="1" defaultMemberUniqueName="[hr das].[BU Region].[All]" allUniqueName="[hr das].[BU Region].[All]" dimensionUniqueName="[hr das]" displayFolder="" count="0" memberValueDatatype="130" unbalanced="0"/>
    <cacheHierarchy uniqueName="[hr das].[HireDate]" caption="HireDate" attribute="1" time="1" defaultMemberUniqueName="[hr das].[HireDate].[All]" allUniqueName="[hr das].[HireDate].[All]" dimensionUniqueName="[hr das]" displayFolder="" count="0" memberValueDatatype="7" unbalanced="0"/>
    <cacheHierarchy uniqueName="[hr das].[PayType]" caption="PayType" attribute="1" defaultMemberUniqueName="[hr das].[PayType].[All]" allUniqueName="[hr das].[PayType].[All]" dimensionUniqueName="[hr das]" displayFolder="" count="0" memberValueDatatype="130" unbalanced="0"/>
    <cacheHierarchy uniqueName="[hr das].[TermReason]" caption="TermReason" attribute="1" defaultMemberUniqueName="[hr das].[TermReason].[All]" allUniqueName="[hr das].[TermReason].[All]" dimensionUniqueName="[hr das]" displayFolder="" count="0" memberValueDatatype="130" unbalanced="0"/>
    <cacheHierarchy uniqueName="[hr das].[AgeGroup]" caption="AgeGroup" attribute="1" defaultMemberUniqueName="[hr das].[AgeGroup].[All]" allUniqueName="[hr das].[AgeGroup].[All]" dimensionUniqueName="[hr das]" displayFolder="" count="0" memberValueDatatype="130" unbalanced="0"/>
    <cacheHierarchy uniqueName="[hr das].[TenureDays]" caption="TenureDays" attribute="1" defaultMemberUniqueName="[hr das].[TenureDays].[All]" allUniqueName="[hr das].[TenureDays].[All]" dimensionUniqueName="[hr das]" displayFolder="" count="0" memberValueDatatype="20" unbalanced="0"/>
    <cacheHierarchy uniqueName="[hr das].[TenureMonths]" caption="TenureMonths" attribute="1" defaultMemberUniqueName="[hr das].[TenureMonths].[All]" allUniqueName="[hr das].[TenureMonths].[All]" dimensionUniqueName="[hr das]" displayFolder="" count="0" memberValueDatatype="5" unbalanced="0"/>
    <cacheHierarchy uniqueName="[hr das].[BadHires]" caption="BadHires" attribute="1" defaultMemberUniqueName="[hr das].[BadHires].[All]" allUniqueName="[hr das].[BadHires].[All]" dimensionUniqueName="[hr das]" displayFolder="" count="0" memberValueDatatype="20" unbalanced="0"/>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7"/>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7"/>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30"/>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30"/>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31"/>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s]" caption="__XL_Count hr das" measure="1" displayFolder="" measureGroup="hr das" count="0" hidden="1"/>
    <cacheHierarchy uniqueName="[Measures].[__No measures defined]" caption="__No measures defined" measure="1" displayFolder="" count="0" hidden="1"/>
  </cacheHierarchies>
  <kpis count="0"/>
  <dimensions count="3">
    <dimension name="hr das" uniqueName="[hr das]" caption="hr das"/>
    <dimension name="HR Data" uniqueName="[HR Data]" caption="HR Data"/>
    <dimension measure="1" name="Measures" uniqueName="[Measures]" caption="Measures"/>
  </dimensions>
  <measureGroups count="2">
    <measureGroup name="hr das" caption="hr das"/>
    <measureGroup name="HR Data" caption="HR Data"/>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9FBB1B-7EBA-4D75-9CA9-C5D71AD5AB9C}" name="FT_PT" cacheId="12"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5402D1-898F-4794-91FB-EE53D05BADD6}" name="Tenure" cacheId="21"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1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CBE35C-1FBC-42EE-8803-7BEFEB02ED55}" name="Actives" cacheId="22"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8">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Gender].&amp;[F]"/>
      </members>
    </pivotHierarchy>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32"/>
    <rowHierarchyUsage hierarchyUsage="33"/>
    <rowHierarchyUsage hierarchyUsage="34"/>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CF3F9-9F70-4F4C-B441-FE0120C19440}" name="PayType" cacheId="13"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93A8E-924F-4E60-B263-F463CCBEAF1F}" name="Gender" cacheId="14"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A810A0-6EB9-40E6-B0F9-06FC94FFBD89}" name="Turnover" cacheId="15"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8641CF-DE3A-41ED-B0EB-1FE44927539F}" name="Age" cacheId="16"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72912E-A3BE-4FFE-ABD5-93B5298FAC34}" name="Ethnicity" cacheId="17"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1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69868C-573C-48C1-A1CD-06A9EC05A026}" name="Separations" cacheId="18"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Gender].&amp;[F]"/>
      </members>
    </pivotHierarchy>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7ECFD58-F4F7-46EF-AFAE-6CAD826D19D0}" name="TermReason" cacheId="19"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9"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Gender].&amp;[F]"/>
      </members>
    </pivotHierarchy>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39FCCA-F9D0-4028-ADD4-7A57A55F5D1C}" name="Region" cacheId="20"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Gender].&amp;[F]"/>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D1C81EC-87E3-471C-BF7E-D23966E6A823}"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6C9567DF-50D8-44C8-8D0F-8772D90CFBF6}"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063EDD6F-9A16-489E-86A1-F8125906A330}"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P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ED2119-814A-4211-A984-6932AD12BC4C}"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C656FD78-ACDF-4DA7-B82B-C3AB78B0A013}"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631BC013-556E-49C6-ACE0-F3B33973E373}" cache="Slicer_Date__Year" caption="Year" columnCount="2" level="1" rowHeight="241300"/>
  <slicer name="EthnicGroup" xr10:uid="{E6BB5D4E-D504-490D-8E16-8D490204EDB1}" cache="Slicer_EthnicGroup" caption="Ethnicity" level="1" rowHeight="241300"/>
  <slicer name="FP" xr10:uid="{3E3C26E0-E658-4B44-A7AD-CF5F771532C4}" cache="Slicer_FP" caption="Full/Part" columnCount="2" level="1" rowHeight="241300"/>
  <slicer name="Gender" xr10:uid="{44CAA857-A867-4DE2-A38B-122E68F9A6D4}" cache="Slicer_Gender" caption="Gender" columnCount="2" level="1" rowHeight="241300"/>
  <slicer name="BU Region" xr10:uid="{007E6395-A53B-4CF3-B234-87F58BBCAD61}"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BE27-FE32-47CA-9A2F-31C5BE2D28B8}">
  <dimension ref="A1:X6"/>
  <sheetViews>
    <sheetView showGridLines="0" tabSelected="1" zoomScale="42" zoomScaleNormal="80" workbookViewId="0"/>
  </sheetViews>
  <sheetFormatPr defaultRowHeight="14.6" x14ac:dyDescent="0.4"/>
  <sheetData>
    <row r="1" spans="1:24" ht="4.5" customHeight="1" x14ac:dyDescent="0.4">
      <c r="A1" t="s">
        <v>10</v>
      </c>
    </row>
    <row r="2" spans="1:24" ht="19.5" customHeight="1" x14ac:dyDescent="0.6">
      <c r="A2" s="1" t="s">
        <v>0</v>
      </c>
      <c r="F2" s="2" t="s">
        <v>1</v>
      </c>
      <c r="G2" s="3">
        <f>G5/$F$5</f>
        <v>0.63275434243176176</v>
      </c>
      <c r="H2" s="4">
        <f>H5/$F$5</f>
        <v>0.36724565756823824</v>
      </c>
      <c r="S2" s="5" t="s">
        <v>2</v>
      </c>
      <c r="T2" s="6"/>
      <c r="U2" s="6"/>
    </row>
    <row r="3" spans="1:24" ht="19.5" customHeight="1" x14ac:dyDescent="0.45">
      <c r="A3" s="30" t="s">
        <v>3</v>
      </c>
      <c r="F3" s="7"/>
      <c r="G3" s="8"/>
      <c r="H3" s="8"/>
    </row>
    <row r="4" spans="1:24" ht="18.45" x14ac:dyDescent="0.5">
      <c r="F4" s="9"/>
      <c r="G4" s="10"/>
      <c r="H4" s="10"/>
      <c r="I4" s="11" t="s">
        <v>4</v>
      </c>
      <c r="J4" s="12">
        <f>IFERROR(GETPIVOTDATA("[Measures].[Active Employees]",Headline!$A$10,"[HR Data].[Gender]","[HR Data].[Gender].&amp;[M]","[HR Data].[PayType]","[HR Data].[PayType].&amp;[Hourly]"),"")</f>
        <v>1</v>
      </c>
      <c r="K4" s="13">
        <f>IFERROR(GETPIVOTDATA("[Measures].[Active Employees]",Headline!$A$10,"[HR Data].[Gender]","[HR Data].[Gender].&amp;[F]","[HR Data].[PayType]","[HR Data].[PayType].&amp;[Hourly]"),"")</f>
        <v>0.9932432432432432</v>
      </c>
      <c r="L4" s="11" t="s">
        <v>5</v>
      </c>
      <c r="M4" s="12">
        <f>IFERROR(GETPIVOTDATA("[Measures].[Active Employees]",Headline!$A$17,"[HR Data].[Gender]","[HR Data].[Gender].&amp;[M]","[HR Data].[FP]","[HR Data].[FP].&amp;[FT]"),"")</f>
        <v>0.27762039660056659</v>
      </c>
      <c r="N4" s="13">
        <f>IFERROR(GETPIVOTDATA("[Measures].[Active Employees]",Headline!$A$17,"[HR Data].[Gender]","[HR Data].[Gender].&amp;[F]","[HR Data].[FP]","[HR Data].[FP].&amp;[FT]"),"")</f>
        <v>0.50168350168350173</v>
      </c>
    </row>
    <row r="5" spans="1:24" ht="23.6" thickBot="1" x14ac:dyDescent="0.6">
      <c r="A5" s="14"/>
      <c r="B5" s="15"/>
      <c r="C5" s="15"/>
      <c r="D5" s="15"/>
      <c r="E5" s="15"/>
      <c r="F5" s="16">
        <f>IFERROR(GETPIVOTDATA("[Measures].[Active Employees]",Headline!$A$3),"")</f>
        <v>403</v>
      </c>
      <c r="G5" s="17">
        <f>IFERROR(GETPIVOTDATA("[Measures].[Active Employees]",Headline!$A$3,"[HR Data].[Gender]","[HR Data].[Gender].&amp;[M]"),"")</f>
        <v>255</v>
      </c>
      <c r="H5" s="18">
        <f>IFERROR(GETPIVOTDATA("[Measures].[Active Employees]",Headline!$A$3,"[HR Data].[Gender]","[HR Data].[Gender].&amp;[F]"),"")</f>
        <v>148</v>
      </c>
      <c r="I5" s="19" t="s">
        <v>6</v>
      </c>
      <c r="J5" s="20">
        <f>IFERROR(GETPIVOTDATA("[Measures].[Active Employees]",Headline!$A$10,"[HR Data].[Gender]","[HR Data].[Gender].&amp;[M]","[HR Data].[PayType]","[HR Data].[PayType].&amp;[Salary]"),"")</f>
        <v>0</v>
      </c>
      <c r="K5" s="21">
        <f>IFERROR(GETPIVOTDATA("[Measures].[Active Employees]",Headline!$A$10,"[HR Data].[Gender]","[HR Data].[Gender].&amp;[F]","[HR Data].[PayType]","[HR Data].[PayType].&amp;[Salary]"),"")</f>
        <v>6.7567567567567571E-3</v>
      </c>
      <c r="L5" s="19" t="s">
        <v>7</v>
      </c>
      <c r="M5" s="20">
        <f>IFERROR(GETPIVOTDATA("[Measures].[Active Employees]",Headline!$A$17,"[HR Data].[Gender]","[HR Data].[Gender].&amp;[M]","[HR Data].[FP]","[HR Data].[FP].&amp;[PT]"),"")</f>
        <v>0.72237960339943341</v>
      </c>
      <c r="N5" s="21">
        <f>IFERROR(GETPIVOTDATA("[Measures].[Active Employees]",Headline!$A$17,"[HR Data].[Gender]","[HR Data].[Gender].&amp;[F]","[HR Data].[FP]","[HR Data].[FP].&amp;[PT]"),"")</f>
        <v>0.49831649831649832</v>
      </c>
      <c r="O5" s="15"/>
      <c r="P5" s="15"/>
      <c r="Q5" s="15"/>
      <c r="R5" s="15"/>
      <c r="S5" s="22">
        <f>IFERROR(GETPIVOTDATA("[Measures].[TO %]",Headline!$A$31),"")</f>
        <v>2.5476923076923077</v>
      </c>
      <c r="T5" s="22">
        <f>IFERROR(GETPIVOTDATA("[Measures].[TO %]",Headline!$A$31,"[HR Data].[Gender]","[HR Data].[Gender].&amp;[M]"),"")</f>
        <v>2.5552407932011332</v>
      </c>
      <c r="U5" s="22">
        <f>IFERROR(GETPIVOTDATA("[Measures].[TO %]",Headline!$A$31,"[HR Data].[Gender]","[HR Data].[Gender].&amp;[F]"),"")</f>
        <v>2.5387205387205389</v>
      </c>
      <c r="V5" s="15"/>
      <c r="W5" s="15"/>
      <c r="X5" s="15"/>
    </row>
    <row r="6" spans="1:24" ht="4.5" customHeight="1" thickTop="1" x14ac:dyDescent="0.4"/>
  </sheetData>
  <hyperlinks>
    <hyperlink ref="A3" location="Info!A1" display="Source: Obvience" xr:uid="{CB8F5CFA-3A5E-4513-9CD6-B9592A0A5E6E}"/>
  </hyperlink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2A086-38AF-401D-B72D-6E14C05D827D}">
  <dimension ref="A1"/>
  <sheetViews>
    <sheetView workbookViewId="0"/>
  </sheetViews>
  <sheetFormatPr defaultRowHeight="14.6" x14ac:dyDescent="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780D-841F-408A-ADF2-D7315D5E68E3}">
  <dimension ref="A3:D37"/>
  <sheetViews>
    <sheetView workbookViewId="0">
      <selection activeCell="B6" sqref="B6"/>
    </sheetView>
  </sheetViews>
  <sheetFormatPr defaultRowHeight="14.6" x14ac:dyDescent="0.4"/>
  <cols>
    <col min="1" max="1" width="17" bestFit="1" customWidth="1"/>
    <col min="2" max="2" width="17.3046875" bestFit="1" customWidth="1"/>
    <col min="3" max="3" width="8.3046875" bestFit="1" customWidth="1"/>
    <col min="4" max="4" width="11.3828125" bestFit="1" customWidth="1"/>
  </cols>
  <sheetData>
    <row r="3" spans="1:4" x14ac:dyDescent="0.4">
      <c r="A3" s="23" t="s">
        <v>8</v>
      </c>
      <c r="B3" t="s">
        <v>9</v>
      </c>
    </row>
    <row r="4" spans="1:4" x14ac:dyDescent="0.4">
      <c r="A4" s="24" t="s">
        <v>10</v>
      </c>
      <c r="B4" s="27">
        <v>148</v>
      </c>
    </row>
    <row r="5" spans="1:4" x14ac:dyDescent="0.4">
      <c r="A5" s="24" t="s">
        <v>11</v>
      </c>
      <c r="B5" s="27">
        <v>255</v>
      </c>
    </row>
    <row r="6" spans="1:4" x14ac:dyDescent="0.4">
      <c r="A6" s="24" t="s">
        <v>12</v>
      </c>
      <c r="B6" s="27">
        <v>403</v>
      </c>
    </row>
    <row r="10" spans="1:4" x14ac:dyDescent="0.4">
      <c r="A10" s="23" t="s">
        <v>9</v>
      </c>
      <c r="B10" s="23" t="s">
        <v>13</v>
      </c>
    </row>
    <row r="11" spans="1:4" x14ac:dyDescent="0.4">
      <c r="A11" s="23" t="s">
        <v>8</v>
      </c>
      <c r="B11" t="s">
        <v>10</v>
      </c>
      <c r="C11" t="s">
        <v>11</v>
      </c>
      <c r="D11" t="s">
        <v>12</v>
      </c>
    </row>
    <row r="12" spans="1:4" x14ac:dyDescent="0.4">
      <c r="A12" s="24" t="s">
        <v>4</v>
      </c>
      <c r="B12" s="28">
        <v>0.9932432432432432</v>
      </c>
      <c r="C12" s="28">
        <v>1</v>
      </c>
      <c r="D12" s="28">
        <v>0.9975186104218362</v>
      </c>
    </row>
    <row r="13" spans="1:4" x14ac:dyDescent="0.4">
      <c r="A13" s="24" t="s">
        <v>6</v>
      </c>
      <c r="B13" s="28">
        <v>6.7567567567567571E-3</v>
      </c>
      <c r="C13" s="28">
        <v>0</v>
      </c>
      <c r="D13" s="28">
        <v>2.4813895781637717E-3</v>
      </c>
    </row>
    <row r="14" spans="1:4" x14ac:dyDescent="0.4">
      <c r="A14" s="24" t="s">
        <v>12</v>
      </c>
      <c r="B14" s="28">
        <v>1</v>
      </c>
      <c r="C14" s="28">
        <v>1</v>
      </c>
      <c r="D14" s="28">
        <v>1</v>
      </c>
    </row>
    <row r="17" spans="1:4" x14ac:dyDescent="0.4">
      <c r="A17" s="23" t="s">
        <v>9</v>
      </c>
      <c r="B17" s="23" t="s">
        <v>13</v>
      </c>
    </row>
    <row r="18" spans="1:4" x14ac:dyDescent="0.4">
      <c r="A18" s="23" t="s">
        <v>8</v>
      </c>
      <c r="B18" t="s">
        <v>10</v>
      </c>
      <c r="C18" t="s">
        <v>11</v>
      </c>
      <c r="D18" t="s">
        <v>12</v>
      </c>
    </row>
    <row r="19" spans="1:4" x14ac:dyDescent="0.4">
      <c r="A19" s="24" t="s">
        <v>14</v>
      </c>
      <c r="B19" s="28">
        <v>0.50168350168350173</v>
      </c>
      <c r="C19" s="28">
        <v>0.27762039660056659</v>
      </c>
      <c r="D19" s="28">
        <v>0.38</v>
      </c>
    </row>
    <row r="20" spans="1:4" x14ac:dyDescent="0.4">
      <c r="A20" s="24" t="s">
        <v>15</v>
      </c>
      <c r="B20" s="28">
        <v>0.49831649831649832</v>
      </c>
      <c r="C20" s="28">
        <v>0.72237960339943341</v>
      </c>
      <c r="D20" s="28">
        <v>0.62</v>
      </c>
    </row>
    <row r="21" spans="1:4" x14ac:dyDescent="0.4">
      <c r="A21" s="24" t="s">
        <v>12</v>
      </c>
      <c r="B21" s="28">
        <v>1</v>
      </c>
      <c r="C21" s="28">
        <v>1</v>
      </c>
      <c r="D21" s="28">
        <v>1</v>
      </c>
    </row>
    <row r="23" spans="1:4" x14ac:dyDescent="0.4">
      <c r="A23" s="23" t="s">
        <v>9</v>
      </c>
      <c r="B23" s="23" t="s">
        <v>13</v>
      </c>
    </row>
    <row r="24" spans="1:4" x14ac:dyDescent="0.4">
      <c r="A24" s="23" t="s">
        <v>8</v>
      </c>
      <c r="B24" t="s">
        <v>10</v>
      </c>
      <c r="C24" t="s">
        <v>11</v>
      </c>
      <c r="D24" t="s">
        <v>12</v>
      </c>
    </row>
    <row r="25" spans="1:4" x14ac:dyDescent="0.4">
      <c r="A25" s="24" t="s">
        <v>16</v>
      </c>
      <c r="B25" s="27">
        <v>136</v>
      </c>
      <c r="C25" s="27">
        <v>143</v>
      </c>
      <c r="D25" s="27">
        <v>279</v>
      </c>
    </row>
    <row r="26" spans="1:4" x14ac:dyDescent="0.4">
      <c r="A26" s="24" t="s">
        <v>17</v>
      </c>
      <c r="B26" s="27">
        <v>9</v>
      </c>
      <c r="C26" s="27">
        <v>63</v>
      </c>
      <c r="D26" s="27">
        <v>72</v>
      </c>
    </row>
    <row r="27" spans="1:4" x14ac:dyDescent="0.4">
      <c r="A27" s="24" t="s">
        <v>18</v>
      </c>
      <c r="B27" s="27">
        <v>3</v>
      </c>
      <c r="C27" s="27">
        <v>49</v>
      </c>
      <c r="D27" s="27">
        <v>52</v>
      </c>
    </row>
    <row r="28" spans="1:4" x14ac:dyDescent="0.4">
      <c r="A28" s="24" t="s">
        <v>12</v>
      </c>
      <c r="B28" s="27">
        <v>148</v>
      </c>
      <c r="C28" s="27">
        <v>255</v>
      </c>
      <c r="D28" s="27">
        <v>403</v>
      </c>
    </row>
    <row r="31" spans="1:4" x14ac:dyDescent="0.4">
      <c r="A31" s="23" t="s">
        <v>19</v>
      </c>
      <c r="B31" s="23" t="s">
        <v>13</v>
      </c>
    </row>
    <row r="32" spans="1:4" x14ac:dyDescent="0.4">
      <c r="A32" s="23" t="s">
        <v>8</v>
      </c>
      <c r="B32" t="s">
        <v>10</v>
      </c>
      <c r="C32" t="s">
        <v>11</v>
      </c>
      <c r="D32" t="s">
        <v>12</v>
      </c>
    </row>
    <row r="33" spans="1:4" x14ac:dyDescent="0.4">
      <c r="A33" s="24" t="s">
        <v>20</v>
      </c>
      <c r="B33" s="29">
        <v>3.2258064516129031E-2</v>
      </c>
      <c r="C33" s="29">
        <v>4.1379310344827586E-2</v>
      </c>
      <c r="D33" s="29">
        <v>3.6666666666666667E-2</v>
      </c>
    </row>
    <row r="34" spans="1:4" x14ac:dyDescent="0.4">
      <c r="A34" s="24" t="s">
        <v>21</v>
      </c>
      <c r="B34" s="29">
        <v>0.19742489270386265</v>
      </c>
      <c r="C34" s="29">
        <v>0.21367521367521367</v>
      </c>
      <c r="D34" s="29">
        <v>0.20556745182012848</v>
      </c>
    </row>
    <row r="35" spans="1:4" x14ac:dyDescent="0.4">
      <c r="A35" s="24" t="s">
        <v>22</v>
      </c>
      <c r="B35" s="29">
        <v>1.1836734693877551</v>
      </c>
      <c r="C35" s="29">
        <v>1.1884615384615385</v>
      </c>
      <c r="D35" s="29">
        <v>1.1861386138613861</v>
      </c>
    </row>
    <row r="36" spans="1:4" x14ac:dyDescent="0.4">
      <c r="A36" s="24" t="s">
        <v>23</v>
      </c>
      <c r="B36" s="29">
        <v>1.3905723905723906</v>
      </c>
      <c r="C36" s="29">
        <v>1.5212464589235128</v>
      </c>
      <c r="D36" s="29">
        <v>1.4615384615384615</v>
      </c>
    </row>
    <row r="37" spans="1:4" x14ac:dyDescent="0.4">
      <c r="A37" s="24" t="s">
        <v>12</v>
      </c>
      <c r="B37" s="29">
        <v>2.5387205387205389</v>
      </c>
      <c r="C37" s="29">
        <v>2.5552407932011332</v>
      </c>
      <c r="D37" s="29">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B0C8A-ED2C-4230-AB9B-2B7EF83C2491}">
  <dimension ref="A3:D26"/>
  <sheetViews>
    <sheetView topLeftCell="A2" workbookViewId="0">
      <selection activeCell="B10" sqref="B10"/>
    </sheetView>
  </sheetViews>
  <sheetFormatPr defaultRowHeight="14.6" x14ac:dyDescent="0.4"/>
  <cols>
    <col min="1" max="1" width="16.84375" bestFit="1" customWidth="1"/>
    <col min="2" max="2" width="16.3046875" bestFit="1" customWidth="1"/>
    <col min="3" max="3" width="4" bestFit="1" customWidth="1"/>
    <col min="4" max="4" width="11.3046875" bestFit="1" customWidth="1"/>
  </cols>
  <sheetData>
    <row r="3" spans="1:4" x14ac:dyDescent="0.4">
      <c r="A3" s="23" t="s">
        <v>9</v>
      </c>
      <c r="B3" s="23" t="s">
        <v>13</v>
      </c>
    </row>
    <row r="4" spans="1:4" x14ac:dyDescent="0.4">
      <c r="A4" s="23" t="s">
        <v>8</v>
      </c>
      <c r="B4" t="s">
        <v>14</v>
      </c>
      <c r="C4" t="s">
        <v>15</v>
      </c>
      <c r="D4" t="s">
        <v>12</v>
      </c>
    </row>
    <row r="5" spans="1:4" x14ac:dyDescent="0.4">
      <c r="A5" s="24" t="s">
        <v>24</v>
      </c>
    </row>
    <row r="6" spans="1:4" x14ac:dyDescent="0.4">
      <c r="A6" s="25" t="s">
        <v>10</v>
      </c>
      <c r="B6" s="27">
        <v>20</v>
      </c>
      <c r="C6" s="27">
        <v>25</v>
      </c>
      <c r="D6" s="27">
        <v>45</v>
      </c>
    </row>
    <row r="7" spans="1:4" x14ac:dyDescent="0.4">
      <c r="A7" s="25" t="s">
        <v>11</v>
      </c>
      <c r="B7" s="27">
        <v>14</v>
      </c>
      <c r="C7" s="27">
        <v>35</v>
      </c>
      <c r="D7" s="27">
        <v>49</v>
      </c>
    </row>
    <row r="8" spans="1:4" x14ac:dyDescent="0.4">
      <c r="A8" s="24" t="s">
        <v>25</v>
      </c>
    </row>
    <row r="9" spans="1:4" x14ac:dyDescent="0.4">
      <c r="A9" s="25" t="s">
        <v>10</v>
      </c>
      <c r="B9" s="27">
        <v>25</v>
      </c>
      <c r="C9" s="27">
        <v>17</v>
      </c>
      <c r="D9" s="27">
        <v>42</v>
      </c>
    </row>
    <row r="10" spans="1:4" x14ac:dyDescent="0.4">
      <c r="A10" s="25" t="s">
        <v>11</v>
      </c>
      <c r="B10" s="27">
        <v>15</v>
      </c>
      <c r="C10" s="27">
        <v>35</v>
      </c>
      <c r="D10" s="27">
        <v>50</v>
      </c>
    </row>
    <row r="11" spans="1:4" x14ac:dyDescent="0.4">
      <c r="A11" s="24" t="s">
        <v>26</v>
      </c>
    </row>
    <row r="12" spans="1:4" x14ac:dyDescent="0.4">
      <c r="A12" s="25" t="s">
        <v>10</v>
      </c>
      <c r="B12" s="27">
        <v>14</v>
      </c>
      <c r="C12" s="27">
        <v>16</v>
      </c>
      <c r="D12" s="27">
        <v>30</v>
      </c>
    </row>
    <row r="13" spans="1:4" x14ac:dyDescent="0.4">
      <c r="A13" s="25" t="s">
        <v>11</v>
      </c>
      <c r="B13" s="27">
        <v>11</v>
      </c>
      <c r="C13" s="27">
        <v>50</v>
      </c>
      <c r="D13" s="27">
        <v>61</v>
      </c>
    </row>
    <row r="14" spans="1:4" x14ac:dyDescent="0.4">
      <c r="A14" s="24" t="s">
        <v>27</v>
      </c>
    </row>
    <row r="15" spans="1:4" x14ac:dyDescent="0.4">
      <c r="A15" s="25" t="s">
        <v>10</v>
      </c>
      <c r="B15" s="27">
        <v>19</v>
      </c>
      <c r="C15" s="27">
        <v>24</v>
      </c>
      <c r="D15" s="27">
        <v>43</v>
      </c>
    </row>
    <row r="16" spans="1:4" x14ac:dyDescent="0.4">
      <c r="A16" s="25" t="s">
        <v>11</v>
      </c>
      <c r="B16" s="27">
        <v>13</v>
      </c>
      <c r="C16" s="27">
        <v>35</v>
      </c>
      <c r="D16" s="27">
        <v>48</v>
      </c>
    </row>
    <row r="17" spans="1:4" x14ac:dyDescent="0.4">
      <c r="A17" s="24" t="s">
        <v>28</v>
      </c>
    </row>
    <row r="18" spans="1:4" x14ac:dyDescent="0.4">
      <c r="A18" s="25" t="s">
        <v>10</v>
      </c>
      <c r="B18" s="27">
        <v>27</v>
      </c>
      <c r="C18" s="27">
        <v>22</v>
      </c>
      <c r="D18" s="27">
        <v>49</v>
      </c>
    </row>
    <row r="19" spans="1:4" x14ac:dyDescent="0.4">
      <c r="A19" s="25" t="s">
        <v>11</v>
      </c>
      <c r="B19" s="27">
        <v>13</v>
      </c>
      <c r="C19" s="27">
        <v>30</v>
      </c>
      <c r="D19" s="27">
        <v>43</v>
      </c>
    </row>
    <row r="20" spans="1:4" x14ac:dyDescent="0.4">
      <c r="A20" s="24" t="s">
        <v>29</v>
      </c>
    </row>
    <row r="21" spans="1:4" x14ac:dyDescent="0.4">
      <c r="A21" s="25" t="s">
        <v>10</v>
      </c>
      <c r="B21" s="27">
        <v>23</v>
      </c>
      <c r="C21" s="27">
        <v>25</v>
      </c>
      <c r="D21" s="27">
        <v>48</v>
      </c>
    </row>
    <row r="22" spans="1:4" x14ac:dyDescent="0.4">
      <c r="A22" s="25" t="s">
        <v>11</v>
      </c>
      <c r="B22" s="27">
        <v>14</v>
      </c>
      <c r="C22" s="27">
        <v>40</v>
      </c>
      <c r="D22" s="27">
        <v>54</v>
      </c>
    </row>
    <row r="23" spans="1:4" x14ac:dyDescent="0.4">
      <c r="A23" s="24" t="s">
        <v>30</v>
      </c>
    </row>
    <row r="24" spans="1:4" x14ac:dyDescent="0.4">
      <c r="A24" s="25" t="s">
        <v>10</v>
      </c>
      <c r="B24" s="27">
        <v>21</v>
      </c>
      <c r="C24" s="27">
        <v>19</v>
      </c>
      <c r="D24" s="27">
        <v>40</v>
      </c>
    </row>
    <row r="25" spans="1:4" x14ac:dyDescent="0.4">
      <c r="A25" s="25" t="s">
        <v>11</v>
      </c>
      <c r="B25" s="27">
        <v>18</v>
      </c>
      <c r="C25" s="27">
        <v>30</v>
      </c>
      <c r="D25" s="27">
        <v>48</v>
      </c>
    </row>
    <row r="26" spans="1:4" x14ac:dyDescent="0.4">
      <c r="A26" s="24" t="s">
        <v>12</v>
      </c>
      <c r="B26" s="27">
        <v>247</v>
      </c>
      <c r="C26" s="27">
        <v>403</v>
      </c>
      <c r="D26" s="27">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70A3-07D6-4A18-8148-54D3F7163C25}">
  <dimension ref="A3:C8"/>
  <sheetViews>
    <sheetView workbookViewId="0">
      <selection activeCell="F16" sqref="F16"/>
    </sheetView>
  </sheetViews>
  <sheetFormatPr defaultRowHeight="14.6" x14ac:dyDescent="0.4"/>
  <cols>
    <col min="1" max="1" width="14.15234375" bestFit="1" customWidth="1"/>
    <col min="2" max="2" width="11.53515625" bestFit="1" customWidth="1"/>
    <col min="3" max="3" width="9.3828125" bestFit="1" customWidth="1"/>
  </cols>
  <sheetData>
    <row r="3" spans="1:3" x14ac:dyDescent="0.4">
      <c r="A3" s="23" t="s">
        <v>8</v>
      </c>
      <c r="B3" t="s">
        <v>31</v>
      </c>
      <c r="C3" t="s">
        <v>32</v>
      </c>
    </row>
    <row r="4" spans="1:3" x14ac:dyDescent="0.4">
      <c r="A4" s="24" t="s">
        <v>20</v>
      </c>
      <c r="B4" s="26">
        <v>4</v>
      </c>
      <c r="C4">
        <v>4</v>
      </c>
    </row>
    <row r="5" spans="1:3" x14ac:dyDescent="0.4">
      <c r="A5" s="24" t="s">
        <v>21</v>
      </c>
      <c r="B5" s="26">
        <v>36</v>
      </c>
      <c r="C5">
        <v>33</v>
      </c>
    </row>
    <row r="6" spans="1:3" x14ac:dyDescent="0.4">
      <c r="A6" s="24" t="s">
        <v>22</v>
      </c>
      <c r="B6" s="26">
        <v>270</v>
      </c>
      <c r="C6">
        <v>187</v>
      </c>
    </row>
    <row r="7" spans="1:3" x14ac:dyDescent="0.4">
      <c r="A7" s="24" t="s">
        <v>23</v>
      </c>
      <c r="B7" s="26">
        <v>392</v>
      </c>
      <c r="C7">
        <v>289</v>
      </c>
    </row>
    <row r="8" spans="1:3" x14ac:dyDescent="0.4">
      <c r="A8" s="24" t="s">
        <v>12</v>
      </c>
      <c r="B8" s="26">
        <v>702</v>
      </c>
      <c r="C8">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9495-FEA6-41FB-AA55-704F02E53F42}">
  <dimension ref="A3:D9"/>
  <sheetViews>
    <sheetView workbookViewId="0">
      <selection activeCell="G2" sqref="G2"/>
    </sheetView>
  </sheetViews>
  <sheetFormatPr defaultRowHeight="14.6" x14ac:dyDescent="0.4"/>
  <cols>
    <col min="1" max="1" width="14.15234375" bestFit="1" customWidth="1"/>
    <col min="2" max="2" width="17.3046875" bestFit="1" customWidth="1"/>
    <col min="3" max="3" width="9.84375" bestFit="1" customWidth="1"/>
    <col min="4" max="4" width="11.3828125" bestFit="1" customWidth="1"/>
    <col min="5" max="5" width="11.15234375" bestFit="1" customWidth="1"/>
    <col min="6" max="6" width="9.69140625" bestFit="1" customWidth="1"/>
    <col min="7" max="7" width="16.3828125" bestFit="1" customWidth="1"/>
    <col min="8" max="8" width="14.3046875" bestFit="1" customWidth="1"/>
  </cols>
  <sheetData>
    <row r="3" spans="1:4" x14ac:dyDescent="0.4">
      <c r="A3" s="23" t="s">
        <v>31</v>
      </c>
      <c r="B3" s="23" t="s">
        <v>13</v>
      </c>
    </row>
    <row r="4" spans="1:4" x14ac:dyDescent="0.4">
      <c r="A4" s="23" t="s">
        <v>8</v>
      </c>
      <c r="B4" t="s">
        <v>33</v>
      </c>
      <c r="C4" t="s">
        <v>34</v>
      </c>
      <c r="D4" t="s">
        <v>12</v>
      </c>
    </row>
    <row r="5" spans="1:4" x14ac:dyDescent="0.4">
      <c r="A5" s="24" t="s">
        <v>20</v>
      </c>
      <c r="B5" s="26">
        <v>4</v>
      </c>
      <c r="C5" s="26"/>
      <c r="D5" s="26">
        <v>4</v>
      </c>
    </row>
    <row r="6" spans="1:4" x14ac:dyDescent="0.4">
      <c r="A6" s="24" t="s">
        <v>21</v>
      </c>
      <c r="B6" s="26">
        <v>23</v>
      </c>
      <c r="C6" s="26">
        <v>13</v>
      </c>
      <c r="D6" s="26">
        <v>36</v>
      </c>
    </row>
    <row r="7" spans="1:4" x14ac:dyDescent="0.4">
      <c r="A7" s="24" t="s">
        <v>22</v>
      </c>
      <c r="B7" s="26">
        <v>61</v>
      </c>
      <c r="C7" s="26">
        <v>209</v>
      </c>
      <c r="D7" s="26">
        <v>270</v>
      </c>
    </row>
    <row r="8" spans="1:4" x14ac:dyDescent="0.4">
      <c r="A8" s="24" t="s">
        <v>23</v>
      </c>
      <c r="B8" s="26">
        <v>105</v>
      </c>
      <c r="C8" s="26">
        <v>287</v>
      </c>
      <c r="D8" s="26">
        <v>392</v>
      </c>
    </row>
    <row r="9" spans="1:4" x14ac:dyDescent="0.4">
      <c r="A9" s="24" t="s">
        <v>12</v>
      </c>
      <c r="B9" s="26">
        <v>193</v>
      </c>
      <c r="C9" s="26">
        <v>509</v>
      </c>
      <c r="D9" s="26">
        <v>702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7E122-FBB0-40A3-83CC-069B0792220D}">
  <dimension ref="A3:D12"/>
  <sheetViews>
    <sheetView workbookViewId="0">
      <selection activeCell="I4" sqref="I4"/>
    </sheetView>
  </sheetViews>
  <sheetFormatPr defaultRowHeight="14.6" x14ac:dyDescent="0.4"/>
  <cols>
    <col min="1" max="1" width="17" bestFit="1" customWidth="1"/>
    <col min="2" max="2" width="17.3046875" bestFit="1" customWidth="1"/>
    <col min="3" max="3" width="4.15234375" bestFit="1" customWidth="1"/>
    <col min="4" max="4" width="11.3828125" bestFit="1" customWidth="1"/>
  </cols>
  <sheetData>
    <row r="3" spans="1:4" x14ac:dyDescent="0.4">
      <c r="A3" s="23" t="s">
        <v>9</v>
      </c>
      <c r="B3" s="23" t="s">
        <v>13</v>
      </c>
    </row>
    <row r="4" spans="1:4" x14ac:dyDescent="0.4">
      <c r="A4" s="23" t="s">
        <v>8</v>
      </c>
      <c r="B4" t="s">
        <v>14</v>
      </c>
      <c r="C4" t="s">
        <v>15</v>
      </c>
      <c r="D4" t="s">
        <v>12</v>
      </c>
    </row>
    <row r="5" spans="1:4" x14ac:dyDescent="0.4">
      <c r="A5" s="24" t="s">
        <v>35</v>
      </c>
      <c r="B5" s="27">
        <v>15</v>
      </c>
      <c r="C5" s="27">
        <v>18</v>
      </c>
      <c r="D5" s="27">
        <v>33</v>
      </c>
    </row>
    <row r="6" spans="1:4" x14ac:dyDescent="0.4">
      <c r="A6" s="24" t="s">
        <v>36</v>
      </c>
      <c r="B6" s="27">
        <v>64</v>
      </c>
      <c r="C6" s="27">
        <v>17</v>
      </c>
      <c r="D6" s="27">
        <v>81</v>
      </c>
    </row>
    <row r="7" spans="1:4" x14ac:dyDescent="0.4">
      <c r="A7" s="24" t="s">
        <v>37</v>
      </c>
      <c r="B7" s="27">
        <v>13</v>
      </c>
      <c r="C7" s="27">
        <v>15</v>
      </c>
      <c r="D7" s="27">
        <v>28</v>
      </c>
    </row>
    <row r="8" spans="1:4" x14ac:dyDescent="0.4">
      <c r="A8" s="24" t="s">
        <v>38</v>
      </c>
      <c r="B8" s="27">
        <v>17</v>
      </c>
      <c r="C8" s="27">
        <v>38</v>
      </c>
      <c r="D8" s="27">
        <v>55</v>
      </c>
    </row>
    <row r="9" spans="1:4" x14ac:dyDescent="0.4">
      <c r="A9" s="24" t="s">
        <v>39</v>
      </c>
      <c r="B9" s="27">
        <v>8</v>
      </c>
      <c r="C9" s="27">
        <v>24</v>
      </c>
      <c r="D9" s="27">
        <v>32</v>
      </c>
    </row>
    <row r="10" spans="1:4" x14ac:dyDescent="0.4">
      <c r="A10" s="24" t="s">
        <v>40</v>
      </c>
      <c r="B10" s="27">
        <v>18</v>
      </c>
      <c r="C10" s="27">
        <v>18</v>
      </c>
      <c r="D10" s="27">
        <v>36</v>
      </c>
    </row>
    <row r="11" spans="1:4" x14ac:dyDescent="0.4">
      <c r="A11" s="24" t="s">
        <v>41</v>
      </c>
      <c r="B11" s="27">
        <v>14</v>
      </c>
      <c r="C11" s="27">
        <v>18</v>
      </c>
      <c r="D11" s="27">
        <v>32</v>
      </c>
    </row>
    <row r="12" spans="1:4" x14ac:dyDescent="0.4">
      <c r="A12" s="24" t="s">
        <v>12</v>
      </c>
      <c r="B12" s="27">
        <v>149</v>
      </c>
      <c r="C12" s="27">
        <v>148</v>
      </c>
      <c r="D12" s="27">
        <v>297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AF1C-1502-427B-B56D-9BB642FEC98C}">
  <dimension ref="A3:D26"/>
  <sheetViews>
    <sheetView workbookViewId="0">
      <selection activeCell="F3" sqref="F3"/>
    </sheetView>
  </sheetViews>
  <sheetFormatPr defaultRowHeight="14.6" x14ac:dyDescent="0.4"/>
  <cols>
    <col min="1" max="1" width="19.15234375" bestFit="1" customWidth="1"/>
    <col min="2" max="2" width="16.3046875" bestFit="1" customWidth="1"/>
    <col min="3" max="3" width="3.15234375" bestFit="1" customWidth="1"/>
    <col min="4" max="4" width="11.3046875" bestFit="1" customWidth="1"/>
    <col min="5" max="5" width="19.15234375" bestFit="1" customWidth="1"/>
    <col min="6" max="6" width="29.69140625" bestFit="1" customWidth="1"/>
    <col min="7" max="7" width="24.15234375" bestFit="1" customWidth="1"/>
    <col min="8" max="16" width="11.53515625" bestFit="1" customWidth="1"/>
    <col min="17" max="17" width="11.3046875" bestFit="1" customWidth="1"/>
  </cols>
  <sheetData>
    <row r="3" spans="1:4" x14ac:dyDescent="0.4">
      <c r="A3" s="23" t="s">
        <v>42</v>
      </c>
      <c r="B3" s="23" t="s">
        <v>13</v>
      </c>
    </row>
    <row r="4" spans="1:4" x14ac:dyDescent="0.4">
      <c r="A4" s="23" t="s">
        <v>8</v>
      </c>
      <c r="B4" t="s">
        <v>14</v>
      </c>
      <c r="C4" t="s">
        <v>15</v>
      </c>
      <c r="D4" t="s">
        <v>12</v>
      </c>
    </row>
    <row r="5" spans="1:4" x14ac:dyDescent="0.4">
      <c r="A5" s="24" t="s">
        <v>24</v>
      </c>
    </row>
    <row r="6" spans="1:4" x14ac:dyDescent="0.4">
      <c r="A6" s="25" t="s">
        <v>10</v>
      </c>
      <c r="B6" s="26">
        <v>76.815238095238087</v>
      </c>
      <c r="C6" s="26">
        <v>28.947199999999999</v>
      </c>
      <c r="D6" s="26">
        <v>50.800000000000004</v>
      </c>
    </row>
    <row r="7" spans="1:4" x14ac:dyDescent="0.4">
      <c r="A7" s="25" t="s">
        <v>11</v>
      </c>
      <c r="B7" s="26">
        <v>112.63642857142858</v>
      </c>
      <c r="C7" s="26">
        <v>20.302857142857142</v>
      </c>
      <c r="D7" s="26">
        <v>46.683877551020416</v>
      </c>
    </row>
    <row r="8" spans="1:4" x14ac:dyDescent="0.4">
      <c r="A8" s="24" t="s">
        <v>25</v>
      </c>
    </row>
    <row r="9" spans="1:4" x14ac:dyDescent="0.4">
      <c r="A9" s="25" t="s">
        <v>10</v>
      </c>
      <c r="B9" s="26">
        <v>86.816800000000001</v>
      </c>
      <c r="C9" s="26">
        <v>15.668823529411766</v>
      </c>
      <c r="D9" s="26">
        <v>58.018809523809523</v>
      </c>
    </row>
    <row r="10" spans="1:4" x14ac:dyDescent="0.4">
      <c r="A10" s="25" t="s">
        <v>11</v>
      </c>
      <c r="B10" s="26">
        <v>63.764000000000003</v>
      </c>
      <c r="C10" s="26">
        <v>16.629428571428569</v>
      </c>
      <c r="D10" s="26">
        <v>30.7698</v>
      </c>
    </row>
    <row r="11" spans="1:4" x14ac:dyDescent="0.4">
      <c r="A11" s="24" t="s">
        <v>26</v>
      </c>
    </row>
    <row r="12" spans="1:4" x14ac:dyDescent="0.4">
      <c r="A12" s="25" t="s">
        <v>10</v>
      </c>
      <c r="B12" s="26">
        <v>55.166428571428575</v>
      </c>
      <c r="C12" s="26">
        <v>10.90764705882353</v>
      </c>
      <c r="D12" s="26">
        <v>30.895483870967741</v>
      </c>
    </row>
    <row r="13" spans="1:4" x14ac:dyDescent="0.4">
      <c r="A13" s="25" t="s">
        <v>11</v>
      </c>
      <c r="B13" s="26">
        <v>130.64363636363635</v>
      </c>
      <c r="C13" s="26">
        <v>18.820399999999999</v>
      </c>
      <c r="D13" s="26">
        <v>38.985245901639345</v>
      </c>
    </row>
    <row r="14" spans="1:4" x14ac:dyDescent="0.4">
      <c r="A14" s="24" t="s">
        <v>27</v>
      </c>
    </row>
    <row r="15" spans="1:4" x14ac:dyDescent="0.4">
      <c r="A15" s="25" t="s">
        <v>10</v>
      </c>
      <c r="B15" s="26">
        <v>88.446315789473687</v>
      </c>
      <c r="C15" s="26">
        <v>18.317083333333333</v>
      </c>
      <c r="D15" s="26">
        <v>49.304418604651168</v>
      </c>
    </row>
    <row r="16" spans="1:4" x14ac:dyDescent="0.4">
      <c r="A16" s="25" t="s">
        <v>11</v>
      </c>
      <c r="B16" s="26">
        <v>83.696923076923071</v>
      </c>
      <c r="C16" s="26">
        <v>18.36611111111111</v>
      </c>
      <c r="D16" s="26">
        <v>35.698775510204079</v>
      </c>
    </row>
    <row r="17" spans="1:4" x14ac:dyDescent="0.4">
      <c r="A17" s="24" t="s">
        <v>28</v>
      </c>
    </row>
    <row r="18" spans="1:4" x14ac:dyDescent="0.4">
      <c r="A18" s="25" t="s">
        <v>10</v>
      </c>
      <c r="B18" s="26">
        <v>86.20703703703704</v>
      </c>
      <c r="C18" s="26">
        <v>12.388260869565217</v>
      </c>
      <c r="D18" s="26">
        <v>52.250399999999999</v>
      </c>
    </row>
    <row r="19" spans="1:4" x14ac:dyDescent="0.4">
      <c r="A19" s="25" t="s">
        <v>11</v>
      </c>
      <c r="B19" s="26">
        <v>66.261538461538464</v>
      </c>
      <c r="C19" s="26">
        <v>33.782258064516128</v>
      </c>
      <c r="D19" s="26">
        <v>43.378409090909095</v>
      </c>
    </row>
    <row r="20" spans="1:4" x14ac:dyDescent="0.4">
      <c r="A20" s="24" t="s">
        <v>29</v>
      </c>
    </row>
    <row r="21" spans="1:4" x14ac:dyDescent="0.4">
      <c r="A21" s="25" t="s">
        <v>10</v>
      </c>
      <c r="B21" s="26">
        <v>68.317826086956515</v>
      </c>
      <c r="C21" s="26">
        <v>12.6516</v>
      </c>
      <c r="D21" s="26">
        <v>39.324999999999996</v>
      </c>
    </row>
    <row r="22" spans="1:4" x14ac:dyDescent="0.4">
      <c r="A22" s="25" t="s">
        <v>11</v>
      </c>
      <c r="B22" s="26">
        <v>74.398571428571429</v>
      </c>
      <c r="C22" s="26">
        <v>19.814146341463413</v>
      </c>
      <c r="D22" s="26">
        <v>33.708363636363636</v>
      </c>
    </row>
    <row r="23" spans="1:4" x14ac:dyDescent="0.4">
      <c r="A23" s="24" t="s">
        <v>30</v>
      </c>
    </row>
    <row r="24" spans="1:4" x14ac:dyDescent="0.4">
      <c r="A24" s="25" t="s">
        <v>10</v>
      </c>
      <c r="B24" s="26">
        <v>73.84571428571428</v>
      </c>
      <c r="C24" s="26">
        <v>7.696315789473684</v>
      </c>
      <c r="D24" s="26">
        <v>42.424750000000003</v>
      </c>
    </row>
    <row r="25" spans="1:4" x14ac:dyDescent="0.4">
      <c r="A25" s="25" t="s">
        <v>11</v>
      </c>
      <c r="B25" s="26">
        <v>93.846666666666664</v>
      </c>
      <c r="C25" s="26">
        <v>17.697741935483872</v>
      </c>
      <c r="D25" s="26">
        <v>45.670816326530613</v>
      </c>
    </row>
    <row r="26" spans="1:4" x14ac:dyDescent="0.4">
      <c r="A26" s="24" t="s">
        <v>12</v>
      </c>
      <c r="B26" s="26">
        <v>82.002983870967753</v>
      </c>
      <c r="C26" s="26">
        <v>18.742371638141808</v>
      </c>
      <c r="D26" s="26">
        <v>42.621567732115679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57A7-0ED5-462E-A9D5-E4989F554B31}">
  <dimension ref="A3:C28"/>
  <sheetViews>
    <sheetView topLeftCell="A13" workbookViewId="0">
      <selection activeCell="G35" sqref="G35"/>
    </sheetView>
  </sheetViews>
  <sheetFormatPr defaultRowHeight="14.6" x14ac:dyDescent="0.4"/>
  <cols>
    <col min="1" max="1" width="14.15234375" bestFit="1" customWidth="1"/>
    <col min="2" max="2" width="17" bestFit="1" customWidth="1"/>
    <col min="3" max="3" width="10.3046875" bestFit="1" customWidth="1"/>
  </cols>
  <sheetData>
    <row r="3" spans="1:3" x14ac:dyDescent="0.4">
      <c r="A3" s="23" t="s">
        <v>8</v>
      </c>
      <c r="B3" t="s">
        <v>9</v>
      </c>
      <c r="C3" t="s">
        <v>43</v>
      </c>
    </row>
    <row r="4" spans="1:3" x14ac:dyDescent="0.4">
      <c r="A4" s="24" t="s">
        <v>20</v>
      </c>
    </row>
    <row r="5" spans="1:3" x14ac:dyDescent="0.4">
      <c r="A5" s="25" t="s">
        <v>44</v>
      </c>
      <c r="B5" s="27">
        <v>21</v>
      </c>
      <c r="C5" s="26"/>
    </row>
    <row r="6" spans="1:3" x14ac:dyDescent="0.4">
      <c r="A6" s="25" t="s">
        <v>45</v>
      </c>
      <c r="B6" s="27">
        <v>26</v>
      </c>
      <c r="C6" s="26">
        <v>5</v>
      </c>
    </row>
    <row r="7" spans="1:3" x14ac:dyDescent="0.4">
      <c r="A7" s="25" t="s">
        <v>46</v>
      </c>
      <c r="B7" s="27">
        <v>34</v>
      </c>
      <c r="C7" s="26">
        <v>8</v>
      </c>
    </row>
    <row r="8" spans="1:3" x14ac:dyDescent="0.4">
      <c r="A8" s="25" t="s">
        <v>47</v>
      </c>
      <c r="B8" s="27">
        <v>42</v>
      </c>
      <c r="C8" s="26">
        <v>10</v>
      </c>
    </row>
    <row r="9" spans="1:3" x14ac:dyDescent="0.4">
      <c r="A9" s="24" t="s">
        <v>48</v>
      </c>
      <c r="B9" s="27">
        <v>42</v>
      </c>
      <c r="C9" s="26">
        <v>23</v>
      </c>
    </row>
    <row r="10" spans="1:3" x14ac:dyDescent="0.4">
      <c r="A10" s="24" t="s">
        <v>21</v>
      </c>
    </row>
    <row r="11" spans="1:3" x14ac:dyDescent="0.4">
      <c r="A11" s="25" t="s">
        <v>44</v>
      </c>
      <c r="B11" s="27">
        <v>52</v>
      </c>
      <c r="C11" s="26">
        <v>11</v>
      </c>
    </row>
    <row r="12" spans="1:3" x14ac:dyDescent="0.4">
      <c r="A12" s="25" t="s">
        <v>45</v>
      </c>
      <c r="B12" s="27">
        <v>62</v>
      </c>
      <c r="C12" s="26">
        <v>10</v>
      </c>
    </row>
    <row r="13" spans="1:3" x14ac:dyDescent="0.4">
      <c r="A13" s="25" t="s">
        <v>46</v>
      </c>
      <c r="B13" s="27">
        <v>82</v>
      </c>
      <c r="C13" s="26">
        <v>21</v>
      </c>
    </row>
    <row r="14" spans="1:3" x14ac:dyDescent="0.4">
      <c r="A14" s="25" t="s">
        <v>47</v>
      </c>
      <c r="B14" s="27">
        <v>104</v>
      </c>
      <c r="C14" s="26">
        <v>25</v>
      </c>
    </row>
    <row r="15" spans="1:3" x14ac:dyDescent="0.4">
      <c r="A15" s="24" t="s">
        <v>49</v>
      </c>
      <c r="B15" s="27">
        <v>104</v>
      </c>
      <c r="C15" s="26">
        <v>67</v>
      </c>
    </row>
    <row r="16" spans="1:3" x14ac:dyDescent="0.4">
      <c r="A16" s="24" t="s">
        <v>22</v>
      </c>
    </row>
    <row r="17" spans="1:3" x14ac:dyDescent="0.4">
      <c r="A17" s="25" t="s">
        <v>44</v>
      </c>
      <c r="B17" s="27">
        <v>93</v>
      </c>
      <c r="C17" s="26">
        <v>28</v>
      </c>
    </row>
    <row r="18" spans="1:3" x14ac:dyDescent="0.4">
      <c r="A18" s="25" t="s">
        <v>45</v>
      </c>
      <c r="B18" s="27">
        <v>96</v>
      </c>
      <c r="C18" s="26">
        <v>51</v>
      </c>
    </row>
    <row r="19" spans="1:3" x14ac:dyDescent="0.4">
      <c r="A19" s="25" t="s">
        <v>46</v>
      </c>
      <c r="B19" s="27">
        <v>107</v>
      </c>
      <c r="C19" s="26">
        <v>77</v>
      </c>
    </row>
    <row r="20" spans="1:3" x14ac:dyDescent="0.4">
      <c r="A20" s="25" t="s">
        <v>47</v>
      </c>
      <c r="B20" s="27">
        <v>112</v>
      </c>
      <c r="C20" s="26">
        <v>50</v>
      </c>
    </row>
    <row r="21" spans="1:3" x14ac:dyDescent="0.4">
      <c r="A21" s="24" t="s">
        <v>50</v>
      </c>
      <c r="B21" s="27">
        <v>112</v>
      </c>
      <c r="C21" s="26">
        <v>206</v>
      </c>
    </row>
    <row r="22" spans="1:3" x14ac:dyDescent="0.4">
      <c r="A22" s="24" t="s">
        <v>23</v>
      </c>
    </row>
    <row r="23" spans="1:3" x14ac:dyDescent="0.4">
      <c r="A23" s="25" t="s">
        <v>44</v>
      </c>
      <c r="B23" s="27">
        <v>118</v>
      </c>
      <c r="C23" s="26">
        <v>52</v>
      </c>
    </row>
    <row r="24" spans="1:3" x14ac:dyDescent="0.4">
      <c r="A24" s="25" t="s">
        <v>45</v>
      </c>
      <c r="B24" s="27">
        <v>139</v>
      </c>
      <c r="C24" s="26">
        <v>99</v>
      </c>
    </row>
    <row r="25" spans="1:3" x14ac:dyDescent="0.4">
      <c r="A25" s="25" t="s">
        <v>46</v>
      </c>
      <c r="B25" s="27">
        <v>139</v>
      </c>
      <c r="C25" s="26">
        <v>114</v>
      </c>
    </row>
    <row r="26" spans="1:3" x14ac:dyDescent="0.4">
      <c r="A26" s="25" t="s">
        <v>47</v>
      </c>
      <c r="B26" s="27">
        <v>148</v>
      </c>
      <c r="C26" s="26">
        <v>62</v>
      </c>
    </row>
    <row r="27" spans="1:3" x14ac:dyDescent="0.4">
      <c r="A27" s="24" t="s">
        <v>51</v>
      </c>
      <c r="B27" s="27">
        <v>148</v>
      </c>
      <c r="C27" s="26">
        <v>327</v>
      </c>
    </row>
    <row r="28" spans="1:3" x14ac:dyDescent="0.4">
      <c r="A28" s="24" t="s">
        <v>12</v>
      </c>
      <c r="B28" s="27">
        <v>148</v>
      </c>
      <c r="C28" s="26">
        <v>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12.xml>��< ? x m l   v e r s i o n = " 1 . 0 "   e n c o d i n g = " U T F - 1 6 " ? > < G e m i n i   x m l n s = " h t t p : / / g e m i n i / p i v o t c u s t o m i z a t i o n / P o w e r P i v o t V e r s i o n " > < C u s t o m C o n t e n t > < ! [ C D A T A [ 2 0 1 5 . 1 3 0 . 8 0 0 . 1 3 2 1 ] ] > < / C u s t o m C o n t e n t > < / G e m i n i > 
</file>

<file path=customXml/item13.xml>��< ? x m l   v e r s i o n = " 1 . 0 "   e n c o d i n g = " U T F - 1 6 " ? > < G e m i n i   x m l n s = " h t t p : / / g e m i n i / p i v o t c u s t o m i z a t i o n / I s S a n d b o x E m b e d d e d " > < C u s t o m C o n t e n t > < ! [ C D A T A [ y e s ] ] > < / C u s t o m C o n t e n t > < / G e m i n i > 
</file>

<file path=customXml/item14.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C l i e n t W i n d o w X M L " > < C u s t o m C o n t e n t > < ! [ C D A T A [ H R   D a t a _ a 3 c a b 3 5 d - b 5 4 f - 4 a a f - 9 8 f 7 - 9 5 8 6 2 7 e c 7 7 8 b ] ] > < / C u s t o m C o n t e n t > < / G e m i n i > 
</file>

<file path=customXml/item22.xml>��< ? x m l   v e r s i o n = " 1 . 0 "   e n c o d i n g = " U T F - 1 6 " ? > < G e m i n i   x m l n s = " h t t p : / / g e m i n i / p i v o t c u s t o m i z a t i o n / S h o w H i d d e n " > < C u s t o m C o n t e n t > < ! [ C D A T A [ T r u e ] ] > < / C u s t o m C o n t e n t > < / G e m i n i > 
</file>

<file path=customXml/item23.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6.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D a t a M a s h u p   s q m i d = " 6 4 8 a a a d b - 7 2 4 8 - 4 0 1 0 - b e a 2 - 0 e a 2 3 a 8 c 2 1 8 a "   x m l n s = " h t t p : / / s c h e m a s . m i c r o s o f t . c o m / D a t a M a s h u p " > A A A A A P o G A A B Q S w M E F A A C A A g A W Z W 5 W L k W t + u k A A A A 9 g A A A B I A H A B D b 2 5 m a W c v U G F j a 2 F n Z S 5 4 b W w g o h g A K K A U A A A A A A A A A A A A A A A A A A A A A A A A A A A A h Y 9 B D o I w F E S v Q r q n L T U m h H x K j F t J T I z G b V M r N M L H Q L H c z Y V H 8 g p i F H X n c t 6 8 x c z 9 e o N s q K v g Y t r O N p i S i H I S G N T N w W K R k t 4 d w 5 h k E t Z K n 1 R h g l H G L h m 6 Q 0 p K 5 8 4 J Y 9 5 7 6 m e 0 a Q s m O I / Y P l 9 t d G l q R T 6 y / S + H F j u n U B s i Y f c a I w W N R E z F X F A O b I K Q W / w K Y t z 7 b H 8 g L P v K 9 a 2 R B s P F F t g U g b 0 / y A d Q S w M E F A A C A A g A W Z W 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m V u V h 4 W 9 3 8 9 A M A A K M U A A A T A B w A R m 9 y b X V s Y X M v U 2 V j d G l v b j E u b S C i G A A o o B Q A A A A A A A A A A A A A A A A A A A A A A A A A A A D t V t 9 v 4 j g Q f q / U / 8 F y X 0 D K o q O 6 2 4 e 9 Z V d d f i w 8 t K X A a h 8 I D 4 Z M I W r i c L b D N k L 8 7 z e O Q x J I Q n t q T 3 d 7 1 7 4 0 z N j z f f P N 2 B 4 J C + U G n I z N / + b v 5 2 f n Z 3 L F B D j k g v Z H p M M U o 6 R F P F D n Z w T / x k E o F o C W X u A 5 I B o 9 1 w N Z o + 0 P 9 j c J Q t p + x B 1 m 3 3 L o C H c D 5 B 2 5 j s g t 9 1 w O Z C K Y y 1 2 + J P 1 w b u 9 / p B + k H X A F X N n j y P P Y P J Q g y f X t p G 9 3 H x f g 2 R 0 m V / O A C U d e 2 t 9 h 7 n K G Y E g w + S b D O 8 K 4 Q 4 Z D O 2 F t 0 7 p l K F 9 Q J K l A 5 9 R 3 H Q c 4 i U k 3 d V 4 T N v e g M Q Y P B R g F P 2 T N 5 G c R Y I s V m V 4 p J d x 5 q E D O P k / N 5 t l n 8 v E T U S K E L P 6 A b 4 I H I O 1 Q q s A n v Z A b N T O A K 8 d p B 1 7 o 8 1 o l G Y t Q l I L L + 0 D 4 s Y 3 c C w y G w t K E z U X l g t o 0 E W 9 W z 0 i N g D M f Y Q x w P l 3 j S e y 1 a v o W 2 d I b X K m 5 G V 0 a 8 c 9 d H s Q P N g h y q 1 Y g S q C M s h l U g Z T G y M c + I U M O t v u 4 x m p j n B g l i Z a D N f 7 4 O 9 W 9 g u p J 3 U 0 0 s 1 b T 0 y l U F u G C j p m / R p O 2 0 3 q u F O 0 V 4 0 v N N l p D R j I N Z O J r p 4 5 f k Z u 1 P R Z K 4 Q a i 4 F H t t I j Y 8 6 n R w e / Y 2 P X X g w 5 a B 1 y 9 / 7 W h E W L z V 0 A A U Q h x t Y T i 2 q 5 a c X f x V Q T h u r C h N y y Y J i D 8 P B X G o 9 j u y h v 4 0 X d F k f i X b 2 Q E S 2 y 4 g k c v L 0 1 r y K J Y y j L w E T C Z x d r D Y 2 r l K U y A h x o l k s X U j e 8 a j 9 Z K 7 j f y 0 J + D M M S Z o x k e b S w 5 H E m v 5 Q + g d m S n 4 q A / r G 3 V Y c s v a z 7 Z R 8 f o u o G O q 5 M q W l Q u V m h X P z 9 z e T n + 4 V u R b / 2 f / L 2 4 Y R t 3 y e I r E H m b B L a / 7 N I 7 N p M k t 7 J S D T J k A u u I V 3 5 c s i O l 0 M H I d C D T R X c h i K i l n x e L f N F M o w E + E s q 9 d 0 G 0 D j d b c S F a 1 C z T X X g U Z g R / h N i g T h x u d s g w u 8 X y X N P L r L S E b b l p d I J F 6 C O h W m W S 1 r Q D n u u 7 + K N F L a S V N G C r + d 4 i X b 4 I H K x e q 3 n 5 2 6 V F 7 s J A w V h F H r S y z 8 Z N w G G W t f 0 Q S a E P H 0 x g 2 E K 5 c 5 R 4 E n v 6 d k 8 T + 5 X n j R f M w 8 o b B Q 6 a u R A 1 1 m e a P n + x g i i t Z o u A d E s p P A J m z E Q P Z Q s 9 F h 9 P + o E + o a V N 6 Y 6 S W a n 2 z x C 9 W u g 6 a X 3 K N v z z l X r 9 a u m I + 4 p V R M 9 K a u I d d v l K 4 B U n / 9 K F F P g P T K Q X k t 0 B + a C C t Z 1 E + s l n y q p R 8 j 8 9 Q Z a h d Y U I x G F G 2 q H L 9 d 1 V K + M + N T R u T 4 C 8 Z D r d E y s r 3 d P T 6 N E Q S m q X 9 b d B 9 G 0 Q / Z 8 O o n H 7 v / 7 d / + L 5 M H u C j w d C w / g F Q 2 E c 4 P U H w 2 f M g 1 l S b w O g 0 e z 0 2 F c x 7 W U y P n e 8 + 9 u E / 3 f M c 3 8 C U E s B A i 0 A F A A C A A g A W Z W 5 W L k W t + u k A A A A 9 g A A A B I A A A A A A A A A A A A A A A A A A A A A A E N v b m Z p Z y 9 Q Y W N r Y W d l L n h t b F B L A Q I t A B Q A A g A I A F m V u V g P y u m r p A A A A O k A A A A T A A A A A A A A A A A A A A A A A P A A A A B b Q 2 9 u d G V u d F 9 U e X B l c 1 0 u e G 1 s U E s B A i 0 A F A A C A A g A W Z W 5 W H h b 3 f z 0 A w A A o x Q A A B M A A A A A A A A A A A A A A A A A 4 Q E A A E Z v c m 1 1 b G F z L 1 N l Y 3 R p b 2 4 x L m 1 Q S w U G A A A A A A M A A w D C A A A A I 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0 s A A A A A A A A R 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J B Q U F B Q U F B Q U F C K 1 Z q e W h 3 Z V B M U W 9 0 R T J t N U 0 y Q V Z r R j F S e V l X N X p a b T l 5 Y l N C R 2 F X e G x J R 1 p 5 Y j I w Z 1 F 6 c G N B Q U F B Q U F B Q U F B Q U F B S T R w R z c 2 O C s r T k l x O G 9 h R W Z T Y k V G b 0 1 V M k Z 0 Y 0 d 4 b E l G R j F a W E o 1 Q U F G K 1 Z q e W h 3 Z V B M U W 9 0 R T J t N U 0 y Q V Z r Q U F B Q U F B Q U F B Q U J k S i t 3 T T d T U X V U T G J Y Q j Z p T H V w S D l H b F J 5 W V c 1 e l p t O X l i U 0 J H Y V d 4 b E l H W n l i M j B n Y U h J Z 1 p H R n p B Q U F D Q U F B Q U F B Q U F B R n h j b z M x V j R Z N U 9 v T 1 F u b D B M e X F J T U 9 T R 1 Z z Y 0 d W e U l G R j F a W E p w W l h N Q U F W M G 4 3 Q X p 0 S k M 1 T X R 0 Y 0 h x S X U 2 a 2 Y w Q U F B Q U E i I C 8 + P E V u d H J 5 I F R 5 c G U 9 I l J l b G F 0 a W 9 u c 2 h p c H M i I F Z h b H V l P S J z 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T k t M D I t M T Z U M D I 6 M z A 6 M D I u N z Y 5 M D c 3 M l o i I C 8 + P E V u d H J 5 I F R 5 c G U 9 I k Z p b G x F c n J v c k N v Z G U i I F Z h b H V l P S J z V W 5 r b m 9 3 b i I g L z 4 8 R W 5 0 c n k g V H l w Z T 0 i Q W R k Z W R U b 0 R h d G F N b 2 R l b C 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V 4 Y 2 V w d G l v b i I g L z 4 8 R W 5 0 c n k g V H l w Z T 0 i T m F t Z V V w Z G F 0 Z W R B Z n R l c k Z p b G w i I F Z h b H V l P S J s M S I g L z 4 8 R W 5 0 c n k g V H l w Z T 0 i R m l s b G V k Q 2 9 t c G x l d G V S Z X N 1 b H R U b 1 d v c m t z a G V l d C I g V m F s d W U 9 I m w w I i A v P j x F b n R y e S B U e X B l P S J R d W V y e U l E I i B W Y W x 1 Z T 0 i c 2 N i M j F k Y j l i L T g 2 N j g t N D F m O S 1 h Y T B k L W U z M j M 4 M 2 N j Z j d j M i 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E V u d H J 5 I F R 5 c G U 9 I l F 1 Z X J 5 S U Q i I F Z h b H V l P S J z O T M 3 Z T g w Y T U t N G E z N i 0 0 Y j J j L W I 5 Y T g t O G F m Z j Y 0 O W U 3 M z J h 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M b 2 F k V G 9 S Z X B v c n R E a X N h Y m x l Z C I g V m F s d W U 9 I m w x I i A v P j x F b n R y e S B U e X B l P S J R d W V y e U d y b 3 V w S U Q i I F Z h b H V l P S J z Y T E z Y z U 2 N 2 U t Z T N j M S 0 0 M m N i L T h i N D Q t Z G E 2 Z T R j Z D g w N T Y 0 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g 5 M D g y O V o i I C 8 + P E V u d H J 5 I F R 5 c G U 9 I k Z p b G x T d G F 0 d X M i I F Z h b H V l P S J z Q 2 9 t c G x l d G U i I C 8 + P E V u d H J 5 I F R 5 c G U 9 I l F 1 Z X J 5 S U Q i I F Z h b H V l P S J z O W E z O G Q 5 M T Q t M D Y 4 Y i 0 0 Y z l i L T g 3 O D g t Y W Y 5 Y j U 1 O D V l Z G Q 0 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x F b n R y e S B U e X B l P S J R d W V y e U l E I i B W Y W x 1 Z T 0 i c 2 F i Z W V l M D Y 0 L T M w N T M t N D R m M i 1 i Z G J l L T E 2 Y T R k O D g 1 Y j R j O C 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S F I l M j B E Y X R h P C 9 J d G V t U G F 0 a D 4 8 L 0 l 0 Z W 1 M b 2 N h d G l v b j 4 8 U 3 R h Y m x l R W 5 0 c m l l c z 4 8 R W 5 0 c n k g V H l w Z T 0 i S X N Q c m l 2 Y X R l I i B W Y W x 1 Z T 0 i b D A i I C 8 + P E V u d H J 5 I F R 5 c G U 9 I k J 1 Z m Z l c k 5 l e H R S Z W Z y Z X N o 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Q a X Z v d E 9 i a m V j d E 5 h b W U i I F Z h b H V l P S J z V G V u d X J l I V R l b n V y Z S 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T k t M D I t M T h U M T E 6 N T E 6 M T c u M D c 5 M D c x N F o i I C 8 + P E V u d H J 5 I F R 5 c G U 9 I k Z p b G x F c n J v c k N v d W 5 0 I i B W Y W x 1 Z T 0 i b D A i I C 8 + P E V u d H J 5 I F R 5 c G U 9 I k Z p b G x F c n J v c k N v Z G U i I F Z h b H V l P S J z V W 5 r b m 9 3 b i I g L z 4 8 R W 5 0 c n k g V H l w Z T 0 i R m l s b E N v d W 5 0 I i B W Y W x 1 Z T 0 i b D I y M T I 5 I i A v P j x F b n R y e S B U e X B l P S J B Z G R l Z F R v R G F 0 Y U 1 v Z G V s I i B W Y W x 1 Z T 0 i b D E i I C 8 + P E V u d H J 5 I F R 5 c G U 9 I l F 1 Z X J 5 S U Q i I F Z h b H V l P S J z O D N m N D d m N j Y t Z W Y 1 N C 0 0 Y T M 2 L T k 5 N T E t Z D V m N D Q x Y 2 I 0 M j Y y 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I U i U y M E R h d G E v R m l s d G V y Z W Q l M j B I a W R k Z W 4 l M j B G a W x l c z E 8 L 0 l 0 Z W 1 Q Y X R o P j w v S X R l b U x v Y 2 F 0 a W 9 u P j x T d G F i b G V F b n R y a W V z I C 8 + P C 9 J d G V t P j x J d G V t P j x J d G V t T G 9 j Y X R p b 2 4 + P E l 0 Z W 1 U e X B l P k Z v c m 1 1 b G E 8 L 0 l 0 Z W 1 U e X B l P j x J d G V t U G F 0 a D 5 T Z W N 0 a W 9 u M S 9 I U i U y M E R h d G E v S W 5 2 b 2 t l J T I w Q 3 V z d G 9 t J T I w R n V u Y 3 R p b 2 4 x P C 9 J d G V t U G F 0 a D 4 8 L 0 l 0 Z W 1 M b 2 N h d G l v b j 4 8 U 3 R h Y m x l R W 5 0 c m l l c y A v P j w v S X R l b T 4 8 S X R l b T 4 8 S X R l b U x v Y 2 F 0 a W 9 u P j x J d G V t V H l w Z T 5 G b 3 J t d W x h P C 9 J d G V t V H l w Z T 4 8 S X R l b V B h d G g + U 2 V j d G l v b j E v S F I l M j B E Y X R h L 1 J l b m F t Z W Q l M j B D b 2 x 1 b W 5 z M T w v S X R l b V B h d G g + P C 9 J d G V t T G 9 j Y X R p b 2 4 + P F N 0 Y W J s Z U V u d H J p Z X M g L z 4 8 L 0 l 0 Z W 0 + P E l 0 Z W 0 + P E l 0 Z W 1 M b 2 N h d G l v b j 4 8 S X R l b V R 5 c G U + R m 9 y b X V s Y T w v S X R l b V R 5 c G U + P E l 0 Z W 1 Q Y X R o P l N l Y 3 R p b 2 4 x L 0 h S J T I w R G F 0 Y S 9 S Z W 1 v d m V k J T I w T 3 R o Z X I l M j B D b 2 x 1 b W 5 z M T w v S X R l b V B h d G g + P C 9 J d G V t T G 9 j Y X R p b 2 4 + P F N 0 Y W J s Z U V u d H J p Z X M g L z 4 8 L 0 l 0 Z W 0 + P E l 0 Z W 0 + P E l 0 Z W 1 M b 2 N h d G l v b j 4 8 S X R l b V R 5 c G U + R m 9 y b X V s Y T w v S X R l b V R 5 c G U + P E l 0 Z W 1 Q Y X R o P l N l Y 3 R p b 2 4 x L 0 h S J T I w R G F 0 Y S 9 F e H B h b m R l Z C U y M F R h Y m x l J T I w Q 2 9 s d W 1 u M T w v S X R l b V B h d G g + P C 9 J d G V t T G 9 j Y X R p b 2 4 + P F N 0 Y W J s Z U V u d H J p Z X M g L z 4 8 L 0 l 0 Z W 0 + P E l 0 Z W 0 + P E l 0 Z W 1 M b 2 N h d G l v b j 4 8 S X R l b V R 5 c G U + R m 9 y b X V s Y T w v S X R l b V R 5 c G U + P E l 0 Z W 1 Q Y X R o P l N l Y 3 R p b 2 4 x L 0 h S J T I w R G F 0 Y S 9 D a G F u Z 2 V k J T I w V H l w Z T w v S X R l b V B h d G g + P C 9 J d G V t T G 9 j Y X R p b 2 4 + P F N 0 Y W J s Z U V u d H J p Z X M g L z 4 8 L 0 l 0 Z W 0 + P E l 0 Z W 0 + P E l 0 Z W 1 M b 2 N h d G l v b j 4 8 S X R l b V R 5 c G U + R m 9 y b X V s Y T w v S X R l b V R 5 c G U + P E l 0 Z W 1 Q Y X R o P l N l Y 3 R p b 2 4 x L 0 h S J T I w R G F 0 Y S 9 S Z W 1 v d m V k J T I w Q 2 9 s d W 1 u c z w v S X R l b V B h d G g + P C 9 J d G V t T G 9 j Y X R p b 2 4 + P F N 0 Y W J s Z U V u d H J p Z X M g L z 4 8 L 0 l 0 Z W 0 + P E l 0 Z W 0 + P E l 0 Z W 1 M b 2 N h d G l v b j 4 8 S X R l b V R 5 c G U + R m 9 y b X V s Y T w v S X R l b V R 5 c G U + P E l 0 Z W 1 Q Y X R o P l N l Y 3 R p b 2 4 x L 0 h S J T I w R G F 0 Y S 9 D a G F u Z 2 V k J T I w V H l w Z T E 8 L 0 l 0 Z W 1 Q Y X R o P j w v S X R l b U x v Y 2 F 0 a W 9 u P j x T d G F i b G V F b n R y a W V z I C 8 + P C 9 J d G V t P j x J d G V t P j x J d G V t T G 9 j Y X R p b 2 4 + P E l 0 Z W 1 U e X B l P k Z v c m 1 1 b G E 8 L 0 l 0 Z W 1 U e X B l P j x J d G V t U G F 0 a D 5 T Z W N 0 a W 9 u M S 9 o c i U y M G R h c z w v S X R l b V B h d G g + P C 9 J d G V t T G 9 j Y X R p b 2 4 + P F N 0 Y W J s Z U V u d H J p Z X M + P E V u d H J 5 I F R 5 c G U 9 I k l z U H J p d m F 0 Z S I g V m F s d W U 9 I m w w I i A v P j x F b n R y e S B U e X B l P S J R d W V y e U l E I i B W Y W x 1 Z T 0 i c z U y Y z M y N j Z l L T U x O G E t N D h l Y i 0 4 M j I 2 L T E 0 M G I 2 N j A 3 M j Q 4 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E w N S I g L z 4 8 R W 5 0 c n k g V H l w Z T 0 i R m l s b E V y c m 9 y Q 2 9 k Z S I g V m F s d W U 9 I n N V b m t u b 3 d u I i A v P j x F b n R y e S B U e X B l P S J G a W x s R X J y b 3 J D b 3 V u d C I g V m F s d W U 9 I m w w I i A v P j x F b n R y e S B U e X B l P S J G a W x s T G F z d F V w Z G F 0 Z W Q i I F Z h b H V l P S J k M j A y N C 0 w N S 0 y N V Q x M z o x M j o 0 O C 4 1 M z A y N j g 4 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a H I g Z G F z L 0 N o Y W 5 n Z W Q g V H l w Z S 5 7 R G F 0 Z S w x f S Z x d W 9 0 O y w m c X V v d D t T Z W N 0 a W 9 u M S 9 o c i B k Y X M v Q 2 h h b m d l Z C B U e X B l L n t F b X B J R C w y f S Z x d W 9 0 O y w m c X V v d D t T Z W N 0 a W 9 u M S 9 o c i B k Y X M v Q 2 h h b m d l Z C B U e X B l L n t H Z W 5 k Z X I s M 3 0 m c X V v d D s s J n F 1 b 3 Q 7 U 2 V j d G l v b j E v a H I g Z G F z L 0 N o Y W 5 n Z W Q g V H l w Z S 5 7 Q W d l L D R 9 J n F 1 b 3 Q 7 L C Z x d W 9 0 O 1 N l Y 3 R p b 2 4 x L 2 h y I G R h c y 9 D a G F u Z 2 V k I F R 5 c G U u e 0 V 0 a G 5 p Y 0 d y b 3 V w L D V 9 J n F 1 b 3 Q 7 L C Z x d W 9 0 O 1 N l Y 3 R p b 2 4 x L 2 h y I G R h c y 9 D a G F u Z 2 V k I F R 5 c G U u e 0 Z Q L D Z 9 J n F 1 b 3 Q 7 L C Z x d W 9 0 O 1 N l Y 3 R p b 2 4 x L 2 h y I G R h c y 9 D a G F u Z 2 V k I F R 5 c G U x L n t U Z X J t R G F 0 Z S w 2 f S Z x d W 9 0 O y w m c X V v d D t T Z W N 0 a W 9 u M S 9 o c i B k Y X M v Q 2 h h b m d l Z C B U e X B l L n t p c 0 5 l d 0 h p c m U s O H 0 m c X V v d D s s J n F 1 b 3 Q 7 U 2 V j d G l v b j E v a H I g Z G F z L 0 N o Y W 5 n Z W Q g V H l w Z S 5 7 Q l U g U m V n a W 9 u L D l 9 J n F 1 b 3 Q 7 L C Z x d W 9 0 O 1 N l Y 3 R p b 2 4 x L 2 h y I G R h c y 9 D a G F u Z 2 V k I F R 5 c G U u e 0 h p c m V E Y X R l L D E w f S Z x d W 9 0 O y w m c X V v d D t T Z W N 0 a W 9 u M S 9 o c i B k Y X M v Q 2 h h b m d l Z C B U e X B l L n t Q Y X l U e X B l L D E x f S Z x d W 9 0 O y w m c X V v d D t T Z W N 0 a W 9 u M S 9 o c i B k Y X M v Q 2 h h b m d l Z C B U e X B l M S 5 7 V G V y b V J l Y X N v b i w x M X 0 m c X V v d D s s J n F 1 b 3 Q 7 U 2 V j d G l v b j E v a H I g Z G F z L 0 N o Y W 5 n Z W Q g V H l w Z S 5 7 Q W d l R 3 J v d X A s M T N 9 J n F 1 b 3 Q 7 L C Z x d W 9 0 O 1 N l Y 3 R p b 2 4 x L 2 h y I G R h c y 9 D a G F u Z 2 V k I F R 5 c G U u e 1 R l b n V y Z U R h e X M s M T R 9 J n F 1 b 3 Q 7 L C Z x d W 9 0 O 1 N l Y 3 R p b 2 4 x L 2 h y I G R h c y 9 D a G F u Z 2 V k I F R 5 c G U u e 1 R l b n V y Z U 1 v b n R o c y w x N X 0 m c X V v d D s s J n F 1 b 3 Q 7 U 2 V j d G l v b j E v a H I g Z G F z L 0 N o Y W 5 n Z W Q g V H l w Z S 5 7 Q m F k S G l y Z X M s M T Z 9 J n F 1 b 3 Q 7 X S w m c X V v d D t D b 2 x 1 b W 5 D b 3 V u d C Z x d W 9 0 O z o x N i w m c X V v d D t L Z X l D b 2 x 1 b W 5 O Y W 1 l c y Z x d W 9 0 O z p b X S w m c X V v d D t D b 2 x 1 b W 5 J Z G V u d G l 0 a W V z J n F 1 b 3 Q 7 O l s m c X V v d D t T Z W N 0 a W 9 u M S 9 o c i B k Y X M v Q 2 h h b m d l Z C B U e X B l L n t E Y X R l L D F 9 J n F 1 b 3 Q 7 L C Z x d W 9 0 O 1 N l Y 3 R p b 2 4 x L 2 h y I G R h c y 9 D a G F u Z 2 V k I F R 5 c G U u e 0 V t c E l E L D J 9 J n F 1 b 3 Q 7 L C Z x d W 9 0 O 1 N l Y 3 R p b 2 4 x L 2 h y I G R h c y 9 D a G F u Z 2 V k I F R 5 c G U u e 0 d l b m R l c i w z f S Z x d W 9 0 O y w m c X V v d D t T Z W N 0 a W 9 u M S 9 o c i B k Y X M v Q 2 h h b m d l Z C B U e X B l L n t B Z 2 U s N H 0 m c X V v d D s s J n F 1 b 3 Q 7 U 2 V j d G l v b j E v a H I g Z G F z L 0 N o Y W 5 n Z W Q g V H l w Z S 5 7 R X R o b m l j R 3 J v d X A s N X 0 m c X V v d D s s J n F 1 b 3 Q 7 U 2 V j d G l v b j E v a H I g Z G F z L 0 N o Y W 5 n Z W Q g V H l w Z S 5 7 R l A s N n 0 m c X V v d D s s J n F 1 b 3 Q 7 U 2 V j d G l v b j E v a H I g Z G F z L 0 N o Y W 5 n Z W Q g V H l w Z T E u e 1 R l c m 1 E Y X R l L D Z 9 J n F 1 b 3 Q 7 L C Z x d W 9 0 O 1 N l Y 3 R p b 2 4 x L 2 h y I G R h c y 9 D a G F u Z 2 V k I F R 5 c G U u e 2 l z T m V 3 S G l y Z S w 4 f S Z x d W 9 0 O y w m c X V v d D t T Z W N 0 a W 9 u M S 9 o c i B k Y X M v Q 2 h h b m d l Z C B U e X B l L n t C V S B S Z W d p b 2 4 s O X 0 m c X V v d D s s J n F 1 b 3 Q 7 U 2 V j d G l v b j E v a H I g Z G F z L 0 N o Y W 5 n Z W Q g V H l w Z S 5 7 S G l y Z U R h d G U s M T B 9 J n F 1 b 3 Q 7 L C Z x d W 9 0 O 1 N l Y 3 R p b 2 4 x L 2 h y I G R h c y 9 D a G F u Z 2 V k I F R 5 c G U u e 1 B h e V R 5 c G U s M T F 9 J n F 1 b 3 Q 7 L C Z x d W 9 0 O 1 N l Y 3 R p b 2 4 x L 2 h y I G R h c y 9 D a G F u Z 2 V k I F R 5 c G U x L n t U Z X J t U m V h c 2 9 u L D E x f S Z x d W 9 0 O y w m c X V v d D t T Z W N 0 a W 9 u M S 9 o c i B k Y X M v Q 2 h h b m d l Z C B U e X B l L n t B Z 2 V H c m 9 1 c C w x M 3 0 m c X V v d D s s J n F 1 b 3 Q 7 U 2 V j d G l v b j E v a H I g Z G F z L 0 N o Y W 5 n Z W Q g V H l w Z S 5 7 V G V u d X J l R G F 5 c y w x N H 0 m c X V v d D s s J n F 1 b 3 Q 7 U 2 V j d G l v b j E v a H I g Z G F z L 0 N o Y W 5 n Z W Q g V H l w Z S 5 7 V G V u d X J l T W 9 u d G h z L D E 1 f S Z x d W 9 0 O y w m c X V v d D t T Z W N 0 a W 9 u M S 9 o c i B k Y X M v Q 2 h h b m d l Z C B U e X B l L n t C Y W R I a X J l c y w x N n 0 m c X V v d D t d L C Z x d W 9 0 O 1 J l b G F 0 a W 9 u c 2 h p c E l u Z m 8 m c X V v d D s 6 W 1 1 9 I i A v P j w v U 3 R h Y m x l R W 5 0 c m l l c z 4 8 L 0 l 0 Z W 0 + P E l 0 Z W 0 + P E l 0 Z W 1 M b 2 N h d G l v b j 4 8 S X R l b V R 5 c G U + R m 9 y b X V s Y T w v S X R l b V R 5 c G U + P E l 0 Z W 1 Q Y X R o P l N l Y 3 R p b 2 4 x L 2 h y J T I w Z G F z 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U X V l c n l J R C I g V m F s d W U 9 I n M 5 M z E 5 N m J l N C 1 j N D B l L T Q 5 Z T M t Y W E 4 N y 0 1 Z j F k N j U y M D g 3 O D c i I C 8 + P E V u d H J 5 I F R 5 c G U 9 I k x v Y W R l Z F R v Q W 5 h b H l z a X N T Z X J 2 a W N l c y I g V m F s d W U 9 I m w w I i A v P j x F b n R y e S B U e X B l P S J G a W x s U 3 R h d H V z I i B W Y W x 1 Z T 0 i c 0 N v b X B s Z X R l I i A v P j x F b n R y e S B U e X B l P S J G a W x s T G F z d F V w Z G F 0 Z W Q i I F Z h b H V l P S J k M j A y N C 0 w N S 0 y N V Q x M z o x M j o 0 O S 4 3 M T I 4 O D c 1 W i I g L z 4 8 R W 5 0 c n k g V H l w Z T 0 i R m l s b E V y c m 9 y Q 2 9 k Z S I g V m F s d W U 9 I n N V b m t u b 3 d u I i A v P j x F b n R y e S B U e X B l P S J B Z G R l Z F R v R G F 0 Y U 1 v Z G V s I i B W Y W x 1 Z T 0 i b D A i I C 8 + P E V u d H J 5 I F R 5 c G U 9 I k x v Y W R U b 1 J l c G 9 y d E R p c 2 F i b G V k I i B W Y W x 1 Z T 0 i b D E i I C 8 + P E V u d H J 5 I F R 5 c G U 9 I l F 1 Z X J 5 R 3 J v d X B J R C I g V m F s d W U 9 I n M 3 Z G E z N W M 1 Y y 1 l M T U 1 L T R l O G U t Y T B l N C 0 y N z k 3 N D J m M m E 4 O D M 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z c y Z T k x Y T Y 4 L T g 1 N G I t N D I w M C 0 5 Z m Q y L T I z O T E 0 M D Y 2 M T Z i O C I g L z 4 8 R W 5 0 c n k g V H l w Z T 0 i T G 9 h Z F R v U m V w b 3 J 0 R G l z Y W J s Z W Q i I F Z h b H V l P S J s M S I g L z 4 8 R W 5 0 c n k g V H l w Z T 0 i U X V l c n l H c m 9 1 c E l E I i B W Y W x 1 Z T 0 i c z d k Y T M 1 Y z V j L W U x N T U t N G U 4 Z S 1 h M G U 0 L T I 3 O T c 0 M m Y y Y T g 4 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I 1 V D E z O j E y O j Q 5 L j c y N D I z O T 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U X V l c n l J R C I g V m F s d W U 9 I n N i N z M 3 Z G Q w M C 0 z M W Q 5 L T R h M j U t Y W Z i N y 1 i O T V l N T A 0 Z j k 2 M G U i I C 8 + P E V u d H J 5 I F R 5 c G U 9 I k x v Y W R U b 1 J l c G 9 y d E R p c 2 F i b G V k I i B W Y W x 1 Z T 0 i b D E i I C 8 + P E V u d H J 5 I F R 5 c G U 9 I l F 1 Z X J 5 R 3 J v d X B J R C I g V m F s d W U 9 I n M w Y 2 V j M j c 1 Z C 0 y N G V k L T R j M m U t Y j Z k N y 0 w N 2 E 4 O G J i Y T k x Z m 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I 1 V D E z O j E y O j Q 5 L j c z N j c 0 M D 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N j Y 2 F h N W R m Z S 1 m N T h m L T Q w Y z Q t Y j Y w Y y 0 1 O D g 0 N j Z l M 2 N j O G Q i I C 8 + P E V u d H J 5 I F R 5 c G U 9 I l F 1 Z X J 5 R 3 J v d X B J R C I g V m F s d W U 9 I n M 3 Z G E z N W M 1 Y y 1 l M T U 1 L T R l O G U t Y T B l N C 0 y N z k 3 N D J m M m E 4 O D M 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y N V Q x M z o x M j o 0 O S 4 3 N D M y N T M x 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h y J T I w Z G F z L 0 Z p b H R l c m V k J T I w S G l k Z G V u J T I w R m l s Z X M x P C 9 J d G V t U G F 0 a D 4 8 L 0 l 0 Z W 1 M b 2 N h d G l v b j 4 8 U 3 R h Y m x l R W 5 0 c m l l c y A v P j w v S X R l b T 4 8 S X R l b T 4 8 S X R l b U x v Y 2 F 0 a W 9 u P j x J d G V t V H l w Z T 5 G b 3 J t d W x h P C 9 J d G V t V H l w Z T 4 8 S X R l b V B h d G g + U 2 V j d G l v b j E v a H I l M j B k Y X M v S W 5 2 b 2 t l J T I w Q 3 V z d G 9 t J T I w R n V u Y 3 R p b 2 4 x P C 9 J d G V t U G F 0 a D 4 8 L 0 l 0 Z W 1 M b 2 N h d G l v b j 4 8 U 3 R h Y m x l R W 5 0 c m l l c y A v P j w v S X R l b T 4 8 S X R l b T 4 8 S X R l b U x v Y 2 F 0 a W 9 u P j x J d G V t V H l w Z T 5 G b 3 J t d W x h P C 9 J d G V t V H l w Z T 4 8 S X R l b V B h d G g + U 2 V j d G l v b j E v a H I l M j B k Y X M v U m V u Y W 1 l Z C U y M E N v b H V t b n M x P C 9 J d G V t U G F 0 a D 4 8 L 0 l 0 Z W 1 M b 2 N h d G l v b j 4 8 U 3 R h Y m x l R W 5 0 c m l l c y A v P j w v S X R l b T 4 8 S X R l b T 4 8 S X R l b U x v Y 2 F 0 a W 9 u P j x J d G V t V H l w Z T 5 G b 3 J t d W x h P C 9 J d G V t V H l w Z T 4 8 S X R l b V B h d G g + U 2 V j d G l v b j E v a H I l M j B k Y X M v U m V t b 3 Z l Z C U y M E 9 0 a G V y J T I w Q 2 9 s d W 1 u c z E 8 L 0 l 0 Z W 1 Q Y X R o P j w v S X R l b U x v Y 2 F 0 a W 9 u P j x T d G F i b G V F b n R y a W V z I C 8 + P C 9 J d G V t P j x J d G V t P j x J d G V t T G 9 j Y X R p b 2 4 + P E l 0 Z W 1 U e X B l P k Z v c m 1 1 b G E 8 L 0 l 0 Z W 1 U e X B l P j x J d G V t U G F 0 a D 5 T Z W N 0 a W 9 u M S 9 o c i U y M G R h c y 9 S Z W 1 v d m V k J T I w R X J y b 3 J z M T w v S X R l b V B h d G g + P C 9 J d G V t T G 9 j Y X R p b 2 4 + P F N 0 Y W J s Z U V u d H J p Z X M g L z 4 8 L 0 l 0 Z W 0 + P E l 0 Z W 0 + P E l 0 Z W 1 M b 2 N h d G l v b j 4 8 S X R l b V R 5 c G U + R m 9 y b X V s Y T w v S X R l b V R 5 c G U + P E l 0 Z W 1 Q Y X R o P l N l Y 3 R p b 2 4 x L 2 h y J T I w Z G F z L 0 V 4 c G F u Z G V k J T I w V G F i b G U l M j B D b 2 x 1 b W 4 x P C 9 J d G V t U G F 0 a D 4 8 L 0 l 0 Z W 1 M b 2 N h d G l v b j 4 8 U 3 R h Y m x l R W 5 0 c m l l c y A v P j w v S X R l b T 4 8 S X R l b T 4 8 S X R l b U x v Y 2 F 0 a W 9 u P j x J d G V t V H l w Z T 5 G b 3 J t d W x h P C 9 J d G V t V H l w Z T 4 8 S X R l b V B h d G g + U 2 V j d G l v b j E v a H I l M j B k Y X M v Q 2 h h b m d l Z C U y M F R 5 c G U 8 L 0 l 0 Z W 1 Q Y X R o P j w v S X R l b U x v Y 2 F 0 a W 9 u P j x T d G F i b G V F b n R y a W V z I C 8 + P C 9 J d G V t P j x J d G V t P j x J d G V t T G 9 j Y X R p b 2 4 + P E l 0 Z W 1 U e X B l P k Z v c m 1 1 b G E 8 L 0 l 0 Z W 1 U e X B l P j x J d G V t U G F 0 a D 5 T Z W N 0 a W 9 u M S 9 o c i U y M G R h c y 9 S Z W 1 v d m V k J T I w Q 2 9 s d W 1 u c z w v S X R l b V B h d G g + P C 9 J d G V t T G 9 j Y X R p b 2 4 + P F N 0 Y W J s Z U V u d H J p Z X M g L z 4 8 L 0 l 0 Z W 0 + P E l 0 Z W 0 + P E l 0 Z W 1 M b 2 N h d G l v b j 4 8 S X R l b V R 5 c G U + R m 9 y b X V s Y T w v S X R l b V R 5 c G U + P E l 0 Z W 1 Q Y X R o P l N l Y 3 R p b 2 4 x L 2 h y J T I w Z G F z L 0 N o Y W 5 n Z W Q l M j B U e X B l M T w v S X R l b V B h d G g + P C 9 J d G V t T G 9 j Y X R p b 2 4 + P F N 0 Y W J s Z U V u d H J p Z X M g L z 4 8 L 0 l 0 Z W 0 + P C 9 J d G V t c z 4 8 L 0 x v Y 2 F s U G F j a 2 F n Z U 1 l d G F k Y X R h R m l s Z T 4 W A A A A U E s F B g A A A A A A A A A A A A A A A A A A A A A A A C Y B A A A B A A A A 0 I y d 3 w E V 0 R G M e g D A T 8 K X 6 w E A A A A z 9 q 5 b W c P h T a p D f B A a D d w h A A A A A A I A A A A A A B B m A A A A A Q A A I A A A A I 5 p u Y v E W S x v q n L + H K + I 0 J + n 4 h x R t N n S D g E E W j j c L S y 5 A A A A A A 6 A A A A A A g A A I A A A A E W d S Y u F U 3 t d L n q O j i E z G P u 5 C 9 c O 4 T y X u n / 7 O B 2 m y 5 T M U A A A A B w X f x h 8 v a m I M m i Y g w q o v / j n U K z H p E V 6 j Q M q K p H E o v 2 A s d 2 O L y 9 S V y P 2 i 9 V q f t f 5 8 6 v E 0 + 1 a l 6 V a 6 Q 0 x x a K J 7 w 0 m R z D f r S R p R o c Y H G f B k i z F Q A A A A E l 5 V H w b o j c I 5 5 a W s E 3 o W O w c Q v Q q f o H F Y q t x s 7 6 S M z w L V h q 3 Y e k 7 1 7 D O j N I D 6 E B M P L U A S H L 8 / n 3 a 4 + Q T f c K H y p U = < / D a t a M a s h u p > 
</file>

<file path=customXml/item3.xml>��< ? x m l   v e r s i o n = " 1 . 0 "   e n c o d i n g = " U T F - 1 6 " ? > < G e m i n i   x m l n s = " h t t p : / / g e m i n i / p i v o t c u s t o m i z a t i o n / S h o w I m p l i c i t M e a s u r e s " > < C u s t o m C o n t e n t > < ! [ C D A T A [ F a l s e ] ] > < / C u s t o m C o n t e n t > < / G e m i n i > 
</file>

<file path=customXml/item4.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H R   D a t a _ a 3 c a b 3 5 d - b 5 4 f - 4 a a f - 9 8 f 7 - 9 5 8 6 2 7 e c 7 7 8 b ] ] > < / 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10.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11.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12.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13.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14.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15.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16.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17.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18.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19.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2.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20.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21.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22.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3.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24.xml><?xml version="1.0" encoding="utf-8"?>
<ds:datastoreItem xmlns:ds="http://schemas.openxmlformats.org/officeDocument/2006/customXml" ds:itemID="{22F72BCD-3A0C-4879-8940-6ACADF2551DC}">
  <ds:schemaRefs>
    <ds:schemaRef ds:uri="http://gemini/pivotcustomization/Diagrams"/>
  </ds:schemaRefs>
</ds:datastoreItem>
</file>

<file path=customXml/itemProps25.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26.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27.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28.xml><?xml version="1.0" encoding="utf-8"?>
<ds:datastoreItem xmlns:ds="http://schemas.openxmlformats.org/officeDocument/2006/customXml" ds:itemID="{B653BBAE-DD54-4DE1-96BE-5D5F3ABABDC2}">
  <ds:schemaRefs>
    <ds:schemaRef ds:uri="http://schemas.microsoft.com/DataMashup"/>
  </ds:schemaRefs>
</ds:datastoreItem>
</file>

<file path=customXml/itemProps3.xml><?xml version="1.0" encoding="utf-8"?>
<ds:datastoreItem xmlns:ds="http://schemas.openxmlformats.org/officeDocument/2006/customXml" ds:itemID="{E1131996-D736-44B8-8635-96D677422178}">
  <ds:schemaRefs>
    <ds:schemaRef ds:uri="http://gemini/pivotcustomization/ShowImplicitMeasures"/>
  </ds:schemaRefs>
</ds:datastoreItem>
</file>

<file path=customXml/itemProps4.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5.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6.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7.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8.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9.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Dashboard</vt:lpstr>
      <vt:lpstr>Sheet2</vt:lpstr>
      <vt:lpstr>Headline</vt:lpstr>
      <vt:lpstr>Ethnicity</vt:lpstr>
      <vt:lpstr>Separations</vt:lpstr>
      <vt:lpstr>Term Reason</vt:lpstr>
      <vt:lpstr>Region</vt:lpstr>
      <vt:lpstr>Tenure</vt:lpstr>
      <vt:lpstr>Actives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Niteen Digarse</cp:lastModifiedBy>
  <cp:revision/>
  <dcterms:created xsi:type="dcterms:W3CDTF">2019-02-14T03:48:08Z</dcterms:created>
  <dcterms:modified xsi:type="dcterms:W3CDTF">2024-05-25T13:22:55Z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