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4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<sst xmlns="http://schemas.openxmlformats.org/spreadsheetml/2006/main" count="34308" uniqueCount="432">
  <si>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</si>
  <si>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</si>
  <si>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</si>
  <si>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</si>
  <si>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</si>
  <si>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</si>
  <si>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</si>
  <si>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</si>
  <si>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</si>
  <si>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</si>
  <si>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</si>
  <si>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</si>
  <si>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</si>
  <si>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</si>
  <si>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</si>
  <si>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</si>
  <si>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</si>
  <si>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</si>
  <si>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</si>
  <si>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</si>
  <si>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</si>
  <si>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</si>
  <si>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</si>
  <si>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</si>
  <si>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</si>
  <si>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</si>
  <si>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</si>
  <si>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</si>
  <si>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</si>
  <si>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</si>
  <si>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</si>
  <si>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</si>
  <si>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</si>
  <si>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</si>
  <si>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</si>
  <si>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</si>
  <si>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</si>
  <si>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</si>
  <si>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</si>
  <si>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</si>
  <si>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</si>
  <si>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</si>
  <si>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</si>
  <si>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</si>
  <si>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</si>
  <si>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</si>
  <si>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</si>
  <si>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</si>
  <si>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</si>
  <si>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</si>
  <si>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</si>
  <si>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</si>
  <si>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</si>
  <si>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</si>
  <si>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</si>
  <si>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</si>
  <si>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</si>
  <si>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</si>
  <si>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</si>
  <si>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</si>
  <si>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</si>
  <si>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</si>
  <si>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</si>
  <si>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</si>
  <si>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</si>
  <si>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</si>
  <si>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</si>
  <si>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</si>
  <si>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</si>
  <si>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</si>
  <si>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</si>
  <si>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</si>
  <si>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</si>
  <si>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</si>
  <si>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</si>
  <si>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</si>
  <si>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</si>
  <si>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</si>
  <si>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</si>
  <si>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</si>
  <si>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</si>
  <si>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</si>
  <si>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</si>
  <si>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</si>
  <si>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</si>
  <si>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</si>
  <si>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</si>
  <si>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</si>
  <si>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</si>
  <si>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</si>
  <si>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</si>
  <si>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</si>
  <si>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</si>
  <si>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</si>
  <si>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</si>
  <si>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</si>
  <si>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</si>
  <si>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</si>
  <si>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</si>
  <si>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</si>
  <si>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</si>
  <si>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</si>
  <si>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</si>
  <si>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</si>
  <si>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</si>
  <si>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</si>
  <si>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</si>
  <si>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</si>
  <si>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</si>
  <si>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</si>
  <si>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</si>
  <si>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</si>
  <si>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</si>
  <si>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</si>
  <si>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</si>
  <si>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</si>
  <si>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</si>
  <si>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</si>
  <si>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</si>
  <si>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</si>
  <si>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</si>
  <si>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</si>
  <si>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</si>
  <si>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</si>
  <si>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</si>
  <si>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</si>
  <si>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</si>
  <si>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</si>
  <si>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</si>
  <si>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</si>
  <si>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</si>
  <si>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</si>
  <si>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</si>
  <si>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</si>
  <si>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</si>
  <si>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</si>
  <si>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</si>
  <si>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</si>
  <si>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</si>
  <si>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</si>
  <si>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</si>
  <si>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</si>
  <si>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</si>
  <si>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</si>
  <si>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</si>
  <si>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</si>
  <si>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</si>
  <si>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</si>
  <si>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</si>
  <si>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</si>
  <si>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</si>
  <si>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</si>
  <si>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</si>
  <si>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</si>
  <si>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</si>
  <si>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</si>
  <si>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</si>
  <si>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</si>
  <si>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</si>
  <si>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</si>
  <si>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</si>
  <si>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</si>
  <si>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</si>
  <si>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</si>
  <si>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</si>
  <si>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</si>
  <si>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</si>
  <si>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</si>
  <si>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</si>
  <si>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</si>
  <si>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</si>
  <si>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</si>
  <si>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</si>
  <si>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</si>
  <si>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</si>
  <si>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</si>
  <si>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</si>
  <si>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</si>
  <si>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</si>
  <si>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</si>
  <si>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</si>
  <si>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</si>
  <si>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</si>
  <si>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</si>
  <si>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</si>
  <si>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</si>
  <si>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</si>
  <si>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</si>
  <si>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</si>
  <si>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</si>
  <si>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</si>
  <si>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</si>
  <si>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</si>
  <si>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</si>
  <si>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</si>
  <si>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</si>
  <si>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</si>
  <si>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</si>
  <si>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</si>
  <si>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</si>
  <si>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</si>
  <si>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</si>
  <si>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</si>
  <si>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</si>
  <si>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</si>
  <si>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</si>
  <si>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</si>
  <si>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</si>
  <si>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</si>
  <si>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</si>
  <si>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</si>
  <si>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</si>
  <si>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</si>
  <si>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</si>
  <si>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</si>
  <si>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</si>
  <si>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</si>
  <si>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</si>
  <si>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</si>
  <si>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</si>
  <si>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</si>
  <si>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</si>
  <si>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</si>
  <si>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</si>
  <si>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</si>
  <si>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</si>
  <si>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</si>
  <si>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</si>
  <si>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</si>
  <si>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</si>
  <si>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</si>
  <si>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</si>
  <si>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</si>
  <si>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</si>
  <si>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</si>
  <si>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</si>
  <si>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</si>
  <si>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</si>
  <si>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</si>
  <si>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</si>
  <si>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</si>
  <si>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</si>
  <si>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</si>
  <si>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</si>
  <si>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</si>
  <si>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</si>
  <si>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</si>
  <si>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</si>
  <si>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</si>
  <si>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</si>
  <si>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</si>
  <si>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</si>
  <si>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</si>
  <si>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</si>
  <si>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</si>
  <si>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</si>
  <si>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</si>
  <si>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</si>
  <si>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</si>
  <si>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</si>
  <si>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</si>
  <si>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</si>
  <si>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</si>
  <si>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</si>
  <si>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</si>
  <si>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</si>
  <si>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</si>
  <si>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</si>
  <si>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</si>
  <si>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</si>
  <si>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</si>
  <si>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</si>
  <si>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</si>
  <si>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</si>
  <si>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</si>
  <si>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</si>
  <si>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</si>
  <si>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</si>
  <si>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</si>
  <si>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</si>
  <si>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</si>
  <si>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</si>
  <si>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</si>
  <si>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</si>
  <si>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</si>
  <si>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</si>
  <si>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</si>
  <si>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</si>
  <si>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</si>
  <si>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</si>
  <si>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</si>
  <si>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</si>
  <si>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</si>
  <si>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</si>
  <si>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</si>
  <si>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</si>
  <si>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</si>
  <si>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</si>
  <si>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</si>
  <si>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</si>
  <si>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</si>
  <si>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</si>
  <si>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</si>
  <si>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</si>
  <si>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</si>
  <si>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</si>
  <si>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</si>
  <si>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</si>
  <si>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</si>
  <si>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</si>
  <si>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</si>
  <si>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</si>
  <si>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</si>
  <si>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</si>
  <si>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</si>
  <si>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</si>
  <si>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</si>
  <si>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</si>
  <si>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</si>
  <si>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</si>
  <si>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</si>
  <si>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</si>
  <si>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</si>
  <si>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</si>
  <si>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</si>
  <si>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</si>
  <si>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</si>
  <si>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</si>
  <si>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</si>
  <si>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</si>
  <si>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</si>
  <si>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</si>
  <si>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</si>
  <si>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</si>
  <si>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</si>
  <si>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</si>
  <si>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</si>
  <si>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</si>
  <si>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</si>
  <si>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</si>
  <si>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</si>
  <si>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</si>
  <si>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</si>
  <si>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</si>
  <si>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</si>
  <si>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</si>
  <si>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</si>
  <si>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</si>
  <si>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</si>
  <si>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</si>
  <si>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</si>
  <si>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</si>
  <si>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</si>
  <si>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</si>
  <si>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</si>
  <si>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</si>
  <si>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</si>
  <si>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</si>
  <si>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</si>
  <si>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</si>
  <si>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</si>
  <si>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</si>
  <si>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</si>
  <si>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</si>
  <si>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</si>
  <si>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</si>
  <si>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</si>
  <si>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</si>
  <si>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</si>
  <si>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</si>
  <si>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</si>
  <si>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</si>
  <si>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</si>
  <si>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</si>
  <si>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</si>
  <si>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</si>
  <si>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</si>
  <si>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</si>
  <si>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</si>
  <si>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</si>
  <si>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</si>
  <si>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</si>
  <si>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</si>
  <si>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</si>
  <si>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</si>
  <si>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</si>
  <si>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</si>
  <si>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</si>
  <si>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</si>
  <si>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</si>
  <si>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</si>
  <si>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</si>
  <si>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</si>
  <si>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</si>
  <si>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</si>
  <si>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</si>
  <si>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</si>
  <si>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</si>
  <si>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</si>
  <si>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</si>
  <si>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</si>
  <si>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0</t>
  </si>
  <si>
    <t>A1 Credit</t>
  </si>
  <si>
    <t>199.99</t>
  </si>
  <si>
    <t>NO</t>
  </si>
  <si>
    <t>40</t>
  </si>
  <si>
    <t>60</t>
  </si>
  <si>
    <t>239.99</t>
  </si>
  <si>
    <t>30</t>
  </si>
  <si>
    <t>500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</si>
  <si>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</si>
  <si>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</si>
  <si>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</si>
  <si>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</si>
  <si>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</si>
  <si>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</si>
  <si>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</si>
  <si>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</si>
  <si>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</si>
  <si>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</si>
  <si>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</si>
  <si>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21750.00</t>
  </si>
  <si>
    <t>33</t>
  </si>
  <si>
    <t>100</t>
  </si>
  <si>
    <t>200</t>
  </si>
  <si>
    <t xml:space="preserve"> Terminal pause with 6 down </t>
  </si>
  <si>
    <t>609.18</t>
  </si>
  <si>
    <t>70</t>
  </si>
  <si>
    <t>69019.99</t>
  </si>
  <si>
    <t>8.19</t>
  </si>
  <si>
    <t>46013.32</t>
  </si>
  <si>
    <t>103529.98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</si>
</sst>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281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22750.004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22750.004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-4119.00866279805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94.7916833333333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212.78335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22750.004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-4119.00866279805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94.7916833333333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2421.12335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749.655337201948</v>
      </c>
      <c r="C263" s="201"/>
      <c r="D263" s="202" t="s">
        <v>227</v>
      </c>
      <c r="E263" s="202"/>
      <c r="F263" s="204" t="n">
        <f aca="false">F270+F276+F278+B279+B280</f>
        <v>113.75002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915.896983868615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113.75002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915.896983868615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23249.996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23249.996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-3821.12227677694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96.8749833333334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196.864983333333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-3821.12227677694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96.8749833333334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2196.86498333334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772.913723223064</v>
      </c>
      <c r="C263" s="201"/>
      <c r="D263" s="202" t="s">
        <v>227</v>
      </c>
      <c r="E263" s="202"/>
      <c r="F263" s="204" t="n">
        <f aca="false">F270+F276+F278+B279+B280</f>
        <v>116.24998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756.653743223064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116.24998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756.653743223064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-1366.38283160278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-1366.38283160278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1781.61316839722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1765.35485506389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1765.35485506389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756.659665241123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756.659665241123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342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0</v>
      </c>
      <c r="C223" s="340" t="s">
        <v>229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253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362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7713.67013001525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735.306410608363</v>
      </c>
      <c r="C89" s="97"/>
      <c r="D89" s="97"/>
      <c r="E89" s="117"/>
      <c r="F89" s="35" t="s">
        <v>123</v>
      </c>
      <c r="G89" s="37" t="n">
        <f aca="false">(G88/G87)</f>
        <v>668.150178471691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25000.4179606844</v>
      </c>
      <c r="C90" s="97"/>
      <c r="D90" s="97"/>
      <c r="E90" s="117"/>
      <c r="F90" s="35" t="s">
        <v>124</v>
      </c>
      <c r="G90" s="37" t="n">
        <f aca="false">((G89*(G85))+G77)</f>
        <v>23385.2562465092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25000.4179606844</v>
      </c>
      <c r="C92" s="97"/>
      <c r="D92" s="97"/>
      <c r="E92" s="117"/>
      <c r="F92" s="60" t="s">
        <v>126</v>
      </c>
      <c r="G92" s="69" t="n">
        <f aca="false">(G90+G91)</f>
        <v>23385.2562465092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735.306410608363</v>
      </c>
      <c r="C95" s="97"/>
      <c r="D95" s="97"/>
      <c r="E95" s="117"/>
      <c r="F95" s="99" t="s">
        <v>128</v>
      </c>
      <c r="G95" s="100" t="n">
        <f aca="false">G92/(G85)</f>
        <v>668.150178471691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735.306410608363</v>
      </c>
      <c r="C96" s="97"/>
      <c r="D96" s="97"/>
      <c r="E96" s="117"/>
      <c r="F96" s="101" t="s">
        <v>129</v>
      </c>
      <c r="G96" s="102" t="n">
        <f aca="false">G94+G95</f>
        <v>668.150178471691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735.306410608363</v>
      </c>
      <c r="B167" s="181" t="str">
        <f aca="false">B94</f>
        <v>0</v>
      </c>
      <c r="C167" s="178"/>
      <c r="D167" s="178"/>
      <c r="E167" s="181" t="n">
        <f aca="false">B96</f>
        <v>735.306410608363</v>
      </c>
      <c r="F167" s="27"/>
      <c r="G167" s="27" t="n">
        <f aca="false">ROUND(G95,2)</f>
        <v>668.15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4485.72837129272</v>
      </c>
      <c r="B182" s="107" t="str">
        <f aca="false">B114</f>
        <v>239.99</v>
      </c>
      <c r="C182" s="107"/>
      <c r="D182" s="27"/>
      <c r="E182" s="107" t="n">
        <f aca="false">E179+A182+B182+A185</f>
        <v>25985.7143712927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745.306410608363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88.54165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735.306410608363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2135.254</v>
      </c>
      <c r="B201" s="190" t="n">
        <f aca="false">E179+A201+B182+A185</f>
        <v>23635.24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735.306410608363</v>
      </c>
      <c r="B212" s="181" t="str">
        <f aca="false">B167</f>
        <v>0</v>
      </c>
      <c r="C212" s="178"/>
      <c r="D212" s="178"/>
      <c r="E212" s="181" t="n">
        <f aca="false">E167</f>
        <v>735.306410608363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4485.72837129272</v>
      </c>
      <c r="B224" s="107" t="str">
        <f aca="false">B182</f>
        <v>239.99</v>
      </c>
      <c r="C224" s="107"/>
      <c r="D224" s="117"/>
      <c r="E224" s="107" t="n">
        <f aca="false">E182</f>
        <v>25985.7143712927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735.306410608363</v>
      </c>
      <c r="B230" s="107" t="str">
        <f aca="false">B167</f>
        <v>0</v>
      </c>
      <c r="C230" s="190"/>
      <c r="D230" s="190"/>
      <c r="E230" s="107" t="n">
        <f aca="false">E167</f>
        <v>735.306410608363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745.306410608363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2360.47437129272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2354.21605795939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2360.47437129272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2354.21605795939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6947.68515548187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1243.99302639136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23635.8675014358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23635.8675014358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1243.99302639136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1294.77197375978</v>
      </c>
      <c r="C96" s="97"/>
      <c r="D96" s="97"/>
      <c r="E96" s="117"/>
      <c r="F96" s="101" t="s">
        <v>129</v>
      </c>
      <c r="G96" s="102" t="n">
        <f aca="false">G94+G95</f>
        <v>1179.55523389536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1243.99302639136</v>
      </c>
      <c r="B167" s="181" t="n">
        <f aca="false">B94</f>
        <v>50.7789473684211</v>
      </c>
      <c r="C167" s="178"/>
      <c r="D167" s="178"/>
      <c r="E167" s="181" t="n">
        <f aca="false">B96</f>
        <v>1294.77197375978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3680.64347519562</v>
      </c>
      <c r="B182" s="107" t="str">
        <f aca="false">B114</f>
        <v>199.99</v>
      </c>
      <c r="C182" s="107"/>
      <c r="D182" s="27"/>
      <c r="E182" s="107" t="n">
        <f aca="false">E179+A182+(B182*1.2)+A185</f>
        <v>25180.6274751956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1304.77197375978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88.54165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204.61165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1294.77197375978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1243.99302639136</v>
      </c>
      <c r="B212" s="181" t="n">
        <f aca="false">B167</f>
        <v>50.7789473684211</v>
      </c>
      <c r="C212" s="178"/>
      <c r="D212" s="178"/>
      <c r="E212" s="181" t="n">
        <f aca="false">E167</f>
        <v>1294.77197375978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3680.64347519562</v>
      </c>
      <c r="B224" s="107" t="str">
        <f aca="false">B182</f>
        <v>199.99</v>
      </c>
      <c r="C224" s="107"/>
      <c r="D224" s="117"/>
      <c r="E224" s="107" t="n">
        <f aca="false">E182</f>
        <v>25180.6274751956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1243.99302639136</v>
      </c>
      <c r="B230" s="107" t="n">
        <f aca="false">B167</f>
        <v>50.7789473684211</v>
      </c>
      <c r="C230" s="190"/>
      <c r="D230" s="190"/>
      <c r="E230" s="107" t="n">
        <f aca="false">E167</f>
        <v>1294.77197375978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1304.77197375978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2204.61165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2365.03947519563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260.79</v>
      </c>
      <c r="C255" s="201"/>
      <c r="D255" s="202" t="s">
        <v>229</v>
      </c>
      <c r="E255" s="202"/>
      <c r="F255" s="204" t="n">
        <f aca="false">(B254-F254)+B255</f>
        <v>2519.57949519563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2365.03947519563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2519.57949519563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7242.14370118854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705.803950665848</v>
      </c>
      <c r="C89" s="97"/>
      <c r="D89" s="97"/>
      <c r="E89" s="117"/>
      <c r="F89" s="35" t="s">
        <v>123</v>
      </c>
      <c r="G89" s="37" t="n">
        <f aca="false">(G88/G87)</f>
        <v>656.138184880764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25408.9422239705</v>
      </c>
      <c r="C90" s="97"/>
      <c r="D90" s="97"/>
      <c r="E90" s="117"/>
      <c r="F90" s="35" t="s">
        <v>124</v>
      </c>
      <c r="G90" s="37" t="n">
        <f aca="false">((G89*(G85))+G77)</f>
        <v>23620.9746557075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25408.9422239705</v>
      </c>
      <c r="C92" s="97"/>
      <c r="D92" s="97"/>
      <c r="E92" s="117"/>
      <c r="F92" s="60" t="s">
        <v>126</v>
      </c>
      <c r="G92" s="69" t="n">
        <f aca="false">(G90+G91)</f>
        <v>23620.9746557075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705.803950665848</v>
      </c>
      <c r="C95" s="97"/>
      <c r="D95" s="97"/>
      <c r="E95" s="117"/>
      <c r="F95" s="99" t="s">
        <v>128</v>
      </c>
      <c r="G95" s="100" t="n">
        <f aca="false">G92/(G85)</f>
        <v>656.138184880764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705.803950665848</v>
      </c>
      <c r="C96" s="97"/>
      <c r="D96" s="97"/>
      <c r="E96" s="117"/>
      <c r="F96" s="101" t="s">
        <v>129</v>
      </c>
      <c r="G96" s="102" t="n">
        <f aca="false">G94+G95</f>
        <v>656.138184880764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705.803950665848</v>
      </c>
      <c r="B167" s="181" t="str">
        <f aca="false">B94</f>
        <v>0</v>
      </c>
      <c r="C167" s="178"/>
      <c r="D167" s="178"/>
      <c r="E167" s="181" t="n">
        <f aca="false">B96</f>
        <v>705.803950665848</v>
      </c>
      <c r="F167" s="27"/>
      <c r="G167" s="27" t="n">
        <f aca="false">ROUND(G95,2)</f>
        <v>656.14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4158.94622397053</v>
      </c>
      <c r="B182" s="107" t="str">
        <f aca="false">B114</f>
        <v>239.99</v>
      </c>
      <c r="C182" s="107"/>
      <c r="D182" s="27"/>
      <c r="E182" s="107" t="n">
        <f aca="false">E179+A182+B182+A185</f>
        <v>25658.9322239705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715.803950665848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106.24998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206.241646666667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705.803950665848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2371.044</v>
      </c>
      <c r="B201" s="190" t="n">
        <f aca="false">E179+A201+B182+A185</f>
        <v>23871.03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705.803950665848</v>
      </c>
      <c r="B212" s="181" t="str">
        <f aca="false">B167</f>
        <v>0</v>
      </c>
      <c r="C212" s="178"/>
      <c r="D212" s="178"/>
      <c r="E212" s="181" t="n">
        <f aca="false">E167</f>
        <v>705.803950665848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4158.94622397053</v>
      </c>
      <c r="B224" s="107" t="str">
        <f aca="false">B182</f>
        <v>239.99</v>
      </c>
      <c r="C224" s="107"/>
      <c r="D224" s="117"/>
      <c r="E224" s="107" t="n">
        <f aca="false">E182</f>
        <v>25658.9322239705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705.803950665848</v>
      </c>
      <c r="B230" s="107" t="str">
        <f aca="false">B167</f>
        <v>0</v>
      </c>
      <c r="C230" s="190"/>
      <c r="D230" s="190"/>
      <c r="E230" s="107" t="n">
        <f aca="false">E167</f>
        <v>705.803950665848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715.803950665848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1797.90222397053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1791.6439106372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1797.90222397053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1791.6439106372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5883.36730198074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118.055533333333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1187.97629725972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23759.5259451944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23759.5259451944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1187.97629725972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1240.23629725972</v>
      </c>
      <c r="C96" s="97"/>
      <c r="D96" s="97"/>
      <c r="E96" s="117"/>
      <c r="F96" s="101" t="s">
        <v>129</v>
      </c>
      <c r="G96" s="102" t="n">
        <f aca="false">G94+G95</f>
        <v>1181.03628652693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1187.97629725972</v>
      </c>
      <c r="B167" s="181" t="n">
        <f aca="false">B94</f>
        <v>52.26</v>
      </c>
      <c r="C167" s="178"/>
      <c r="D167" s="178"/>
      <c r="E167" s="181" t="n">
        <f aca="false">B96</f>
        <v>1240.23629725972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2561.78994519444</v>
      </c>
      <c r="B182" s="107" t="str">
        <f aca="false">B114</f>
        <v>199.99</v>
      </c>
      <c r="C182" s="107"/>
      <c r="D182" s="27"/>
      <c r="E182" s="107" t="n">
        <f aca="false">E179+A182+(B182*1.2)+A185</f>
        <v>24061.7739451944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1250.23629725972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118.055533333333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242.165533333333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1240.23629725972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1187.97629725972</v>
      </c>
      <c r="B212" s="181" t="n">
        <f aca="false">B167</f>
        <v>52.26</v>
      </c>
      <c r="C212" s="178"/>
      <c r="D212" s="178"/>
      <c r="E212" s="181" t="n">
        <f aca="false">E167</f>
        <v>1240.23629725972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2561.78994519444</v>
      </c>
      <c r="B224" s="107" t="str">
        <f aca="false">B182</f>
        <v>199.99</v>
      </c>
      <c r="C224" s="107"/>
      <c r="D224" s="117"/>
      <c r="E224" s="107" t="n">
        <f aca="false">E182</f>
        <v>24061.7739451944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1187.97629725972</v>
      </c>
      <c r="B230" s="107" t="n">
        <f aca="false">B167</f>
        <v>52.26</v>
      </c>
      <c r="C230" s="190"/>
      <c r="D230" s="190"/>
      <c r="E230" s="107" t="n">
        <f aca="false">E167</f>
        <v>1240.23629725972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1250.23629725972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118.055533333333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2242.16553333334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1246.18594519444</v>
      </c>
      <c r="C254" s="201"/>
      <c r="D254" s="202" t="s">
        <v>227</v>
      </c>
      <c r="E254" s="202"/>
      <c r="F254" s="204" t="n">
        <f aca="false">F261+F267+F269+B270+B271</f>
        <v>141.66664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341.19</v>
      </c>
      <c r="C255" s="201"/>
      <c r="D255" s="202" t="s">
        <v>229</v>
      </c>
      <c r="E255" s="202"/>
      <c r="F255" s="204" t="n">
        <f aca="false">(B254-F254)+B255</f>
        <v>1445.70930519444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1246.18594519444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0.00666666666666667</v>
      </c>
      <c r="C261" s="36"/>
      <c r="D261" s="170" t="s">
        <v>232</v>
      </c>
      <c r="E261" s="170"/>
      <c r="F261" s="155" t="n">
        <f aca="false">B68*1.2</f>
        <v>141.66664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1445.70930519444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241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241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365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241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0.072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103.95835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221.950016666667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2013.62001666666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978.684975439895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978.684975439895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103.95835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203.94835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1995.61835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798.683308773228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798.683308773228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-38.8534336921875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-1939.124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-38.8534336921875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1910.27056630781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1885.51221297448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1885.51221297448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418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798.684975439895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798.684975439895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809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67.4166666666667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160</v>
      </c>
      <c r="C229" s="340" t="s">
        <v>237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300</v>
      </c>
      <c r="C233" s="389" t="s">
        <v>339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100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838.75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69.8958333333333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10000.0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392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393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2849.16666666667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237.430555555556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8861.16666666667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75.0643404598629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8936.23100712653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744.685917260544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744.685917260544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8" t="n">
        <v>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744.685917260544</v>
      </c>
      <c r="B134" s="325" t="n">
        <f aca="false">IF(A111="YES",B95,0)</f>
        <v>0</v>
      </c>
      <c r="C134" s="330"/>
      <c r="D134" s="325" t="n">
        <f aca="false">B97</f>
        <v>744.685917260544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744.685917260544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744.685917260544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744.685917260544</v>
      </c>
      <c r="B143" s="42" t="n">
        <f aca="false">IF(A111="YES",B95,0)</f>
        <v>0</v>
      </c>
      <c r="C143" s="321"/>
      <c r="D143" s="42" t="n">
        <f aca="false">B97</f>
        <v>744.685917260544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744.685917260544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744.685917260544</v>
      </c>
      <c r="B177" s="362" t="n">
        <f aca="false">IF(A111="YES",B95,0)</f>
        <v>0</v>
      </c>
      <c r="C177" s="365"/>
      <c r="D177" s="362" t="n">
        <f aca="false">B91</f>
        <v>8861.16666666667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744.685917260544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744.685917260544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744.685917260544</v>
      </c>
      <c r="B186" s="107" t="n">
        <f aca="false">IF(A111="YES",B95,0)</f>
        <v>0</v>
      </c>
      <c r="C186" s="360"/>
      <c r="D186" s="107" t="n">
        <f aca="false">B97</f>
        <v>744.685917260544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1762.49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1522.5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1762.49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75.0643404598629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60000.0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10000.0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5040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G158" activeCellId="0" sqref="G15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595.813726808631</v>
      </c>
      <c r="C96" s="97"/>
      <c r="D96" s="97"/>
      <c r="E96" s="117"/>
      <c r="F96" s="101" t="s">
        <v>129</v>
      </c>
      <c r="G96" s="102" t="n">
        <f aca="false">G94+G95</f>
        <v>497.067557154288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1150.0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80.2285714285714</v>
      </c>
      <c r="C167" s="178"/>
      <c r="D167" s="178"/>
      <c r="E167" s="181" t="n">
        <f aca="false">B96</f>
        <v>595.813726808631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239.99</v>
      </c>
      <c r="C182" s="107"/>
      <c r="D182" s="27"/>
      <c r="E182" s="107" t="n">
        <f aca="false">E179+A182+B182+A185</f>
        <v>32370.4704383021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258.158316666667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595.813726808631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E179+A201+B182+A185</f>
        <v>29382.34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80.2285714285714</v>
      </c>
      <c r="C212" s="178"/>
      <c r="D212" s="178"/>
      <c r="E212" s="181" t="n">
        <f aca="false">E167</f>
        <v>595.813726808631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239.99</v>
      </c>
      <c r="C224" s="107"/>
      <c r="D224" s="117"/>
      <c r="E224" s="107" t="n">
        <f aca="false">E182</f>
        <v>32370.4704383021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80.2285714285714</v>
      </c>
      <c r="C230" s="190"/>
      <c r="D230" s="190"/>
      <c r="E230" s="107" t="n">
        <f aca="false">E167</f>
        <v>595.813726808631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2216.48831666667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3513.12212496875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3513.12212496875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577.299441094345</v>
      </c>
      <c r="C96" s="97"/>
      <c r="D96" s="97"/>
      <c r="E96" s="117"/>
      <c r="F96" s="101" t="s">
        <v>129</v>
      </c>
      <c r="G96" s="102" t="n">
        <f aca="false">G94+G95</f>
        <v>491.924700011431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61.7142857142857</v>
      </c>
      <c r="C167" s="178"/>
      <c r="D167" s="178"/>
      <c r="E167" s="181" t="n">
        <f aca="false">B96</f>
        <v>577.299441094345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199.99</v>
      </c>
      <c r="C182" s="107"/>
      <c r="D182" s="27"/>
      <c r="E182" s="107" t="n">
        <f aca="false">E179+A182+(B182*1.2)+A185</f>
        <v>32370.4684383021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240.15665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577.299441094345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E179+A201+(B182*1.2)+A185</f>
        <v>29382.338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61.7142857142857</v>
      </c>
      <c r="C212" s="178"/>
      <c r="D212" s="178"/>
      <c r="E212" s="181" t="n">
        <f aca="false">E167</f>
        <v>577.299441094345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199.99</v>
      </c>
      <c r="C224" s="107"/>
      <c r="D224" s="117"/>
      <c r="E224" s="107" t="n">
        <f aca="false">E182</f>
        <v>32370.4684383021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61.7142857142857</v>
      </c>
      <c r="C230" s="190"/>
      <c r="D230" s="190"/>
      <c r="E230" s="107" t="n">
        <f aca="false">E167</f>
        <v>577.299441094345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2198.48665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459.99</v>
      </c>
      <c r="C255" s="201"/>
      <c r="D255" s="202" t="s">
        <v>229</v>
      </c>
      <c r="E255" s="202"/>
      <c r="F255" s="204" t="n">
        <f aca="false">(B254-F254)+B255</f>
        <v>3333.12045830209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3333.12045830209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365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40.0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5186.45857135747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-17048.6116666667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239.99</v>
      </c>
      <c r="C182" s="107"/>
      <c r="D182" s="27"/>
      <c r="E182" s="107" t="n">
        <f aca="false">E179+A182+B182+A185</f>
        <v>29278.4290216646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192.700016666667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E179+A201+B182+A185</f>
        <v>26442.49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239.99</v>
      </c>
      <c r="C224" s="107"/>
      <c r="D224" s="117"/>
      <c r="E224" s="107" t="n">
        <f aca="false">E182</f>
        <v>29278.4290216646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1984.37001666666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2834.68066833124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2834.68066833124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18500.0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365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8150.66357568479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20000.0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-14826.3866666667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199.99</v>
      </c>
      <c r="C182" s="107"/>
      <c r="D182" s="27"/>
      <c r="E182" s="107" t="n">
        <f aca="false">E179+A182+(B182*1.2)+A185</f>
        <v>29278.4270216646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192.69835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E179+A201+(B182*1.2)+A185</f>
        <v>26442.488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199.99</v>
      </c>
      <c r="C224" s="107"/>
      <c r="D224" s="117"/>
      <c r="E224" s="107" t="n">
        <f aca="false">E182</f>
        <v>29278.4270216646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4651.03835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2834.67900166457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2834.67900166457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10000.0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0</v>
      </c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1585.5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Terminal pause with 9 down 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Terminal pause with 9 down 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1512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365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2283.75</v>
      </c>
      <c r="C64" s="471" t="n">
        <v>10000.0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241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2283.75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2378.25</v>
      </c>
      <c r="C64" s="471" t="n">
        <v>10000.0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241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2378.25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4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426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3510.9994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7142.48642875862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2925.83283333333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3058.82283333333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7142.48642875862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2925.83283333333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3058.82283333333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2585.27242875863</v>
      </c>
      <c r="C263" s="201"/>
      <c r="D263" s="202" t="s">
        <v>227</v>
      </c>
      <c r="E263" s="202"/>
      <c r="F263" s="204" t="n">
        <f aca="false">F270+F276+F278+B279+B280</f>
        <v>3510.9994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429.99</v>
      </c>
      <c r="C264" s="201"/>
      <c r="D264" s="202" t="s">
        <v>229</v>
      </c>
      <c r="E264" s="202"/>
      <c r="F264" s="204" t="n">
        <f aca="false">(B263-F263)+B264</f>
        <v>-495.736971241369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0.024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0.089</v>
      </c>
      <c r="C269" s="47"/>
      <c r="D269" s="170" t="s">
        <v>226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0.05</v>
      </c>
      <c r="C270" s="36"/>
      <c r="D270" s="170" t="s">
        <v>232</v>
      </c>
      <c r="E270" s="170"/>
      <c r="F270" s="155" t="n">
        <f aca="false">B77</f>
        <v>3510.9994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-495.736971241369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426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2106.59964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9978.36478793419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1755.4997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1855.49136666667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9978.36478793419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1755.4997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1855.49136666667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5421.1527879342</v>
      </c>
      <c r="C263" s="201"/>
      <c r="D263" s="202" t="s">
        <v>227</v>
      </c>
      <c r="E263" s="202"/>
      <c r="F263" s="204" t="n">
        <f aca="false">F270+F276+F278+B279+B280</f>
        <v>2106.59964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99.9916666666667</v>
      </c>
      <c r="C264" s="201"/>
      <c r="D264" s="202" t="s">
        <v>229</v>
      </c>
      <c r="E264" s="202"/>
      <c r="F264" s="204" t="n">
        <f aca="false">(B263-F263)+B264</f>
        <v>3414.54481460087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0.115</v>
      </c>
      <c r="C269" s="47"/>
      <c r="D269" s="170" t="s">
        <v>226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0.03</v>
      </c>
      <c r="C270" s="36"/>
      <c r="D270" s="170" t="s">
        <v>232</v>
      </c>
      <c r="E270" s="170"/>
      <c r="F270" s="155" t="n">
        <f aca="false">B77</f>
        <v>2106.59964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3414.54481460087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241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2500.0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2500.0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1855.4897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1855.4897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3414.54547974425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3414.54547974425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s">
        <v>424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406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413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8" t="n">
        <v>30.0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-28758.33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253</v>
      </c>
      <c r="H32" s="229" t="n">
        <f aca="false">A41</f>
        <v>18.46</v>
      </c>
      <c r="J32" s="48" t="s">
        <v>46</v>
      </c>
      <c r="K32" s="267" t="s">
        <v>431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426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0.3</v>
      </c>
      <c r="B108" s="111" t="s">
        <v>419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12415.21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1867.6733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12415.21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1867.6733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7858.00000000002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221.826</v>
      </c>
      <c r="C255" s="201"/>
      <c r="D255" s="202" t="s">
        <v>229</v>
      </c>
      <c r="E255" s="202"/>
      <c r="F255" s="204" t="n">
        <f aca="false">(B254-F254)+B255</f>
        <v>5973.22636000001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0.072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0.137</v>
      </c>
      <c r="C260" s="47"/>
      <c r="D260" s="170" t="s">
        <v>226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5973.22636000001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1219.06019526256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43952.1081463547</v>
      </c>
      <c r="N39" s="6" t="n">
        <f aca="false">K39-L39</f>
        <v>13672.8818536453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13672.8818536453</v>
      </c>
      <c r="N40" s="6" t="n">
        <f aca="false">N38-N39</f>
        <v>-10761.2018536453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760.46</v>
      </c>
      <c r="M47" s="6" t="n">
        <f aca="false">K47-L47</f>
        <v>419.060195262557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1219.06019526256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1219.06019526256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26481.097092106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-904.773084087559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3417.666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1219.06019526256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1219.06019526256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82023.984</v>
      </c>
      <c r="C81" s="97"/>
      <c r="D81" s="97"/>
      <c r="E81" s="117"/>
      <c r="F81" s="29" t="s">
        <v>115</v>
      </c>
      <c r="G81" s="31" t="n">
        <f aca="false">G158</f>
        <v>82023.984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60525.6834371327</v>
      </c>
      <c r="C88" s="97"/>
      <c r="D88" s="97"/>
      <c r="E88" s="117"/>
      <c r="F88" s="35" t="s">
        <v>122</v>
      </c>
      <c r="G88" s="37" t="n">
        <f aca="false">G81-G86</f>
        <v>58931.3230890458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1969.82354633023</v>
      </c>
      <c r="C89" s="97"/>
      <c r="D89" s="97"/>
      <c r="E89" s="117"/>
      <c r="F89" s="35" t="s">
        <v>123</v>
      </c>
      <c r="G89" s="37" t="n">
        <f aca="false">(G88/G87)</f>
        <v>1852.94030358965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68943.8241215581</v>
      </c>
      <c r="C90" s="97"/>
      <c r="D90" s="97"/>
      <c r="E90" s="117"/>
      <c r="F90" s="35" t="s">
        <v>124</v>
      </c>
      <c r="G90" s="37" t="n">
        <f aca="false">((G89*(G85))+G77)</f>
        <v>64852.9106256377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68943.8241215581</v>
      </c>
      <c r="C92" s="97"/>
      <c r="D92" s="97"/>
      <c r="E92" s="117"/>
      <c r="F92" s="60" t="s">
        <v>126</v>
      </c>
      <c r="G92" s="69" t="n">
        <f aca="false">(G90+G91)</f>
        <v>64852.9106256377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1969.82354633023</v>
      </c>
      <c r="C95" s="97"/>
      <c r="D95" s="97"/>
      <c r="E95" s="117"/>
      <c r="F95" s="99" t="s">
        <v>128</v>
      </c>
      <c r="G95" s="100" t="n">
        <f aca="false">G92/(G85)</f>
        <v>1852.94030358965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2018.62720347309</v>
      </c>
      <c r="C96" s="97"/>
      <c r="D96" s="97"/>
      <c r="E96" s="117"/>
      <c r="F96" s="101" t="s">
        <v>129</v>
      </c>
      <c r="G96" s="102" t="n">
        <f aca="false">G94+G95</f>
        <v>1901.74396073251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 t="n">
        <v>0</v>
      </c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82023.984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1969.82354633023</v>
      </c>
      <c r="B167" s="181" t="n">
        <f aca="false">B94</f>
        <v>48.8036571428571</v>
      </c>
      <c r="C167" s="178"/>
      <c r="D167" s="178"/>
      <c r="E167" s="181" t="n">
        <f aca="false">B96</f>
        <v>2018.62720347309</v>
      </c>
      <c r="F167" s="27"/>
      <c r="G167" s="27" t="n">
        <f aca="false">ROUND(G95,2)</f>
        <v>1852.94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82023.984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14969.72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97243.688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3417.666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3546.1248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2018.62720347309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10878.916</v>
      </c>
      <c r="B201" s="190" t="n">
        <f aca="false">E179+A201+(B182*1.2)+A185</f>
        <v>93152.888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1969.82354633023</v>
      </c>
      <c r="B212" s="181" t="n">
        <f aca="false">B167</f>
        <v>48.8036571428571</v>
      </c>
      <c r="C212" s="178"/>
      <c r="D212" s="178"/>
      <c r="E212" s="181" t="n">
        <f aca="false">E167</f>
        <v>2018.62720347309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82023.984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14969.72</v>
      </c>
      <c r="B224" s="107" t="str">
        <f aca="false">B182</f>
        <v>199.99</v>
      </c>
      <c r="C224" s="107"/>
      <c r="D224" s="117"/>
      <c r="E224" s="107" t="n">
        <f aca="false">E182</f>
        <v>97243.688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1969.82354633023</v>
      </c>
      <c r="B230" s="107" t="n">
        <f aca="false">B167</f>
        <v>48.8036571428571</v>
      </c>
      <c r="C230" s="190"/>
      <c r="D230" s="190"/>
      <c r="E230" s="107" t="n">
        <f aca="false">E167</f>
        <v>2018.62720347309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3417.666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15049.4548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4100.8</v>
      </c>
      <c r="C254" s="201"/>
      <c r="D254" s="202" t="s">
        <v>227</v>
      </c>
      <c r="E254" s="202"/>
      <c r="F254" s="204" t="n">
        <f aca="false">F261+F267+F269+B270+B271</f>
        <v>4101.1992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384.678</v>
      </c>
      <c r="C255" s="201"/>
      <c r="D255" s="202" t="s">
        <v>229</v>
      </c>
      <c r="E255" s="202"/>
      <c r="F255" s="204" t="n">
        <f aca="false">(B254-F254)+B255</f>
        <v>384.278800000002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0.024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0.089</v>
      </c>
      <c r="C260" s="47"/>
      <c r="D260" s="170" t="s">
        <v>226</v>
      </c>
      <c r="E260" s="170"/>
      <c r="F260" s="150" t="n">
        <f aca="false">B254</f>
        <v>4100.8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0.05</v>
      </c>
      <c r="C261" s="36"/>
      <c r="D261" s="170" t="s">
        <v>232</v>
      </c>
      <c r="E261" s="170"/>
      <c r="F261" s="155" t="n">
        <f aca="false">B68*1.2</f>
        <v>4101.1992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384.278800000002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32556.5402669007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77816.1561344762</v>
      </c>
      <c r="C88" s="97"/>
      <c r="D88" s="97"/>
      <c r="E88" s="117"/>
      <c r="F88" s="35" t="s">
        <v>122</v>
      </c>
      <c r="G88" s="37" t="n">
        <f aca="false">G81-G86</f>
        <v>77192.2212983383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2711.11249514947</v>
      </c>
      <c r="C89" s="97"/>
      <c r="D89" s="97"/>
      <c r="E89" s="117"/>
      <c r="F89" s="35" t="s">
        <v>123</v>
      </c>
      <c r="G89" s="37" t="n">
        <f aca="false">(G88/G87)</f>
        <v>2509.53469573493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92177.8248350821</v>
      </c>
      <c r="C90" s="97"/>
      <c r="D90" s="97"/>
      <c r="E90" s="117"/>
      <c r="F90" s="35" t="s">
        <v>124</v>
      </c>
      <c r="G90" s="37" t="n">
        <f aca="false">((G89*(G85))+G77)</f>
        <v>85324.1796549877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92177.8248350821</v>
      </c>
      <c r="C92" s="97"/>
      <c r="D92" s="97"/>
      <c r="E92" s="117"/>
      <c r="F92" s="60" t="s">
        <v>126</v>
      </c>
      <c r="G92" s="69" t="n">
        <f aca="false">(G90+G91)</f>
        <v>85324.1796549877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2711.11249514947</v>
      </c>
      <c r="C95" s="97"/>
      <c r="D95" s="97"/>
      <c r="E95" s="117"/>
      <c r="F95" s="99" t="s">
        <v>128</v>
      </c>
      <c r="G95" s="100" t="n">
        <f aca="false">G92/(G85)</f>
        <v>2509.53469573493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2711.11249514947</v>
      </c>
      <c r="C96" s="97"/>
      <c r="D96" s="97"/>
      <c r="E96" s="117"/>
      <c r="F96" s="101" t="s">
        <v>129</v>
      </c>
      <c r="G96" s="102" t="n">
        <f aca="false">G94+G95</f>
        <v>2509.53469573493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419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4000.0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2711.11249514947</v>
      </c>
      <c r="B167" s="181" t="str">
        <f aca="false">B94</f>
        <v>0</v>
      </c>
      <c r="C167" s="178"/>
      <c r="D167" s="178"/>
      <c r="E167" s="181" t="n">
        <f aca="false">B96</f>
        <v>2711.11249514947</v>
      </c>
      <c r="F167" s="27"/>
      <c r="G167" s="27" t="n">
        <f aca="false">ROUND(G95,2)</f>
        <v>2509.53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16031.26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98105.23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2711.11249514947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9177.53599999999</v>
      </c>
      <c r="B201" s="190" t="n">
        <f aca="false">E179+A201+B182+A185</f>
        <v>91251.51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2711.11249514947</v>
      </c>
      <c r="B212" s="181" t="str">
        <f aca="false">B167</f>
        <v>0</v>
      </c>
      <c r="C212" s="178"/>
      <c r="D212" s="178"/>
      <c r="E212" s="181" t="n">
        <f aca="false">E167</f>
        <v>2711.11249514947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16031.26</v>
      </c>
      <c r="B224" s="107" t="str">
        <f aca="false">B182</f>
        <v>239.99</v>
      </c>
      <c r="C224" s="107"/>
      <c r="D224" s="117"/>
      <c r="E224" s="107" t="n">
        <f aca="false">E182</f>
        <v>98105.23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2711.11249514947</v>
      </c>
      <c r="B230" s="107" t="str">
        <f aca="false">B167</f>
        <v>0</v>
      </c>
      <c r="C230" s="190"/>
      <c r="D230" s="190"/>
      <c r="E230" s="107" t="n">
        <f aca="false">E167</f>
        <v>2711.11249514947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6863.71999999999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6963.71166666665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6863.71999999999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6963.71166666665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9462.5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31903.2839611046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2070.5996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82823.984</v>
      </c>
      <c r="C81" s="97"/>
      <c r="D81" s="97"/>
      <c r="E81" s="117"/>
      <c r="F81" s="29" t="s">
        <v>115</v>
      </c>
      <c r="G81" s="31" t="n">
        <f aca="false">G158</f>
        <v>82823.984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62925.7442972207</v>
      </c>
      <c r="C88" s="97"/>
      <c r="D88" s="97"/>
      <c r="E88" s="117"/>
      <c r="F88" s="35" t="s">
        <v>122</v>
      </c>
      <c r="G88" s="37" t="n">
        <f aca="false">G81-G86</f>
        <v>59731.3230890458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2124.74317115876</v>
      </c>
      <c r="C89" s="97"/>
      <c r="D89" s="97"/>
      <c r="E89" s="117"/>
      <c r="F89" s="35" t="s">
        <v>123</v>
      </c>
      <c r="G89" s="37" t="n">
        <f aca="false">(G88/G87)</f>
        <v>1878.09419739637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74366.0109905566</v>
      </c>
      <c r="C90" s="97"/>
      <c r="D90" s="97"/>
      <c r="E90" s="117"/>
      <c r="F90" s="35" t="s">
        <v>124</v>
      </c>
      <c r="G90" s="37" t="n">
        <f aca="false">((G89*(G85))+G77)</f>
        <v>65733.2969088731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74366.0109905566</v>
      </c>
      <c r="C92" s="97"/>
      <c r="D92" s="97"/>
      <c r="E92" s="117"/>
      <c r="F92" s="60" t="s">
        <v>126</v>
      </c>
      <c r="G92" s="69" t="n">
        <f aca="false">(G90+G91)</f>
        <v>65733.2969088731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2124.74317115876</v>
      </c>
      <c r="C95" s="97"/>
      <c r="D95" s="97"/>
      <c r="E95" s="117"/>
      <c r="F95" s="99" t="s">
        <v>128</v>
      </c>
      <c r="G95" s="100" t="n">
        <f aca="false">G92/(G85)</f>
        <v>1878.09419739637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2204.97174258733</v>
      </c>
      <c r="C96" s="97"/>
      <c r="D96" s="97"/>
      <c r="E96" s="117"/>
      <c r="F96" s="101" t="s">
        <v>129</v>
      </c>
      <c r="G96" s="102" t="n">
        <f aca="false">G94+G95</f>
        <v>1944.95134025352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-59433.8783333333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2124.74317115876</v>
      </c>
      <c r="B167" s="181" t="n">
        <f aca="false">B94</f>
        <v>80.2285714285714</v>
      </c>
      <c r="C167" s="178"/>
      <c r="D167" s="178"/>
      <c r="E167" s="181" t="n">
        <f aca="false">B96</f>
        <v>2204.97174258733</v>
      </c>
      <c r="F167" s="27"/>
      <c r="G167" s="27" t="n">
        <f aca="false">ROUND(G95,2)</f>
        <v>1878.09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82823.984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19591.92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102665.89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2070.5996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2224.59126666667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2204.97174258733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10959.166</v>
      </c>
      <c r="B201" s="190" t="n">
        <f aca="false">E179+A201+B182+A185</f>
        <v>94033.14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2124.74317115876</v>
      </c>
      <c r="B212" s="181" t="n">
        <f aca="false">B167</f>
        <v>80.2285714285714</v>
      </c>
      <c r="C212" s="178"/>
      <c r="D212" s="178"/>
      <c r="E212" s="181" t="n">
        <f aca="false">E167</f>
        <v>2204.97174258733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82823.984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19591.92</v>
      </c>
      <c r="B224" s="107" t="str">
        <f aca="false">B182</f>
        <v>239.99</v>
      </c>
      <c r="C224" s="107"/>
      <c r="D224" s="117"/>
      <c r="E224" s="107" t="n">
        <f aca="false">E182</f>
        <v>102665.89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2124.74317115876</v>
      </c>
      <c r="B230" s="107" t="n">
        <f aca="false">B167</f>
        <v>80.2285714285714</v>
      </c>
      <c r="C230" s="190"/>
      <c r="D230" s="190"/>
      <c r="E230" s="107" t="n">
        <f aca="false">E167</f>
        <v>2204.97174258733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2070.5996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13727.9212666667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8642.75</v>
      </c>
      <c r="C254" s="201"/>
      <c r="D254" s="202" t="s">
        <v>227</v>
      </c>
      <c r="E254" s="202"/>
      <c r="F254" s="204" t="n">
        <f aca="false">F261+F267+F269+B270+B271</f>
        <v>2484.71952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6798.02214666667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8642.75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2484.71952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6798.02214666667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3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31855.251407174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73691.7268379068</v>
      </c>
      <c r="C88" s="97"/>
      <c r="D88" s="97"/>
      <c r="E88" s="117"/>
      <c r="F88" s="35" t="s">
        <v>122</v>
      </c>
      <c r="G88" s="37" t="n">
        <f aca="false">G81-G86</f>
        <v>72425.1423736528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2549.92985187918</v>
      </c>
      <c r="C89" s="97"/>
      <c r="D89" s="97"/>
      <c r="E89" s="117"/>
      <c r="F89" s="35" t="s">
        <v>123</v>
      </c>
      <c r="G89" s="37" t="n">
        <f aca="false">(G88/G87)</f>
        <v>2338.06777718711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86697.6149638922</v>
      </c>
      <c r="C90" s="97"/>
      <c r="D90" s="97"/>
      <c r="E90" s="117"/>
      <c r="F90" s="35" t="s">
        <v>124</v>
      </c>
      <c r="G90" s="37" t="n">
        <f aca="false">((G89*(G85))+G77)</f>
        <v>79494.3044243618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86697.6149638922</v>
      </c>
      <c r="C92" s="97"/>
      <c r="D92" s="97"/>
      <c r="E92" s="117"/>
      <c r="F92" s="60" t="s">
        <v>126</v>
      </c>
      <c r="G92" s="69" t="n">
        <f aca="false">(G90+G91)</f>
        <v>79494.3044243618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2549.92985187918</v>
      </c>
      <c r="C95" s="97"/>
      <c r="D95" s="97"/>
      <c r="E95" s="117"/>
      <c r="F95" s="99" t="s">
        <v>128</v>
      </c>
      <c r="G95" s="100" t="n">
        <f aca="false">G92/(G85)</f>
        <v>2338.06777718711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2549.92985187918</v>
      </c>
      <c r="C96" s="97"/>
      <c r="D96" s="97"/>
      <c r="E96" s="117"/>
      <c r="F96" s="101" t="s">
        <v>129</v>
      </c>
      <c r="G96" s="102" t="n">
        <f aca="false">G94+G95</f>
        <v>2338.06777718711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2549.92985187918</v>
      </c>
      <c r="B167" s="181" t="str">
        <f aca="false">B94</f>
        <v>0</v>
      </c>
      <c r="C167" s="178"/>
      <c r="D167" s="178"/>
      <c r="E167" s="181" t="n">
        <f aca="false">B96</f>
        <v>2549.92985187918</v>
      </c>
      <c r="F167" s="27"/>
      <c r="G167" s="27" t="n">
        <f aca="false">ROUND(G95,2)</f>
        <v>2338.07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16228.64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98302.608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2045.5996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2145.5896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2549.92985187918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9025.39599999999</v>
      </c>
      <c r="B201" s="190" t="n">
        <f aca="false">E179+A201+(B182*1.2)+A185</f>
        <v>91099.368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2549.92985187918</v>
      </c>
      <c r="B212" s="181" t="str">
        <f aca="false">B167</f>
        <v>0</v>
      </c>
      <c r="C212" s="178"/>
      <c r="D212" s="178"/>
      <c r="E212" s="181" t="n">
        <f aca="false">E167</f>
        <v>2549.92985187918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16228.64</v>
      </c>
      <c r="B224" s="107" t="str">
        <f aca="false">B182</f>
        <v>199.99</v>
      </c>
      <c r="C224" s="107"/>
      <c r="D224" s="117"/>
      <c r="E224" s="107" t="n">
        <f aca="false">E182</f>
        <v>98302.608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2549.92985187918</v>
      </c>
      <c r="B230" s="107" t="str">
        <f aca="false">B167</f>
        <v>0</v>
      </c>
      <c r="C230" s="190"/>
      <c r="D230" s="190"/>
      <c r="E230" s="107" t="n">
        <f aca="false">E167</f>
        <v>2549.92985187918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13648.9196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7213.23999999999</v>
      </c>
      <c r="C254" s="201"/>
      <c r="D254" s="202" t="s">
        <v>227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4858.51047999999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7213.23999999999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4858.51047999999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2160.0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288</v>
      </c>
      <c r="B74" s="438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289</v>
      </c>
      <c r="B75" s="440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290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350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351</v>
      </c>
      <c r="C107" s="226" t="s">
        <v>400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516" t="n">
        <v>100.0</v>
      </c>
      <c r="D45" s="516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0.0</v>
      </c>
      <c r="D5" s="504" t="n">
        <v>0.0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365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50.0</v>
      </c>
      <c r="D45" s="469"/>
      <c r="E45" s="220"/>
      <c r="F45" s="67"/>
      <c r="G45" s="67" t="s">
        <v>383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398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241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267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399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283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295</v>
      </c>
      <c r="B105" s="316" t="s">
        <v>277</v>
      </c>
      <c r="C105" s="316"/>
      <c r="D105" s="428" t="n">
        <v>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192</v>
      </c>
      <c r="B130" s="176" t="n">
        <v>1200</v>
      </c>
      <c r="C130" s="176"/>
      <c r="D130" s="219"/>
      <c r="E130" s="220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352</v>
      </c>
      <c r="B135" s="332" t="s">
        <v>262</v>
      </c>
      <c r="C135" s="332"/>
      <c r="D135" s="332" t="s">
        <v>129</v>
      </c>
      <c r="E135" s="220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353</v>
      </c>
      <c r="B138" s="219" t="s">
        <v>251</v>
      </c>
      <c r="C138" s="219"/>
      <c r="D138" s="219" t="s">
        <v>255</v>
      </c>
      <c r="E138" s="220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264</v>
      </c>
      <c r="B141" s="219" t="s">
        <v>265</v>
      </c>
      <c r="C141" s="219"/>
      <c r="D141" s="219" t="s">
        <v>269</v>
      </c>
      <c r="E141" s="220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319</v>
      </c>
      <c r="C144" s="219"/>
      <c r="D144" s="219" t="s">
        <v>320</v>
      </c>
      <c r="E144" s="220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322</v>
      </c>
      <c r="B147" s="219" t="s">
        <v>323</v>
      </c>
      <c r="C147" s="219"/>
      <c r="D147" s="219" t="s">
        <v>324</v>
      </c>
      <c r="E147" s="220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326</v>
      </c>
      <c r="B150" s="219" t="s">
        <v>327</v>
      </c>
      <c r="C150" s="219"/>
      <c r="D150" s="219"/>
      <c r="E150" s="220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332</v>
      </c>
      <c r="B154" s="219"/>
      <c r="C154" s="219"/>
      <c r="D154" s="285"/>
      <c r="E154" s="286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17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10000.0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2024-07-16T16:59:20Z</dcterms:modified>
  <cp:revision>980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