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3F2D2EC-37A4-4616-A5A4-947FC1F8ADF7}" xr6:coauthVersionLast="47" xr6:coauthVersionMax="47" xr10:uidLastSave="{00000000-0000-0000-0000-000000000000}"/>
  <bookViews>
    <workbookView xWindow="-120" yWindow="-120" windowWidth="20730" windowHeight="11160" activeTab="2" xr2:uid="{D06A952D-D96B-4FF7-9B7B-2FACF0B821E2}"/>
  </bookViews>
  <sheets>
    <sheet name="QUARTER 1" sheetId="1" r:id="rId1"/>
    <sheet name="Sheet2" sheetId="3" r:id="rId2"/>
    <sheet name="Sheet1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F22" i="3"/>
  <c r="G22" i="3"/>
  <c r="H22" i="3"/>
  <c r="I22" i="3"/>
  <c r="J22" i="3"/>
  <c r="D22" i="3"/>
  <c r="AB12" i="1"/>
  <c r="Y12" i="1"/>
  <c r="V12" i="1"/>
  <c r="S12" i="1"/>
  <c r="AC11" i="1"/>
  <c r="AA11" i="1"/>
  <c r="Z11" i="1"/>
  <c r="X11" i="1"/>
  <c r="W11" i="1"/>
  <c r="U11" i="1"/>
  <c r="T11" i="1"/>
  <c r="R11" i="1"/>
  <c r="AC10" i="1"/>
  <c r="AA10" i="1"/>
  <c r="Z10" i="1"/>
  <c r="X10" i="1"/>
  <c r="W10" i="1"/>
  <c r="U10" i="1"/>
  <c r="T10" i="1"/>
  <c r="R10" i="1"/>
  <c r="AC9" i="1"/>
  <c r="AA9" i="1"/>
  <c r="Z9" i="1"/>
  <c r="X9" i="1"/>
  <c r="W9" i="1"/>
  <c r="U9" i="1"/>
  <c r="T9" i="1"/>
  <c r="AD9" i="1" s="1"/>
  <c r="R9" i="1"/>
  <c r="AC8" i="1"/>
  <c r="AA8" i="1"/>
  <c r="Z8" i="1"/>
  <c r="X8" i="1"/>
  <c r="W8" i="1"/>
  <c r="U8" i="1"/>
  <c r="T8" i="1"/>
  <c r="AD8" i="1" s="1"/>
  <c r="R8" i="1"/>
  <c r="AC7" i="1"/>
  <c r="AA7" i="1"/>
  <c r="Z7" i="1"/>
  <c r="X7" i="1"/>
  <c r="W7" i="1"/>
  <c r="U7" i="1"/>
  <c r="T7" i="1"/>
  <c r="AD7" i="1" s="1"/>
  <c r="R7" i="1"/>
  <c r="AC6" i="1"/>
  <c r="AA6" i="1"/>
  <c r="Z6" i="1"/>
  <c r="X6" i="1"/>
  <c r="W6" i="1"/>
  <c r="U6" i="1"/>
  <c r="T6" i="1"/>
  <c r="AD6" i="1" s="1"/>
  <c r="R6" i="1"/>
  <c r="AC5" i="1"/>
  <c r="AA5" i="1"/>
  <c r="Z5" i="1"/>
  <c r="X5" i="1"/>
  <c r="W5" i="1"/>
  <c r="U5" i="1"/>
  <c r="T5" i="1"/>
  <c r="AD5" i="1" s="1"/>
  <c r="R5" i="1"/>
  <c r="AC4" i="1"/>
  <c r="AA4" i="1"/>
  <c r="Z4" i="1"/>
  <c r="X4" i="1"/>
  <c r="W4" i="1"/>
  <c r="U4" i="1"/>
  <c r="T4" i="1"/>
  <c r="AD4" i="1" s="1"/>
  <c r="R4" i="1"/>
  <c r="AC3" i="1"/>
  <c r="AA3" i="1"/>
  <c r="Z3" i="1"/>
  <c r="X3" i="1"/>
  <c r="W3" i="1"/>
  <c r="U3" i="1"/>
  <c r="T3" i="1"/>
  <c r="AD3" i="1" s="1"/>
  <c r="R3" i="1"/>
  <c r="AC2" i="1"/>
  <c r="AA2" i="1"/>
  <c r="Z2" i="1"/>
  <c r="X2" i="1"/>
  <c r="W2" i="1"/>
  <c r="U2" i="1"/>
  <c r="T2" i="1"/>
  <c r="AD2" i="1" s="1"/>
  <c r="R2" i="1"/>
  <c r="D14" i="3"/>
  <c r="E14" i="3"/>
  <c r="F14" i="3"/>
  <c r="M14" i="3"/>
  <c r="L14" i="3"/>
  <c r="K14" i="3"/>
  <c r="J14" i="3"/>
  <c r="H22" i="1"/>
  <c r="K22" i="1"/>
  <c r="E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L2" i="1"/>
  <c r="J2" i="1"/>
  <c r="I2" i="1"/>
  <c r="G2" i="1"/>
  <c r="AD10" i="1" l="1"/>
  <c r="M21" i="1"/>
  <c r="M17" i="1"/>
  <c r="M9" i="1"/>
  <c r="M3" i="1"/>
  <c r="M20" i="1"/>
  <c r="M16" i="1"/>
  <c r="M12" i="1"/>
  <c r="W12" i="1"/>
  <c r="AC12" i="1"/>
  <c r="AD11" i="1"/>
  <c r="AD12" i="1" s="1"/>
  <c r="Z12" i="1"/>
  <c r="F15" i="3"/>
  <c r="T12" i="1"/>
  <c r="M13" i="1"/>
  <c r="M19" i="1"/>
  <c r="M15" i="1"/>
  <c r="M5" i="1"/>
  <c r="M18" i="1"/>
  <c r="M6" i="1"/>
  <c r="M8" i="1"/>
  <c r="M15" i="3"/>
  <c r="M14" i="1"/>
  <c r="M11" i="1"/>
  <c r="M7" i="1"/>
  <c r="M4" i="1"/>
  <c r="I22" i="1"/>
  <c r="L22" i="1"/>
  <c r="M2" i="1"/>
  <c r="F22" i="1"/>
  <c r="M10" i="1"/>
  <c r="M16" i="3" l="1"/>
  <c r="M22" i="1"/>
  <c r="F16" i="3" s="1"/>
</calcChain>
</file>

<file path=xl/sharedStrings.xml><?xml version="1.0" encoding="utf-8"?>
<sst xmlns="http://schemas.openxmlformats.org/spreadsheetml/2006/main" count="113" uniqueCount="73">
  <si>
    <t>SL. NO.</t>
  </si>
  <si>
    <t xml:space="preserve">FOOD ITEM </t>
  </si>
  <si>
    <t>COST/PLATE</t>
  </si>
  <si>
    <t>Egg bhujia</t>
  </si>
  <si>
    <t>Omlets</t>
  </si>
  <si>
    <t>Chicken kabab</t>
  </si>
  <si>
    <t>Chicken lolypop</t>
  </si>
  <si>
    <t>Chicken burger</t>
  </si>
  <si>
    <t>Egg Maggie</t>
  </si>
  <si>
    <t>Chicken Biryani</t>
  </si>
  <si>
    <t>Chicken rosted</t>
  </si>
  <si>
    <t>Chicken Soup</t>
  </si>
  <si>
    <t>Veg Biryani</t>
  </si>
  <si>
    <t>Veg Mggie</t>
  </si>
  <si>
    <t>Veg Kabab</t>
  </si>
  <si>
    <t xml:space="preserve">Roasted Paneer </t>
  </si>
  <si>
    <t>Veg soup</t>
  </si>
  <si>
    <t>Non-veg Noodles</t>
  </si>
  <si>
    <t>Veg Hakka Noodles</t>
  </si>
  <si>
    <t>Veg Burger</t>
  </si>
  <si>
    <t>Paneer tikka</t>
  </si>
  <si>
    <t>Chilly sweet corn</t>
  </si>
  <si>
    <t>Sweet corn Soup</t>
  </si>
  <si>
    <t>SALE IN JAN</t>
  </si>
  <si>
    <t>AVG SALE/DAY JAN</t>
  </si>
  <si>
    <t>AVG SALE/DAY FEB</t>
  </si>
  <si>
    <t>SALE IN FEB</t>
  </si>
  <si>
    <t>INCOME IN FEB</t>
  </si>
  <si>
    <t>INCOME IN JAN</t>
  </si>
  <si>
    <t>AVG SALE/DAY MAR</t>
  </si>
  <si>
    <t>SALE IN MAR</t>
  </si>
  <si>
    <t>INCOME IN MAR</t>
  </si>
  <si>
    <t>TOTAL</t>
  </si>
  <si>
    <t>EXPENSES</t>
  </si>
  <si>
    <t>JANUARY</t>
  </si>
  <si>
    <t>FEBRUARY</t>
  </si>
  <si>
    <t>MARCH</t>
  </si>
  <si>
    <t xml:space="preserve">FIXED </t>
  </si>
  <si>
    <t>SHOP RENT</t>
  </si>
  <si>
    <t>GAS/STOVE</t>
  </si>
  <si>
    <t>SALARY</t>
  </si>
  <si>
    <t>VARIABLE</t>
  </si>
  <si>
    <t>EGGS</t>
  </si>
  <si>
    <t>CHICKEN</t>
  </si>
  <si>
    <t>VEGETABLES</t>
  </si>
  <si>
    <t>DAIRY PRODUCTS</t>
  </si>
  <si>
    <t>ELECTRICITY</t>
  </si>
  <si>
    <t>GROCERRY</t>
  </si>
  <si>
    <t>TOTAL EXPENSE</t>
  </si>
  <si>
    <t xml:space="preserve">TOTAL PROFIT </t>
  </si>
  <si>
    <t>(300030-200030)=</t>
  </si>
  <si>
    <t>Column1</t>
  </si>
  <si>
    <t>AVG SALE/DAY MAY</t>
  </si>
  <si>
    <t>SALE IN MAY</t>
  </si>
  <si>
    <t>INCOME IN MAY</t>
  </si>
  <si>
    <t>AVG SALE/DAY ARRIL</t>
  </si>
  <si>
    <t>SALE IN APRIL</t>
  </si>
  <si>
    <t>APRIL</t>
  </si>
  <si>
    <t>MAY</t>
  </si>
  <si>
    <t>AVG SALE/DAY JUNE</t>
  </si>
  <si>
    <t>SALE IN JUNE</t>
  </si>
  <si>
    <t>INCOME IN JUNE</t>
  </si>
  <si>
    <t>AVG SALE/DAY JULY</t>
  </si>
  <si>
    <t>SALE IN JULY</t>
  </si>
  <si>
    <t>INCOME IN JULY</t>
  </si>
  <si>
    <t>JUNE</t>
  </si>
  <si>
    <t>JULY</t>
  </si>
  <si>
    <t>INCOME IN APRIL</t>
  </si>
  <si>
    <t xml:space="preserve"> </t>
  </si>
  <si>
    <t>LOSS</t>
  </si>
  <si>
    <t>INCOME</t>
  </si>
  <si>
    <t>EXPENDITURE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</si>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</sst>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theme="7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theme="7" tint="0.39997558519241921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n">
        <color theme="7" tint="0.39997558519241921"/>
      </bottom>
      <diagonal/>
    </border>
    <border>
      <left/>
      <right/>
      <top style="medium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theme="7" tint="0.39997558519241921"/>
      </bottom>
      <diagonal/>
    </border>
    <border>
      <left style="medium">
        <color indexed="64"/>
      </left>
      <right style="thick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indexed="64"/>
      </left>
      <right style="thick">
        <color indexed="64"/>
      </right>
      <top style="thin">
        <color theme="7" tint="0.3999755851924192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theme="7" tint="0.39997558519241921"/>
      </bottom>
      <diagonal/>
    </border>
    <border>
      <left style="medium">
        <color indexed="64"/>
      </left>
      <right/>
      <top style="thin">
        <color theme="7" tint="0.3999755851924192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3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4" borderId="29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6" borderId="28" xfId="0" applyFont="1" applyFill="1" applyBorder="1"/>
    <xf numFmtId="0" fontId="1" fillId="6" borderId="28" xfId="0" applyFont="1" applyFill="1" applyBorder="1" applyAlignment="1">
      <alignment horizontal="center"/>
    </xf>
    <xf numFmtId="0" fontId="0" fillId="7" borderId="0" xfId="0" applyFill="1"/>
    <xf numFmtId="0" fontId="0" fillId="4" borderId="32" xfId="0" applyFont="1" applyFill="1" applyBorder="1" applyAlignment="1">
      <alignment horizontal="center"/>
    </xf>
    <xf numFmtId="0" fontId="0" fillId="7" borderId="11" xfId="0" applyFill="1" applyBorder="1"/>
    <xf numFmtId="0" fontId="0" fillId="0" borderId="11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4" borderId="3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7" tint="0.39997558519241921"/>
        </top>
        <bottom style="thin">
          <color theme="7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SALE</a:t>
            </a:r>
            <a:r>
              <a:rPr lang="en-US" u="sng" baseline="0"/>
              <a:t> IN FIRST QUARTER</a:t>
            </a:r>
            <a:endParaRPr lang="en-US" u="sng"/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('QUARTER 1'!$E$1,'QUARTER 1'!$H$1,'QUARTER 1'!$K$1)</c:f>
              <c:strCache>
                <c:ptCount val="3"/>
                <c:pt idx="0">
                  <c:v>SALE IN JAN</c:v>
                </c:pt>
                <c:pt idx="1">
                  <c:v>SALE IN FEB</c:v>
                </c:pt>
                <c:pt idx="2">
                  <c:v>SALE IN MAR</c:v>
                </c:pt>
              </c:strCache>
            </c:strRef>
          </c:cat>
          <c:val>
            <c:numRef>
              <c:f>('QUARTER 1'!$E$22,'QUARTER 1'!$H$22,'QUARTER 1'!$K$22)</c:f>
              <c:numCache>
                <c:formatCode>General</c:formatCode>
                <c:ptCount val="3"/>
                <c:pt idx="0">
                  <c:v>2263</c:v>
                </c:pt>
                <c:pt idx="1">
                  <c:v>2296</c:v>
                </c:pt>
                <c:pt idx="2">
                  <c:v>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F-455F-9CA3-AC18ADCC9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8791248"/>
        <c:axId val="508794528"/>
      </c:lineChart>
      <c:catAx>
        <c:axId val="5087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4528"/>
        <c:crosses val="autoZero"/>
        <c:auto val="1"/>
        <c:lblAlgn val="ctr"/>
        <c:lblOffset val="100"/>
        <c:noMultiLvlLbl val="0"/>
      </c:catAx>
      <c:valAx>
        <c:axId val="5087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TOTAL</a:t>
            </a:r>
            <a:r>
              <a:rPr lang="en-US" sz="1600" baseline="0">
                <a:solidFill>
                  <a:schemeClr val="tx1"/>
                </a:solidFill>
              </a:rPr>
              <a:t> INCOME IN  (FIRST QUARTER)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JANUARY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'QUARTER 1'!$F$22</c:f>
              <c:numCache>
                <c:formatCode>General</c:formatCode>
                <c:ptCount val="1"/>
                <c:pt idx="0">
                  <c:v>103385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4-43F2-AC42-8D7CDDB337F0}"/>
            </c:ext>
          </c:extLst>
        </c:ser>
        <c:ser>
          <c:idx val="1"/>
          <c:order val="1"/>
          <c:tx>
            <c:v>FEBRUARY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'QUARTER 1'!$I$22</c:f>
              <c:numCache>
                <c:formatCode>General</c:formatCode>
                <c:ptCount val="1"/>
                <c:pt idx="0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4-43F2-AC42-8D7CDDB337F0}"/>
            </c:ext>
          </c:extLst>
        </c:ser>
        <c:ser>
          <c:idx val="2"/>
          <c:order val="2"/>
          <c:tx>
            <c:v>MARCH</c:v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'QUARTER 1'!$L$22</c:f>
              <c:numCache>
                <c:formatCode>General</c:formatCode>
                <c:ptCount val="1"/>
                <c:pt idx="0">
                  <c:v>102145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4-43F2-AC42-8D7CDDB337F0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'QUARTER 1'!$M$22</c:f>
              <c:numCache>
                <c:formatCode>General</c:formatCode>
                <c:ptCount val="1"/>
                <c:pt idx="0">
                  <c:v>300030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4-43F2-AC42-8D7CDDB337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21938896"/>
        <c:axId val="421944472"/>
        <c:axId val="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EXPENSES</c:v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200030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4E4-43F2-AC42-8D7CDDB337F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PROFIT</c:v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E4-43F2-AC42-8D7CDDB337F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  <a:alpha val="88000"/>
                    </a:schemeClr>
                  </a:solidFill>
                  <a:ln>
                    <a:solidFill>
                      <a:schemeClr val="accent1">
                        <a:lumMod val="60000"/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60000"/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lumMod val="60000"/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 1'!$F$1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E4-43F2-AC42-8D7CDDB337F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  <a:alpha val="88000"/>
                    </a:schemeClr>
                  </a:solidFill>
                  <a:ln>
                    <a:solidFill>
                      <a:schemeClr val="accent2">
                        <a:lumMod val="60000"/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60000"/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lumMod val="60000"/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 1'!$I$1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E4-43F2-AC42-8D7CDDB337F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  <a:alpha val="88000"/>
                    </a:schemeClr>
                  </a:solidFill>
                  <a:ln>
                    <a:solidFill>
                      <a:schemeClr val="accent3">
                        <a:lumMod val="60000"/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3">
                        <a:lumMod val="60000"/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3">
                        <a:lumMod val="60000"/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 1'!$L$1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E4-43F2-AC42-8D7CDDB337F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  <a:alpha val="88000"/>
                    </a:schemeClr>
                  </a:solidFill>
                  <a:ln>
                    <a:solidFill>
                      <a:schemeClr val="accent4">
                        <a:lumMod val="60000"/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60000"/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lumMod val="60000"/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 1'!$M$1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E4-43F2-AC42-8D7CDDB337F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  <a:alpha val="88000"/>
                    </a:schemeClr>
                  </a:solidFill>
                  <a:ln>
                    <a:solidFill>
                      <a:schemeClr val="accent5">
                        <a:lumMod val="60000"/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60000"/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lumMod val="60000"/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E4-43F2-AC42-8D7CDDB337F0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  <a:alpha val="88000"/>
                    </a:schemeClr>
                  </a:solidFill>
                  <a:ln>
                    <a:solidFill>
                      <a:schemeClr val="accent6">
                        <a:lumMod val="60000"/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60000"/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lumMod val="60000"/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E4-43F2-AC42-8D7CDDB337F0}"/>
                  </c:ext>
                </c:extLst>
              </c15:ser>
            </c15:filteredBarSeries>
          </c:ext>
        </c:extLst>
      </c:bar3DChart>
      <c:catAx>
        <c:axId val="42193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4472"/>
        <c:crosses val="autoZero"/>
        <c:auto val="1"/>
        <c:lblAlgn val="ctr"/>
        <c:lblOffset val="100"/>
        <c:noMultiLvlLbl val="0"/>
      </c:catAx>
      <c:valAx>
        <c:axId val="421944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19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SALE</a:t>
            </a:r>
            <a:r>
              <a:rPr lang="en-US" sz="1600" u="sng" baseline="0">
                <a:solidFill>
                  <a:schemeClr val="tx1"/>
                </a:solidFill>
              </a:rPr>
              <a:t> AFTER FIRST QUARTER </a:t>
            </a:r>
            <a:endParaRPr lang="en-US" sz="1600" u="sng">
              <a:solidFill>
                <a:schemeClr val="tx1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('QUARTER 1'!$S$1,'QUARTER 1'!$V$1,'QUARTER 1'!$Y$1,'QUARTER 1'!$AB$1)</c:f>
              <c:strCache>
                <c:ptCount val="4"/>
                <c:pt idx="0">
                  <c:v>SALE IN APRIL</c:v>
                </c:pt>
                <c:pt idx="1">
                  <c:v>SALE IN MAY</c:v>
                </c:pt>
                <c:pt idx="2">
                  <c:v>SALE IN JUNE</c:v>
                </c:pt>
                <c:pt idx="3">
                  <c:v>SALE IN JULY</c:v>
                </c:pt>
              </c:strCache>
            </c:strRef>
          </c:cat>
          <c:val>
            <c:numRef>
              <c:f>('QUARTER 1'!$S$12,'QUARTER 1'!$V$12,'QUARTER 1'!$Y$12,'QUARTER 1'!$AB$12)</c:f>
              <c:numCache>
                <c:formatCode>General</c:formatCode>
                <c:ptCount val="4"/>
                <c:pt idx="0">
                  <c:v>2130</c:v>
                </c:pt>
                <c:pt idx="1">
                  <c:v>1798</c:v>
                </c:pt>
                <c:pt idx="2">
                  <c:v>1140</c:v>
                </c:pt>
                <c:pt idx="3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2-4E70-BF0C-AA5D14D9FE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16120608"/>
        <c:axId val="516116344"/>
      </c:lineChart>
      <c:catAx>
        <c:axId val="5161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16344"/>
        <c:crosses val="autoZero"/>
        <c:auto val="1"/>
        <c:lblAlgn val="ctr"/>
        <c:lblOffset val="100"/>
        <c:noMultiLvlLbl val="0"/>
      </c:catAx>
      <c:valAx>
        <c:axId val="5161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2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TOTAL INCOME</a:t>
            </a:r>
            <a:r>
              <a:rPr lang="en-US" sz="1600" baseline="0">
                <a:solidFill>
                  <a:schemeClr val="tx1"/>
                </a:solidFill>
              </a:rPr>
              <a:t> AFTER FIRST QUARTER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APRIL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'QUARTER 1'!$T$12</c:f>
              <c:numCache>
                <c:formatCode>General</c:formatCode>
                <c:ptCount val="1"/>
                <c:pt idx="0">
                  <c:v>82200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D-4FCA-9998-8CE2BA64EBE2}"/>
            </c:ext>
          </c:extLst>
        </c:ser>
        <c:ser>
          <c:idx val="1"/>
          <c:order val="1"/>
          <c:tx>
            <c:v>MAY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'QUARTER 1'!$W$12</c:f>
              <c:numCache>
                <c:formatCode>General</c:formatCode>
                <c:ptCount val="1"/>
                <c:pt idx="0">
                  <c:v>72850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D-4FCA-9998-8CE2BA64EBE2}"/>
            </c:ext>
          </c:extLst>
        </c:ser>
        <c:ser>
          <c:idx val="2"/>
          <c:order val="2"/>
          <c:tx>
            <c:v>JUNE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'QUARTER 1'!$Z$12</c:f>
              <c:numCache>
                <c:formatCode>General</c:formatCode>
                <c:ptCount val="1"/>
                <c:pt idx="0">
                  <c:v>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D-4FCA-9998-8CE2BA64EBE2}"/>
            </c:ext>
          </c:extLst>
        </c:ser>
        <c:ser>
          <c:idx val="3"/>
          <c:order val="3"/>
          <c:tx>
            <c:v>JULY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'QUARTER 1'!$AC$12</c:f>
              <c:numCache>
                <c:formatCode>General</c:formatCode>
                <c:ptCount val="1"/>
                <c:pt idx="0">
                  <c:v>52080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D-4FCA-9998-8CE2BA64E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08797480"/>
        <c:axId val="5087958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TOTAL INCOME</c:v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'QUARTER 1'!$AD$12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257530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B9D-4FCA-9998-8CE2BA64EBE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TOTAL EXPENSE</c:v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9D-4FCA-9998-8CE2BA64EBE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LOSS</c:v>
                </c:tx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47470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9D-4FCA-9998-8CE2BA64EBE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 1'!$T$1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9D-4FCA-9998-8CE2BA64EBE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 1'!$W$1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9D-4FCA-9998-8CE2BA64EBE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 1'!$Z$1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9D-4FCA-9998-8CE2BA64EBE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 1'!$AC$1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9D-4FCA-9998-8CE2BA64EBE2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 1'!$AD$1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9D-4FCA-9998-8CE2BA64EBE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9D-4FCA-9998-8CE2BA64EBE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B9D-4FCA-9998-8CE2BA64EBE2}"/>
                  </c:ext>
                </c:extLst>
              </c15:ser>
            </c15:filteredBarSeries>
          </c:ext>
        </c:extLst>
      </c:barChart>
      <c:catAx>
        <c:axId val="508797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5840"/>
        <c:crosses val="autoZero"/>
        <c:auto val="1"/>
        <c:lblAlgn val="ctr"/>
        <c:lblOffset val="100"/>
        <c:noMultiLvlLbl val="0"/>
      </c:catAx>
      <c:valAx>
        <c:axId val="50879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503186270230638"/>
          <c:y val="0.1585901762279715"/>
          <c:w val="0.27739907234433836"/>
          <c:h val="0.23629424700290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bg1"/>
                </a:solidFill>
              </a:rPr>
              <a:t>INCOME VS EXPENDITURE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INCOME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Sheet2!$D$19:$J$19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Sheet2!$D$20:$J$20</c:f>
              <c:numCache>
                <c:formatCode>General</c:formatCode>
                <c:ptCount val="7"/>
                <c:pt idx="0">
                  <c:v>103385</c:v>
                </c:pt>
                <c:pt idx="1">
                  <c:v>94500</c:v>
                </c:pt>
                <c:pt idx="2">
                  <c:v>102145</c:v>
                </c:pt>
                <c:pt idx="3">
                  <c:v>82200</c:v>
                </c:pt>
                <c:pt idx="4">
                  <c:v>72850</c:v>
                </c:pt>
                <c:pt idx="5">
                  <c:v>50400</c:v>
                </c:pt>
                <c:pt idx="6">
                  <c:v>52080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F-49E6-80E5-B5E3FB500277}"/>
            </c:ext>
          </c:extLst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EXPENDITURE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Sheet2!$D$19:$J$19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Sheet2!$D$21:$J$21</c:f>
              <c:numCache>
                <c:formatCode>General</c:formatCode>
                <c:ptCount val="7"/>
                <c:pt idx="0">
                  <c:v>70000</c:v>
                </c:pt>
                <c:pt idx="1">
                  <c:v>65000</c:v>
                </c:pt>
                <c:pt idx="2">
                  <c:v>65030</c:v>
                </c:pt>
                <c:pt idx="3">
                  <c:v>74500</c:v>
                </c:pt>
                <c:pt idx="4">
                  <c:v>73000</c:v>
                </c:pt>
                <c:pt idx="5">
                  <c:v>78000</c:v>
                </c:pt>
                <c:pt idx="6">
                  <c:v>79500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F-49E6-80E5-B5E3FB500277}"/>
            </c:ext>
          </c:extLst>
        </c:ser>
        <c:ser>
          <c:idx val="2"/>
          <c:order val="2"/>
          <c:tx>
            <c:strRef>
              <c:f>Sheet2!$C$22</c:f>
              <c:strCache>
                <c:ptCount val="1"/>
                <c:pt idx="0">
                  <c:v>PROFIT/LOSS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Sheet2!$D$19:$J$19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Sheet2!$D$22:$J$22</c:f>
              <c:numCache>
                <c:formatCode>General</c:formatCode>
                <c:ptCount val="7"/>
                <c:pt idx="0">
                  <c:v>33385</c:v>
                </c:pt>
                <c:pt idx="1">
                  <c:v>29500</c:v>
                </c:pt>
                <c:pt idx="2">
                  <c:v>37115</c:v>
                </c:pt>
                <c:pt idx="3">
                  <c:v>7700</c:v>
                </c:pt>
                <c:pt idx="4">
                  <c:v>-150</c:v>
                </c:pt>
                <c:pt idx="5">
                  <c:v>-27600</c:v>
                </c:pt>
                <c:pt idx="6">
                  <c:v>-27420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A-499F-B4B9-063C5725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947800"/>
        <c:axId val="507951080"/>
      </c:barChart>
      <c:catAx>
        <c:axId val="5079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51080"/>
        <c:crosses val="autoZero"/>
        <c:auto val="1"/>
        <c:lblAlgn val="ctr"/>
        <c:lblOffset val="100"/>
        <c:noMultiLvlLbl val="0"/>
      </c:catAx>
      <c:valAx>
        <c:axId val="5079510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7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1257301</xdr:colOff>
      <xdr:row>1</xdr:row>
      <xdr:rowOff>76200</xdr:rowOff>
    </xdr:from>
    <xdr:to>
      <xdr:col>11</xdr:col>
      <xdr:colOff>1009650</xdr:colOff>
      <xdr:row>2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BCB3199-4D6B-4059-A3D1-013EE538D133}"/>
            </a:ext>
          </a:extLst>
        </xdr:cNvPr>
        <xdr:cNvSpPr/>
      </xdr:nvSpPr>
      <xdr:spPr>
        <a:xfrm>
          <a:off x="7000876" y="266700"/>
          <a:ext cx="5095874" cy="28575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  <a:latin typeface="Bahnschrift SemiBold" panose="020B0502040204020203" pitchFamily="34" charset="0"/>
            </a:rPr>
            <a:t>TOTAL SALE AND PROFIT/LOSS CHART</a:t>
          </a:r>
          <a:r>
            <a:rPr lang="en-US" sz="1100" b="0" baseline="0">
              <a:solidFill>
                <a:schemeClr val="tx1"/>
              </a:solidFill>
              <a:latin typeface="Bahnschrift SemiBold" panose="020B0502040204020203" pitchFamily="34" charset="0"/>
            </a:rPr>
            <a:t> FOR SECOND QUARTER 2021</a:t>
          </a:r>
          <a:endParaRPr lang="en-US" sz="1100" b="0">
            <a:solidFill>
              <a:schemeClr val="tx1"/>
            </a:solidFill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1</xdr:col>
      <xdr:colOff>323850</xdr:colOff>
      <xdr:row>1</xdr:row>
      <xdr:rowOff>85725</xdr:rowOff>
    </xdr:from>
    <xdr:to>
      <xdr:col>5</xdr:col>
      <xdr:colOff>307042</xdr:colOff>
      <xdr:row>2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E8FDCF8-1383-43E0-A071-C1EE6B2CA2D0}"/>
            </a:ext>
          </a:extLst>
        </xdr:cNvPr>
        <xdr:cNvSpPr/>
      </xdr:nvSpPr>
      <xdr:spPr>
        <a:xfrm>
          <a:off x="933450" y="276225"/>
          <a:ext cx="4069417" cy="2667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  <a:latin typeface="Bahnschrift SemiBold" panose="020B0502040204020203" pitchFamily="34" charset="0"/>
            </a:rPr>
            <a:t>TOTAL SALE AND PROFIT CHART</a:t>
          </a:r>
          <a:r>
            <a:rPr lang="en-US" sz="1100" b="0" baseline="0">
              <a:solidFill>
                <a:schemeClr val="tx1"/>
              </a:solidFill>
              <a:latin typeface="Bahnschrift SemiBold" panose="020B0502040204020203" pitchFamily="34" charset="0"/>
            </a:rPr>
            <a:t> FOR FIRST QUARTER 2021</a:t>
          </a:r>
          <a:endParaRPr lang="en-US" sz="1100" b="0">
            <a:solidFill>
              <a:schemeClr val="tx1"/>
            </a:solidFill>
            <a:latin typeface="Bahnschrift SemiBold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11</xdr:col>
      <xdr:colOff>0</xdr:colOff>
      <xdr:row>45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6EF9CD2-159B-41A3-A37B-2B946BB9E0BF}"/>
            </a:ext>
          </a:extLst>
        </xdr:cNvPr>
        <xdr:cNvSpPr/>
      </xdr:nvSpPr>
      <xdr:spPr>
        <a:xfrm>
          <a:off x="19050" y="9525"/>
          <a:ext cx="9467850" cy="8562975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466725</xdr:colOff>
      <xdr:row>1</xdr:row>
      <xdr:rowOff>19050</xdr:rowOff>
    </xdr:from>
    <xdr:to>
      <xdr:col>3</xdr:col>
      <xdr:colOff>895350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19341-2200-4F4B-AB97-F90463BC4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1085850</xdr:colOff>
      <xdr:row>1</xdr:row>
      <xdr:rowOff>28575</xdr:rowOff>
    </xdr:from>
    <xdr:to>
      <xdr:col>10</xdr:col>
      <xdr:colOff>209550</xdr:colOff>
      <xdr:row>13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AD35A-BA23-452E-8D68-A9D8B6ECC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13</xdr:row>
      <xdr:rowOff>85725</xdr:rowOff>
    </xdr:from>
    <xdr:to>
      <xdr:col>3</xdr:col>
      <xdr:colOff>923925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A8D6B-8C2C-44CA-8177-189F6FF77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1095375</xdr:colOff>
      <xdr:row>13</xdr:row>
      <xdr:rowOff>85725</xdr:rowOff>
    </xdr:from>
    <xdr:to>
      <xdr:col>10</xdr:col>
      <xdr:colOff>228600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5E1FE-A7EE-49CD-A1F4-3EA8D50E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1181099</xdr:colOff>
      <xdr:row>28</xdr:row>
      <xdr:rowOff>0</xdr:rowOff>
    </xdr:from>
    <xdr:to>
      <xdr:col>7</xdr:col>
      <xdr:colOff>552450</xdr:colOff>
      <xdr:row>44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33930A-12CC-4A1C-A061-B901FA790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020EC0-F5B1-4328-B6E1-BB5F94FC629F}" name="Table4" displayName="Table4" ref="H4:M16" totalsRowShown="0" headerRowDxfId="22" dataDxfId="9">
  <autoFilter ref="H4:M16" xr:uid="{08020EC0-F5B1-4328-B6E1-BB5F94FC629F}"/>
  <tableColumns count="6">
    <tableColumn id="1" xr3:uid="{C24C3C52-BA89-470A-910D-1591CF740A11}" name="Column1" dataDxfId="15"/>
    <tableColumn id="2" xr3:uid="{2DE55FC0-9DA2-4E1C-B936-AD46AC510279}" name="EXPENSES" dataDxfId="14"/>
    <tableColumn id="3" xr3:uid="{F87B646E-B743-4026-89DC-596AC3619E95}" name="APRIL" dataDxfId="13"/>
    <tableColumn id="4" xr3:uid="{E2383971-C25D-4D81-B59A-78FD2C582DFE}" name="MAY" dataDxfId="12"/>
    <tableColumn id="5" xr3:uid="{52B60A8F-9339-475B-B54E-16E351F3D27D}" name="JUNE" dataDxfId="11"/>
    <tableColumn id="6" xr3:uid="{5548E212-EA42-422B-8748-644CC857C3F7}" name="JULY" dataDxfId="1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0F96E9-B875-4EA4-AE36-9CD16854B50C}" name="Table2" displayName="Table2" ref="B4:F16" totalsRowShown="0" dataDxfId="21">
  <autoFilter ref="B4:F16" xr:uid="{300F96E9-B875-4EA4-AE36-9CD16854B50C}"/>
  <tableColumns count="5">
    <tableColumn id="1" xr3:uid="{16ED4146-2877-4336-9594-263DD805A533}" name="Column1" dataDxfId="20"/>
    <tableColumn id="2" xr3:uid="{5FE84D8A-0AA7-48C6-BAD6-9096B2E2A593}" name="EXPENSES" dataDxfId="19"/>
    <tableColumn id="3" xr3:uid="{A295C996-A5C2-4584-9821-346A8A6D99CB}" name="JANUARY" dataDxfId="18"/>
    <tableColumn id="4" xr3:uid="{B9D08D27-38B3-4895-B6C7-FFE821E0E156}" name="FEBRUARY" dataDxfId="17"/>
    <tableColumn id="5" xr3:uid="{6FB5F10E-218E-4CBF-BDC3-2730E92FD4A6}" name="MARCH" dataDxfId="16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C1EAEC-F731-4983-8DD3-5016FC38DAA1}" name="Table3" displayName="Table3" ref="C19:J22" totalsRowShown="0" dataDxfId="0">
  <autoFilter ref="C19:J22" xr:uid="{46C1EAEC-F731-4983-8DD3-5016FC38DAA1}"/>
  <tableColumns count="8">
    <tableColumn id="1" xr3:uid="{9D3B6F5C-326F-4301-B669-E4B07F64C7CC}" name="Column1" dataDxfId="8"/>
    <tableColumn id="2" xr3:uid="{BEFB216A-AC8F-4E78-A0DE-D7C95E937F36}" name="JANUARY" dataDxfId="7"/>
    <tableColumn id="3" xr3:uid="{FE49FCF4-313D-429E-9019-88E91EF7219F}" name="FEBRUARY" dataDxfId="6"/>
    <tableColumn id="4" xr3:uid="{83BD8538-92C3-4513-934C-345DBD27E7C1}" name="MARCH" dataDxfId="5"/>
    <tableColumn id="5" xr3:uid="{87FE72EB-FCF9-4E0C-85C5-FF72A0D2BE34}" name="APRIL" dataDxfId="4"/>
    <tableColumn id="6" xr3:uid="{5D26BD29-409B-4590-9600-64372A88BF05}" name="MAY" dataDxfId="3"/>
    <tableColumn id="7" xr3:uid="{5D08716F-820F-4644-A4A7-ECE636329EC0}" name="JUNE" dataDxfId="2"/>
    <tableColumn id="8" xr3:uid="{80403AD8-70D3-4A47-B44C-238B76150501}" name="JUL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1F9F-F539-419E-8104-13C6BD4E8B39}">
  <dimension ref="A1:AE22"/>
  <sheetViews>
    <sheetView zoomScale="85" zoomScaleNormal="85" workbookViewId="0">
      <selection activeCell="S22" sqref="S22"/>
    </sheetView>
  </sheetViews>
  <sheetFormatPr defaultRowHeight="15" x14ac:dyDescent="0.25"/>
  <cols>
    <col min="1" max="1" width="7" customWidth="1"/>
    <col min="2" max="2" width="17.42578125" customWidth="1"/>
    <col min="3" max="3" width="11.42578125" customWidth="1"/>
    <col min="4" max="4" width="17.42578125" customWidth="1"/>
    <col min="5" max="5" width="11.140625" customWidth="1"/>
    <col min="6" max="6" width="14.28515625" customWidth="1"/>
    <col min="7" max="7" width="16.7109375" customWidth="1"/>
    <col min="8" max="8" width="11.140625" customWidth="1"/>
    <col min="9" max="9" width="14" customWidth="1"/>
    <col min="10" max="10" width="18.28515625" customWidth="1"/>
    <col min="11" max="11" width="12" customWidth="1"/>
    <col min="12" max="12" width="14.85546875" customWidth="1"/>
    <col min="15" max="15" width="11" customWidth="1"/>
    <col min="16" max="16" width="16.140625" customWidth="1"/>
    <col min="17" max="17" width="11.5703125" customWidth="1"/>
    <col min="18" max="18" width="19.85546875" bestFit="1" customWidth="1"/>
    <col min="19" max="19" width="13.140625" bestFit="1" customWidth="1"/>
    <col min="20" max="20" width="16.42578125" bestFit="1" customWidth="1"/>
    <col min="21" max="21" width="19.140625" bestFit="1" customWidth="1"/>
    <col min="22" max="22" width="12.28515625" bestFit="1" customWidth="1"/>
    <col min="23" max="23" width="15.7109375" bestFit="1" customWidth="1"/>
    <col min="24" max="24" width="19.42578125" bestFit="1" customWidth="1"/>
    <col min="25" max="25" width="12.5703125" bestFit="1" customWidth="1"/>
    <col min="26" max="26" width="16" bestFit="1" customWidth="1"/>
    <col min="27" max="27" width="19" bestFit="1" customWidth="1"/>
    <col min="28" max="28" width="12.140625" bestFit="1" customWidth="1"/>
    <col min="29" max="29" width="15.5703125" bestFit="1" customWidth="1"/>
  </cols>
  <sheetData>
    <row r="1" spans="1:31" s="2" customFormat="1" x14ac:dyDescent="0.25">
      <c r="A1" s="5" t="s">
        <v>0</v>
      </c>
      <c r="B1" s="6" t="s">
        <v>1</v>
      </c>
      <c r="C1" s="6" t="s">
        <v>2</v>
      </c>
      <c r="D1" s="6" t="s">
        <v>24</v>
      </c>
      <c r="E1" s="6" t="s">
        <v>23</v>
      </c>
      <c r="F1" s="6" t="s">
        <v>28</v>
      </c>
      <c r="G1" s="6" t="s">
        <v>25</v>
      </c>
      <c r="H1" s="6" t="s">
        <v>26</v>
      </c>
      <c r="I1" s="6" t="s">
        <v>27</v>
      </c>
      <c r="J1" s="6" t="s">
        <v>29</v>
      </c>
      <c r="K1" s="6" t="s">
        <v>30</v>
      </c>
      <c r="L1" s="6" t="s">
        <v>31</v>
      </c>
      <c r="M1" s="7" t="s">
        <v>32</v>
      </c>
      <c r="O1" s="33" t="s">
        <v>0</v>
      </c>
      <c r="P1" s="33" t="s">
        <v>1</v>
      </c>
      <c r="Q1" s="33" t="s">
        <v>2</v>
      </c>
      <c r="R1" s="33" t="s">
        <v>55</v>
      </c>
      <c r="S1" s="33" t="s">
        <v>56</v>
      </c>
      <c r="T1" s="33" t="s">
        <v>67</v>
      </c>
      <c r="U1" s="33" t="s">
        <v>52</v>
      </c>
      <c r="V1" s="33" t="s">
        <v>53</v>
      </c>
      <c r="W1" s="33" t="s">
        <v>54</v>
      </c>
      <c r="X1" s="33" t="s">
        <v>59</v>
      </c>
      <c r="Y1" s="33" t="s">
        <v>60</v>
      </c>
      <c r="Z1" s="33" t="s">
        <v>61</v>
      </c>
      <c r="AA1" s="33" t="s">
        <v>62</v>
      </c>
      <c r="AB1" s="33" t="s">
        <v>63</v>
      </c>
      <c r="AC1" s="33" t="s">
        <v>64</v>
      </c>
      <c r="AD1" s="7" t="s">
        <v>32</v>
      </c>
      <c r="AE1"/>
    </row>
    <row r="2" spans="1:31" x14ac:dyDescent="0.25">
      <c r="A2" s="8">
        <v>1</v>
      </c>
      <c r="B2" s="3" t="s">
        <v>9</v>
      </c>
      <c r="C2" s="3">
        <v>100</v>
      </c>
      <c r="D2" s="3">
        <f>E2/31</f>
        <v>8</v>
      </c>
      <c r="E2" s="3">
        <v>248</v>
      </c>
      <c r="F2" s="3">
        <f>C2*E2</f>
        <v>24800</v>
      </c>
      <c r="G2" s="3">
        <f>H2/28</f>
        <v>5</v>
      </c>
      <c r="H2" s="3">
        <v>140</v>
      </c>
      <c r="I2" s="3">
        <f>H2*C2</f>
        <v>14000</v>
      </c>
      <c r="J2" s="3">
        <f>K2/31</f>
        <v>10</v>
      </c>
      <c r="K2" s="3">
        <v>310</v>
      </c>
      <c r="L2" s="3">
        <f>K2*C2</f>
        <v>31000</v>
      </c>
      <c r="M2" s="4">
        <f>F2+I2+L2</f>
        <v>69800</v>
      </c>
      <c r="O2" s="38">
        <v>1</v>
      </c>
      <c r="P2" s="3" t="s">
        <v>9</v>
      </c>
      <c r="Q2" s="3">
        <v>100</v>
      </c>
      <c r="R2" s="3">
        <f t="shared" ref="R2:R11" si="0">S2/30</f>
        <v>5</v>
      </c>
      <c r="S2" s="3">
        <v>150</v>
      </c>
      <c r="T2" s="3">
        <f t="shared" ref="T2:T11" si="1">Q2*S2</f>
        <v>15000</v>
      </c>
      <c r="U2" s="3">
        <f t="shared" ref="U2:U11" si="2">V2/31</f>
        <v>5</v>
      </c>
      <c r="V2" s="3">
        <v>155</v>
      </c>
      <c r="W2" s="3">
        <f t="shared" ref="W2:W11" si="3">V2*Q2</f>
        <v>15500</v>
      </c>
      <c r="X2" s="3">
        <f t="shared" ref="X2:X11" si="4">Y2/30</f>
        <v>6</v>
      </c>
      <c r="Y2" s="3">
        <v>180</v>
      </c>
      <c r="Z2" s="3">
        <f t="shared" ref="Z2:Z11" si="5">Y2*Q2</f>
        <v>18000</v>
      </c>
      <c r="AA2" s="3">
        <f t="shared" ref="AA2:AA11" si="6">AB2/31</f>
        <v>4</v>
      </c>
      <c r="AB2" s="3">
        <v>124</v>
      </c>
      <c r="AC2" s="3">
        <f t="shared" ref="AC2:AC11" si="7">AB2*Q2</f>
        <v>12400</v>
      </c>
      <c r="AD2">
        <f t="shared" ref="AD2:AD11" si="8">T2+W2+Z2+AC2</f>
        <v>60900</v>
      </c>
    </row>
    <row r="3" spans="1:31" x14ac:dyDescent="0.25">
      <c r="A3" s="8">
        <v>2</v>
      </c>
      <c r="B3" s="3" t="s">
        <v>8</v>
      </c>
      <c r="C3" s="3">
        <v>30</v>
      </c>
      <c r="D3" s="3">
        <f t="shared" ref="D3:D21" si="9">E3/31</f>
        <v>5</v>
      </c>
      <c r="E3" s="3">
        <v>155</v>
      </c>
      <c r="F3" s="3">
        <f t="shared" ref="F3:F21" si="10">C3*E3</f>
        <v>4650</v>
      </c>
      <c r="G3" s="3">
        <f t="shared" ref="G3:G21" si="11">H3/28</f>
        <v>7</v>
      </c>
      <c r="H3" s="3">
        <v>196</v>
      </c>
      <c r="I3" s="3">
        <f t="shared" ref="I3:I21" si="12">H3*C3</f>
        <v>5880</v>
      </c>
      <c r="J3" s="3">
        <f t="shared" ref="J3:J21" si="13">K3/31</f>
        <v>9</v>
      </c>
      <c r="K3" s="3">
        <v>279</v>
      </c>
      <c r="L3" s="3">
        <f t="shared" ref="L3:L21" si="14">K3*C3</f>
        <v>8370</v>
      </c>
      <c r="M3" s="4">
        <f t="shared" ref="M3:M21" si="15">F3+I3+L3</f>
        <v>18900</v>
      </c>
      <c r="O3" s="38">
        <v>2</v>
      </c>
      <c r="P3" s="3" t="s">
        <v>8</v>
      </c>
      <c r="Q3" s="3">
        <v>30</v>
      </c>
      <c r="R3" s="3">
        <f t="shared" si="0"/>
        <v>9</v>
      </c>
      <c r="S3" s="3">
        <v>270</v>
      </c>
      <c r="T3" s="3">
        <f t="shared" si="1"/>
        <v>8100</v>
      </c>
      <c r="U3" s="3">
        <f t="shared" si="2"/>
        <v>8</v>
      </c>
      <c r="V3" s="3">
        <v>248</v>
      </c>
      <c r="W3" s="3">
        <f t="shared" si="3"/>
        <v>7440</v>
      </c>
      <c r="X3" s="3">
        <f t="shared" si="4"/>
        <v>7</v>
      </c>
      <c r="Y3" s="3">
        <v>210</v>
      </c>
      <c r="Z3" s="3">
        <f t="shared" si="5"/>
        <v>6300</v>
      </c>
      <c r="AA3" s="3">
        <f t="shared" si="6"/>
        <v>3</v>
      </c>
      <c r="AB3" s="3">
        <v>93</v>
      </c>
      <c r="AC3" s="3">
        <f t="shared" si="7"/>
        <v>2790</v>
      </c>
      <c r="AD3" s="1">
        <f t="shared" si="8"/>
        <v>24630</v>
      </c>
    </row>
    <row r="4" spans="1:31" x14ac:dyDescent="0.25">
      <c r="A4" s="8">
        <v>3</v>
      </c>
      <c r="B4" s="3" t="s">
        <v>3</v>
      </c>
      <c r="C4" s="3">
        <v>20</v>
      </c>
      <c r="D4" s="3">
        <f t="shared" si="9"/>
        <v>4</v>
      </c>
      <c r="E4" s="3">
        <v>124</v>
      </c>
      <c r="F4" s="3">
        <f t="shared" si="10"/>
        <v>2480</v>
      </c>
      <c r="G4" s="3">
        <f t="shared" si="11"/>
        <v>10</v>
      </c>
      <c r="H4" s="3">
        <v>280</v>
      </c>
      <c r="I4" s="3">
        <f t="shared" si="12"/>
        <v>5600</v>
      </c>
      <c r="J4" s="3">
        <f t="shared" si="13"/>
        <v>12</v>
      </c>
      <c r="K4" s="3">
        <v>372</v>
      </c>
      <c r="L4" s="3">
        <f t="shared" si="14"/>
        <v>7440</v>
      </c>
      <c r="M4" s="4">
        <f t="shared" si="15"/>
        <v>15520</v>
      </c>
      <c r="O4" s="38">
        <v>3</v>
      </c>
      <c r="P4" s="3" t="s">
        <v>3</v>
      </c>
      <c r="Q4" s="3">
        <v>20</v>
      </c>
      <c r="R4" s="3">
        <f t="shared" si="0"/>
        <v>8</v>
      </c>
      <c r="S4" s="3">
        <v>240</v>
      </c>
      <c r="T4" s="3">
        <f t="shared" si="1"/>
        <v>4800</v>
      </c>
      <c r="U4" s="3">
        <f t="shared" si="2"/>
        <v>10</v>
      </c>
      <c r="V4" s="3">
        <v>310</v>
      </c>
      <c r="W4" s="3">
        <f t="shared" si="3"/>
        <v>6200</v>
      </c>
      <c r="X4" s="3">
        <f t="shared" si="4"/>
        <v>6</v>
      </c>
      <c r="Y4" s="3">
        <v>180</v>
      </c>
      <c r="Z4" s="3">
        <f t="shared" si="5"/>
        <v>3600</v>
      </c>
      <c r="AA4" s="3">
        <f t="shared" si="6"/>
        <v>4</v>
      </c>
      <c r="AB4" s="3">
        <v>124</v>
      </c>
      <c r="AC4" s="3">
        <f t="shared" si="7"/>
        <v>2480</v>
      </c>
      <c r="AD4" s="1">
        <f t="shared" si="8"/>
        <v>17080</v>
      </c>
    </row>
    <row r="5" spans="1:31" x14ac:dyDescent="0.25">
      <c r="A5" s="8">
        <v>4</v>
      </c>
      <c r="B5" s="3" t="s">
        <v>4</v>
      </c>
      <c r="C5" s="3">
        <v>15</v>
      </c>
      <c r="D5" s="3">
        <f t="shared" si="9"/>
        <v>9</v>
      </c>
      <c r="E5" s="3">
        <v>279</v>
      </c>
      <c r="F5" s="3">
        <f t="shared" si="10"/>
        <v>4185</v>
      </c>
      <c r="G5" s="3">
        <f t="shared" si="11"/>
        <v>5</v>
      </c>
      <c r="H5" s="3">
        <v>140</v>
      </c>
      <c r="I5" s="3">
        <f t="shared" si="12"/>
        <v>2100</v>
      </c>
      <c r="J5" s="3">
        <f t="shared" si="13"/>
        <v>13</v>
      </c>
      <c r="K5" s="3">
        <v>403</v>
      </c>
      <c r="L5" s="3">
        <f t="shared" si="14"/>
        <v>6045</v>
      </c>
      <c r="M5" s="4">
        <f t="shared" si="15"/>
        <v>12330</v>
      </c>
      <c r="O5" s="38">
        <v>4</v>
      </c>
      <c r="P5" s="3" t="s">
        <v>4</v>
      </c>
      <c r="Q5" s="3">
        <v>15</v>
      </c>
      <c r="R5" s="3">
        <f t="shared" si="0"/>
        <v>10</v>
      </c>
      <c r="S5" s="3">
        <v>300</v>
      </c>
      <c r="T5" s="3">
        <f t="shared" si="1"/>
        <v>4500</v>
      </c>
      <c r="U5" s="3">
        <f t="shared" si="2"/>
        <v>4</v>
      </c>
      <c r="V5" s="3">
        <v>124</v>
      </c>
      <c r="W5" s="3">
        <f t="shared" si="3"/>
        <v>1860</v>
      </c>
      <c r="X5" s="3">
        <f t="shared" si="4"/>
        <v>2</v>
      </c>
      <c r="Y5" s="3">
        <v>60</v>
      </c>
      <c r="Z5" s="3">
        <f t="shared" si="5"/>
        <v>900</v>
      </c>
      <c r="AA5" s="3">
        <f t="shared" si="6"/>
        <v>4</v>
      </c>
      <c r="AB5" s="3">
        <v>124</v>
      </c>
      <c r="AC5" s="3">
        <f t="shared" si="7"/>
        <v>1860</v>
      </c>
      <c r="AD5" s="1">
        <f t="shared" si="8"/>
        <v>9120</v>
      </c>
    </row>
    <row r="6" spans="1:31" x14ac:dyDescent="0.25">
      <c r="A6" s="8">
        <v>5</v>
      </c>
      <c r="B6" s="3" t="s">
        <v>5</v>
      </c>
      <c r="C6" s="3">
        <v>50</v>
      </c>
      <c r="D6" s="3">
        <f t="shared" si="9"/>
        <v>5</v>
      </c>
      <c r="E6" s="3">
        <v>155</v>
      </c>
      <c r="F6" s="3">
        <f t="shared" si="10"/>
        <v>7750</v>
      </c>
      <c r="G6" s="3">
        <f t="shared" si="11"/>
        <v>8</v>
      </c>
      <c r="H6" s="3">
        <v>224</v>
      </c>
      <c r="I6" s="3">
        <f t="shared" si="12"/>
        <v>11200</v>
      </c>
      <c r="J6" s="3">
        <f t="shared" si="13"/>
        <v>5</v>
      </c>
      <c r="K6" s="3">
        <v>155</v>
      </c>
      <c r="L6" s="3">
        <f t="shared" si="14"/>
        <v>7750</v>
      </c>
      <c r="M6" s="4">
        <f t="shared" si="15"/>
        <v>26700</v>
      </c>
      <c r="O6" s="38">
        <v>5</v>
      </c>
      <c r="P6" s="3" t="s">
        <v>5</v>
      </c>
      <c r="Q6" s="3">
        <v>50</v>
      </c>
      <c r="R6" s="3">
        <f t="shared" si="0"/>
        <v>5</v>
      </c>
      <c r="S6" s="3">
        <v>150</v>
      </c>
      <c r="T6" s="3">
        <f t="shared" si="1"/>
        <v>7500</v>
      </c>
      <c r="U6" s="3">
        <f t="shared" si="2"/>
        <v>7</v>
      </c>
      <c r="V6" s="3">
        <v>217</v>
      </c>
      <c r="W6" s="3">
        <f t="shared" si="3"/>
        <v>10850</v>
      </c>
      <c r="X6" s="3">
        <f t="shared" si="4"/>
        <v>3</v>
      </c>
      <c r="Y6" s="3">
        <v>90</v>
      </c>
      <c r="Z6" s="3">
        <f t="shared" si="5"/>
        <v>4500</v>
      </c>
      <c r="AA6" s="3">
        <f t="shared" si="6"/>
        <v>5</v>
      </c>
      <c r="AB6" s="3">
        <v>155</v>
      </c>
      <c r="AC6" s="3">
        <f t="shared" si="7"/>
        <v>7750</v>
      </c>
      <c r="AD6" s="1">
        <f t="shared" si="8"/>
        <v>30600</v>
      </c>
    </row>
    <row r="7" spans="1:31" x14ac:dyDescent="0.25">
      <c r="A7" s="8">
        <v>6</v>
      </c>
      <c r="B7" s="3" t="s">
        <v>6</v>
      </c>
      <c r="C7" s="3">
        <v>50</v>
      </c>
      <c r="D7" s="3">
        <f t="shared" si="9"/>
        <v>5</v>
      </c>
      <c r="E7" s="3">
        <v>155</v>
      </c>
      <c r="F7" s="3">
        <f t="shared" si="10"/>
        <v>7750</v>
      </c>
      <c r="G7" s="3">
        <f t="shared" si="11"/>
        <v>10</v>
      </c>
      <c r="H7" s="3">
        <v>280</v>
      </c>
      <c r="I7" s="3">
        <f t="shared" si="12"/>
        <v>14000</v>
      </c>
      <c r="J7" s="3">
        <f t="shared" si="13"/>
        <v>5</v>
      </c>
      <c r="K7" s="3">
        <v>155</v>
      </c>
      <c r="L7" s="3">
        <f t="shared" si="14"/>
        <v>7750</v>
      </c>
      <c r="M7" s="4">
        <f t="shared" si="15"/>
        <v>29500</v>
      </c>
      <c r="O7" s="38">
        <v>6</v>
      </c>
      <c r="P7" s="3" t="s">
        <v>6</v>
      </c>
      <c r="Q7" s="3">
        <v>50</v>
      </c>
      <c r="R7" s="3">
        <f t="shared" si="0"/>
        <v>5</v>
      </c>
      <c r="S7" s="3">
        <v>150</v>
      </c>
      <c r="T7" s="3">
        <f t="shared" si="1"/>
        <v>7500</v>
      </c>
      <c r="U7" s="3">
        <f t="shared" si="2"/>
        <v>6</v>
      </c>
      <c r="V7" s="3">
        <v>186</v>
      </c>
      <c r="W7" s="3">
        <f t="shared" si="3"/>
        <v>9300</v>
      </c>
      <c r="X7" s="3">
        <f t="shared" si="4"/>
        <v>1</v>
      </c>
      <c r="Y7" s="3">
        <v>30</v>
      </c>
      <c r="Z7" s="3">
        <f t="shared" si="5"/>
        <v>1500</v>
      </c>
      <c r="AA7" s="3">
        <f t="shared" si="6"/>
        <v>3</v>
      </c>
      <c r="AB7" s="3">
        <v>93</v>
      </c>
      <c r="AC7" s="3">
        <f t="shared" si="7"/>
        <v>4650</v>
      </c>
      <c r="AD7" s="1">
        <f t="shared" si="8"/>
        <v>22950</v>
      </c>
    </row>
    <row r="8" spans="1:31" x14ac:dyDescent="0.25">
      <c r="A8" s="8">
        <v>7</v>
      </c>
      <c r="B8" s="3" t="s">
        <v>7</v>
      </c>
      <c r="C8" s="3">
        <v>30</v>
      </c>
      <c r="D8" s="3">
        <f t="shared" si="9"/>
        <v>5</v>
      </c>
      <c r="E8" s="3">
        <v>155</v>
      </c>
      <c r="F8" s="3">
        <f t="shared" si="10"/>
        <v>4650</v>
      </c>
      <c r="G8" s="3">
        <f t="shared" si="11"/>
        <v>8</v>
      </c>
      <c r="H8" s="3">
        <v>224</v>
      </c>
      <c r="I8" s="3">
        <f t="shared" si="12"/>
        <v>6720</v>
      </c>
      <c r="J8" s="3">
        <f t="shared" si="13"/>
        <v>6</v>
      </c>
      <c r="K8" s="3">
        <v>186</v>
      </c>
      <c r="L8" s="3">
        <f t="shared" si="14"/>
        <v>5580</v>
      </c>
      <c r="M8" s="4">
        <f t="shared" si="15"/>
        <v>16950</v>
      </c>
      <c r="O8" s="38">
        <v>7</v>
      </c>
      <c r="P8" s="3" t="s">
        <v>7</v>
      </c>
      <c r="Q8" s="3">
        <v>30</v>
      </c>
      <c r="R8" s="3">
        <f t="shared" si="0"/>
        <v>6</v>
      </c>
      <c r="S8" s="3">
        <v>180</v>
      </c>
      <c r="T8" s="3">
        <f t="shared" si="1"/>
        <v>5400</v>
      </c>
      <c r="U8" s="3">
        <f t="shared" si="2"/>
        <v>7</v>
      </c>
      <c r="V8" s="3">
        <v>217</v>
      </c>
      <c r="W8" s="3">
        <f t="shared" si="3"/>
        <v>6510</v>
      </c>
      <c r="X8" s="3">
        <f t="shared" si="4"/>
        <v>5</v>
      </c>
      <c r="Y8" s="3">
        <v>150</v>
      </c>
      <c r="Z8" s="3">
        <f t="shared" si="5"/>
        <v>4500</v>
      </c>
      <c r="AA8" s="3">
        <f t="shared" si="6"/>
        <v>4</v>
      </c>
      <c r="AB8" s="3">
        <v>124</v>
      </c>
      <c r="AC8" s="3">
        <f t="shared" si="7"/>
        <v>3720</v>
      </c>
      <c r="AD8" s="1">
        <f t="shared" si="8"/>
        <v>20130</v>
      </c>
    </row>
    <row r="9" spans="1:31" x14ac:dyDescent="0.25">
      <c r="A9" s="8">
        <v>8</v>
      </c>
      <c r="B9" s="3" t="s">
        <v>10</v>
      </c>
      <c r="C9" s="3">
        <v>50</v>
      </c>
      <c r="D9" s="3">
        <f t="shared" si="9"/>
        <v>5</v>
      </c>
      <c r="E9" s="3">
        <v>155</v>
      </c>
      <c r="F9" s="3">
        <f t="shared" si="10"/>
        <v>7750</v>
      </c>
      <c r="G9" s="3">
        <f t="shared" si="11"/>
        <v>9</v>
      </c>
      <c r="H9" s="3">
        <v>252</v>
      </c>
      <c r="I9" s="3">
        <f t="shared" si="12"/>
        <v>12600</v>
      </c>
      <c r="J9" s="3">
        <f t="shared" si="13"/>
        <v>7</v>
      </c>
      <c r="K9" s="3">
        <v>217</v>
      </c>
      <c r="L9" s="3">
        <f t="shared" si="14"/>
        <v>10850</v>
      </c>
      <c r="M9" s="4">
        <f t="shared" si="15"/>
        <v>31200</v>
      </c>
      <c r="O9" s="38">
        <v>8</v>
      </c>
      <c r="P9" s="3" t="s">
        <v>10</v>
      </c>
      <c r="Q9" s="3">
        <v>50</v>
      </c>
      <c r="R9" s="3">
        <f t="shared" si="0"/>
        <v>6</v>
      </c>
      <c r="S9" s="3">
        <v>180</v>
      </c>
      <c r="T9" s="3">
        <f t="shared" si="1"/>
        <v>9000</v>
      </c>
      <c r="U9" s="3">
        <f t="shared" si="2"/>
        <v>5</v>
      </c>
      <c r="V9" s="3">
        <v>155</v>
      </c>
      <c r="W9" s="3">
        <f t="shared" si="3"/>
        <v>7750</v>
      </c>
      <c r="X9" s="3">
        <f t="shared" si="4"/>
        <v>5</v>
      </c>
      <c r="Y9" s="3">
        <v>150</v>
      </c>
      <c r="Z9" s="3">
        <f t="shared" si="5"/>
        <v>7500</v>
      </c>
      <c r="AA9" s="3">
        <f t="shared" si="6"/>
        <v>5</v>
      </c>
      <c r="AB9" s="3">
        <v>155</v>
      </c>
      <c r="AC9" s="3">
        <f t="shared" si="7"/>
        <v>7750</v>
      </c>
      <c r="AD9" s="1">
        <f t="shared" si="8"/>
        <v>32000</v>
      </c>
    </row>
    <row r="10" spans="1:31" x14ac:dyDescent="0.25">
      <c r="A10" s="8">
        <v>9</v>
      </c>
      <c r="B10" s="3" t="s">
        <v>17</v>
      </c>
      <c r="C10" s="3">
        <v>40</v>
      </c>
      <c r="D10" s="3">
        <f t="shared" si="9"/>
        <v>7</v>
      </c>
      <c r="E10" s="3">
        <v>217</v>
      </c>
      <c r="F10" s="3">
        <f t="shared" si="10"/>
        <v>8680</v>
      </c>
      <c r="G10" s="3">
        <f t="shared" si="11"/>
        <v>11</v>
      </c>
      <c r="H10" s="3">
        <v>308</v>
      </c>
      <c r="I10" s="3">
        <f t="shared" si="12"/>
        <v>12320</v>
      </c>
      <c r="J10" s="3">
        <f t="shared" si="13"/>
        <v>8</v>
      </c>
      <c r="K10" s="3">
        <v>248</v>
      </c>
      <c r="L10" s="3">
        <f t="shared" si="14"/>
        <v>9920</v>
      </c>
      <c r="M10" s="4">
        <f t="shared" si="15"/>
        <v>30920</v>
      </c>
      <c r="O10" s="38">
        <v>9</v>
      </c>
      <c r="P10" s="3" t="s">
        <v>17</v>
      </c>
      <c r="Q10" s="3">
        <v>40</v>
      </c>
      <c r="R10" s="3">
        <f t="shared" si="0"/>
        <v>7</v>
      </c>
      <c r="S10" s="3">
        <v>210</v>
      </c>
      <c r="T10" s="3">
        <f t="shared" si="1"/>
        <v>8400</v>
      </c>
      <c r="U10" s="3">
        <f t="shared" si="2"/>
        <v>5</v>
      </c>
      <c r="V10" s="3">
        <v>155</v>
      </c>
      <c r="W10" s="3">
        <f t="shared" si="3"/>
        <v>6200</v>
      </c>
      <c r="X10" s="3">
        <f t="shared" si="4"/>
        <v>3</v>
      </c>
      <c r="Y10" s="3">
        <v>90</v>
      </c>
      <c r="Z10" s="3">
        <f t="shared" si="5"/>
        <v>3600</v>
      </c>
      <c r="AA10" s="3">
        <f t="shared" si="6"/>
        <v>7</v>
      </c>
      <c r="AB10" s="3">
        <v>217</v>
      </c>
      <c r="AC10" s="3">
        <f t="shared" si="7"/>
        <v>8680</v>
      </c>
      <c r="AD10" s="1">
        <f t="shared" si="8"/>
        <v>26880</v>
      </c>
    </row>
    <row r="11" spans="1:31" x14ac:dyDescent="0.25">
      <c r="A11" s="8">
        <v>10</v>
      </c>
      <c r="B11" s="3" t="s">
        <v>11</v>
      </c>
      <c r="C11" s="3">
        <v>40</v>
      </c>
      <c r="D11" s="3">
        <f t="shared" si="9"/>
        <v>2</v>
      </c>
      <c r="E11" s="3">
        <v>62</v>
      </c>
      <c r="F11" s="3">
        <f t="shared" si="10"/>
        <v>2480</v>
      </c>
      <c r="G11" s="3">
        <f t="shared" si="11"/>
        <v>9</v>
      </c>
      <c r="H11" s="3">
        <v>252</v>
      </c>
      <c r="I11" s="3">
        <f t="shared" si="12"/>
        <v>10080</v>
      </c>
      <c r="J11" s="3">
        <f t="shared" si="13"/>
        <v>6</v>
      </c>
      <c r="K11" s="3">
        <v>186</v>
      </c>
      <c r="L11" s="3">
        <f t="shared" si="14"/>
        <v>7440</v>
      </c>
      <c r="M11" s="4">
        <f t="shared" si="15"/>
        <v>20000</v>
      </c>
      <c r="O11" s="38">
        <v>10</v>
      </c>
      <c r="P11" s="3" t="s">
        <v>11</v>
      </c>
      <c r="Q11" s="3">
        <v>40</v>
      </c>
      <c r="R11" s="3">
        <f t="shared" si="0"/>
        <v>10</v>
      </c>
      <c r="S11" s="3">
        <v>300</v>
      </c>
      <c r="T11" s="3">
        <f t="shared" si="1"/>
        <v>12000</v>
      </c>
      <c r="U11" s="3">
        <f t="shared" si="2"/>
        <v>1</v>
      </c>
      <c r="V11" s="3">
        <v>31</v>
      </c>
      <c r="W11" s="3">
        <f t="shared" si="3"/>
        <v>1240</v>
      </c>
      <c r="X11" s="3">
        <f t="shared" si="4"/>
        <v>0</v>
      </c>
      <c r="Y11" s="3">
        <v>0</v>
      </c>
      <c r="Z11" s="3">
        <f t="shared" si="5"/>
        <v>0</v>
      </c>
      <c r="AA11" s="3">
        <f t="shared" si="6"/>
        <v>0</v>
      </c>
      <c r="AB11" s="3">
        <v>0</v>
      </c>
      <c r="AC11" s="3">
        <f t="shared" si="7"/>
        <v>0</v>
      </c>
      <c r="AD11" s="1">
        <f t="shared" si="8"/>
        <v>13240</v>
      </c>
    </row>
    <row r="12" spans="1:31" x14ac:dyDescent="0.25">
      <c r="A12" s="8">
        <v>11</v>
      </c>
      <c r="B12" s="3" t="s">
        <v>12</v>
      </c>
      <c r="C12" s="3">
        <v>70</v>
      </c>
      <c r="D12" s="3">
        <f t="shared" si="9"/>
        <v>5</v>
      </c>
      <c r="E12" s="3">
        <v>155</v>
      </c>
      <c r="F12" s="3">
        <f t="shared" si="10"/>
        <v>10850</v>
      </c>
      <c r="G12" s="3">
        <f t="shared" si="11"/>
        <v>0</v>
      </c>
      <c r="H12" s="3">
        <v>0</v>
      </c>
      <c r="I12" s="3">
        <f t="shared" si="12"/>
        <v>0</v>
      </c>
      <c r="J12" s="3">
        <f t="shared" si="13"/>
        <v>0</v>
      </c>
      <c r="K12" s="3">
        <v>0</v>
      </c>
      <c r="L12" s="3">
        <f t="shared" si="14"/>
        <v>0</v>
      </c>
      <c r="M12" s="4">
        <f t="shared" si="15"/>
        <v>10850</v>
      </c>
      <c r="O12" s="39"/>
      <c r="P12" s="39" t="s">
        <v>32</v>
      </c>
      <c r="Q12" s="39"/>
      <c r="R12" s="39"/>
      <c r="S12" s="39">
        <f>SUM(S2:S11)</f>
        <v>2130</v>
      </c>
      <c r="T12" s="39">
        <f>SUM(T2:T11)</f>
        <v>82200</v>
      </c>
      <c r="U12" s="39"/>
      <c r="V12" s="39">
        <f>SUM(V2:V11)</f>
        <v>1798</v>
      </c>
      <c r="W12" s="39">
        <f>SUM(W2:W11)</f>
        <v>72850</v>
      </c>
      <c r="X12" s="39"/>
      <c r="Y12" s="39">
        <f>SUM(Y2:Y11)</f>
        <v>1140</v>
      </c>
      <c r="Z12" s="39">
        <f>SUM(Z2:Z11)</f>
        <v>50400</v>
      </c>
      <c r="AA12" s="39"/>
      <c r="AB12" s="39">
        <f>SUM(AB2:AB11)</f>
        <v>1209</v>
      </c>
      <c r="AC12" s="39">
        <f>SUM(AC2:AC11)</f>
        <v>52080</v>
      </c>
      <c r="AD12" s="56">
        <f>SUM(AD2:AD11)</f>
        <v>257530</v>
      </c>
      <c r="AE12" t="s">
        <v>68</v>
      </c>
    </row>
    <row r="13" spans="1:31" x14ac:dyDescent="0.25">
      <c r="A13" s="8">
        <v>12</v>
      </c>
      <c r="B13" s="3" t="s">
        <v>13</v>
      </c>
      <c r="C13" s="3">
        <v>20</v>
      </c>
      <c r="D13" s="3">
        <f t="shared" si="9"/>
        <v>1</v>
      </c>
      <c r="E13" s="3">
        <v>31</v>
      </c>
      <c r="F13" s="3">
        <f t="shared" si="10"/>
        <v>620</v>
      </c>
      <c r="G13" s="3">
        <f t="shared" si="11"/>
        <v>0</v>
      </c>
      <c r="H13" s="3">
        <v>0</v>
      </c>
      <c r="I13" s="3">
        <f t="shared" si="12"/>
        <v>0</v>
      </c>
      <c r="J13" s="3">
        <f t="shared" si="13"/>
        <v>0</v>
      </c>
      <c r="K13" s="3">
        <v>0</v>
      </c>
      <c r="L13" s="3">
        <f t="shared" si="14"/>
        <v>0</v>
      </c>
      <c r="M13" s="4">
        <f t="shared" si="15"/>
        <v>620</v>
      </c>
    </row>
    <row r="14" spans="1:31" x14ac:dyDescent="0.25">
      <c r="A14" s="8">
        <v>13</v>
      </c>
      <c r="B14" s="3" t="s">
        <v>18</v>
      </c>
      <c r="C14" s="3">
        <v>30</v>
      </c>
      <c r="D14" s="3">
        <f t="shared" si="9"/>
        <v>2</v>
      </c>
      <c r="E14" s="3">
        <v>62</v>
      </c>
      <c r="F14" s="3">
        <f t="shared" si="10"/>
        <v>1860</v>
      </c>
      <c r="G14" s="3">
        <f t="shared" si="11"/>
        <v>0</v>
      </c>
      <c r="H14" s="3">
        <v>0</v>
      </c>
      <c r="I14" s="3">
        <f t="shared" si="12"/>
        <v>0</v>
      </c>
      <c r="J14" s="3">
        <f t="shared" si="13"/>
        <v>0</v>
      </c>
      <c r="K14" s="3">
        <v>0</v>
      </c>
      <c r="L14" s="3">
        <f t="shared" si="14"/>
        <v>0</v>
      </c>
      <c r="M14" s="4">
        <f t="shared" si="15"/>
        <v>1860</v>
      </c>
    </row>
    <row r="15" spans="1:31" x14ac:dyDescent="0.25">
      <c r="A15" s="8">
        <v>14</v>
      </c>
      <c r="B15" s="3" t="s">
        <v>14</v>
      </c>
      <c r="C15" s="3">
        <v>30</v>
      </c>
      <c r="D15" s="3">
        <f t="shared" si="9"/>
        <v>1</v>
      </c>
      <c r="E15" s="3">
        <v>31</v>
      </c>
      <c r="F15" s="3">
        <f t="shared" si="10"/>
        <v>930</v>
      </c>
      <c r="G15" s="3">
        <f t="shared" si="11"/>
        <v>0</v>
      </c>
      <c r="H15" s="3">
        <v>0</v>
      </c>
      <c r="I15" s="3">
        <f t="shared" si="12"/>
        <v>0</v>
      </c>
      <c r="J15" s="3">
        <f t="shared" si="13"/>
        <v>0</v>
      </c>
      <c r="K15" s="3">
        <v>0</v>
      </c>
      <c r="L15" s="3">
        <f t="shared" si="14"/>
        <v>0</v>
      </c>
      <c r="M15" s="4">
        <f t="shared" si="15"/>
        <v>930</v>
      </c>
    </row>
    <row r="16" spans="1:31" x14ac:dyDescent="0.25">
      <c r="A16" s="8">
        <v>15</v>
      </c>
      <c r="B16" s="3" t="s">
        <v>15</v>
      </c>
      <c r="C16" s="3">
        <v>40</v>
      </c>
      <c r="D16" s="3">
        <f t="shared" si="9"/>
        <v>2</v>
      </c>
      <c r="E16" s="3">
        <v>62</v>
      </c>
      <c r="F16" s="3">
        <f t="shared" si="10"/>
        <v>2480</v>
      </c>
      <c r="G16" s="3">
        <f t="shared" si="11"/>
        <v>0</v>
      </c>
      <c r="H16" s="3">
        <v>0</v>
      </c>
      <c r="I16" s="3">
        <f t="shared" si="12"/>
        <v>0</v>
      </c>
      <c r="J16" s="3">
        <f t="shared" si="13"/>
        <v>0</v>
      </c>
      <c r="K16" s="3">
        <v>0</v>
      </c>
      <c r="L16" s="3">
        <f t="shared" si="14"/>
        <v>0</v>
      </c>
      <c r="M16" s="4">
        <f t="shared" si="15"/>
        <v>2480</v>
      </c>
    </row>
    <row r="17" spans="1:13" x14ac:dyDescent="0.25">
      <c r="A17" s="8">
        <v>16</v>
      </c>
      <c r="B17" s="3" t="s">
        <v>16</v>
      </c>
      <c r="C17" s="3">
        <v>30</v>
      </c>
      <c r="D17" s="3">
        <f t="shared" si="9"/>
        <v>1</v>
      </c>
      <c r="E17" s="3">
        <v>31</v>
      </c>
      <c r="F17" s="3">
        <f t="shared" si="10"/>
        <v>930</v>
      </c>
      <c r="G17" s="3">
        <f t="shared" si="11"/>
        <v>0</v>
      </c>
      <c r="H17" s="3">
        <v>0</v>
      </c>
      <c r="I17" s="3">
        <f t="shared" si="12"/>
        <v>0</v>
      </c>
      <c r="J17" s="3">
        <f t="shared" si="13"/>
        <v>0</v>
      </c>
      <c r="K17" s="3">
        <v>0</v>
      </c>
      <c r="L17" s="3">
        <f t="shared" si="14"/>
        <v>0</v>
      </c>
      <c r="M17" s="4">
        <f t="shared" si="15"/>
        <v>930</v>
      </c>
    </row>
    <row r="18" spans="1:13" x14ac:dyDescent="0.25">
      <c r="A18" s="8">
        <v>17</v>
      </c>
      <c r="B18" s="3" t="s">
        <v>19</v>
      </c>
      <c r="C18" s="3">
        <v>30</v>
      </c>
      <c r="D18" s="3">
        <f t="shared" si="9"/>
        <v>3</v>
      </c>
      <c r="E18" s="3">
        <v>93</v>
      </c>
      <c r="F18" s="3">
        <f t="shared" si="10"/>
        <v>2790</v>
      </c>
      <c r="G18" s="3">
        <f t="shared" si="11"/>
        <v>0</v>
      </c>
      <c r="H18" s="3">
        <v>0</v>
      </c>
      <c r="I18" s="3">
        <f t="shared" si="12"/>
        <v>0</v>
      </c>
      <c r="J18" s="3">
        <f t="shared" si="13"/>
        <v>0</v>
      </c>
      <c r="K18" s="3">
        <v>0</v>
      </c>
      <c r="L18" s="3">
        <f t="shared" si="14"/>
        <v>0</v>
      </c>
      <c r="M18" s="4">
        <f t="shared" si="15"/>
        <v>2790</v>
      </c>
    </row>
    <row r="19" spans="1:13" x14ac:dyDescent="0.25">
      <c r="A19" s="8">
        <v>18</v>
      </c>
      <c r="B19" s="3" t="s">
        <v>20</v>
      </c>
      <c r="C19" s="3">
        <v>50</v>
      </c>
      <c r="D19" s="3">
        <f t="shared" si="9"/>
        <v>1</v>
      </c>
      <c r="E19" s="3">
        <v>31</v>
      </c>
      <c r="F19" s="3">
        <f t="shared" si="10"/>
        <v>1550</v>
      </c>
      <c r="G19" s="3">
        <f t="shared" si="11"/>
        <v>0</v>
      </c>
      <c r="H19" s="3">
        <v>0</v>
      </c>
      <c r="I19" s="3">
        <f t="shared" si="12"/>
        <v>0</v>
      </c>
      <c r="J19" s="3">
        <f t="shared" si="13"/>
        <v>0</v>
      </c>
      <c r="K19" s="3">
        <v>0</v>
      </c>
      <c r="L19" s="3">
        <f t="shared" si="14"/>
        <v>0</v>
      </c>
      <c r="M19" s="4">
        <f t="shared" si="15"/>
        <v>1550</v>
      </c>
    </row>
    <row r="20" spans="1:13" x14ac:dyDescent="0.25">
      <c r="A20" s="8">
        <v>19</v>
      </c>
      <c r="B20" s="3" t="s">
        <v>21</v>
      </c>
      <c r="C20" s="3">
        <v>100</v>
      </c>
      <c r="D20" s="3">
        <f t="shared" si="9"/>
        <v>2</v>
      </c>
      <c r="E20" s="3">
        <v>62</v>
      </c>
      <c r="F20" s="3">
        <f t="shared" si="10"/>
        <v>6200</v>
      </c>
      <c r="G20" s="3">
        <f t="shared" si="11"/>
        <v>0</v>
      </c>
      <c r="H20" s="3">
        <v>0</v>
      </c>
      <c r="I20" s="3">
        <f t="shared" si="12"/>
        <v>0</v>
      </c>
      <c r="J20" s="3">
        <f t="shared" si="13"/>
        <v>0</v>
      </c>
      <c r="K20" s="3">
        <v>0</v>
      </c>
      <c r="L20" s="3">
        <f t="shared" si="14"/>
        <v>0</v>
      </c>
      <c r="M20" s="4">
        <f t="shared" si="15"/>
        <v>6200</v>
      </c>
    </row>
    <row r="21" spans="1:13" x14ac:dyDescent="0.25">
      <c r="A21" s="8">
        <v>20</v>
      </c>
      <c r="B21" s="3" t="s">
        <v>22</v>
      </c>
      <c r="C21" s="3">
        <v>50</v>
      </c>
      <c r="D21" s="3">
        <f t="shared" si="9"/>
        <v>0</v>
      </c>
      <c r="E21" s="3">
        <v>0</v>
      </c>
      <c r="F21" s="3">
        <f t="shared" si="10"/>
        <v>0</v>
      </c>
      <c r="G21" s="3">
        <f t="shared" si="11"/>
        <v>0</v>
      </c>
      <c r="H21" s="3">
        <v>0</v>
      </c>
      <c r="I21" s="3">
        <f t="shared" si="12"/>
        <v>0</v>
      </c>
      <c r="J21" s="3">
        <f t="shared" si="13"/>
        <v>0</v>
      </c>
      <c r="K21" s="3">
        <v>0</v>
      </c>
      <c r="L21" s="3">
        <f t="shared" si="14"/>
        <v>0</v>
      </c>
      <c r="M21" s="4">
        <f t="shared" si="15"/>
        <v>0</v>
      </c>
    </row>
    <row r="22" spans="1:13" ht="15.75" thickBot="1" x14ac:dyDescent="0.3">
      <c r="A22" s="9"/>
      <c r="B22" s="10" t="s">
        <v>32</v>
      </c>
      <c r="C22" s="11"/>
      <c r="D22" s="11"/>
      <c r="E22" s="11">
        <f>SUM(E2:E21)</f>
        <v>2263</v>
      </c>
      <c r="F22" s="11">
        <f>SUM(F2:F21)</f>
        <v>103385</v>
      </c>
      <c r="G22" s="11"/>
      <c r="H22" s="11">
        <f>SUM(H2:H21)</f>
        <v>2296</v>
      </c>
      <c r="I22" s="11">
        <f>SUM(I2:I21)</f>
        <v>94500</v>
      </c>
      <c r="J22" s="11"/>
      <c r="K22" s="11">
        <f>SUM(K2:K21)</f>
        <v>2511</v>
      </c>
      <c r="L22" s="11">
        <f>SUM(L2:L21)</f>
        <v>102145</v>
      </c>
      <c r="M22" s="12">
        <f>SUM(M2:M21)</f>
        <v>300030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C000-4F4C-4883-A80B-D39FE590EFEF}">
  <dimension ref="B1:M22"/>
  <sheetViews>
    <sheetView topLeftCell="A2" zoomScaleNormal="100" workbookViewId="0">
      <selection activeCell="J21" sqref="J21"/>
    </sheetView>
  </sheetViews>
  <sheetFormatPr defaultRowHeight="15" x14ac:dyDescent="0.25"/>
  <cols>
    <col min="2" max="2" width="16.5703125" bestFit="1" customWidth="1"/>
    <col min="3" max="4" width="16.28515625" bestFit="1" customWidth="1"/>
    <col min="5" max="5" width="12.5703125" bestFit="1" customWidth="1"/>
    <col min="6" max="6" width="10" bestFit="1" customWidth="1"/>
    <col min="7" max="7" width="8.140625" customWidth="1"/>
    <col min="8" max="8" width="11.140625" bestFit="1" customWidth="1"/>
    <col min="9" max="9" width="16.28515625" bestFit="1" customWidth="1"/>
    <col min="10" max="10" width="10.5703125" bestFit="1" customWidth="1"/>
    <col min="11" max="11" width="13.140625" bestFit="1" customWidth="1"/>
    <col min="12" max="12" width="15.7109375" bestFit="1" customWidth="1"/>
    <col min="13" max="13" width="19.140625" bestFit="1" customWidth="1"/>
    <col min="14" max="14" width="12.28515625" bestFit="1" customWidth="1"/>
    <col min="15" max="15" width="15.7109375" bestFit="1" customWidth="1"/>
  </cols>
  <sheetData>
    <row r="1" spans="2:13" x14ac:dyDescent="0.25">
      <c r="J1" s="14"/>
    </row>
    <row r="3" spans="2:13" ht="15.75" thickBot="1" x14ac:dyDescent="0.3"/>
    <row r="4" spans="2:13" ht="16.5" thickTop="1" thickBot="1" x14ac:dyDescent="0.3">
      <c r="B4" s="13" t="s">
        <v>51</v>
      </c>
      <c r="C4" s="13" t="s">
        <v>33</v>
      </c>
      <c r="D4" s="13" t="s">
        <v>34</v>
      </c>
      <c r="E4" s="13" t="s">
        <v>35</v>
      </c>
      <c r="F4" s="13" t="s">
        <v>36</v>
      </c>
      <c r="H4" s="41" t="s">
        <v>51</v>
      </c>
      <c r="I4" s="41" t="s">
        <v>33</v>
      </c>
      <c r="J4" s="42" t="s">
        <v>57</v>
      </c>
      <c r="K4" s="42" t="s">
        <v>58</v>
      </c>
      <c r="L4" s="43" t="s">
        <v>65</v>
      </c>
      <c r="M4" s="45" t="s">
        <v>66</v>
      </c>
    </row>
    <row r="5" spans="2:13" x14ac:dyDescent="0.25">
      <c r="B5" s="15" t="s">
        <v>37</v>
      </c>
      <c r="C5" s="16" t="s">
        <v>38</v>
      </c>
      <c r="D5" s="16">
        <v>14000</v>
      </c>
      <c r="E5" s="16">
        <v>14000</v>
      </c>
      <c r="F5" s="17">
        <v>14000</v>
      </c>
      <c r="H5" s="50" t="s">
        <v>37</v>
      </c>
      <c r="I5" s="34" t="s">
        <v>38</v>
      </c>
      <c r="J5" s="34">
        <v>14000</v>
      </c>
      <c r="K5" s="34">
        <v>14000</v>
      </c>
      <c r="L5" s="58">
        <v>14000</v>
      </c>
      <c r="M5" s="47">
        <v>14000</v>
      </c>
    </row>
    <row r="6" spans="2:13" x14ac:dyDescent="0.25">
      <c r="B6" s="18"/>
      <c r="C6" s="19" t="s">
        <v>39</v>
      </c>
      <c r="D6" s="19">
        <v>3500</v>
      </c>
      <c r="E6" s="19">
        <v>3500</v>
      </c>
      <c r="F6" s="20">
        <v>3500</v>
      </c>
      <c r="H6" s="51"/>
      <c r="I6" s="35" t="s">
        <v>39</v>
      </c>
      <c r="J6" s="35">
        <v>4500</v>
      </c>
      <c r="K6" s="35">
        <v>4500</v>
      </c>
      <c r="L6" s="59">
        <v>4500</v>
      </c>
      <c r="M6" s="46">
        <v>4500</v>
      </c>
    </row>
    <row r="7" spans="2:13" ht="15.75" thickBot="1" x14ac:dyDescent="0.3">
      <c r="B7" s="21"/>
      <c r="C7" s="22" t="s">
        <v>40</v>
      </c>
      <c r="D7" s="22">
        <v>10000</v>
      </c>
      <c r="E7" s="22">
        <v>10000</v>
      </c>
      <c r="F7" s="23">
        <v>10000</v>
      </c>
      <c r="H7" s="52"/>
      <c r="I7" s="36" t="s">
        <v>40</v>
      </c>
      <c r="J7" s="36">
        <v>10000</v>
      </c>
      <c r="K7" s="36">
        <v>10000</v>
      </c>
      <c r="L7" s="22">
        <v>10000</v>
      </c>
      <c r="M7" s="48">
        <v>10000</v>
      </c>
    </row>
    <row r="8" spans="2:13" ht="15.75" thickTop="1" x14ac:dyDescent="0.25">
      <c r="B8" s="18" t="s">
        <v>41</v>
      </c>
      <c r="C8" s="19" t="s">
        <v>46</v>
      </c>
      <c r="D8" s="19">
        <v>3500</v>
      </c>
      <c r="E8" s="19">
        <v>2500</v>
      </c>
      <c r="F8" s="20">
        <v>3030</v>
      </c>
      <c r="H8" s="53" t="s">
        <v>41</v>
      </c>
      <c r="I8" s="35" t="s">
        <v>46</v>
      </c>
      <c r="J8" s="35">
        <v>4500</v>
      </c>
      <c r="K8" s="35">
        <v>4000</v>
      </c>
      <c r="L8" s="59">
        <v>5000</v>
      </c>
      <c r="M8" s="49">
        <v>5000</v>
      </c>
    </row>
    <row r="9" spans="2:13" x14ac:dyDescent="0.25">
      <c r="B9" s="18"/>
      <c r="C9" s="19" t="s">
        <v>42</v>
      </c>
      <c r="D9" s="19">
        <v>6000</v>
      </c>
      <c r="E9" s="19">
        <v>5000</v>
      </c>
      <c r="F9" s="20">
        <v>5500</v>
      </c>
      <c r="H9" s="54"/>
      <c r="I9" s="37" t="s">
        <v>42</v>
      </c>
      <c r="J9" s="37">
        <v>7000</v>
      </c>
      <c r="K9" s="37">
        <v>5000</v>
      </c>
      <c r="L9" s="59">
        <v>7000</v>
      </c>
      <c r="M9" s="47">
        <v>7500</v>
      </c>
    </row>
    <row r="10" spans="2:13" x14ac:dyDescent="0.25">
      <c r="B10" s="18"/>
      <c r="C10" s="19" t="s">
        <v>43</v>
      </c>
      <c r="D10" s="19">
        <v>7000</v>
      </c>
      <c r="E10" s="19">
        <v>6500</v>
      </c>
      <c r="F10" s="20">
        <v>7500</v>
      </c>
      <c r="H10" s="51"/>
      <c r="I10" s="35" t="s">
        <v>43</v>
      </c>
      <c r="J10" s="35">
        <v>10000</v>
      </c>
      <c r="K10" s="35">
        <v>9000</v>
      </c>
      <c r="L10" s="59">
        <v>10000</v>
      </c>
      <c r="M10" s="46">
        <v>8000</v>
      </c>
    </row>
    <row r="11" spans="2:13" x14ac:dyDescent="0.25">
      <c r="B11" s="18"/>
      <c r="C11" s="19" t="s">
        <v>44</v>
      </c>
      <c r="D11" s="19">
        <v>5000</v>
      </c>
      <c r="E11" s="19">
        <v>2500</v>
      </c>
      <c r="F11" s="20">
        <v>3000</v>
      </c>
      <c r="H11" s="54"/>
      <c r="I11" s="37" t="s">
        <v>44</v>
      </c>
      <c r="J11" s="37">
        <v>2500</v>
      </c>
      <c r="K11" s="37">
        <v>2500</v>
      </c>
      <c r="L11" s="59">
        <v>3000</v>
      </c>
      <c r="M11" s="47">
        <v>3000</v>
      </c>
    </row>
    <row r="12" spans="2:13" x14ac:dyDescent="0.25">
      <c r="B12" s="18"/>
      <c r="C12" s="19" t="s">
        <v>45</v>
      </c>
      <c r="D12" s="19">
        <v>3000</v>
      </c>
      <c r="E12" s="19">
        <v>1000</v>
      </c>
      <c r="F12" s="20">
        <v>1000</v>
      </c>
      <c r="H12" s="51"/>
      <c r="I12" s="35" t="s">
        <v>45</v>
      </c>
      <c r="J12" s="35">
        <v>2000</v>
      </c>
      <c r="K12" s="35">
        <v>2000</v>
      </c>
      <c r="L12" s="59">
        <v>2500</v>
      </c>
      <c r="M12" s="46">
        <v>2500</v>
      </c>
    </row>
    <row r="13" spans="2:13" ht="15.75" thickBot="1" x14ac:dyDescent="0.3">
      <c r="B13" s="21"/>
      <c r="C13" s="22" t="s">
        <v>47</v>
      </c>
      <c r="D13" s="22">
        <v>18000</v>
      </c>
      <c r="E13" s="22">
        <v>20000</v>
      </c>
      <c r="F13" s="23">
        <v>17500</v>
      </c>
      <c r="H13" s="52"/>
      <c r="I13" s="36" t="s">
        <v>47</v>
      </c>
      <c r="J13" s="36">
        <v>20000</v>
      </c>
      <c r="K13" s="36">
        <v>22000</v>
      </c>
      <c r="L13" s="22">
        <v>22000</v>
      </c>
      <c r="M13" s="48">
        <v>25000</v>
      </c>
    </row>
    <row r="14" spans="2:13" ht="16.5" thickTop="1" thickBot="1" x14ac:dyDescent="0.3">
      <c r="B14" s="24"/>
      <c r="C14" s="25" t="s">
        <v>32</v>
      </c>
      <c r="D14" s="25">
        <f>SUM(D5:D13)</f>
        <v>70000</v>
      </c>
      <c r="E14" s="25">
        <f>SUM(E5:E13)</f>
        <v>65000</v>
      </c>
      <c r="F14" s="26">
        <f>SUM(F5:F13)</f>
        <v>65030</v>
      </c>
      <c r="H14" s="55"/>
      <c r="I14" s="44" t="s">
        <v>32</v>
      </c>
      <c r="J14" s="44">
        <f>SUM(J5:J13)</f>
        <v>74500</v>
      </c>
      <c r="K14" s="44">
        <f>SUM(K5:K13)</f>
        <v>73000</v>
      </c>
      <c r="L14" s="19">
        <f>SUM(L5:L13)</f>
        <v>78000</v>
      </c>
      <c r="M14" s="57">
        <f>SUM(M5:M13)</f>
        <v>79500</v>
      </c>
    </row>
    <row r="15" spans="2:13" ht="16.5" thickTop="1" thickBot="1" x14ac:dyDescent="0.3">
      <c r="B15" s="24"/>
      <c r="C15" s="27" t="s">
        <v>48</v>
      </c>
      <c r="D15" s="25"/>
      <c r="E15" s="25"/>
      <c r="F15" s="26">
        <f>D14+E14+F14</f>
        <v>200030</v>
      </c>
      <c r="H15" s="55"/>
      <c r="I15" s="44" t="s">
        <v>48</v>
      </c>
      <c r="J15" s="44"/>
      <c r="K15" s="44"/>
      <c r="L15" s="19"/>
      <c r="M15" s="47">
        <f>J14+K14+L14+M14</f>
        <v>305000</v>
      </c>
    </row>
    <row r="16" spans="2:13" ht="16.5" thickTop="1" thickBot="1" x14ac:dyDescent="0.3">
      <c r="B16" s="28"/>
      <c r="C16" s="29" t="s">
        <v>49</v>
      </c>
      <c r="D16" s="32" t="s">
        <v>50</v>
      </c>
      <c r="E16" s="30"/>
      <c r="F16" s="31">
        <f>'QUARTER 1'!M22-F15</f>
        <v>100000</v>
      </c>
      <c r="H16" s="55"/>
      <c r="I16" s="44" t="s">
        <v>69</v>
      </c>
      <c r="J16" s="44"/>
      <c r="K16" s="44"/>
      <c r="L16" s="19"/>
      <c r="M16" s="40">
        <f>M15-'QUARTER 1'!AD12</f>
        <v>47470</v>
      </c>
    </row>
    <row r="19" spans="3:10" x14ac:dyDescent="0.25">
      <c r="C19" t="s">
        <v>51</v>
      </c>
      <c r="D19" t="s">
        <v>34</v>
      </c>
      <c r="E19" t="s">
        <v>35</v>
      </c>
      <c r="F19" t="s">
        <v>36</v>
      </c>
      <c r="G19" t="s">
        <v>57</v>
      </c>
      <c r="H19" t="s">
        <v>58</v>
      </c>
      <c r="I19" t="s">
        <v>65</v>
      </c>
      <c r="J19" t="s">
        <v>66</v>
      </c>
    </row>
    <row r="20" spans="3:10" x14ac:dyDescent="0.25">
      <c r="C20" s="59" t="s">
        <v>70</v>
      </c>
      <c r="D20" s="59">
        <v>103385</v>
      </c>
      <c r="E20" s="59">
        <v>94500</v>
      </c>
      <c r="F20" s="59">
        <v>102145</v>
      </c>
      <c r="G20" s="59">
        <v>82200</v>
      </c>
      <c r="H20" s="59">
        <v>72850</v>
      </c>
      <c r="I20" s="59">
        <v>50400</v>
      </c>
      <c r="J20" s="59">
        <v>52080</v>
      </c>
    </row>
    <row r="21" spans="3:10" x14ac:dyDescent="0.25">
      <c r="C21" s="59" t="s">
        <v>71</v>
      </c>
      <c r="D21" s="59">
        <v>70000</v>
      </c>
      <c r="E21" s="59">
        <v>65000</v>
      </c>
      <c r="F21" s="59">
        <v>65030</v>
      </c>
      <c r="G21" s="59">
        <v>74500</v>
      </c>
      <c r="H21" s="59">
        <v>73000</v>
      </c>
      <c r="I21" s="59">
        <v>78000</v>
      </c>
      <c r="J21" s="59">
        <v>79500</v>
      </c>
    </row>
    <row r="22" spans="3:10" x14ac:dyDescent="0.25">
      <c r="C22" s="59" t="s">
        <v>72</v>
      </c>
      <c r="D22" s="59">
        <f>D20-D21</f>
        <v>33385</v>
      </c>
      <c r="E22" s="59">
        <f t="shared" ref="E22:J22" si="0">E20-E21</f>
        <v>29500</v>
      </c>
      <c r="F22" s="59">
        <f t="shared" si="0"/>
        <v>37115</v>
      </c>
      <c r="G22" s="59">
        <f t="shared" si="0"/>
        <v>7700</v>
      </c>
      <c r="H22" s="59">
        <f t="shared" si="0"/>
        <v>-150</v>
      </c>
      <c r="I22" s="59">
        <f t="shared" si="0"/>
        <v>-27600</v>
      </c>
      <c r="J22" s="59">
        <f t="shared" si="0"/>
        <v>-27420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BF92-3B7F-40C5-8FCA-228C26332D37}">
  <dimension ref="A1"/>
  <sheetViews>
    <sheetView tabSelected="1" topLeftCell="A25" workbookViewId="0">
      <selection activeCell="C29" sqref="C29"/>
    </sheetView>
  </sheetViews>
  <sheetFormatPr defaultRowHeight="15" x14ac:dyDescent="0.25"/>
  <cols>
    <col min="1" max="1" width="13.140625" bestFit="1" customWidth="1"/>
    <col min="2" max="2" width="21.140625" customWidth="1"/>
    <col min="3" max="3" width="21.42578125" bestFit="1" customWidth="1"/>
    <col min="4" max="4" width="22.5703125" bestFit="1" customWidth="1"/>
  </cols>
  <sheetData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 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2021-08-30T05:52:04Z</dcterms:created>
  <dcterms:modified xsi:type="dcterms:W3CDTF">2021-08-30T20:17:07Z</dcterms:modified>
</cp:coreProperties>
</file>