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dabasn/Desktop/Nitesh/Studies/DSTI/Metaheauristics/DSTIAssignment/Metaheuristics/"/>
    </mc:Choice>
  </mc:AlternateContent>
  <xr:revisionPtr revIDLastSave="0" documentId="13_ncr:1_{AFA36D4A-0404-DE4F-878F-0610E0F9EB1D}" xr6:coauthVersionLast="45" xr6:coauthVersionMax="45" xr10:uidLastSave="{00000000-0000-0000-0000-000000000000}"/>
  <bookViews>
    <workbookView xWindow="0" yWindow="460" windowWidth="28800" windowHeight="17540" xr2:uid="{CEBC835F-E461-A540-95C1-055B56F0E37D}"/>
  </bookViews>
  <sheets>
    <sheet name="Sheet1" sheetId="1" r:id="rId1"/>
    <sheet name="Answer Report 1" sheetId="2" r:id="rId2"/>
    <sheet name="Sensitivity Report 1" sheetId="3" r:id="rId3"/>
    <sheet name="Limits Report 1" sheetId="4" r:id="rId4"/>
  </sheets>
  <definedNames>
    <definedName name="solver_adj" localSheetId="0" hidden="1">Sheet1!$J$4:$P$4</definedName>
    <definedName name="solver_cvg" localSheetId="0" hidden="1">0.0001</definedName>
    <definedName name="solver_drv" localSheetId="0" hidden="1">1</definedName>
    <definedName name="solver_eng" localSheetId="0" hidden="1">1</definedName>
    <definedName name="solver_itr" localSheetId="0" hidden="1">2147483647</definedName>
    <definedName name="solver_lhs1" localSheetId="0" hidden="1">Sheet1!$K$11</definedName>
    <definedName name="solver_lhs10" localSheetId="0" hidden="1">Sheet1!$K$15</definedName>
    <definedName name="solver_lhs11" localSheetId="0" hidden="1">Sheet1!$K$16</definedName>
    <definedName name="solver_lhs12" localSheetId="0" hidden="1">Sheet1!$K$16</definedName>
    <definedName name="solver_lhs13" localSheetId="0" hidden="1">Sheet1!$K$17</definedName>
    <definedName name="solver_lhs14" localSheetId="0" hidden="1">Sheet1!$K$17</definedName>
    <definedName name="solver_lhs15" localSheetId="0" hidden="1">Sheet1!$K$19</definedName>
    <definedName name="solver_lhs16" localSheetId="0" hidden="1">Sheet1!$K$20</definedName>
    <definedName name="solver_lhs17" localSheetId="0" hidden="1">Sheet1!$K$21</definedName>
    <definedName name="solver_lhs18" localSheetId="0" hidden="1">Sheet1!$K$22</definedName>
    <definedName name="solver_lhs19" localSheetId="0" hidden="1">Sheet1!$K$23</definedName>
    <definedName name="solver_lhs2" localSheetId="0" hidden="1">Sheet1!$K$11</definedName>
    <definedName name="solver_lhs20" localSheetId="0" hidden="1">Sheet1!$K$24</definedName>
    <definedName name="solver_lhs21" localSheetId="0" hidden="1">Sheet1!$K$25</definedName>
    <definedName name="solver_lhs22" localSheetId="0" hidden="1">Sheet1!$K$26</definedName>
    <definedName name="solver_lhs23" localSheetId="0" hidden="1">Sheet1!$K$27</definedName>
    <definedName name="solver_lhs24" localSheetId="0" hidden="1">Sheet1!$K$28</definedName>
    <definedName name="solver_lhs25" localSheetId="0" hidden="1">Sheet1!$K$29</definedName>
    <definedName name="solver_lhs3" localSheetId="0" hidden="1">Sheet1!$K$12</definedName>
    <definedName name="solver_lhs4" localSheetId="0" hidden="1">Sheet1!$K$12</definedName>
    <definedName name="solver_lhs5" localSheetId="0" hidden="1">Sheet1!$K$13</definedName>
    <definedName name="solver_lhs6" localSheetId="0" hidden="1">Sheet1!$K$13</definedName>
    <definedName name="solver_lhs7" localSheetId="0" hidden="1">Sheet1!$K$14</definedName>
    <definedName name="solver_lhs8" localSheetId="0" hidden="1">Sheet1!$K$14</definedName>
    <definedName name="solver_lhs9" localSheetId="0" hidden="1">Sheet1!$K$15</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25</definedName>
    <definedName name="solver_opt" localSheetId="0" hidden="1">Sheet1!$K$6</definedName>
    <definedName name="solver_pre" localSheetId="0" hidden="1">0.000001</definedName>
    <definedName name="solver_rbv" localSheetId="0" hidden="1">1</definedName>
    <definedName name="solver_rel1" localSheetId="0" hidden="1">1</definedName>
    <definedName name="solver_rel10" localSheetId="0" hidden="1">3</definedName>
    <definedName name="solver_rel11" localSheetId="0" hidden="1">1</definedName>
    <definedName name="solver_rel12" localSheetId="0" hidden="1">3</definedName>
    <definedName name="solver_rel13" localSheetId="0" hidden="1">1</definedName>
    <definedName name="solver_rel14" localSheetId="0" hidden="1">3</definedName>
    <definedName name="solver_rel15" localSheetId="0" hidden="1">1</definedName>
    <definedName name="solver_rel16" localSheetId="0" hidden="1">1</definedName>
    <definedName name="solver_rel17" localSheetId="0" hidden="1">1</definedName>
    <definedName name="solver_rel18" localSheetId="0" hidden="1">1</definedName>
    <definedName name="solver_rel19" localSheetId="0" hidden="1">1</definedName>
    <definedName name="solver_rel2" localSheetId="0" hidden="1">3</definedName>
    <definedName name="solver_rel20" localSheetId="0" hidden="1">1</definedName>
    <definedName name="solver_rel21" localSheetId="0" hidden="1">1</definedName>
    <definedName name="solver_rel22" localSheetId="0" hidden="1">1</definedName>
    <definedName name="solver_rel23" localSheetId="0" hidden="1">1</definedName>
    <definedName name="solver_rel24" localSheetId="0" hidden="1">1</definedName>
    <definedName name="solver_rel25" localSheetId="0" hidden="1">1</definedName>
    <definedName name="solver_rel3" localSheetId="0" hidden="1">1</definedName>
    <definedName name="solver_rel4" localSheetId="0" hidden="1">3</definedName>
    <definedName name="solver_rel5" localSheetId="0" hidden="1">1</definedName>
    <definedName name="solver_rel6" localSheetId="0" hidden="1">3</definedName>
    <definedName name="solver_rel7" localSheetId="0" hidden="1">1</definedName>
    <definedName name="solver_rel8" localSheetId="0" hidden="1">3</definedName>
    <definedName name="solver_rel9" localSheetId="0" hidden="1">1</definedName>
    <definedName name="solver_rhs1" localSheetId="0" hidden="1">Sheet1!$M$11</definedName>
    <definedName name="solver_rhs10" localSheetId="0" hidden="1">Sheet1!$I$15</definedName>
    <definedName name="solver_rhs11" localSheetId="0" hidden="1">Sheet1!$M$16</definedName>
    <definedName name="solver_rhs12" localSheetId="0" hidden="1">Sheet1!$I$16</definedName>
    <definedName name="solver_rhs13" localSheetId="0" hidden="1">Sheet1!$M$17</definedName>
    <definedName name="solver_rhs14" localSheetId="0" hidden="1">Sheet1!$I$17</definedName>
    <definedName name="solver_rhs15" localSheetId="0" hidden="1">Sheet1!$M$19</definedName>
    <definedName name="solver_rhs16" localSheetId="0" hidden="1">Sheet1!$M$20</definedName>
    <definedName name="solver_rhs17" localSheetId="0" hidden="1">Sheet1!$M$21</definedName>
    <definedName name="solver_rhs18" localSheetId="0" hidden="1">Sheet1!$M$22</definedName>
    <definedName name="solver_rhs19" localSheetId="0" hidden="1">Sheet1!$M$23</definedName>
    <definedName name="solver_rhs2" localSheetId="0" hidden="1">Sheet1!$I$11</definedName>
    <definedName name="solver_rhs20" localSheetId="0" hidden="1">Sheet1!$M$24</definedName>
    <definedName name="solver_rhs21" localSheetId="0" hidden="1">Sheet1!$M$25</definedName>
    <definedName name="solver_rhs22" localSheetId="0" hidden="1">Sheet1!$M$26</definedName>
    <definedName name="solver_rhs23" localSheetId="0" hidden="1">Sheet1!$M$27</definedName>
    <definedName name="solver_rhs24" localSheetId="0" hidden="1">Sheet1!$M$28</definedName>
    <definedName name="solver_rhs25" localSheetId="0" hidden="1">Sheet1!$M$29</definedName>
    <definedName name="solver_rhs3" localSheetId="0" hidden="1">Sheet1!$M$12</definedName>
    <definedName name="solver_rhs4" localSheetId="0" hidden="1">Sheet1!$I$12</definedName>
    <definedName name="solver_rhs5" localSheetId="0" hidden="1">Sheet1!$M$13</definedName>
    <definedName name="solver_rhs6" localSheetId="0" hidden="1">Sheet1!$I$13</definedName>
    <definedName name="solver_rhs7" localSheetId="0" hidden="1">Sheet1!$M$14</definedName>
    <definedName name="solver_rhs8" localSheetId="0" hidden="1">Sheet1!$I$14</definedName>
    <definedName name="solver_rhs9" localSheetId="0" hidden="1">Sheet1!$M$15</definedName>
    <definedName name="solver_rlx" localSheetId="0" hidden="1">1</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1" l="1"/>
  <c r="K25" i="1" l="1"/>
  <c r="K29" i="1" l="1"/>
  <c r="K28" i="1"/>
  <c r="K27" i="1"/>
  <c r="K26" i="1"/>
  <c r="K24" i="1"/>
  <c r="K23" i="1"/>
  <c r="K22" i="1"/>
  <c r="K21" i="1"/>
  <c r="K20" i="1"/>
  <c r="K19" i="1"/>
  <c r="K17" i="1"/>
  <c r="K16" i="1"/>
  <c r="K15" i="1"/>
  <c r="K14" i="1"/>
  <c r="K13" i="1"/>
  <c r="K12" i="1"/>
  <c r="K11" i="1"/>
</calcChain>
</file>

<file path=xl/sharedStrings.xml><?xml version="1.0" encoding="utf-8"?>
<sst xmlns="http://schemas.openxmlformats.org/spreadsheetml/2006/main" count="311" uniqueCount="108">
  <si>
    <t>Variables</t>
  </si>
  <si>
    <t>X1</t>
  </si>
  <si>
    <t>X2</t>
  </si>
  <si>
    <t>X3</t>
  </si>
  <si>
    <t>X4</t>
  </si>
  <si>
    <t>X5</t>
  </si>
  <si>
    <t>X7</t>
  </si>
  <si>
    <t>X6</t>
  </si>
  <si>
    <t>Constraints</t>
  </si>
  <si>
    <t>Objective Function</t>
  </si>
  <si>
    <t>&lt;=</t>
  </si>
  <si>
    <t>Microsoft Excel 16.35 Answer Report</t>
  </si>
  <si>
    <t>Worksheet: [Exercise2.xlsx]Sheet1</t>
  </si>
  <si>
    <t>Report Created: 22/06/20 9:11:03 PM</t>
  </si>
  <si>
    <t>Result: Solver found a solution.  All constraints and optimality conditions are satisfied.</t>
  </si>
  <si>
    <t>Solver Engine</t>
  </si>
  <si>
    <t>Engine: GRG Nonlinear</t>
  </si>
  <si>
    <t>Solution Time: 38840320.809 Seconds.</t>
  </si>
  <si>
    <t>Iterations: 26 Subproblems: 0</t>
  </si>
  <si>
    <t>Solver Options</t>
  </si>
  <si>
    <t>Max Time Unlimited, Iterations Unlimited, Precision 1E-06</t>
  </si>
  <si>
    <t>Convergence 0.0001, Population Size 100, Random Seed 0, Derivatives Forward, Require Bounds</t>
  </si>
  <si>
    <t>Max Subproblems Unlimited, Max Integer Sols Unlimited, Integer Tolerance 1%, Solve Without Integer Constraints, Assume NonNegative</t>
  </si>
  <si>
    <t>Objective Cell (Min)</t>
  </si>
  <si>
    <t>Cell</t>
  </si>
  <si>
    <t>Name</t>
  </si>
  <si>
    <t>Original Value</t>
  </si>
  <si>
    <t>Final Value</t>
  </si>
  <si>
    <t>Variable Cells</t>
  </si>
  <si>
    <t>Integer</t>
  </si>
  <si>
    <t>Cell Value</t>
  </si>
  <si>
    <t>Formula</t>
  </si>
  <si>
    <t>Status</t>
  </si>
  <si>
    <t>Slack</t>
  </si>
  <si>
    <t>$K$6</t>
  </si>
  <si>
    <t>Objective Function X2</t>
  </si>
  <si>
    <t>$J$4</t>
  </si>
  <si>
    <t>Contin</t>
  </si>
  <si>
    <t>$K$4</t>
  </si>
  <si>
    <t>$L$4</t>
  </si>
  <si>
    <t>$M$4</t>
  </si>
  <si>
    <t>$N$4</t>
  </si>
  <si>
    <t>$O$4</t>
  </si>
  <si>
    <t>$P$4</t>
  </si>
  <si>
    <t>$K$11</t>
  </si>
  <si>
    <t>&lt;= Variables</t>
  </si>
  <si>
    <t>$K$11&lt;=$M$11</t>
  </si>
  <si>
    <t>Not Binding</t>
  </si>
  <si>
    <t>$K$11&gt;=$I$11</t>
  </si>
  <si>
    <t>$K$12</t>
  </si>
  <si>
    <t>$K$12&lt;=$M$12</t>
  </si>
  <si>
    <t>$K$12&gt;=$I$12</t>
  </si>
  <si>
    <t>Binding</t>
  </si>
  <si>
    <t>$K$13</t>
  </si>
  <si>
    <t>$K$13&lt;=$M$13</t>
  </si>
  <si>
    <t>$K$13&gt;=$I$13</t>
  </si>
  <si>
    <t>$K$14</t>
  </si>
  <si>
    <t>$K$14&lt;=$M$14</t>
  </si>
  <si>
    <t>$K$14&gt;=$I$14</t>
  </si>
  <si>
    <t>$K$15</t>
  </si>
  <si>
    <t>$K$15&lt;=$M$15</t>
  </si>
  <si>
    <t>$K$15&gt;=$I$15</t>
  </si>
  <si>
    <t>$K$16</t>
  </si>
  <si>
    <t>$K$16&lt;=$M$16</t>
  </si>
  <si>
    <t>$K$16&gt;=$I$16</t>
  </si>
  <si>
    <t>$K$17</t>
  </si>
  <si>
    <t>$K$17&lt;=$M$17</t>
  </si>
  <si>
    <t>$K$17&gt;=$I$17</t>
  </si>
  <si>
    <t>$K$19</t>
  </si>
  <si>
    <t>$K$19&lt;=$M$19</t>
  </si>
  <si>
    <t>$K$20</t>
  </si>
  <si>
    <t>$K$20&lt;=$M$20</t>
  </si>
  <si>
    <t>$K$21</t>
  </si>
  <si>
    <t>$K$21&lt;=$M$21</t>
  </si>
  <si>
    <t>$K$22</t>
  </si>
  <si>
    <t>$K$22&lt;=$M$22</t>
  </si>
  <si>
    <t>$K$23</t>
  </si>
  <si>
    <t>$K$23&lt;=$M$23</t>
  </si>
  <si>
    <t>$K$24</t>
  </si>
  <si>
    <t>$K$24&lt;=$M$24</t>
  </si>
  <si>
    <t>$K$25</t>
  </si>
  <si>
    <t>$K$25&lt;=$M$25</t>
  </si>
  <si>
    <t>$K$26</t>
  </si>
  <si>
    <t>$K$26&lt;=$M$26</t>
  </si>
  <si>
    <t>$K$27</t>
  </si>
  <si>
    <t>Objective Function Variables</t>
  </si>
  <si>
    <t>$K$27&lt;=$M$27</t>
  </si>
  <si>
    <t>$K$28</t>
  </si>
  <si>
    <t>$K$28&lt;=$M$28</t>
  </si>
  <si>
    <t>$K$29</t>
  </si>
  <si>
    <t>$K$29&lt;=$M$29</t>
  </si>
  <si>
    <t>$J$4:$P$4</t>
  </si>
  <si>
    <t>Microsoft Excel 16.35 Sensitivity Report</t>
  </si>
  <si>
    <t>Report Created: 22/06/20 9:11:04 PM</t>
  </si>
  <si>
    <t>Final</t>
  </si>
  <si>
    <t>Value</t>
  </si>
  <si>
    <t>Reduced</t>
  </si>
  <si>
    <t>Gradient</t>
  </si>
  <si>
    <t>Lagrange</t>
  </si>
  <si>
    <t>Multiplier</t>
  </si>
  <si>
    <t>Microsoft Excel 16.35 Limits Report</t>
  </si>
  <si>
    <t>Objective</t>
  </si>
  <si>
    <t>Variable</t>
  </si>
  <si>
    <t>Lower</t>
  </si>
  <si>
    <t>Limit</t>
  </si>
  <si>
    <t>Result</t>
  </si>
  <si>
    <t>Upper</t>
  </si>
  <si>
    <r>
      <t xml:space="preserve">The solution as obtained by running solver with given constraints in the problem has given same optimum (minimum) solution as given in the question. Hence, we can say that Golislki speed reducer produces maximum speed with variables [X1, X2, X3, X4, X5, X6, X7] = [3.5, 0.7, 17, 7.3, 7.71388841, 3.34337778,5.2853531] and that this solution set is not just a feasible solution but </t>
    </r>
    <r>
      <rPr>
        <b/>
        <sz val="16"/>
        <color theme="1"/>
        <rFont val="Calibri (Body)"/>
      </rPr>
      <t>also an optimum one</t>
    </r>
    <r>
      <rPr>
        <sz val="16"/>
        <color theme="1"/>
        <rFont val="Calibri (Body)"/>
      </rPr>
      <t xml:space="preserve">. GRG Non Linear algorithum found the optimum in 26 iterations, used precision value of 0.000001, population size=100, and convergence 0.0001.  </t>
    </r>
    <r>
      <rPr>
        <b/>
        <sz val="16"/>
        <color theme="1"/>
        <rFont val="Calibri (Body)"/>
      </rPr>
      <t>Answer resport</t>
    </r>
    <r>
      <rPr>
        <sz val="16"/>
        <color theme="1"/>
        <rFont val="Calibri (Body)"/>
      </rPr>
      <t xml:space="preserve"> in next seet summarises objective cell, variable cell and constraints. </t>
    </r>
    <r>
      <rPr>
        <b/>
        <sz val="16"/>
        <color theme="1"/>
        <rFont val="Calibri (Body)"/>
      </rPr>
      <t xml:space="preserve">Sensitivity report </t>
    </r>
    <r>
      <rPr>
        <sz val="16"/>
        <color theme="1"/>
        <rFont val="Calibri (Body)"/>
      </rPr>
      <t xml:space="preserve">in sheet3 gives us respective Lagrange multiplier corresponding to each constraint.  </t>
    </r>
    <r>
      <rPr>
        <b/>
        <sz val="16"/>
        <color theme="1"/>
        <rFont val="Calibri (Body)"/>
      </rPr>
      <t>Limit report</t>
    </r>
    <r>
      <rPr>
        <sz val="16"/>
        <color theme="1"/>
        <rFont val="Calibri (Body)"/>
      </rPr>
      <t xml:space="preserve"> helps objective function value as variables vary from lowest possible limts to highest/upper possible limits.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</si>
</sst>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6"/>
      <color theme="1"/>
      <name val="Calibri (Body)"/>
    </font>
    <font>
      <b/>
      <sz val="12"/>
      <color theme="1"/>
      <name val="Calibri"/>
      <family val="2"/>
      <scheme val="minor"/>
    </font>
    <font>
      <b/>
      <sz val="12"/>
      <color indexed="18"/>
      <name val="Calibri"/>
      <family val="2"/>
      <scheme val="minor"/>
    </font>
    <font>
      <b/>
      <sz val="12"/>
      <name val="Calibri"/>
      <family val="2"/>
      <scheme val="minor"/>
    </font>
    <font>
      <sz val="16"/>
      <color theme="1"/>
      <name val="Calibri (Body)"/>
    </font>
    <fon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20">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40">
    <xf numFmtId="0" fontId="0" fillId="0" borderId="0" xfId="0"/>
    <xf numFmtId="0" fontId="2" fillId="0" borderId="0" xfId="0" applyFont="1"/>
    <xf numFmtId="0" fontId="0" fillId="0" borderId="4" xfId="0" applyFill="1" applyBorder="1" applyAlignment="1"/>
    <xf numFmtId="0" fontId="3" fillId="0" borderId="3" xfId="0" applyFont="1" applyFill="1" applyBorder="1" applyAlignment="1">
      <alignment horizontal="center"/>
    </xf>
    <xf numFmtId="0" fontId="0" fillId="0" borderId="0" xfId="0" applyFill="1" applyBorder="1" applyAlignment="1"/>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0" fontId="0" fillId="0" borderId="0" xfId="0" applyNumberFormat="1" applyFill="1" applyBorder="1" applyAlignment="1"/>
    <xf numFmtId="0" fontId="3" fillId="0" borderId="0" xfId="0" applyFont="1" applyFill="1" applyBorder="1" applyAlignment="1">
      <alignment horizontal="center"/>
    </xf>
    <xf numFmtId="0" fontId="4" fillId="0" borderId="0" xfId="0" applyFont="1" applyFill="1" applyBorder="1" applyAlignment="1">
      <alignment horizontal="left"/>
    </xf>
    <xf numFmtId="0" fontId="3" fillId="0" borderId="1" xfId="0" applyFont="1" applyFill="1" applyBorder="1" applyAlignment="1">
      <alignment horizontal="center"/>
    </xf>
    <xf numFmtId="0" fontId="3" fillId="0" borderId="2" xfId="0" applyFont="1" applyFill="1" applyBorder="1" applyAlignment="1">
      <alignment horizontal="center"/>
    </xf>
    <xf numFmtId="0" fontId="0" fillId="4" borderId="0" xfId="0" applyFill="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0" xfId="0" applyFill="1" applyBorder="1" applyAlignment="1">
      <alignment horizontal="center"/>
    </xf>
    <xf numFmtId="0" fontId="0" fillId="3" borderId="10" xfId="0" applyFill="1" applyBorder="1" applyAlignment="1">
      <alignment horizontal="left"/>
    </xf>
    <xf numFmtId="0" fontId="0" fillId="3" borderId="11" xfId="0" applyFill="1" applyBorder="1"/>
    <xf numFmtId="0" fontId="0" fillId="3" borderId="12" xfId="0" applyFill="1" applyBorder="1" applyAlignment="1">
      <alignment horizontal="center"/>
    </xf>
    <xf numFmtId="0" fontId="0" fillId="3" borderId="13" xfId="0" applyFill="1" applyBorder="1" applyAlignment="1">
      <alignment horizontal="left"/>
    </xf>
    <xf numFmtId="0" fontId="0" fillId="3" borderId="7" xfId="0" applyFill="1" applyBorder="1" applyAlignment="1">
      <alignment horizontal="center"/>
    </xf>
    <xf numFmtId="0" fontId="0" fillId="3" borderId="8" xfId="0" applyFill="1" applyBorder="1" applyAlignment="1">
      <alignment horizontal="left"/>
    </xf>
    <xf numFmtId="0" fontId="0" fillId="3" borderId="14" xfId="0" applyFill="1" applyBorder="1"/>
    <xf numFmtId="0" fontId="0" fillId="3" borderId="15" xfId="0" applyFill="1" applyBorder="1"/>
    <xf numFmtId="0" fontId="0" fillId="3" borderId="16" xfId="0" applyFill="1" applyBorder="1"/>
    <xf numFmtId="0" fontId="0" fillId="3" borderId="12" xfId="0" applyFill="1" applyBorder="1"/>
    <xf numFmtId="0" fontId="0" fillId="3" borderId="13" xfId="0" applyFill="1" applyBorder="1"/>
    <xf numFmtId="0" fontId="0" fillId="3" borderId="0" xfId="0" applyFill="1" applyBorder="1"/>
    <xf numFmtId="0" fontId="0" fillId="3" borderId="10" xfId="0" applyFill="1" applyBorder="1"/>
    <xf numFmtId="0" fontId="0" fillId="2" borderId="12" xfId="0" applyFill="1" applyBorder="1" applyAlignment="1">
      <alignment horizontal="left"/>
    </xf>
    <xf numFmtId="0" fontId="0" fillId="2" borderId="13" xfId="0" applyFill="1" applyBorder="1" applyAlignment="1">
      <alignment horizontal="left"/>
    </xf>
    <xf numFmtId="0" fontId="1" fillId="4" borderId="0" xfId="0" applyFont="1" applyFill="1"/>
    <xf numFmtId="0" fontId="2" fillId="3" borderId="17" xfId="0" applyFont="1" applyFill="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5" fillId="4" borderId="0" xfId="0" applyFont="1" applyFill="1" applyAlignment="1">
      <alignment horizontal="left" vertical="top" wrapText="1"/>
    </xf>
    <xf numFmtId="0" fontId="6" fillId="4"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406400</xdr:colOff>
      <xdr:row>24</xdr:row>
      <xdr:rowOff>185230</xdr:rowOff>
    </xdr:to>
    <xdr:pic>
      <xdr:nvPicPr>
        <xdr:cNvPr id="2" name="Picture 1">
          <a:extLst>
            <a:ext uri="{FF2B5EF4-FFF2-40B4-BE49-F238E27FC236}">
              <a16:creationId xmlns:a16="http://schemas.microsoft.com/office/drawing/2014/main" id="{E61F33B0-3B72-6C4A-8BCA-CE2B689FCA86}"/>
            </a:ext>
          </a:extLst>
        </xdr:cNvPr>
        <xdr:cNvPicPr>
          <a:picLocks noChangeAspect="1"/>
        </xdr:cNvPicPr>
      </xdr:nvPicPr>
      <xdr:blipFill>
        <a:blip xmlns:r="http://schemas.openxmlformats.org/officeDocument/2006/relationships" r:embed="rId1"/>
        <a:stretch>
          <a:fillRect/>
        </a:stretch>
      </xdr:blipFill>
      <xdr:spPr>
        <a:xfrm>
          <a:off x="0" y="0"/>
          <a:ext cx="6616700" cy="5189030"/>
        </a:xfrm>
        <a:prstGeom prst="rect">
          <a:avLst/>
        </a:prstGeom>
      </xdr:spPr>
    </xdr:pic>
    <xdr:clientData/>
  </xdr:twoCellAnchor>
  <xdr:twoCellAnchor editAs="oneCell">
    <xdr:from>
      <xdr:col>0</xdr:col>
      <xdr:colOff>12700</xdr:colOff>
      <xdr:row>27</xdr:row>
      <xdr:rowOff>38100</xdr:rowOff>
    </xdr:from>
    <xdr:to>
      <xdr:col>7</xdr:col>
      <xdr:colOff>368300</xdr:colOff>
      <xdr:row>32</xdr:row>
      <xdr:rowOff>198322</xdr:rowOff>
    </xdr:to>
    <xdr:pic>
      <xdr:nvPicPr>
        <xdr:cNvPr id="3" name="Picture 2">
          <a:extLst>
            <a:ext uri="{FF2B5EF4-FFF2-40B4-BE49-F238E27FC236}">
              <a16:creationId xmlns:a16="http://schemas.microsoft.com/office/drawing/2014/main" id="{65FADCB1-DA91-E142-9AF1-2E82FB490684}"/>
            </a:ext>
          </a:extLst>
        </xdr:cNvPr>
        <xdr:cNvPicPr>
          <a:picLocks noChangeAspect="1"/>
        </xdr:cNvPicPr>
      </xdr:nvPicPr>
      <xdr:blipFill>
        <a:blip xmlns:r="http://schemas.openxmlformats.org/officeDocument/2006/relationships" r:embed="rId2"/>
        <a:stretch>
          <a:fillRect/>
        </a:stretch>
      </xdr:blipFill>
      <xdr:spPr>
        <a:xfrm>
          <a:off x="12700" y="5588000"/>
          <a:ext cx="6565900" cy="11762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2C69-1B76-8843-B222-4838E35392D2}">
  <dimension ref="A3:U30"/>
  <sheetViews>
    <sheetView tabSelected="1" workbookViewId="0">
      <selection activeCell="P8" sqref="P8:U30"/>
    </sheetView>
  </sheetViews>
  <sheetFormatPr baseColWidth="10" defaultRowHeight="16"/>
  <cols>
    <col min="1" max="1" width="16.5" bestFit="1" customWidth="1"/>
    <col min="9" max="9" width="11.83203125" customWidth="1"/>
    <col min="15" max="15" width="10.83203125" customWidth="1"/>
  </cols>
  <sheetData>
    <row r="3" spans="9:21" ht="21">
      <c r="I3" s="34" t="s">
        <v>0</v>
      </c>
      <c r="J3" s="13" t="s">
        <v>1</v>
      </c>
      <c r="K3" s="15" t="s">
        <v>2</v>
      </c>
      <c r="L3" s="15" t="s">
        <v>3</v>
      </c>
      <c r="M3" s="15" t="s">
        <v>4</v>
      </c>
      <c r="N3" s="15" t="s">
        <v>5</v>
      </c>
      <c r="O3" s="15" t="s">
        <v>7</v>
      </c>
      <c r="P3" s="16" t="s">
        <v>6</v>
      </c>
    </row>
    <row r="4" spans="9:21">
      <c r="I4" s="20"/>
      <c r="J4" s="32">
        <v>3.5</v>
      </c>
      <c r="K4" s="32">
        <v>0.7</v>
      </c>
      <c r="L4" s="32">
        <v>17</v>
      </c>
      <c r="M4" s="32">
        <v>7.3</v>
      </c>
      <c r="N4" s="32">
        <v>7.7138884066336013</v>
      </c>
      <c r="O4" s="32">
        <v>3.343377782280947</v>
      </c>
      <c r="P4" s="33">
        <v>5.2853530969396356</v>
      </c>
    </row>
    <row r="6" spans="9:21">
      <c r="I6" s="30" t="s">
        <v>9</v>
      </c>
      <c r="J6" s="30"/>
      <c r="K6" s="30">
        <f>(0.7854*J4*(K4^2)*(3.3333*(L4^2)+14.9334*L4-43.0934))-(1.5079*J4*((O4^2)+(P4^2)))+(7.477*((O4^3)+(P4^3)))+0.7854*((M4*(O4^2))+(N4*(P4^2)))</f>
        <v>2991.7585811015633</v>
      </c>
    </row>
    <row r="8" spans="9:21" ht="21">
      <c r="I8" s="34" t="s">
        <v>8</v>
      </c>
      <c r="J8" s="15"/>
      <c r="K8" s="15"/>
      <c r="L8" s="15"/>
      <c r="M8" s="15"/>
      <c r="N8" s="16"/>
      <c r="P8" s="38" t="s">
        <v>107</v>
      </c>
      <c r="Q8" s="39"/>
      <c r="R8" s="39"/>
      <c r="S8" s="39"/>
      <c r="T8" s="39"/>
      <c r="U8" s="39"/>
    </row>
    <row r="9" spans="9:21">
      <c r="I9" s="17"/>
      <c r="J9" s="30"/>
      <c r="K9" s="30"/>
      <c r="L9" s="30"/>
      <c r="M9" s="30"/>
      <c r="N9" s="31"/>
      <c r="P9" s="39"/>
      <c r="Q9" s="39"/>
      <c r="R9" s="39"/>
      <c r="S9" s="39"/>
      <c r="T9" s="39"/>
      <c r="U9" s="39"/>
    </row>
    <row r="10" spans="9:21">
      <c r="I10" s="25"/>
      <c r="J10" s="26"/>
      <c r="K10" s="26" t="s">
        <v>0</v>
      </c>
      <c r="L10" s="26"/>
      <c r="M10" s="27"/>
      <c r="N10" s="31"/>
      <c r="P10" s="39"/>
      <c r="Q10" s="39"/>
      <c r="R10" s="39"/>
      <c r="S10" s="39"/>
      <c r="T10" s="39"/>
      <c r="U10" s="39"/>
    </row>
    <row r="11" spans="9:21">
      <c r="I11" s="17">
        <v>2.6</v>
      </c>
      <c r="J11" s="18" t="s">
        <v>10</v>
      </c>
      <c r="K11" s="18">
        <f>J4</f>
        <v>3.5</v>
      </c>
      <c r="L11" s="18" t="s">
        <v>10</v>
      </c>
      <c r="M11" s="19">
        <v>3.6</v>
      </c>
      <c r="N11" s="31"/>
      <c r="P11" s="39"/>
      <c r="Q11" s="39"/>
      <c r="R11" s="39"/>
      <c r="S11" s="39"/>
      <c r="T11" s="39"/>
      <c r="U11" s="39"/>
    </row>
    <row r="12" spans="9:21">
      <c r="I12" s="17">
        <v>0.7</v>
      </c>
      <c r="J12" s="18" t="s">
        <v>10</v>
      </c>
      <c r="K12" s="18">
        <f>K4</f>
        <v>0.7</v>
      </c>
      <c r="L12" s="18" t="s">
        <v>10</v>
      </c>
      <c r="M12" s="19">
        <v>0.8</v>
      </c>
      <c r="N12" s="31"/>
      <c r="P12" s="39"/>
      <c r="Q12" s="39"/>
      <c r="R12" s="39"/>
      <c r="S12" s="39"/>
      <c r="T12" s="39"/>
      <c r="U12" s="39"/>
    </row>
    <row r="13" spans="9:21">
      <c r="I13" s="17">
        <v>17</v>
      </c>
      <c r="J13" s="18" t="s">
        <v>10</v>
      </c>
      <c r="K13" s="18">
        <f>L4</f>
        <v>17</v>
      </c>
      <c r="L13" s="18" t="s">
        <v>10</v>
      </c>
      <c r="M13" s="19">
        <v>28</v>
      </c>
      <c r="N13" s="31"/>
      <c r="P13" s="39"/>
      <c r="Q13" s="39"/>
      <c r="R13" s="39"/>
      <c r="S13" s="39"/>
      <c r="T13" s="39"/>
      <c r="U13" s="39"/>
    </row>
    <row r="14" spans="9:21">
      <c r="I14" s="17">
        <v>7.3</v>
      </c>
      <c r="J14" s="18" t="s">
        <v>10</v>
      </c>
      <c r="K14" s="18">
        <f>M4</f>
        <v>7.3</v>
      </c>
      <c r="L14" s="18" t="s">
        <v>10</v>
      </c>
      <c r="M14" s="19">
        <v>8.3000000000000007</v>
      </c>
      <c r="N14" s="31"/>
      <c r="P14" s="39"/>
      <c r="Q14" s="39"/>
      <c r="R14" s="39"/>
      <c r="S14" s="39"/>
      <c r="T14" s="39"/>
      <c r="U14" s="39"/>
    </row>
    <row r="15" spans="9:21">
      <c r="I15" s="17">
        <v>7.3</v>
      </c>
      <c r="J15" s="18" t="s">
        <v>10</v>
      </c>
      <c r="K15" s="18">
        <f>N4</f>
        <v>7.7138884066336013</v>
      </c>
      <c r="L15" s="18" t="s">
        <v>10</v>
      </c>
      <c r="M15" s="19">
        <v>8.3000000000000007</v>
      </c>
      <c r="N15" s="31"/>
      <c r="P15" s="39"/>
      <c r="Q15" s="39"/>
      <c r="R15" s="39"/>
      <c r="S15" s="39"/>
      <c r="T15" s="39"/>
      <c r="U15" s="39"/>
    </row>
    <row r="16" spans="9:21">
      <c r="I16" s="17">
        <v>2.9</v>
      </c>
      <c r="J16" s="18" t="s">
        <v>10</v>
      </c>
      <c r="K16" s="18">
        <f>O4</f>
        <v>3.343377782280947</v>
      </c>
      <c r="L16" s="18" t="s">
        <v>10</v>
      </c>
      <c r="M16" s="19">
        <v>3.9</v>
      </c>
      <c r="N16" s="31"/>
      <c r="P16" s="39"/>
      <c r="Q16" s="39"/>
      <c r="R16" s="39"/>
      <c r="S16" s="39"/>
      <c r="T16" s="39"/>
      <c r="U16" s="39"/>
    </row>
    <row r="17" spans="1:21">
      <c r="I17" s="20">
        <v>5</v>
      </c>
      <c r="J17" s="21" t="s">
        <v>10</v>
      </c>
      <c r="K17" s="21">
        <f>P4</f>
        <v>5.2853530969396356</v>
      </c>
      <c r="L17" s="21" t="s">
        <v>10</v>
      </c>
      <c r="M17" s="22">
        <v>5.9</v>
      </c>
      <c r="N17" s="31"/>
      <c r="P17" s="39"/>
      <c r="Q17" s="39"/>
      <c r="R17" s="39"/>
      <c r="S17" s="39"/>
      <c r="T17" s="39"/>
      <c r="U17" s="39"/>
    </row>
    <row r="18" spans="1:21">
      <c r="I18" s="17"/>
      <c r="J18" s="30"/>
      <c r="K18" s="30"/>
      <c r="L18" s="30"/>
      <c r="M18" s="30"/>
      <c r="N18" s="31"/>
      <c r="P18" s="39"/>
      <c r="Q18" s="39"/>
      <c r="R18" s="39"/>
      <c r="S18" s="39"/>
      <c r="T18" s="39"/>
      <c r="U18" s="39"/>
    </row>
    <row r="19" spans="1:21">
      <c r="I19" s="35" t="s">
        <v>8</v>
      </c>
      <c r="J19" s="30"/>
      <c r="K19" s="14">
        <f>27*(J4^-1)*(K4^-2)*(L4^-1)</f>
        <v>0.92608471960212668</v>
      </c>
      <c r="L19" s="23" t="s">
        <v>10</v>
      </c>
      <c r="M19" s="24">
        <v>1</v>
      </c>
      <c r="N19" s="31"/>
      <c r="P19" s="39"/>
      <c r="Q19" s="39"/>
      <c r="R19" s="39"/>
      <c r="S19" s="39"/>
      <c r="T19" s="39"/>
      <c r="U19" s="39"/>
    </row>
    <row r="20" spans="1:21">
      <c r="I20" s="36"/>
      <c r="J20" s="30"/>
      <c r="K20" s="17">
        <f>397.5*(J4^-1)*(K4^-2)*(L4^-2)</f>
        <v>0.8020014728580509</v>
      </c>
      <c r="L20" s="18" t="s">
        <v>10</v>
      </c>
      <c r="M20" s="19">
        <v>1</v>
      </c>
      <c r="N20" s="31"/>
      <c r="P20" s="39"/>
      <c r="Q20" s="39"/>
      <c r="R20" s="39"/>
      <c r="S20" s="39"/>
      <c r="T20" s="39"/>
      <c r="U20" s="39"/>
    </row>
    <row r="21" spans="1:21">
      <c r="I21" s="36"/>
      <c r="J21" s="30"/>
      <c r="K21" s="17">
        <f>1.93*(K4^-1)*(L4^-1)*(M4^3)*(O4^-4)</f>
        <v>0.50493691171562771</v>
      </c>
      <c r="L21" s="18" t="s">
        <v>10</v>
      </c>
      <c r="M21" s="19">
        <v>1</v>
      </c>
      <c r="N21" s="31"/>
      <c r="P21" s="39"/>
      <c r="Q21" s="39"/>
      <c r="R21" s="39"/>
      <c r="S21" s="39"/>
      <c r="T21" s="39"/>
      <c r="U21" s="39"/>
    </row>
    <row r="22" spans="1:21">
      <c r="I22" s="36"/>
      <c r="J22" s="30"/>
      <c r="K22" s="17">
        <f>1.93*(K4^-1)*(L4^-1)*(N4^3)*(P4^-4)</f>
        <v>9.5396925343134334E-2</v>
      </c>
      <c r="L22" s="18" t="s">
        <v>10</v>
      </c>
      <c r="M22" s="19">
        <v>1</v>
      </c>
      <c r="N22" s="31"/>
      <c r="P22" s="39"/>
      <c r="Q22" s="39"/>
      <c r="R22" s="39"/>
      <c r="S22" s="39"/>
      <c r="T22" s="39"/>
      <c r="U22" s="39"/>
    </row>
    <row r="23" spans="1:21">
      <c r="I23" s="36"/>
      <c r="J23" s="30"/>
      <c r="K23" s="17">
        <f>SQRT((745*M4*(K4^-1)*(L4^-1))+16.9*(10^6))/(110*(O4^3))</f>
        <v>1.0000004211270717</v>
      </c>
      <c r="L23" s="18" t="s">
        <v>10</v>
      </c>
      <c r="M23" s="19">
        <v>1</v>
      </c>
      <c r="N23" s="31"/>
      <c r="P23" s="39"/>
      <c r="Q23" s="39"/>
      <c r="R23" s="39"/>
      <c r="S23" s="39"/>
      <c r="T23" s="39"/>
      <c r="U23" s="39"/>
    </row>
    <row r="24" spans="1:21">
      <c r="I24" s="36"/>
      <c r="J24" s="30"/>
      <c r="K24" s="17">
        <f>SQRT((745*N4*(K4^-1)*(L4^-1))+157.5*(10^6))/(85*(P4^3))</f>
        <v>1.0000000000000002</v>
      </c>
      <c r="L24" s="18" t="s">
        <v>10</v>
      </c>
      <c r="M24" s="19">
        <v>1</v>
      </c>
      <c r="N24" s="31"/>
      <c r="P24" s="39"/>
      <c r="Q24" s="39"/>
      <c r="R24" s="39"/>
      <c r="S24" s="39"/>
      <c r="T24" s="39"/>
      <c r="U24" s="39"/>
    </row>
    <row r="25" spans="1:21">
      <c r="I25" s="36"/>
      <c r="J25" s="30"/>
      <c r="K25" s="17">
        <f>(K4*L4)/40</f>
        <v>0.29749999999999999</v>
      </c>
      <c r="L25" s="18" t="s">
        <v>10</v>
      </c>
      <c r="M25" s="19">
        <v>1</v>
      </c>
      <c r="N25" s="31"/>
      <c r="P25" s="39"/>
      <c r="Q25" s="39"/>
      <c r="R25" s="39"/>
      <c r="S25" s="39"/>
      <c r="T25" s="39"/>
      <c r="U25" s="39"/>
    </row>
    <row r="26" spans="1:21">
      <c r="I26" s="36"/>
      <c r="J26" s="30"/>
      <c r="K26" s="17">
        <f>5*K4/J4</f>
        <v>1</v>
      </c>
      <c r="L26" s="18" t="s">
        <v>10</v>
      </c>
      <c r="M26" s="19">
        <v>1</v>
      </c>
      <c r="N26" s="31"/>
      <c r="P26" s="39"/>
      <c r="Q26" s="39"/>
      <c r="R26" s="39"/>
      <c r="S26" s="39"/>
      <c r="T26" s="39"/>
      <c r="U26" s="39"/>
    </row>
    <row r="27" spans="1:21" ht="21">
      <c r="A27" s="34" t="s">
        <v>9</v>
      </c>
      <c r="B27" s="13"/>
      <c r="I27" s="36"/>
      <c r="J27" s="30"/>
      <c r="K27" s="17">
        <f>J4/(12*K4)</f>
        <v>0.41666666666666674</v>
      </c>
      <c r="L27" s="18" t="s">
        <v>10</v>
      </c>
      <c r="M27" s="19">
        <v>1</v>
      </c>
      <c r="N27" s="31"/>
      <c r="P27" s="39"/>
      <c r="Q27" s="39"/>
      <c r="R27" s="39"/>
      <c r="S27" s="39"/>
      <c r="T27" s="39"/>
      <c r="U27" s="39"/>
    </row>
    <row r="28" spans="1:21">
      <c r="I28" s="36"/>
      <c r="J28" s="30"/>
      <c r="K28" s="17">
        <f>(1.5*O4+1.9)*(M4^-1)</f>
        <v>0.94726940731800291</v>
      </c>
      <c r="L28" s="18" t="s">
        <v>10</v>
      </c>
      <c r="M28" s="19">
        <v>1</v>
      </c>
      <c r="N28" s="31"/>
      <c r="P28" s="39"/>
      <c r="Q28" s="39"/>
      <c r="R28" s="39"/>
      <c r="S28" s="39"/>
      <c r="T28" s="39"/>
      <c r="U28" s="39"/>
    </row>
    <row r="29" spans="1:21">
      <c r="I29" s="37"/>
      <c r="J29" s="30"/>
      <c r="K29" s="20">
        <f>(1.1*P4+1.9)*(N4^-1)</f>
        <v>1</v>
      </c>
      <c r="L29" s="21" t="s">
        <v>10</v>
      </c>
      <c r="M29" s="22">
        <v>1</v>
      </c>
      <c r="N29" s="31"/>
      <c r="P29" s="39"/>
      <c r="Q29" s="39"/>
      <c r="R29" s="39"/>
      <c r="S29" s="39"/>
      <c r="T29" s="39"/>
      <c r="U29" s="39"/>
    </row>
    <row r="30" spans="1:21">
      <c r="I30" s="20"/>
      <c r="J30" s="28"/>
      <c r="K30" s="28"/>
      <c r="L30" s="28"/>
      <c r="M30" s="28"/>
      <c r="N30" s="29"/>
      <c r="P30" s="39"/>
      <c r="Q30" s="39"/>
      <c r="R30" s="39"/>
      <c r="S30" s="39"/>
      <c r="T30" s="39"/>
      <c r="U30" s="39"/>
    </row>
  </sheetData>
  <mergeCells count="2">
    <mergeCell ref="I19:I29"/>
    <mergeCell ref="P8:U30"/>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81BF-A53D-5247-901B-A5FE148A6287}">
  <dimension ref="A1:G58"/>
  <sheetViews>
    <sheetView showGridLines="0" workbookViewId="0">
      <selection activeCell="C7" sqref="C7"/>
    </sheetView>
  </sheetViews>
  <sheetFormatPr baseColWidth="10" defaultRowHeight="16" outlineLevelRow="1"/>
  <cols>
    <col min="1" max="1" width="2.33203125" customWidth="1"/>
    <col min="2" max="2" width="6.1640625" bestFit="1" customWidth="1"/>
    <col min="3" max="3" width="24.83203125" bestFit="1" customWidth="1"/>
    <col min="4" max="4" width="12.83203125" bestFit="1" customWidth="1"/>
    <col min="5" max="5" width="13.83203125" bestFit="1" customWidth="1"/>
    <col min="6" max="6" width="10.83203125" bestFit="1" customWidth="1"/>
    <col min="7" max="7" width="12.1640625" bestFit="1" customWidth="1"/>
  </cols>
  <sheetData>
    <row r="1" spans="1:5">
      <c r="A1" s="1" t="s">
        <v>11</v>
      </c>
    </row>
    <row r="2" spans="1:5">
      <c r="A2" s="1" t="s">
        <v>12</v>
      </c>
    </row>
    <row r="3" spans="1:5">
      <c r="A3" s="1" t="s">
        <v>13</v>
      </c>
    </row>
    <row r="4" spans="1:5">
      <c r="A4" s="1" t="s">
        <v>14</v>
      </c>
    </row>
    <row r="5" spans="1:5">
      <c r="A5" s="1" t="s">
        <v>15</v>
      </c>
    </row>
    <row r="6" spans="1:5" outlineLevel="1">
      <c r="A6" s="1"/>
      <c r="B6" t="s">
        <v>16</v>
      </c>
    </row>
    <row r="7" spans="1:5" outlineLevel="1">
      <c r="A7" s="1"/>
      <c r="B7" t="s">
        <v>17</v>
      </c>
    </row>
    <row r="8" spans="1:5" outlineLevel="1">
      <c r="A8" s="1"/>
      <c r="B8" t="s">
        <v>18</v>
      </c>
    </row>
    <row r="9" spans="1:5">
      <c r="A9" s="1" t="s">
        <v>19</v>
      </c>
    </row>
    <row r="10" spans="1:5" outlineLevel="1">
      <c r="B10" t="s">
        <v>20</v>
      </c>
    </row>
    <row r="11" spans="1:5" outlineLevel="1">
      <c r="B11" t="s">
        <v>21</v>
      </c>
    </row>
    <row r="12" spans="1:5" outlineLevel="1">
      <c r="B12" t="s">
        <v>22</v>
      </c>
    </row>
    <row r="14" spans="1:5" ht="17" thickBot="1">
      <c r="A14" t="s">
        <v>23</v>
      </c>
    </row>
    <row r="15" spans="1:5" ht="17" thickBot="1">
      <c r="B15" s="3" t="s">
        <v>24</v>
      </c>
      <c r="C15" s="3" t="s">
        <v>25</v>
      </c>
      <c r="D15" s="3" t="s">
        <v>26</v>
      </c>
      <c r="E15" s="3" t="s">
        <v>27</v>
      </c>
    </row>
    <row r="16" spans="1:5" ht="17" thickBot="1">
      <c r="B16" s="2" t="s">
        <v>34</v>
      </c>
      <c r="C16" s="2" t="s">
        <v>35</v>
      </c>
      <c r="D16" s="6">
        <v>-5.989890179999998</v>
      </c>
      <c r="E16" s="6">
        <v>2991.7585811015633</v>
      </c>
    </row>
    <row r="19" spans="1:6" ht="17" thickBot="1">
      <c r="A19" t="s">
        <v>28</v>
      </c>
    </row>
    <row r="20" spans="1:6" ht="17" thickBot="1">
      <c r="B20" s="3" t="s">
        <v>24</v>
      </c>
      <c r="C20" s="3" t="s">
        <v>25</v>
      </c>
      <c r="D20" s="3" t="s">
        <v>26</v>
      </c>
      <c r="E20" s="3" t="s">
        <v>27</v>
      </c>
      <c r="F20" s="3" t="s">
        <v>29</v>
      </c>
    </row>
    <row r="21" spans="1:6">
      <c r="B21" s="10" t="s">
        <v>91</v>
      </c>
      <c r="C21" s="9"/>
      <c r="D21" s="9"/>
      <c r="E21" s="9"/>
      <c r="F21" s="9"/>
    </row>
    <row r="22" spans="1:6" outlineLevel="1">
      <c r="B22" s="5" t="s">
        <v>36</v>
      </c>
      <c r="C22" s="5" t="s">
        <v>1</v>
      </c>
      <c r="D22" s="7">
        <v>1</v>
      </c>
      <c r="E22" s="7">
        <v>3.5</v>
      </c>
      <c r="F22" s="5" t="s">
        <v>37</v>
      </c>
    </row>
    <row r="23" spans="1:6" outlineLevel="1">
      <c r="B23" s="5" t="s">
        <v>38</v>
      </c>
      <c r="C23" s="5" t="s">
        <v>2</v>
      </c>
      <c r="D23" s="7">
        <v>1</v>
      </c>
      <c r="E23" s="7">
        <v>0.7</v>
      </c>
      <c r="F23" s="5" t="s">
        <v>37</v>
      </c>
    </row>
    <row r="24" spans="1:6" outlineLevel="1">
      <c r="B24" s="5" t="s">
        <v>39</v>
      </c>
      <c r="C24" s="5" t="s">
        <v>3</v>
      </c>
      <c r="D24" s="7">
        <v>1</v>
      </c>
      <c r="E24" s="7">
        <v>17</v>
      </c>
      <c r="F24" s="5" t="s">
        <v>37</v>
      </c>
    </row>
    <row r="25" spans="1:6" outlineLevel="1">
      <c r="B25" s="5" t="s">
        <v>40</v>
      </c>
      <c r="C25" s="5" t="s">
        <v>4</v>
      </c>
      <c r="D25" s="7">
        <v>1</v>
      </c>
      <c r="E25" s="7">
        <v>7.3</v>
      </c>
      <c r="F25" s="5" t="s">
        <v>37</v>
      </c>
    </row>
    <row r="26" spans="1:6" outlineLevel="1">
      <c r="B26" s="5" t="s">
        <v>41</v>
      </c>
      <c r="C26" s="5" t="s">
        <v>5</v>
      </c>
      <c r="D26" s="7">
        <v>1</v>
      </c>
      <c r="E26" s="7">
        <v>7.7138884066336013</v>
      </c>
      <c r="F26" s="5" t="s">
        <v>37</v>
      </c>
    </row>
    <row r="27" spans="1:6" outlineLevel="1">
      <c r="B27" s="5" t="s">
        <v>42</v>
      </c>
      <c r="C27" s="5" t="s">
        <v>7</v>
      </c>
      <c r="D27" s="7">
        <v>1</v>
      </c>
      <c r="E27" s="7">
        <v>3.343377782280947</v>
      </c>
      <c r="F27" s="5" t="s">
        <v>37</v>
      </c>
    </row>
    <row r="28" spans="1:6" ht="17" outlineLevel="1" thickBot="1">
      <c r="B28" s="2" t="s">
        <v>43</v>
      </c>
      <c r="C28" s="2" t="s">
        <v>6</v>
      </c>
      <c r="D28" s="6">
        <v>1</v>
      </c>
      <c r="E28" s="6">
        <v>5.2853530969396356</v>
      </c>
      <c r="F28" s="2" t="s">
        <v>37</v>
      </c>
    </row>
    <row r="29" spans="1:6">
      <c r="B29" s="4"/>
      <c r="C29" s="4"/>
      <c r="D29" s="8"/>
      <c r="E29" s="8"/>
      <c r="F29" s="4"/>
    </row>
    <row r="32" spans="1:6" ht="17" thickBot="1">
      <c r="A32" t="s">
        <v>8</v>
      </c>
    </row>
    <row r="33" spans="2:7" ht="17" thickBot="1">
      <c r="B33" s="3" t="s">
        <v>24</v>
      </c>
      <c r="C33" s="3" t="s">
        <v>25</v>
      </c>
      <c r="D33" s="3" t="s">
        <v>30</v>
      </c>
      <c r="E33" s="3" t="s">
        <v>31</v>
      </c>
      <c r="F33" s="3" t="s">
        <v>32</v>
      </c>
      <c r="G33" s="3" t="s">
        <v>33</v>
      </c>
    </row>
    <row r="34" spans="2:7">
      <c r="B34" s="5" t="s">
        <v>44</v>
      </c>
      <c r="C34" s="5" t="s">
        <v>45</v>
      </c>
      <c r="D34" s="7">
        <v>3.5</v>
      </c>
      <c r="E34" s="5" t="s">
        <v>46</v>
      </c>
      <c r="F34" s="5" t="s">
        <v>47</v>
      </c>
      <c r="G34" s="5">
        <v>0.10000000000000009</v>
      </c>
    </row>
    <row r="35" spans="2:7">
      <c r="B35" s="5" t="s">
        <v>44</v>
      </c>
      <c r="C35" s="5" t="s">
        <v>45</v>
      </c>
      <c r="D35" s="7">
        <v>3.5</v>
      </c>
      <c r="E35" s="5" t="s">
        <v>48</v>
      </c>
      <c r="F35" s="5" t="s">
        <v>47</v>
      </c>
      <c r="G35" s="7">
        <v>0.89999999999999991</v>
      </c>
    </row>
    <row r="36" spans="2:7">
      <c r="B36" s="5" t="s">
        <v>49</v>
      </c>
      <c r="C36" s="5" t="s">
        <v>45</v>
      </c>
      <c r="D36" s="7">
        <v>0.7</v>
      </c>
      <c r="E36" s="5" t="s">
        <v>50</v>
      </c>
      <c r="F36" s="5" t="s">
        <v>47</v>
      </c>
      <c r="G36" s="5">
        <v>0.10000000000000009</v>
      </c>
    </row>
    <row r="37" spans="2:7">
      <c r="B37" s="5" t="s">
        <v>49</v>
      </c>
      <c r="C37" s="5" t="s">
        <v>45</v>
      </c>
      <c r="D37" s="7">
        <v>0.7</v>
      </c>
      <c r="E37" s="5" t="s">
        <v>51</v>
      </c>
      <c r="F37" s="5" t="s">
        <v>52</v>
      </c>
      <c r="G37" s="7">
        <v>0</v>
      </c>
    </row>
    <row r="38" spans="2:7">
      <c r="B38" s="5" t="s">
        <v>53</v>
      </c>
      <c r="C38" s="5" t="s">
        <v>45</v>
      </c>
      <c r="D38" s="7">
        <v>17</v>
      </c>
      <c r="E38" s="5" t="s">
        <v>54</v>
      </c>
      <c r="F38" s="5" t="s">
        <v>47</v>
      </c>
      <c r="G38" s="5">
        <v>11</v>
      </c>
    </row>
    <row r="39" spans="2:7">
      <c r="B39" s="5" t="s">
        <v>53</v>
      </c>
      <c r="C39" s="5" t="s">
        <v>45</v>
      </c>
      <c r="D39" s="7">
        <v>17</v>
      </c>
      <c r="E39" s="5" t="s">
        <v>55</v>
      </c>
      <c r="F39" s="5" t="s">
        <v>52</v>
      </c>
      <c r="G39" s="7">
        <v>0</v>
      </c>
    </row>
    <row r="40" spans="2:7">
      <c r="B40" s="5" t="s">
        <v>56</v>
      </c>
      <c r="C40" s="5" t="s">
        <v>45</v>
      </c>
      <c r="D40" s="7">
        <v>7.3</v>
      </c>
      <c r="E40" s="5" t="s">
        <v>57</v>
      </c>
      <c r="F40" s="5" t="s">
        <v>47</v>
      </c>
      <c r="G40" s="5">
        <v>1.0000000000000009</v>
      </c>
    </row>
    <row r="41" spans="2:7">
      <c r="B41" s="5" t="s">
        <v>56</v>
      </c>
      <c r="C41" s="5" t="s">
        <v>45</v>
      </c>
      <c r="D41" s="7">
        <v>7.3</v>
      </c>
      <c r="E41" s="5" t="s">
        <v>58</v>
      </c>
      <c r="F41" s="5" t="s">
        <v>52</v>
      </c>
      <c r="G41" s="7">
        <v>0</v>
      </c>
    </row>
    <row r="42" spans="2:7">
      <c r="B42" s="5" t="s">
        <v>59</v>
      </c>
      <c r="C42" s="5" t="s">
        <v>45</v>
      </c>
      <c r="D42" s="7">
        <v>7.7138884066336013</v>
      </c>
      <c r="E42" s="5" t="s">
        <v>60</v>
      </c>
      <c r="F42" s="5" t="s">
        <v>47</v>
      </c>
      <c r="G42" s="5">
        <v>0.5861115933663994</v>
      </c>
    </row>
    <row r="43" spans="2:7">
      <c r="B43" s="5" t="s">
        <v>59</v>
      </c>
      <c r="C43" s="5" t="s">
        <v>45</v>
      </c>
      <c r="D43" s="7">
        <v>7.7138884066336013</v>
      </c>
      <c r="E43" s="5" t="s">
        <v>61</v>
      </c>
      <c r="F43" s="5" t="s">
        <v>47</v>
      </c>
      <c r="G43" s="7">
        <v>0.41388840663360149</v>
      </c>
    </row>
    <row r="44" spans="2:7">
      <c r="B44" s="5" t="s">
        <v>62</v>
      </c>
      <c r="C44" s="5" t="s">
        <v>45</v>
      </c>
      <c r="D44" s="7">
        <v>3.343377782280947</v>
      </c>
      <c r="E44" s="5" t="s">
        <v>63</v>
      </c>
      <c r="F44" s="5" t="s">
        <v>47</v>
      </c>
      <c r="G44" s="5">
        <v>0.55662221771905296</v>
      </c>
    </row>
    <row r="45" spans="2:7">
      <c r="B45" s="5" t="s">
        <v>62</v>
      </c>
      <c r="C45" s="5" t="s">
        <v>45</v>
      </c>
      <c r="D45" s="7">
        <v>3.343377782280947</v>
      </c>
      <c r="E45" s="5" t="s">
        <v>64</v>
      </c>
      <c r="F45" s="5" t="s">
        <v>47</v>
      </c>
      <c r="G45" s="7">
        <v>0.44337778228094704</v>
      </c>
    </row>
    <row r="46" spans="2:7">
      <c r="B46" s="5" t="s">
        <v>65</v>
      </c>
      <c r="C46" s="5" t="s">
        <v>45</v>
      </c>
      <c r="D46" s="7">
        <v>5.2853530969396356</v>
      </c>
      <c r="E46" s="5" t="s">
        <v>66</v>
      </c>
      <c r="F46" s="5" t="s">
        <v>47</v>
      </c>
      <c r="G46" s="5">
        <v>0.61464690306036474</v>
      </c>
    </row>
    <row r="47" spans="2:7">
      <c r="B47" s="5" t="s">
        <v>65</v>
      </c>
      <c r="C47" s="5" t="s">
        <v>45</v>
      </c>
      <c r="D47" s="7">
        <v>5.2853530969396356</v>
      </c>
      <c r="E47" s="5" t="s">
        <v>67</v>
      </c>
      <c r="F47" s="5" t="s">
        <v>47</v>
      </c>
      <c r="G47" s="7">
        <v>0.28535309693963562</v>
      </c>
    </row>
    <row r="48" spans="2:7">
      <c r="B48" s="5" t="s">
        <v>68</v>
      </c>
      <c r="C48" s="5" t="s">
        <v>0</v>
      </c>
      <c r="D48" s="7">
        <v>0.92608471960212668</v>
      </c>
      <c r="E48" s="5" t="s">
        <v>69</v>
      </c>
      <c r="F48" s="5" t="s">
        <v>47</v>
      </c>
      <c r="G48" s="5">
        <v>7.3915280397873317E-2</v>
      </c>
    </row>
    <row r="49" spans="2:7">
      <c r="B49" s="5" t="s">
        <v>70</v>
      </c>
      <c r="C49" s="5" t="s">
        <v>0</v>
      </c>
      <c r="D49" s="7">
        <v>0.8020014728580509</v>
      </c>
      <c r="E49" s="5" t="s">
        <v>71</v>
      </c>
      <c r="F49" s="5" t="s">
        <v>47</v>
      </c>
      <c r="G49" s="5">
        <v>0.1979985271419491</v>
      </c>
    </row>
    <row r="50" spans="2:7">
      <c r="B50" s="5" t="s">
        <v>72</v>
      </c>
      <c r="C50" s="5" t="s">
        <v>0</v>
      </c>
      <c r="D50" s="7">
        <v>0.50493691171562771</v>
      </c>
      <c r="E50" s="5" t="s">
        <v>73</v>
      </c>
      <c r="F50" s="5" t="s">
        <v>47</v>
      </c>
      <c r="G50" s="5">
        <v>0.49506308828437229</v>
      </c>
    </row>
    <row r="51" spans="2:7">
      <c r="B51" s="5" t="s">
        <v>74</v>
      </c>
      <c r="C51" s="5" t="s">
        <v>0</v>
      </c>
      <c r="D51" s="7">
        <v>9.5396925343134334E-2</v>
      </c>
      <c r="E51" s="5" t="s">
        <v>75</v>
      </c>
      <c r="F51" s="5" t="s">
        <v>47</v>
      </c>
      <c r="G51" s="5">
        <v>0.90460307465686562</v>
      </c>
    </row>
    <row r="52" spans="2:7">
      <c r="B52" s="5" t="s">
        <v>76</v>
      </c>
      <c r="C52" s="5" t="s">
        <v>0</v>
      </c>
      <c r="D52" s="7">
        <v>1.0000004211270717</v>
      </c>
      <c r="E52" s="5" t="s">
        <v>77</v>
      </c>
      <c r="F52" s="5" t="s">
        <v>52</v>
      </c>
      <c r="G52" s="5">
        <v>0</v>
      </c>
    </row>
    <row r="53" spans="2:7">
      <c r="B53" s="5" t="s">
        <v>78</v>
      </c>
      <c r="C53" s="5" t="s">
        <v>0</v>
      </c>
      <c r="D53" s="7">
        <v>1.0000000000000002</v>
      </c>
      <c r="E53" s="5" t="s">
        <v>79</v>
      </c>
      <c r="F53" s="5" t="s">
        <v>52</v>
      </c>
      <c r="G53" s="5">
        <v>0</v>
      </c>
    </row>
    <row r="54" spans="2:7">
      <c r="B54" s="5" t="s">
        <v>80</v>
      </c>
      <c r="C54" s="5" t="s">
        <v>0</v>
      </c>
      <c r="D54" s="7">
        <v>0.29749999999999999</v>
      </c>
      <c r="E54" s="5" t="s">
        <v>81</v>
      </c>
      <c r="F54" s="5" t="s">
        <v>47</v>
      </c>
      <c r="G54" s="5">
        <v>0.70250000000000001</v>
      </c>
    </row>
    <row r="55" spans="2:7">
      <c r="B55" s="5" t="s">
        <v>82</v>
      </c>
      <c r="C55" s="5" t="s">
        <v>0</v>
      </c>
      <c r="D55" s="7">
        <v>1</v>
      </c>
      <c r="E55" s="5" t="s">
        <v>83</v>
      </c>
      <c r="F55" s="5" t="s">
        <v>52</v>
      </c>
      <c r="G55" s="5">
        <v>0</v>
      </c>
    </row>
    <row r="56" spans="2:7">
      <c r="B56" s="5" t="s">
        <v>84</v>
      </c>
      <c r="C56" s="5" t="s">
        <v>85</v>
      </c>
      <c r="D56" s="7">
        <v>0.41666666666666674</v>
      </c>
      <c r="E56" s="5" t="s">
        <v>86</v>
      </c>
      <c r="F56" s="5" t="s">
        <v>47</v>
      </c>
      <c r="G56" s="5">
        <v>0.58333333333333326</v>
      </c>
    </row>
    <row r="57" spans="2:7">
      <c r="B57" s="5" t="s">
        <v>87</v>
      </c>
      <c r="C57" s="5" t="s">
        <v>0</v>
      </c>
      <c r="D57" s="7">
        <v>0.94726940731800291</v>
      </c>
      <c r="E57" s="5" t="s">
        <v>88</v>
      </c>
      <c r="F57" s="5" t="s">
        <v>47</v>
      </c>
      <c r="G57" s="5">
        <v>5.273059268199709E-2</v>
      </c>
    </row>
    <row r="58" spans="2:7" ht="17" thickBot="1">
      <c r="B58" s="2" t="s">
        <v>89</v>
      </c>
      <c r="C58" s="2" t="s">
        <v>0</v>
      </c>
      <c r="D58" s="6">
        <v>1</v>
      </c>
      <c r="E58" s="2" t="s">
        <v>90</v>
      </c>
      <c r="F58" s="2" t="s">
        <v>52</v>
      </c>
      <c r="G58" s="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8EF4C-6477-C048-8FE1-3AC5C0BCAD16}">
  <dimension ref="A1:E46"/>
  <sheetViews>
    <sheetView showGridLines="0" workbookViewId="0">
      <selection activeCell="E1" sqref="E1"/>
    </sheetView>
  </sheetViews>
  <sheetFormatPr baseColWidth="10" defaultRowHeight="16" outlineLevelRow="1"/>
  <cols>
    <col min="1" max="1" width="2.33203125" customWidth="1"/>
    <col min="2" max="2" width="6.1640625" bestFit="1" customWidth="1"/>
    <col min="3" max="3" width="24.83203125" bestFit="1" customWidth="1"/>
    <col min="4" max="4" width="12.1640625" bestFit="1" customWidth="1"/>
    <col min="5" max="5" width="12.83203125" bestFit="1" customWidth="1"/>
  </cols>
  <sheetData>
    <row r="1" spans="1:5">
      <c r="A1" s="1" t="s">
        <v>92</v>
      </c>
    </row>
    <row r="2" spans="1:5">
      <c r="A2" s="1" t="s">
        <v>12</v>
      </c>
    </row>
    <row r="3" spans="1:5">
      <c r="A3" s="1" t="s">
        <v>93</v>
      </c>
    </row>
    <row r="6" spans="1:5" ht="17" thickBot="1">
      <c r="A6" t="s">
        <v>28</v>
      </c>
    </row>
    <row r="7" spans="1:5">
      <c r="B7" s="11"/>
      <c r="C7" s="11"/>
      <c r="D7" s="11" t="s">
        <v>94</v>
      </c>
      <c r="E7" s="11" t="s">
        <v>96</v>
      </c>
    </row>
    <row r="8" spans="1:5" ht="17" thickBot="1">
      <c r="B8" s="12" t="s">
        <v>24</v>
      </c>
      <c r="C8" s="12" t="s">
        <v>25</v>
      </c>
      <c r="D8" s="12" t="s">
        <v>95</v>
      </c>
      <c r="E8" s="12" t="s">
        <v>97</v>
      </c>
    </row>
    <row r="9" spans="1:5">
      <c r="B9" s="10" t="s">
        <v>91</v>
      </c>
      <c r="C9" s="9"/>
      <c r="D9" s="9"/>
      <c r="E9" s="9"/>
    </row>
    <row r="10" spans="1:5" hidden="1" outlineLevel="1">
      <c r="B10" s="5" t="s">
        <v>36</v>
      </c>
      <c r="C10" s="5" t="s">
        <v>1</v>
      </c>
      <c r="D10" s="5">
        <v>3.5</v>
      </c>
      <c r="E10" s="5">
        <v>0</v>
      </c>
    </row>
    <row r="11" spans="1:5" hidden="1" outlineLevel="1">
      <c r="B11" s="5" t="s">
        <v>38</v>
      </c>
      <c r="C11" s="5" t="s">
        <v>2</v>
      </c>
      <c r="D11" s="5">
        <v>0.7</v>
      </c>
      <c r="E11" s="5">
        <v>0</v>
      </c>
    </row>
    <row r="12" spans="1:5" hidden="1" outlineLevel="1">
      <c r="B12" s="5" t="s">
        <v>39</v>
      </c>
      <c r="C12" s="5" t="s">
        <v>3</v>
      </c>
      <c r="D12" s="5">
        <v>17</v>
      </c>
      <c r="E12" s="5">
        <v>0</v>
      </c>
    </row>
    <row r="13" spans="1:5" hidden="1" outlineLevel="1">
      <c r="B13" s="5" t="s">
        <v>40</v>
      </c>
      <c r="C13" s="5" t="s">
        <v>4</v>
      </c>
      <c r="D13" s="5">
        <v>7.3</v>
      </c>
      <c r="E13" s="5">
        <v>0</v>
      </c>
    </row>
    <row r="14" spans="1:5" hidden="1" outlineLevel="1">
      <c r="B14" s="5" t="s">
        <v>41</v>
      </c>
      <c r="C14" s="5" t="s">
        <v>5</v>
      </c>
      <c r="D14" s="5">
        <v>7.7138884066336013</v>
      </c>
      <c r="E14" s="5">
        <v>0</v>
      </c>
    </row>
    <row r="15" spans="1:5" hidden="1" outlineLevel="1">
      <c r="B15" s="5" t="s">
        <v>42</v>
      </c>
      <c r="C15" s="5" t="s">
        <v>7</v>
      </c>
      <c r="D15" s="5">
        <v>3.343377782280947</v>
      </c>
      <c r="E15" s="5">
        <v>0</v>
      </c>
    </row>
    <row r="16" spans="1:5" ht="17" hidden="1" outlineLevel="1" thickBot="1">
      <c r="B16" s="2" t="s">
        <v>43</v>
      </c>
      <c r="C16" s="2" t="s">
        <v>6</v>
      </c>
      <c r="D16" s="2">
        <v>5.2853530969396356</v>
      </c>
      <c r="E16" s="2">
        <v>0</v>
      </c>
    </row>
    <row r="17" spans="1:5" collapsed="1">
      <c r="B17" s="4"/>
      <c r="C17" s="4"/>
      <c r="D17" s="4"/>
      <c r="E17" s="4"/>
    </row>
    <row r="19" spans="1:5" ht="17" thickBot="1">
      <c r="A19" t="s">
        <v>8</v>
      </c>
    </row>
    <row r="20" spans="1:5">
      <c r="B20" s="11"/>
      <c r="C20" s="11"/>
      <c r="D20" s="11" t="s">
        <v>94</v>
      </c>
      <c r="E20" s="11" t="s">
        <v>98</v>
      </c>
    </row>
    <row r="21" spans="1:5" ht="17" thickBot="1">
      <c r="B21" s="12" t="s">
        <v>24</v>
      </c>
      <c r="C21" s="12" t="s">
        <v>25</v>
      </c>
      <c r="D21" s="12" t="s">
        <v>95</v>
      </c>
      <c r="E21" s="12" t="s">
        <v>99</v>
      </c>
    </row>
    <row r="22" spans="1:5">
      <c r="B22" s="5" t="s">
        <v>44</v>
      </c>
      <c r="C22" s="5" t="s">
        <v>45</v>
      </c>
      <c r="D22" s="5">
        <v>3.5</v>
      </c>
      <c r="E22" s="5">
        <v>0</v>
      </c>
    </row>
    <row r="23" spans="1:5">
      <c r="B23" s="5" t="s">
        <v>44</v>
      </c>
      <c r="C23" s="5" t="s">
        <v>45</v>
      </c>
      <c r="D23" s="5">
        <v>3.5</v>
      </c>
      <c r="E23" s="5">
        <v>0</v>
      </c>
    </row>
    <row r="24" spans="1:5">
      <c r="B24" s="5" t="s">
        <v>49</v>
      </c>
      <c r="C24" s="5" t="s">
        <v>45</v>
      </c>
      <c r="D24" s="5">
        <v>0.7</v>
      </c>
      <c r="E24" s="5">
        <v>0</v>
      </c>
    </row>
    <row r="25" spans="1:5">
      <c r="B25" s="5" t="s">
        <v>49</v>
      </c>
      <c r="C25" s="5" t="s">
        <v>45</v>
      </c>
      <c r="D25" s="5">
        <v>0.7</v>
      </c>
      <c r="E25" s="5">
        <v>6482.8109924531336</v>
      </c>
    </row>
    <row r="26" spans="1:5">
      <c r="B26" s="5" t="s">
        <v>53</v>
      </c>
      <c r="C26" s="5" t="s">
        <v>45</v>
      </c>
      <c r="D26" s="5">
        <v>17</v>
      </c>
      <c r="E26" s="5">
        <v>0</v>
      </c>
    </row>
    <row r="27" spans="1:5">
      <c r="B27" s="5" t="s">
        <v>53</v>
      </c>
      <c r="C27" s="5" t="s">
        <v>45</v>
      </c>
      <c r="D27" s="5">
        <v>17</v>
      </c>
      <c r="E27" s="5">
        <v>172.76851495033387</v>
      </c>
    </row>
    <row r="28" spans="1:5">
      <c r="B28" s="5" t="s">
        <v>56</v>
      </c>
      <c r="C28" s="5" t="s">
        <v>45</v>
      </c>
      <c r="D28" s="5">
        <v>7.3</v>
      </c>
      <c r="E28" s="5">
        <v>0</v>
      </c>
    </row>
    <row r="29" spans="1:5">
      <c r="B29" s="5" t="s">
        <v>56</v>
      </c>
      <c r="C29" s="5" t="s">
        <v>45</v>
      </c>
      <c r="D29" s="5">
        <v>7.3</v>
      </c>
      <c r="E29" s="5">
        <v>8.7798626872336971</v>
      </c>
    </row>
    <row r="30" spans="1:5">
      <c r="B30" s="5" t="s">
        <v>59</v>
      </c>
      <c r="C30" s="5" t="s">
        <v>45</v>
      </c>
      <c r="D30" s="5">
        <v>7.7138884066336013</v>
      </c>
      <c r="E30" s="5">
        <v>0</v>
      </c>
    </row>
    <row r="31" spans="1:5">
      <c r="B31" s="5" t="s">
        <v>59</v>
      </c>
      <c r="C31" s="5" t="s">
        <v>45</v>
      </c>
      <c r="D31" s="5">
        <v>7.7138884066336013</v>
      </c>
      <c r="E31" s="5">
        <v>0</v>
      </c>
    </row>
    <row r="32" spans="1:5">
      <c r="B32" s="5" t="s">
        <v>62</v>
      </c>
      <c r="C32" s="5" t="s">
        <v>45</v>
      </c>
      <c r="D32" s="5">
        <v>3.343377782280947</v>
      </c>
      <c r="E32" s="5">
        <v>0</v>
      </c>
    </row>
    <row r="33" spans="2:5">
      <c r="B33" s="5" t="s">
        <v>62</v>
      </c>
      <c r="C33" s="5" t="s">
        <v>45</v>
      </c>
      <c r="D33" s="5">
        <v>3.343377782280947</v>
      </c>
      <c r="E33" s="5">
        <v>0</v>
      </c>
    </row>
    <row r="34" spans="2:5">
      <c r="B34" s="5" t="s">
        <v>65</v>
      </c>
      <c r="C34" s="5" t="s">
        <v>45</v>
      </c>
      <c r="D34" s="5">
        <v>5.2853530969396356</v>
      </c>
      <c r="E34" s="5">
        <v>0</v>
      </c>
    </row>
    <row r="35" spans="2:5">
      <c r="B35" s="5" t="s">
        <v>65</v>
      </c>
      <c r="C35" s="5" t="s">
        <v>45</v>
      </c>
      <c r="D35" s="5">
        <v>5.2853530969396356</v>
      </c>
      <c r="E35" s="5">
        <v>0</v>
      </c>
    </row>
    <row r="36" spans="2:5">
      <c r="B36" s="5" t="s">
        <v>68</v>
      </c>
      <c r="C36" s="5" t="s">
        <v>0</v>
      </c>
      <c r="D36" s="5">
        <v>0.92608471960212668</v>
      </c>
      <c r="E36" s="5">
        <v>0</v>
      </c>
    </row>
    <row r="37" spans="2:5">
      <c r="B37" s="5" t="s">
        <v>70</v>
      </c>
      <c r="C37" s="5" t="s">
        <v>0</v>
      </c>
      <c r="D37" s="5">
        <v>0.8020014728580509</v>
      </c>
      <c r="E37" s="5">
        <v>0</v>
      </c>
    </row>
    <row r="38" spans="2:5">
      <c r="B38" s="5" t="s">
        <v>72</v>
      </c>
      <c r="C38" s="5" t="s">
        <v>0</v>
      </c>
      <c r="D38" s="5">
        <v>0.50493691171562771</v>
      </c>
      <c r="E38" s="5">
        <v>0</v>
      </c>
    </row>
    <row r="39" spans="2:5">
      <c r="B39" s="5" t="s">
        <v>74</v>
      </c>
      <c r="C39" s="5" t="s">
        <v>0</v>
      </c>
      <c r="D39" s="5">
        <v>9.5396925343134334E-2</v>
      </c>
      <c r="E39" s="5">
        <v>0</v>
      </c>
    </row>
    <row r="40" spans="2:5">
      <c r="B40" s="5" t="s">
        <v>76</v>
      </c>
      <c r="C40" s="5" t="s">
        <v>0</v>
      </c>
      <c r="D40" s="5">
        <v>1.0000004211270717</v>
      </c>
      <c r="E40" s="5">
        <v>-282.83433574034126</v>
      </c>
    </row>
    <row r="41" spans="2:5">
      <c r="B41" s="5" t="s">
        <v>78</v>
      </c>
      <c r="C41" s="5" t="s">
        <v>0</v>
      </c>
      <c r="D41" s="5">
        <v>1.0000000000000002</v>
      </c>
      <c r="E41" s="5">
        <v>-1161.015419520078</v>
      </c>
    </row>
    <row r="42" spans="2:5">
      <c r="B42" s="5" t="s">
        <v>80</v>
      </c>
      <c r="C42" s="5" t="s">
        <v>0</v>
      </c>
      <c r="D42" s="5">
        <v>0.29749999999999999</v>
      </c>
      <c r="E42" s="5">
        <v>0</v>
      </c>
    </row>
    <row r="43" spans="2:5">
      <c r="B43" s="5" t="s">
        <v>82</v>
      </c>
      <c r="C43" s="5" t="s">
        <v>0</v>
      </c>
      <c r="D43" s="5">
        <v>1</v>
      </c>
      <c r="E43" s="5">
        <v>-1375.0406977471919</v>
      </c>
    </row>
    <row r="44" spans="2:5">
      <c r="B44" s="5" t="s">
        <v>84</v>
      </c>
      <c r="C44" s="5" t="s">
        <v>85</v>
      </c>
      <c r="D44" s="5">
        <v>0.41666666666666674</v>
      </c>
      <c r="E44" s="5">
        <v>0</v>
      </c>
    </row>
    <row r="45" spans="2:5">
      <c r="B45" s="5" t="s">
        <v>87</v>
      </c>
      <c r="C45" s="5" t="s">
        <v>0</v>
      </c>
      <c r="D45" s="5">
        <v>0.94726940731800291</v>
      </c>
      <c r="E45" s="5">
        <v>0</v>
      </c>
    </row>
    <row r="46" spans="2:5" ht="17" thickBot="1">
      <c r="B46" s="2" t="s">
        <v>89</v>
      </c>
      <c r="C46" s="2" t="s">
        <v>0</v>
      </c>
      <c r="D46" s="2">
        <v>1</v>
      </c>
      <c r="E46" s="2">
        <v>-169.24557771772791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6A5C-1DFA-5E4C-9E13-0DBBB47868C1}">
  <dimension ref="A1:J21"/>
  <sheetViews>
    <sheetView showGridLines="0" workbookViewId="0">
      <selection sqref="A1:A3"/>
    </sheetView>
  </sheetViews>
  <sheetFormatPr baseColWidth="10" defaultRowHeight="16" outlineLevelRow="1"/>
  <cols>
    <col min="1" max="1" width="2.33203125" customWidth="1"/>
    <col min="2" max="2" width="5.83203125" bestFit="1" customWidth="1"/>
    <col min="3" max="3" width="19" bestFit="1" customWidth="1"/>
    <col min="4" max="4" width="12.1640625" bestFit="1" customWidth="1"/>
    <col min="5" max="5" width="2.33203125" customWidth="1"/>
    <col min="6" max="6" width="6.1640625" bestFit="1" customWidth="1"/>
    <col min="7" max="7" width="9" bestFit="1" customWidth="1"/>
    <col min="8" max="8" width="2.33203125" customWidth="1"/>
    <col min="9" max="9" width="6.1640625" bestFit="1" customWidth="1"/>
    <col min="10" max="10" width="9" bestFit="1" customWidth="1"/>
  </cols>
  <sheetData>
    <row r="1" spans="1:10">
      <c r="A1" s="1" t="s">
        <v>100</v>
      </c>
    </row>
    <row r="2" spans="1:10">
      <c r="A2" s="1" t="s">
        <v>12</v>
      </c>
    </row>
    <row r="3" spans="1:10">
      <c r="A3" s="1" t="s">
        <v>93</v>
      </c>
    </row>
    <row r="5" spans="1:10" ht="17" thickBot="1"/>
    <row r="6" spans="1:10">
      <c r="B6" s="11"/>
      <c r="C6" s="11" t="s">
        <v>101</v>
      </c>
      <c r="D6" s="11"/>
    </row>
    <row r="7" spans="1:10" ht="17" thickBot="1">
      <c r="B7" s="12" t="s">
        <v>24</v>
      </c>
      <c r="C7" s="12" t="s">
        <v>25</v>
      </c>
      <c r="D7" s="12" t="s">
        <v>95</v>
      </c>
    </row>
    <row r="8" spans="1:10" ht="17" thickBot="1">
      <c r="B8" s="2" t="s">
        <v>34</v>
      </c>
      <c r="C8" s="2" t="s">
        <v>35</v>
      </c>
      <c r="D8" s="6">
        <v>2991.7585811015633</v>
      </c>
    </row>
    <row r="10" spans="1:10" ht="17" thickBot="1"/>
    <row r="11" spans="1:10">
      <c r="B11" s="11"/>
      <c r="C11" s="11" t="s">
        <v>102</v>
      </c>
      <c r="D11" s="11"/>
      <c r="F11" s="11" t="s">
        <v>103</v>
      </c>
      <c r="G11" s="11" t="s">
        <v>101</v>
      </c>
      <c r="I11" s="11" t="s">
        <v>106</v>
      </c>
      <c r="J11" s="11" t="s">
        <v>101</v>
      </c>
    </row>
    <row r="12" spans="1:10" ht="17" thickBot="1">
      <c r="B12" s="12" t="s">
        <v>24</v>
      </c>
      <c r="C12" s="12" t="s">
        <v>25</v>
      </c>
      <c r="D12" s="12" t="s">
        <v>95</v>
      </c>
      <c r="F12" s="12" t="s">
        <v>104</v>
      </c>
      <c r="G12" s="12" t="s">
        <v>105</v>
      </c>
      <c r="I12" s="12" t="s">
        <v>104</v>
      </c>
      <c r="J12" s="12" t="s">
        <v>105</v>
      </c>
    </row>
    <row r="13" spans="1:10">
      <c r="B13" s="10" t="s">
        <v>91</v>
      </c>
      <c r="C13" s="9"/>
      <c r="D13" s="9"/>
      <c r="F13" s="9"/>
      <c r="G13" s="9"/>
      <c r="I13" s="9"/>
      <c r="J13" s="9"/>
    </row>
    <row r="14" spans="1:10" outlineLevel="1">
      <c r="B14" s="5" t="s">
        <v>36</v>
      </c>
      <c r="C14" s="5" t="s">
        <v>1</v>
      </c>
      <c r="D14" s="7">
        <v>3.5</v>
      </c>
      <c r="F14" s="7">
        <v>0</v>
      </c>
      <c r="G14" s="7">
        <v>85</v>
      </c>
      <c r="I14" s="7">
        <v>250</v>
      </c>
      <c r="J14" s="7">
        <v>18835</v>
      </c>
    </row>
    <row r="15" spans="1:10" outlineLevel="1">
      <c r="B15" s="5" t="s">
        <v>38</v>
      </c>
      <c r="C15" s="5" t="s">
        <v>2</v>
      </c>
      <c r="D15" s="7">
        <v>0.7</v>
      </c>
      <c r="F15" s="7">
        <v>0</v>
      </c>
      <c r="G15" s="7">
        <v>110</v>
      </c>
      <c r="I15" s="7">
        <v>398.5</v>
      </c>
      <c r="J15" s="7">
        <v>20035</v>
      </c>
    </row>
    <row r="16" spans="1:10" outlineLevel="1">
      <c r="B16" s="5" t="s">
        <v>39</v>
      </c>
      <c r="C16" s="5" t="s">
        <v>3</v>
      </c>
      <c r="D16" s="7">
        <v>17</v>
      </c>
      <c r="F16" s="7">
        <v>0</v>
      </c>
      <c r="G16" s="7">
        <v>125</v>
      </c>
      <c r="I16" s="7">
        <v>597</v>
      </c>
      <c r="J16" s="7">
        <v>21020</v>
      </c>
    </row>
    <row r="17" spans="2:10" outlineLevel="1">
      <c r="B17" s="5" t="s">
        <v>40</v>
      </c>
      <c r="C17" s="5" t="s">
        <v>4</v>
      </c>
      <c r="D17" s="7">
        <v>7.3</v>
      </c>
      <c r="F17" s="7"/>
      <c r="G17" s="7"/>
      <c r="I17" s="7"/>
      <c r="J17" s="7"/>
    </row>
    <row r="18" spans="2:10" outlineLevel="1">
      <c r="B18" s="5" t="s">
        <v>41</v>
      </c>
      <c r="C18" s="5" t="s">
        <v>5</v>
      </c>
      <c r="D18" s="7">
        <v>7.7138884066336013</v>
      </c>
      <c r="F18" s="7"/>
      <c r="G18" s="7"/>
      <c r="I18" s="7"/>
      <c r="J18" s="7"/>
    </row>
    <row r="19" spans="2:10" outlineLevel="1">
      <c r="B19" s="5" t="s">
        <v>42</v>
      </c>
      <c r="C19" s="5" t="s">
        <v>7</v>
      </c>
      <c r="D19" s="7">
        <v>3.343377782280947</v>
      </c>
      <c r="F19" s="7"/>
      <c r="G19" s="7"/>
      <c r="I19" s="7"/>
      <c r="J19" s="7"/>
    </row>
    <row r="20" spans="2:10" ht="17" outlineLevel="1" thickBot="1">
      <c r="B20" s="2" t="s">
        <v>43</v>
      </c>
      <c r="C20" s="2" t="s">
        <v>6</v>
      </c>
      <c r="D20" s="6">
        <v>5.2853530969396356</v>
      </c>
      <c r="F20" s="6"/>
      <c r="G20" s="6"/>
      <c r="I20" s="6"/>
      <c r="J20" s="6"/>
    </row>
    <row r="21" spans="2:10">
      <c r="B21" s="4"/>
      <c r="C21" s="4"/>
      <c r="D21" s="8"/>
      <c r="F21" s="8"/>
      <c r="G21" s="8"/>
      <c r="I21" s="8"/>
      <c r="J21"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Answer Report 1</vt:lpstr>
      <vt:lpstr>Sensitivity Report 1</vt:lpstr>
      <vt:lpstr>Limits Report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2020-06-22T18:20:16Z</dcterms:created>
  <dcterms:modified xsi:type="dcterms:W3CDTF">2020-09-22T15:20:23Z</dcterms:modified>
</cp:coreProperties>
</file>