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sn/Desktop/Metaheuristics/"/>
    </mc:Choice>
  </mc:AlternateContent>
  <xr:revisionPtr revIDLastSave="0" documentId="13_ncr:1_{4E86879A-096D-F044-B708-4B72AF3A7D60}" xr6:coauthVersionLast="45" xr6:coauthVersionMax="45" xr10:uidLastSave="{00000000-0000-0000-0000-000000000000}"/>
  <bookViews>
    <workbookView xWindow="0" yWindow="460" windowWidth="28800" windowHeight="17540" xr2:uid="{65B1B2A1-AF9C-2E49-91BC-11B8A90ACBE6}"/>
  </bookViews>
  <sheets>
    <sheet name="Exercise1" sheetId="1" r:id="rId1"/>
    <sheet name="Answer Report-Seats 150  " sheetId="2" r:id="rId2"/>
    <sheet name="Answer Report-Seats 153" sheetId="5" r:id="rId3"/>
    <sheet name="Sensitivity Report-Seats 150" sheetId="3" r:id="rId4"/>
    <sheet name="Sensitivity Report-Seats 153 " sheetId="6" r:id="rId5"/>
    <sheet name="Limits Report-Seats 150 " sheetId="4" r:id="rId6"/>
    <sheet name="Limits Report-Seats 153" sheetId="7" r:id="rId7"/>
  </sheets>
  <definedNames>
    <definedName name="solver_adj" localSheetId="0" hidden="1">Exercise1!$B$25:$D$25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Exercise1!$E$26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Exercise1!$M$24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Exercise1!$G$26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" i="1" l="1"/>
  <c r="P43" i="1"/>
  <c r="P42" i="1"/>
  <c r="L38" i="1"/>
  <c r="C32" i="1"/>
  <c r="C31" i="1"/>
  <c r="C30" i="1"/>
  <c r="B26" i="1" l="1"/>
  <c r="E34" i="1" s="1"/>
  <c r="C26" i="1"/>
  <c r="E35" i="1" s="1"/>
  <c r="D26" i="1"/>
  <c r="E36" i="1" s="1"/>
  <c r="D27" i="1" l="1"/>
  <c r="C27" i="1"/>
  <c r="B27" i="1"/>
  <c r="M24" i="1" l="1"/>
  <c r="E26" i="1"/>
  <c r="M25" i="1"/>
</calcChain>
</file>

<file path=xl/sharedStrings.xml><?xml version="1.0" encoding="utf-8"?>
<sst xmlns="http://schemas.openxmlformats.org/spreadsheetml/2006/main" count="264" uniqueCount="108">
  <si>
    <t>Model</t>
  </si>
  <si>
    <t>MAX(P1D1+P2D2+P3D3)</t>
  </si>
  <si>
    <t>D1+D2+D3 &lt;=150</t>
  </si>
  <si>
    <t>P1,P2,P3&gt;=0</t>
  </si>
  <si>
    <t>D1,D2,D3&gt;=0</t>
  </si>
  <si>
    <t>14 Days Advance Purchase</t>
  </si>
  <si>
    <t>Leisure Travelers</t>
  </si>
  <si>
    <t>Business Travelers</t>
  </si>
  <si>
    <t>D1</t>
  </si>
  <si>
    <t>100*EXP(-P1/100)</t>
  </si>
  <si>
    <t>D2</t>
  </si>
  <si>
    <t>150*EXP(-P2/150)</t>
  </si>
  <si>
    <t>D3</t>
  </si>
  <si>
    <t>300*EXP(-P3/300)</t>
  </si>
  <si>
    <t>Available</t>
  </si>
  <si>
    <t>P1</t>
  </si>
  <si>
    <t>FareBucket1</t>
  </si>
  <si>
    <t>FareBucket2</t>
  </si>
  <si>
    <t>FareBucket3</t>
  </si>
  <si>
    <t>Constraints</t>
  </si>
  <si>
    <t>Prices/FareBucket</t>
  </si>
  <si>
    <t>Demand/FareBucket</t>
  </si>
  <si>
    <t>Revenue/FareBucket</t>
  </si>
  <si>
    <t>Price for seats in FareBucket1</t>
  </si>
  <si>
    <t>P2</t>
  </si>
  <si>
    <t>P3</t>
  </si>
  <si>
    <t>Price for seats in FareBucket2</t>
  </si>
  <si>
    <t>Price for seats in FareBucket3</t>
  </si>
  <si>
    <t>&lt;=</t>
  </si>
  <si>
    <t>Objective Function =</t>
  </si>
  <si>
    <t>Microsoft Excel 16.35 Answer Report</t>
  </si>
  <si>
    <t>Worksheet: [Exercises_Metaheuristics.xlsx]Exercise1</t>
  </si>
  <si>
    <t>Report Created: 17/06/20 10:19:41 PM</t>
  </si>
  <si>
    <t>Result: Solver found a solution.  All constraints and optimality conditions are satisfied.</t>
  </si>
  <si>
    <t>Solver Engine</t>
  </si>
  <si>
    <t>Engine: GRG Nonlinear</t>
  </si>
  <si>
    <t>Solution Time: 8592028.173 Seconds.</t>
  </si>
  <si>
    <t>Iterations: 14 Subproblems: 0</t>
  </si>
  <si>
    <t>Solver Options</t>
  </si>
  <si>
    <t>Max Time Unlimited, Iterations Unlimited, Precision 1E-06</t>
  </si>
  <si>
    <t>Convergence 0.0001, Population Size 100, Random Seed 0, Derivatives Forward, Require Bounds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</si>
  <si>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</si>
  <si>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</si>
  <si>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</si>
  <si>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</si>
  <si>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</si>
  <si>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</si>
  <si>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</si>
  <si>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</si>
  <si>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</si>
  <si>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</si>
  <si>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</si>
  <si>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</si>
  <si>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$M$24</t>
  </si>
  <si>
    <t>$B$25</t>
  </si>
  <si>
    <t>Prices/FareBucket FareBucket1</t>
  </si>
  <si>
    <t>Contin</t>
  </si>
  <si>
    <t>$C$25</t>
  </si>
  <si>
    <t>Prices/FareBucket FareBucket2</t>
  </si>
  <si>
    <t>$D$25</t>
  </si>
  <si>
    <t>Prices/FareBucket FareBucket3</t>
  </si>
  <si>
    <t>$E$26</t>
  </si>
  <si>
    <t>Demand/FareBucket Constraints</t>
  </si>
  <si>
    <t>$E$26&lt;=$G$26</t>
  </si>
  <si>
    <t>Binding</t>
  </si>
  <si>
    <t>Microsoft Excel 16.35 Sensitivity Report</t>
  </si>
  <si>
    <t>Report Created: 17/06/20 10:19:42 PM</t>
  </si>
  <si>
    <t>Final</t>
  </si>
  <si>
    <t>Value</t>
  </si>
  <si>
    <t>Reduced</t>
  </si>
  <si>
    <t>Gradient</t>
  </si>
  <si>
    <t>Lagrange</t>
  </si>
  <si>
    <t>Multiplier</t>
  </si>
  <si>
    <t>Microsoft Excel 16.35 Limits Report</t>
  </si>
  <si>
    <t>Objective</t>
  </si>
  <si>
    <t>Variable</t>
  </si>
  <si>
    <t>Lower</t>
  </si>
  <si>
    <t>Limit</t>
  </si>
  <si>
    <t>Result</t>
  </si>
  <si>
    <t>Upper</t>
  </si>
  <si>
    <t xml:space="preserve">Constraints = </t>
  </si>
  <si>
    <t>Answer (a)</t>
  </si>
  <si>
    <t>Answer (b)</t>
  </si>
  <si>
    <t xml:space="preserve">Optimal Prices for Farebucket1: </t>
  </si>
  <si>
    <t xml:space="preserve">Optimal Prices for Farebucket2: </t>
  </si>
  <si>
    <t xml:space="preserve">Optimal Prices for Farebucket3: </t>
  </si>
  <si>
    <t xml:space="preserve">People expected to buy a ticket from Fairbucket1: </t>
  </si>
  <si>
    <t xml:space="preserve">People expected to buy a ticket from Fairbucket2: </t>
  </si>
  <si>
    <t xml:space="preserve">People expected to buy a ticket from Fairbucket3: </t>
  </si>
  <si>
    <t xml:space="preserve">Objective Function = </t>
  </si>
  <si>
    <t>a.</t>
  </si>
  <si>
    <t>Answer (c) =&gt;</t>
  </si>
  <si>
    <t>Report Created: 17/06/20 10:59:52 PM</t>
  </si>
  <si>
    <t>Solution Time: 12890947.212 Seconds.</t>
  </si>
  <si>
    <t>Iterations: 3 Subproblems: 0</t>
  </si>
  <si>
    <t>Max Time Unlimited, Iterations Unlimited, Precision 0.000001</t>
  </si>
  <si>
    <t>Report Created: 17/06/20 10:59:53 PM</t>
  </si>
  <si>
    <t>Change in Revenue=</t>
  </si>
  <si>
    <t>Total Revenue with 153 seats - Total Revenue with 150 seats</t>
  </si>
  <si>
    <t>b.</t>
  </si>
  <si>
    <t>Change in each Farebucket price =</t>
  </si>
  <si>
    <r>
      <t xml:space="preserve">Change in Optimal Prices for Farebucket1: </t>
    </r>
    <r>
      <rPr>
        <sz val="12"/>
        <color theme="1"/>
        <rFont val="Calibri"/>
        <family val="2"/>
        <scheme val="minor"/>
      </rPr>
      <t>156.751131611991 -152.867136580404</t>
    </r>
  </si>
  <si>
    <r>
      <t xml:space="preserve">Change in Optimal Prices for Farebucket2: </t>
    </r>
    <r>
      <rPr>
        <sz val="12"/>
        <color theme="1"/>
        <rFont val="Calibri"/>
        <family val="2"/>
        <scheme val="minor"/>
      </rPr>
      <t>206.74692947124 - 202.868586620171</t>
    </r>
  </si>
  <si>
    <r>
      <t xml:space="preserve">Change in Optimal Prices for Farebucket3: </t>
    </r>
    <r>
      <rPr>
        <sz val="12"/>
        <color theme="1"/>
        <rFont val="Calibri"/>
        <family val="2"/>
        <scheme val="minor"/>
      </rPr>
      <t>356.747794990898 - 352.884462711106</t>
    </r>
  </si>
  <si>
    <t xml:space="preserve">Objective Function </t>
  </si>
  <si>
    <t>Objective Function</t>
  </si>
  <si>
    <t>Solver Output</t>
  </si>
  <si>
    <r>
      <t xml:space="preserve">3 additional seats. total seats allowed now are </t>
    </r>
    <r>
      <rPr>
        <b/>
        <sz val="16"/>
        <color theme="1"/>
        <rFont val="Calibri (Body)"/>
      </rPr>
      <t>153.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</si>
</sst>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23"/>
      </bottom>
      <diagonal/>
    </border>
    <border>
      <left style="thin">
        <color auto="1"/>
      </left>
      <right/>
      <top style="thin">
        <color indexed="23"/>
      </top>
      <bottom/>
      <diagonal/>
    </border>
    <border>
      <left/>
      <right style="thin">
        <color auto="1"/>
      </right>
      <top/>
      <bottom style="medium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/>
      <right/>
      <top style="thin">
        <color indexed="23"/>
      </top>
      <bottom style="thin">
        <color auto="1"/>
      </bottom>
      <diagonal/>
    </border>
    <border>
      <left style="thin">
        <color theme="1"/>
      </left>
      <right/>
      <top style="thin">
        <color indexed="23"/>
      </top>
      <bottom style="thin">
        <color theme="1"/>
      </bottom>
      <diagonal/>
    </border>
    <border>
      <left/>
      <right/>
      <top style="thin">
        <color indexed="23"/>
      </top>
      <bottom style="thin">
        <color theme="1"/>
      </bottom>
      <diagonal/>
    </border>
    <border>
      <left/>
      <right style="thin">
        <color theme="1"/>
      </right>
      <top style="thin">
        <color indexed="23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indexed="23"/>
      </bottom>
      <diagonal/>
    </border>
    <border>
      <left/>
      <right style="thin">
        <color theme="1"/>
      </right>
      <top/>
      <bottom style="medium">
        <color indexed="23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0" fillId="3" borderId="5" xfId="0" applyNumberFormat="1" applyFill="1" applyBorder="1" applyAlignment="1"/>
    <xf numFmtId="0" fontId="0" fillId="3" borderId="4" xfId="0" applyNumberFormat="1" applyFill="1" applyBorder="1" applyAlignment="1"/>
    <xf numFmtId="0" fontId="5" fillId="3" borderId="2" xfId="0" applyFont="1" applyFill="1" applyBorder="1" applyAlignment="1">
      <alignment horizontal="center"/>
    </xf>
    <xf numFmtId="0" fontId="0" fillId="3" borderId="5" xfId="0" applyFill="1" applyBorder="1" applyAlignment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4" fillId="3" borderId="6" xfId="0" applyFont="1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6" xfId="0" applyFont="1" applyFill="1" applyBorder="1" applyAlignment="1">
      <alignment horizontal="left"/>
    </xf>
    <xf numFmtId="0" fontId="0" fillId="3" borderId="17" xfId="0" applyFill="1" applyBorder="1"/>
    <xf numFmtId="0" fontId="0" fillId="3" borderId="0" xfId="0" applyFont="1" applyFill="1" applyBorder="1"/>
    <xf numFmtId="0" fontId="1" fillId="3" borderId="9" xfId="0" applyFont="1" applyFill="1" applyBorder="1"/>
    <xf numFmtId="0" fontId="0" fillId="3" borderId="16" xfId="0" applyFont="1" applyFill="1" applyBorder="1"/>
    <xf numFmtId="0" fontId="1" fillId="3" borderId="17" xfId="0" applyFont="1" applyFill="1" applyBorder="1"/>
    <xf numFmtId="0" fontId="2" fillId="2" borderId="6" xfId="0" applyFont="1" applyFill="1" applyBorder="1"/>
    <xf numFmtId="0" fontId="1" fillId="3" borderId="9" xfId="0" applyFont="1" applyFill="1" applyBorder="1" applyAlignment="1">
      <alignment horizontal="left"/>
    </xf>
    <xf numFmtId="0" fontId="1" fillId="3" borderId="8" xfId="0" applyFont="1" applyFill="1" applyBorder="1"/>
    <xf numFmtId="0" fontId="0" fillId="3" borderId="9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" fillId="3" borderId="15" xfId="0" applyFont="1" applyFill="1" applyBorder="1"/>
    <xf numFmtId="0" fontId="0" fillId="4" borderId="0" xfId="0" applyFill="1" applyBorder="1"/>
    <xf numFmtId="0" fontId="0" fillId="4" borderId="17" xfId="0" applyFill="1" applyBorder="1"/>
    <xf numFmtId="0" fontId="1" fillId="3" borderId="6" xfId="0" applyFont="1" applyFill="1" applyBorder="1"/>
    <xf numFmtId="0" fontId="0" fillId="3" borderId="14" xfId="0" applyNumberFormat="1" applyFill="1" applyBorder="1" applyAlignment="1"/>
    <xf numFmtId="0" fontId="0" fillId="3" borderId="17" xfId="0" applyFill="1" applyBorder="1" applyAlignment="1">
      <alignment horizontal="left"/>
    </xf>
    <xf numFmtId="0" fontId="0" fillId="3" borderId="6" xfId="0" applyFill="1" applyBorder="1"/>
    <xf numFmtId="0" fontId="2" fillId="3" borderId="14" xfId="0" applyFont="1" applyFill="1" applyBorder="1"/>
    <xf numFmtId="0" fontId="5" fillId="3" borderId="18" xfId="0" applyFont="1" applyFill="1" applyBorder="1" applyAlignment="1">
      <alignment horizontal="center"/>
    </xf>
    <xf numFmtId="0" fontId="0" fillId="3" borderId="19" xfId="0" applyFill="1" applyBorder="1" applyAlignment="1"/>
    <xf numFmtId="0" fontId="2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3" borderId="24" xfId="0" applyFill="1" applyBorder="1" applyAlignment="1"/>
    <xf numFmtId="0" fontId="0" fillId="3" borderId="25" xfId="0" applyNumberFormat="1" applyFill="1" applyBorder="1" applyAlignment="1"/>
    <xf numFmtId="0" fontId="5" fillId="3" borderId="10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2" fillId="2" borderId="10" xfId="0" applyFont="1" applyFill="1" applyBorder="1"/>
    <xf numFmtId="0" fontId="0" fillId="4" borderId="9" xfId="0" applyFill="1" applyBorder="1"/>
    <xf numFmtId="0" fontId="1" fillId="3" borderId="8" xfId="0" applyFont="1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15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520700</xdr:colOff>
      <xdr:row>20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FAF63B-4191-584C-9D20-A5BE02C2F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93200" cy="425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CD0A-91DE-A94E-A475-479A10E4C274}">
  <dimension ref="A4:P44"/>
  <sheetViews>
    <sheetView tabSelected="1" workbookViewId="0">
      <selection activeCell="L4" sqref="L4"/>
    </sheetView>
  </sheetViews>
  <sheetFormatPr baseColWidth="10" defaultRowHeight="16"/>
  <cols>
    <col min="1" max="1" width="18.6640625" bestFit="1" customWidth="1"/>
    <col min="2" max="2" width="11.5" bestFit="1" customWidth="1"/>
    <col min="4" max="4" width="11.5" bestFit="1" customWidth="1"/>
    <col min="8" max="8" width="16.6640625" bestFit="1" customWidth="1"/>
    <col min="12" max="12" width="21.83203125" bestFit="1" customWidth="1"/>
    <col min="13" max="13" width="25.83203125" bestFit="1" customWidth="1"/>
  </cols>
  <sheetData>
    <row r="4" spans="12:13" ht="21">
      <c r="L4" s="68" t="s">
        <v>0</v>
      </c>
      <c r="M4" s="18"/>
    </row>
    <row r="5" spans="12:13">
      <c r="L5" s="19"/>
      <c r="M5" s="20"/>
    </row>
    <row r="6" spans="12:13">
      <c r="L6" s="21" t="s">
        <v>16</v>
      </c>
      <c r="M6" s="20" t="s">
        <v>5</v>
      </c>
    </row>
    <row r="7" spans="12:13">
      <c r="L7" s="21" t="s">
        <v>17</v>
      </c>
      <c r="M7" s="20" t="s">
        <v>6</v>
      </c>
    </row>
    <row r="8" spans="12:13">
      <c r="L8" s="21" t="s">
        <v>18</v>
      </c>
      <c r="M8" s="20" t="s">
        <v>7</v>
      </c>
    </row>
    <row r="9" spans="12:13">
      <c r="L9" s="19"/>
      <c r="M9" s="20"/>
    </row>
    <row r="10" spans="12:13">
      <c r="L10" s="21" t="s">
        <v>15</v>
      </c>
      <c r="M10" s="20" t="s">
        <v>23</v>
      </c>
    </row>
    <row r="11" spans="12:13">
      <c r="L11" s="21" t="s">
        <v>24</v>
      </c>
      <c r="M11" s="20" t="s">
        <v>26</v>
      </c>
    </row>
    <row r="12" spans="12:13">
      <c r="L12" s="21" t="s">
        <v>25</v>
      </c>
      <c r="M12" s="20" t="s">
        <v>27</v>
      </c>
    </row>
    <row r="13" spans="12:13">
      <c r="L13" s="21" t="s">
        <v>8</v>
      </c>
      <c r="M13" s="20" t="s">
        <v>9</v>
      </c>
    </row>
    <row r="14" spans="12:13">
      <c r="L14" s="21" t="s">
        <v>10</v>
      </c>
      <c r="M14" s="20" t="s">
        <v>11</v>
      </c>
    </row>
    <row r="15" spans="12:13">
      <c r="L15" s="21" t="s">
        <v>12</v>
      </c>
      <c r="M15" s="20" t="s">
        <v>13</v>
      </c>
    </row>
    <row r="16" spans="12:13">
      <c r="L16" s="19"/>
      <c r="M16" s="20"/>
    </row>
    <row r="17" spans="1:16">
      <c r="L17" s="21" t="s">
        <v>29</v>
      </c>
      <c r="M17" s="22" t="s">
        <v>1</v>
      </c>
    </row>
    <row r="18" spans="1:16">
      <c r="L18" s="70" t="s">
        <v>80</v>
      </c>
      <c r="M18" s="35" t="s">
        <v>2</v>
      </c>
    </row>
    <row r="19" spans="1:16">
      <c r="L19" s="71"/>
      <c r="M19" s="35" t="s">
        <v>3</v>
      </c>
    </row>
    <row r="20" spans="1:16">
      <c r="L20" s="72"/>
      <c r="M20" s="37" t="s">
        <v>4</v>
      </c>
    </row>
    <row r="23" spans="1:16" ht="21">
      <c r="A23" s="38" t="s">
        <v>81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spans="1:16">
      <c r="A24" s="26"/>
      <c r="B24" s="27" t="s">
        <v>16</v>
      </c>
      <c r="C24" s="27" t="s">
        <v>17</v>
      </c>
      <c r="D24" s="27" t="s">
        <v>18</v>
      </c>
      <c r="E24" s="27" t="s">
        <v>19</v>
      </c>
      <c r="F24" s="27"/>
      <c r="G24" s="27" t="s">
        <v>14</v>
      </c>
      <c r="H24" s="28"/>
      <c r="I24" s="28"/>
      <c r="J24" s="28"/>
      <c r="K24" s="28"/>
      <c r="L24" s="27" t="s">
        <v>29</v>
      </c>
      <c r="M24" s="39">
        <f>SUMPRODUCT(B25:D25,B26:D26)</f>
        <v>43670.858831321922</v>
      </c>
    </row>
    <row r="25" spans="1:16">
      <c r="A25" s="40" t="s">
        <v>20</v>
      </c>
      <c r="B25" s="44">
        <v>156.74496595626812</v>
      </c>
      <c r="C25" s="44">
        <v>206.74665948277715</v>
      </c>
      <c r="D25" s="44">
        <v>356.75224204054877</v>
      </c>
      <c r="E25" s="28"/>
      <c r="F25" s="28"/>
      <c r="G25" s="28"/>
      <c r="H25" s="28"/>
      <c r="I25" s="28"/>
      <c r="J25" s="28"/>
      <c r="K25" s="28"/>
      <c r="L25" s="28"/>
      <c r="M25" s="41">
        <f>SUM(B27:D27)</f>
        <v>43670.858831321922</v>
      </c>
    </row>
    <row r="26" spans="1:16" ht="21">
      <c r="A26" s="40" t="s">
        <v>21</v>
      </c>
      <c r="B26" s="28">
        <f>100*EXP(-B25/100)</f>
        <v>20.85764455614364</v>
      </c>
      <c r="C26" s="28">
        <f>150*EXP(-C25/150)</f>
        <v>37.800571852258685</v>
      </c>
      <c r="D26" s="28">
        <f>300*EXP(-D25/300)</f>
        <v>91.341783592054554</v>
      </c>
      <c r="E26" s="28">
        <f>SUM(B26:D26)</f>
        <v>150.00000000045688</v>
      </c>
      <c r="F26" s="42" t="s">
        <v>28</v>
      </c>
      <c r="G26" s="53">
        <v>150</v>
      </c>
      <c r="H26" s="28"/>
      <c r="I26" s="28"/>
      <c r="J26" s="28"/>
      <c r="K26" s="28"/>
      <c r="L26" s="28"/>
      <c r="M26" s="29"/>
    </row>
    <row r="27" spans="1:16">
      <c r="A27" s="43" t="s">
        <v>22</v>
      </c>
      <c r="B27" s="31">
        <f>B25*B26</f>
        <v>3269.3307858806761</v>
      </c>
      <c r="C27" s="31">
        <f>C25*C26</f>
        <v>7815.1419569931768</v>
      </c>
      <c r="D27" s="31">
        <f>D25*D26</f>
        <v>32586.386088448071</v>
      </c>
      <c r="E27" s="31"/>
      <c r="F27" s="31"/>
      <c r="G27" s="31"/>
      <c r="H27" s="31"/>
      <c r="I27" s="31"/>
      <c r="J27" s="31"/>
      <c r="K27" s="31"/>
      <c r="L27" s="31"/>
      <c r="M27" s="45" t="s">
        <v>106</v>
      </c>
    </row>
    <row r="29" spans="1:16" ht="21">
      <c r="A29" s="12" t="s">
        <v>82</v>
      </c>
      <c r="H29" s="13" t="s">
        <v>91</v>
      </c>
      <c r="I29" s="49"/>
      <c r="J29" s="24" t="s">
        <v>107</v>
      </c>
      <c r="K29" s="24"/>
      <c r="L29" s="50"/>
      <c r="M29" s="24"/>
      <c r="N29" s="24"/>
      <c r="O29" s="24"/>
      <c r="P29" s="25"/>
    </row>
    <row r="30" spans="1:16">
      <c r="A30" s="46" t="s">
        <v>83</v>
      </c>
      <c r="B30" s="24"/>
      <c r="C30" s="47">
        <f>B25</f>
        <v>156.74496595626812</v>
      </c>
      <c r="D30" s="24"/>
      <c r="E30" s="25"/>
      <c r="I30" s="54"/>
      <c r="J30" s="55" t="s">
        <v>75</v>
      </c>
      <c r="K30" s="56"/>
      <c r="L30" s="28"/>
      <c r="M30" s="63"/>
      <c r="N30" s="64" t="s">
        <v>74</v>
      </c>
      <c r="O30" s="65"/>
      <c r="P30" s="29"/>
    </row>
    <row r="31" spans="1:16" ht="17" thickBot="1">
      <c r="A31" s="40" t="s">
        <v>84</v>
      </c>
      <c r="B31" s="28"/>
      <c r="C31" s="14">
        <f>C25</f>
        <v>206.74665948277715</v>
      </c>
      <c r="D31" s="28"/>
      <c r="E31" s="29"/>
      <c r="I31" s="51" t="s">
        <v>43</v>
      </c>
      <c r="J31" s="16" t="s">
        <v>44</v>
      </c>
      <c r="K31" s="57" t="s">
        <v>68</v>
      </c>
      <c r="L31" s="28"/>
      <c r="M31" s="66" t="s">
        <v>43</v>
      </c>
      <c r="N31" s="16" t="s">
        <v>44</v>
      </c>
      <c r="O31" s="67" t="s">
        <v>68</v>
      </c>
      <c r="P31" s="29"/>
    </row>
    <row r="32" spans="1:16" ht="17" thickBot="1">
      <c r="A32" s="40" t="s">
        <v>85</v>
      </c>
      <c r="B32" s="28"/>
      <c r="C32" s="15">
        <f>D25</f>
        <v>356.75224204054877</v>
      </c>
      <c r="D32" s="28"/>
      <c r="E32" s="29"/>
      <c r="I32" s="52" t="s">
        <v>54</v>
      </c>
      <c r="J32" s="17" t="s">
        <v>55</v>
      </c>
      <c r="K32" s="69">
        <v>152.86713658040441</v>
      </c>
      <c r="L32" s="28"/>
      <c r="M32" s="60" t="s">
        <v>53</v>
      </c>
      <c r="N32" s="61" t="s">
        <v>29</v>
      </c>
      <c r="O32" s="62">
        <v>43835.269589515578</v>
      </c>
      <c r="P32" s="29"/>
    </row>
    <row r="33" spans="1:16">
      <c r="A33" s="40"/>
      <c r="B33" s="28"/>
      <c r="C33" s="28"/>
      <c r="D33" s="28"/>
      <c r="E33" s="29"/>
      <c r="I33" s="52" t="s">
        <v>57</v>
      </c>
      <c r="J33" s="17" t="s">
        <v>58</v>
      </c>
      <c r="K33" s="69">
        <v>202.8685866201705</v>
      </c>
      <c r="L33" s="28"/>
      <c r="M33" s="28"/>
      <c r="N33" s="28"/>
      <c r="O33" s="28"/>
      <c r="P33" s="29"/>
    </row>
    <row r="34" spans="1:16">
      <c r="A34" s="40" t="s">
        <v>86</v>
      </c>
      <c r="B34" s="28"/>
      <c r="C34" s="28"/>
      <c r="D34" s="28"/>
      <c r="E34" s="41">
        <f>ROUND(B26,0)</f>
        <v>21</v>
      </c>
      <c r="I34" s="58" t="s">
        <v>59</v>
      </c>
      <c r="J34" s="59" t="s">
        <v>60</v>
      </c>
      <c r="K34" s="45">
        <v>352.88446271110575</v>
      </c>
      <c r="L34" s="28"/>
      <c r="M34" s="28"/>
      <c r="N34" s="28"/>
      <c r="O34" s="28"/>
      <c r="P34" s="29"/>
    </row>
    <row r="35" spans="1:16">
      <c r="A35" s="40" t="s">
        <v>87</v>
      </c>
      <c r="B35" s="28"/>
      <c r="C35" s="28"/>
      <c r="D35" s="28"/>
      <c r="E35" s="41">
        <f>ROUND(C26,0)</f>
        <v>38</v>
      </c>
      <c r="I35" s="26"/>
      <c r="J35" s="28"/>
      <c r="K35" s="28"/>
      <c r="L35" s="28"/>
      <c r="M35" s="28"/>
      <c r="N35" s="28"/>
      <c r="O35" s="28"/>
      <c r="P35" s="29"/>
    </row>
    <row r="36" spans="1:16" ht="21">
      <c r="A36" s="43" t="s">
        <v>88</v>
      </c>
      <c r="B36" s="31"/>
      <c r="C36" s="31"/>
      <c r="D36" s="31"/>
      <c r="E36" s="48">
        <f>ROUND(D26,0)</f>
        <v>91</v>
      </c>
      <c r="I36" s="23" t="s">
        <v>90</v>
      </c>
      <c r="J36" s="24"/>
      <c r="K36" s="24"/>
      <c r="L36" s="24"/>
      <c r="M36" s="24"/>
      <c r="N36" s="25"/>
      <c r="O36" s="28"/>
      <c r="P36" s="29"/>
    </row>
    <row r="37" spans="1:16">
      <c r="I37" s="26"/>
      <c r="J37" s="27" t="s">
        <v>97</v>
      </c>
      <c r="K37" s="28"/>
      <c r="L37" s="28" t="s">
        <v>98</v>
      </c>
      <c r="M37" s="28"/>
      <c r="N37" s="29"/>
      <c r="O37" s="28"/>
      <c r="P37" s="29"/>
    </row>
    <row r="38" spans="1:16">
      <c r="I38" s="30"/>
      <c r="J38" s="31"/>
      <c r="K38" s="31"/>
      <c r="L38" s="32">
        <f>O32-M24</f>
        <v>164.41075819365506</v>
      </c>
      <c r="M38" s="31"/>
      <c r="N38" s="33"/>
      <c r="O38" s="28"/>
      <c r="P38" s="29"/>
    </row>
    <row r="39" spans="1:16">
      <c r="I39" s="26"/>
      <c r="J39" s="28"/>
      <c r="K39" s="28"/>
      <c r="L39" s="28"/>
      <c r="M39" s="28"/>
      <c r="N39" s="28"/>
      <c r="O39" s="28"/>
      <c r="P39" s="29"/>
    </row>
    <row r="40" spans="1:16" ht="21">
      <c r="I40" s="23" t="s">
        <v>99</v>
      </c>
      <c r="J40" s="24"/>
      <c r="K40" s="24"/>
      <c r="L40" s="24"/>
      <c r="M40" s="24"/>
      <c r="N40" s="24"/>
      <c r="O40" s="24"/>
      <c r="P40" s="25"/>
    </row>
    <row r="41" spans="1:16">
      <c r="I41" s="26"/>
      <c r="J41" s="27" t="s">
        <v>100</v>
      </c>
      <c r="K41" s="28"/>
      <c r="L41" s="28"/>
      <c r="M41" s="28"/>
      <c r="N41" s="28"/>
      <c r="O41" s="28"/>
      <c r="P41" s="29"/>
    </row>
    <row r="42" spans="1:16">
      <c r="I42" s="26"/>
      <c r="J42" s="28"/>
      <c r="K42" s="28"/>
      <c r="L42" s="34" t="s">
        <v>101</v>
      </c>
      <c r="M42" s="28"/>
      <c r="N42" s="28"/>
      <c r="O42" s="28"/>
      <c r="P42" s="35">
        <f>B25-K32</f>
        <v>3.8778293758637119</v>
      </c>
    </row>
    <row r="43" spans="1:16">
      <c r="I43" s="26"/>
      <c r="J43" s="28"/>
      <c r="K43" s="28"/>
      <c r="L43" s="34" t="s">
        <v>102</v>
      </c>
      <c r="M43" s="28"/>
      <c r="N43" s="28"/>
      <c r="O43" s="28"/>
      <c r="P43" s="35">
        <f>C25-K33</f>
        <v>3.8780728626066434</v>
      </c>
    </row>
    <row r="44" spans="1:16">
      <c r="I44" s="30"/>
      <c r="J44" s="31"/>
      <c r="K44" s="31"/>
      <c r="L44" s="36" t="s">
        <v>103</v>
      </c>
      <c r="M44" s="31"/>
      <c r="N44" s="31"/>
      <c r="O44" s="31"/>
      <c r="P44" s="37">
        <f>D25-K34</f>
        <v>3.8677793294430103</v>
      </c>
    </row>
  </sheetData>
  <mergeCells count="1">
    <mergeCell ref="L18:L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9E41-E3EC-A143-AC87-5DA9B7EFA32B}">
  <dimension ref="A1:G28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1640625" bestFit="1" customWidth="1"/>
    <col min="3" max="3" width="43.6640625" bestFit="1" customWidth="1"/>
    <col min="4" max="4" width="12.83203125" bestFit="1" customWidth="1"/>
    <col min="5" max="5" width="13.5" bestFit="1" customWidth="1"/>
    <col min="6" max="6" width="7.33203125" bestFit="1" customWidth="1"/>
    <col min="7" max="7" width="5.5" bestFit="1" customWidth="1"/>
  </cols>
  <sheetData>
    <row r="1" spans="1:5">
      <c r="A1" s="1" t="s">
        <v>30</v>
      </c>
    </row>
    <row r="2" spans="1:5">
      <c r="A2" s="1" t="s">
        <v>31</v>
      </c>
    </row>
    <row r="3" spans="1:5">
      <c r="A3" s="1" t="s">
        <v>32</v>
      </c>
    </row>
    <row r="4" spans="1:5">
      <c r="A4" s="1" t="s">
        <v>33</v>
      </c>
    </row>
    <row r="5" spans="1:5">
      <c r="A5" s="1" t="s">
        <v>34</v>
      </c>
    </row>
    <row r="6" spans="1:5">
      <c r="A6" s="1"/>
      <c r="B6" t="s">
        <v>35</v>
      </c>
    </row>
    <row r="7" spans="1:5">
      <c r="A7" s="1"/>
      <c r="B7" t="s">
        <v>36</v>
      </c>
    </row>
    <row r="8" spans="1:5">
      <c r="A8" s="1"/>
      <c r="B8" t="s">
        <v>37</v>
      </c>
    </row>
    <row r="9" spans="1:5">
      <c r="A9" s="1" t="s">
        <v>38</v>
      </c>
    </row>
    <row r="10" spans="1:5">
      <c r="B10" t="s">
        <v>39</v>
      </c>
    </row>
    <row r="11" spans="1:5">
      <c r="B11" t="s">
        <v>40</v>
      </c>
    </row>
    <row r="12" spans="1:5">
      <c r="B12" t="s">
        <v>41</v>
      </c>
    </row>
    <row r="14" spans="1:5" ht="17" thickBot="1">
      <c r="A14" t="s">
        <v>42</v>
      </c>
    </row>
    <row r="15" spans="1:5" ht="17" thickBot="1">
      <c r="B15" s="3" t="s">
        <v>43</v>
      </c>
      <c r="C15" s="3" t="s">
        <v>44</v>
      </c>
      <c r="D15" s="3" t="s">
        <v>45</v>
      </c>
      <c r="E15" s="3" t="s">
        <v>46</v>
      </c>
    </row>
    <row r="16" spans="1:5" ht="17" thickBot="1">
      <c r="B16" s="2" t="s">
        <v>53</v>
      </c>
      <c r="C16" s="2" t="s">
        <v>104</v>
      </c>
      <c r="D16" s="5">
        <v>0</v>
      </c>
      <c r="E16" s="5">
        <v>43670.858834408398</v>
      </c>
    </row>
    <row r="19" spans="1:7" ht="17" thickBot="1">
      <c r="A19" t="s">
        <v>47</v>
      </c>
    </row>
    <row r="20" spans="1:7" ht="17" thickBot="1">
      <c r="B20" s="3" t="s">
        <v>43</v>
      </c>
      <c r="C20" s="3" t="s">
        <v>44</v>
      </c>
      <c r="D20" s="3" t="s">
        <v>45</v>
      </c>
      <c r="E20" s="3" t="s">
        <v>46</v>
      </c>
      <c r="F20" s="3" t="s">
        <v>48</v>
      </c>
    </row>
    <row r="21" spans="1:7">
      <c r="B21" s="4" t="s">
        <v>54</v>
      </c>
      <c r="C21" s="4" t="s">
        <v>55</v>
      </c>
      <c r="D21" s="6">
        <v>0</v>
      </c>
      <c r="E21" s="6">
        <v>156.75113161199053</v>
      </c>
      <c r="F21" s="4" t="s">
        <v>56</v>
      </c>
    </row>
    <row r="22" spans="1:7">
      <c r="B22" s="4" t="s">
        <v>57</v>
      </c>
      <c r="C22" s="4" t="s">
        <v>58</v>
      </c>
      <c r="D22" s="6">
        <v>0</v>
      </c>
      <c r="E22" s="6">
        <v>206.74692947124043</v>
      </c>
      <c r="F22" s="4" t="s">
        <v>56</v>
      </c>
    </row>
    <row r="23" spans="1:7" ht="17" thickBot="1">
      <c r="B23" s="2" t="s">
        <v>59</v>
      </c>
      <c r="C23" s="2" t="s">
        <v>60</v>
      </c>
      <c r="D23" s="5">
        <v>0</v>
      </c>
      <c r="E23" s="5">
        <v>356.7477949908984</v>
      </c>
      <c r="F23" s="2" t="s">
        <v>56</v>
      </c>
    </row>
    <row r="26" spans="1:7" ht="17" thickBot="1">
      <c r="A26" t="s">
        <v>19</v>
      </c>
    </row>
    <row r="27" spans="1:7" ht="17" thickBot="1">
      <c r="B27" s="3" t="s">
        <v>43</v>
      </c>
      <c r="C27" s="3" t="s">
        <v>44</v>
      </c>
      <c r="D27" s="3" t="s">
        <v>49</v>
      </c>
      <c r="E27" s="3" t="s">
        <v>50</v>
      </c>
      <c r="F27" s="3" t="s">
        <v>51</v>
      </c>
      <c r="G27" s="3" t="s">
        <v>52</v>
      </c>
    </row>
    <row r="28" spans="1:7" ht="17" thickBot="1">
      <c r="B28" s="2" t="s">
        <v>61</v>
      </c>
      <c r="C28" s="2" t="s">
        <v>62</v>
      </c>
      <c r="D28" s="5">
        <v>150.00000000634384</v>
      </c>
      <c r="E28" s="2" t="s">
        <v>63</v>
      </c>
      <c r="F28" s="2" t="s">
        <v>64</v>
      </c>
      <c r="G2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3465-B44F-A348-9BCD-A901BD16F6C3}">
  <dimension ref="A1:G28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1640625" bestFit="1" customWidth="1"/>
    <col min="3" max="3" width="29.33203125" bestFit="1" customWidth="1"/>
    <col min="4" max="4" width="12.83203125" bestFit="1" customWidth="1"/>
    <col min="5" max="5" width="13.5" bestFit="1" customWidth="1"/>
    <col min="6" max="6" width="7.33203125" bestFit="1" customWidth="1"/>
    <col min="7" max="7" width="5.5" bestFit="1" customWidth="1"/>
  </cols>
  <sheetData>
    <row r="1" spans="1:5">
      <c r="A1" s="1" t="s">
        <v>30</v>
      </c>
    </row>
    <row r="2" spans="1:5">
      <c r="A2" s="1" t="s">
        <v>31</v>
      </c>
    </row>
    <row r="3" spans="1:5">
      <c r="A3" s="1" t="s">
        <v>92</v>
      </c>
    </row>
    <row r="4" spans="1:5">
      <c r="A4" s="1" t="s">
        <v>33</v>
      </c>
    </row>
    <row r="5" spans="1:5">
      <c r="A5" s="1" t="s">
        <v>34</v>
      </c>
    </row>
    <row r="6" spans="1:5">
      <c r="A6" s="1"/>
      <c r="B6" t="s">
        <v>35</v>
      </c>
    </row>
    <row r="7" spans="1:5">
      <c r="A7" s="1"/>
      <c r="B7" t="s">
        <v>93</v>
      </c>
    </row>
    <row r="8" spans="1:5">
      <c r="A8" s="1"/>
      <c r="B8" t="s">
        <v>94</v>
      </c>
    </row>
    <row r="9" spans="1:5">
      <c r="A9" s="1" t="s">
        <v>38</v>
      </c>
    </row>
    <row r="10" spans="1:5">
      <c r="B10" t="s">
        <v>95</v>
      </c>
    </row>
    <row r="11" spans="1:5">
      <c r="B11" t="s">
        <v>40</v>
      </c>
    </row>
    <row r="12" spans="1:5">
      <c r="B12" t="s">
        <v>41</v>
      </c>
    </row>
    <row r="14" spans="1:5" ht="17" thickBot="1">
      <c r="A14" t="s">
        <v>42</v>
      </c>
    </row>
    <row r="15" spans="1:5" ht="17" thickBot="1">
      <c r="B15" s="9" t="s">
        <v>43</v>
      </c>
      <c r="C15" s="9" t="s">
        <v>44</v>
      </c>
      <c r="D15" s="9" t="s">
        <v>45</v>
      </c>
      <c r="E15" s="9" t="s">
        <v>46</v>
      </c>
    </row>
    <row r="16" spans="1:5" ht="17" thickBot="1">
      <c r="B16" s="2" t="s">
        <v>53</v>
      </c>
      <c r="C16" s="2" t="s">
        <v>105</v>
      </c>
      <c r="D16" s="5">
        <v>43670.858834408413</v>
      </c>
      <c r="E16" s="5">
        <v>43835.269589515599</v>
      </c>
    </row>
    <row r="19" spans="1:7" ht="17" thickBot="1">
      <c r="A19" t="s">
        <v>47</v>
      </c>
    </row>
    <row r="20" spans="1:7" ht="17" thickBot="1">
      <c r="B20" s="9" t="s">
        <v>43</v>
      </c>
      <c r="C20" s="9" t="s">
        <v>44</v>
      </c>
      <c r="D20" s="9" t="s">
        <v>45</v>
      </c>
      <c r="E20" s="9" t="s">
        <v>46</v>
      </c>
      <c r="F20" s="9" t="s">
        <v>48</v>
      </c>
    </row>
    <row r="21" spans="1:7">
      <c r="B21" s="4" t="s">
        <v>54</v>
      </c>
      <c r="C21" s="4" t="s">
        <v>55</v>
      </c>
      <c r="D21" s="6">
        <v>156.75113161199053</v>
      </c>
      <c r="E21" s="6">
        <v>152.86713658040441</v>
      </c>
      <c r="F21" s="4" t="s">
        <v>56</v>
      </c>
    </row>
    <row r="22" spans="1:7">
      <c r="B22" s="4" t="s">
        <v>57</v>
      </c>
      <c r="C22" s="4" t="s">
        <v>58</v>
      </c>
      <c r="D22" s="6">
        <v>206.74692947124043</v>
      </c>
      <c r="E22" s="6">
        <v>202.8685866201705</v>
      </c>
      <c r="F22" s="4" t="s">
        <v>56</v>
      </c>
    </row>
    <row r="23" spans="1:7" ht="17" thickBot="1">
      <c r="B23" s="2" t="s">
        <v>59</v>
      </c>
      <c r="C23" s="2" t="s">
        <v>60</v>
      </c>
      <c r="D23" s="5">
        <v>356.7477949908984</v>
      </c>
      <c r="E23" s="5">
        <v>352.88446271110575</v>
      </c>
      <c r="F23" s="2" t="s">
        <v>56</v>
      </c>
    </row>
    <row r="26" spans="1:7" ht="17" thickBot="1">
      <c r="A26" t="s">
        <v>19</v>
      </c>
    </row>
    <row r="27" spans="1:7" ht="17" thickBot="1">
      <c r="B27" s="9" t="s">
        <v>43</v>
      </c>
      <c r="C27" s="9" t="s">
        <v>44</v>
      </c>
      <c r="D27" s="9" t="s">
        <v>49</v>
      </c>
      <c r="E27" s="9" t="s">
        <v>50</v>
      </c>
      <c r="F27" s="9" t="s">
        <v>51</v>
      </c>
      <c r="G27" s="9" t="s">
        <v>52</v>
      </c>
    </row>
    <row r="28" spans="1:7" ht="17" thickBot="1">
      <c r="B28" s="2" t="s">
        <v>61</v>
      </c>
      <c r="C28" s="2" t="s">
        <v>62</v>
      </c>
      <c r="D28" s="5">
        <v>152.99999999878776</v>
      </c>
      <c r="E28" s="2" t="s">
        <v>63</v>
      </c>
      <c r="F28" s="2" t="s">
        <v>64</v>
      </c>
      <c r="G28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3220-4E4B-E24A-AAE6-3D6ECED8FA83}">
  <dimension ref="A1:E16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33203125" bestFit="1" customWidth="1"/>
    <col min="3" max="3" width="28.1640625" bestFit="1" customWidth="1"/>
    <col min="4" max="5" width="12.1640625" bestFit="1" customWidth="1"/>
  </cols>
  <sheetData>
    <row r="1" spans="1:5">
      <c r="A1" s="1" t="s">
        <v>65</v>
      </c>
    </row>
    <row r="2" spans="1:5">
      <c r="A2" s="1" t="s">
        <v>31</v>
      </c>
    </row>
    <row r="3" spans="1:5">
      <c r="A3" s="1" t="s">
        <v>66</v>
      </c>
    </row>
    <row r="6" spans="1:5" ht="17" thickBot="1">
      <c r="A6" t="s">
        <v>47</v>
      </c>
    </row>
    <row r="7" spans="1:5">
      <c r="B7" s="7"/>
      <c r="C7" s="7"/>
      <c r="D7" s="7" t="s">
        <v>67</v>
      </c>
      <c r="E7" s="7" t="s">
        <v>69</v>
      </c>
    </row>
    <row r="8" spans="1:5" ht="17" thickBot="1">
      <c r="B8" s="8" t="s">
        <v>43</v>
      </c>
      <c r="C8" s="8" t="s">
        <v>44</v>
      </c>
      <c r="D8" s="8" t="s">
        <v>68</v>
      </c>
      <c r="E8" s="8" t="s">
        <v>70</v>
      </c>
    </row>
    <row r="9" spans="1:5">
      <c r="B9" s="4" t="s">
        <v>54</v>
      </c>
      <c r="C9" s="4" t="s">
        <v>55</v>
      </c>
      <c r="D9" s="4">
        <v>156.75113161199053</v>
      </c>
      <c r="E9" s="4">
        <v>0</v>
      </c>
    </row>
    <row r="10" spans="1:5">
      <c r="B10" s="4" t="s">
        <v>57</v>
      </c>
      <c r="C10" s="4" t="s">
        <v>58</v>
      </c>
      <c r="D10" s="4">
        <v>206.74692947124043</v>
      </c>
      <c r="E10" s="4">
        <v>0</v>
      </c>
    </row>
    <row r="11" spans="1:5" ht="17" thickBot="1">
      <c r="B11" s="2" t="s">
        <v>59</v>
      </c>
      <c r="C11" s="2" t="s">
        <v>60</v>
      </c>
      <c r="D11" s="2">
        <v>356.7477949908984</v>
      </c>
      <c r="E11" s="2">
        <v>0</v>
      </c>
    </row>
    <row r="13" spans="1:5" ht="17" thickBot="1">
      <c r="A13" t="s">
        <v>19</v>
      </c>
    </row>
    <row r="14" spans="1:5">
      <c r="B14" s="7"/>
      <c r="C14" s="7"/>
      <c r="D14" s="7" t="s">
        <v>67</v>
      </c>
      <c r="E14" s="7" t="s">
        <v>71</v>
      </c>
    </row>
    <row r="15" spans="1:5" ht="17" thickBot="1">
      <c r="B15" s="8" t="s">
        <v>43</v>
      </c>
      <c r="C15" s="8" t="s">
        <v>44</v>
      </c>
      <c r="D15" s="8" t="s">
        <v>68</v>
      </c>
      <c r="E15" s="8" t="s">
        <v>72</v>
      </c>
    </row>
    <row r="16" spans="1:5" ht="17" thickBot="1">
      <c r="B16" s="2" t="s">
        <v>61</v>
      </c>
      <c r="C16" s="2" t="s">
        <v>62</v>
      </c>
      <c r="D16" s="2">
        <v>150.00000000634384</v>
      </c>
      <c r="E16" s="2">
        <v>56.747974536612205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8183-D2E0-BF4C-85E7-5DE75E52E9CD}">
  <dimension ref="A1:E16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33203125" bestFit="1" customWidth="1"/>
    <col min="3" max="3" width="28.1640625" bestFit="1" customWidth="1"/>
    <col min="4" max="5" width="12.1640625" bestFit="1" customWidth="1"/>
  </cols>
  <sheetData>
    <row r="1" spans="1:5">
      <c r="A1" s="1" t="s">
        <v>65</v>
      </c>
    </row>
    <row r="2" spans="1:5">
      <c r="A2" s="1" t="s">
        <v>31</v>
      </c>
    </row>
    <row r="3" spans="1:5">
      <c r="A3" s="1" t="s">
        <v>96</v>
      </c>
    </row>
    <row r="6" spans="1:5" ht="17" thickBot="1">
      <c r="A6" t="s">
        <v>47</v>
      </c>
    </row>
    <row r="7" spans="1:5">
      <c r="B7" s="10"/>
      <c r="C7" s="10"/>
      <c r="D7" s="10" t="s">
        <v>67</v>
      </c>
      <c r="E7" s="10" t="s">
        <v>69</v>
      </c>
    </row>
    <row r="8" spans="1:5" ht="17" thickBot="1">
      <c r="B8" s="11" t="s">
        <v>43</v>
      </c>
      <c r="C8" s="11" t="s">
        <v>44</v>
      </c>
      <c r="D8" s="11" t="s">
        <v>68</v>
      </c>
      <c r="E8" s="11" t="s">
        <v>70</v>
      </c>
    </row>
    <row r="9" spans="1:5">
      <c r="B9" s="4" t="s">
        <v>54</v>
      </c>
      <c r="C9" s="4" t="s">
        <v>55</v>
      </c>
      <c r="D9" s="4">
        <v>152.86713658040441</v>
      </c>
      <c r="E9" s="4">
        <v>0</v>
      </c>
    </row>
    <row r="10" spans="1:5">
      <c r="B10" s="4" t="s">
        <v>57</v>
      </c>
      <c r="C10" s="4" t="s">
        <v>58</v>
      </c>
      <c r="D10" s="4">
        <v>202.8685866201705</v>
      </c>
      <c r="E10" s="4">
        <v>0</v>
      </c>
    </row>
    <row r="11" spans="1:5" ht="17" thickBot="1">
      <c r="B11" s="2" t="s">
        <v>59</v>
      </c>
      <c r="C11" s="2" t="s">
        <v>60</v>
      </c>
      <c r="D11" s="2">
        <v>352.88446271110575</v>
      </c>
      <c r="E11" s="2">
        <v>0</v>
      </c>
    </row>
    <row r="13" spans="1:5" ht="17" thickBot="1">
      <c r="A13" t="s">
        <v>19</v>
      </c>
    </row>
    <row r="14" spans="1:5">
      <c r="B14" s="10"/>
      <c r="C14" s="10"/>
      <c r="D14" s="10" t="s">
        <v>67</v>
      </c>
      <c r="E14" s="10" t="s">
        <v>71</v>
      </c>
    </row>
    <row r="15" spans="1:5" ht="17" thickBot="1">
      <c r="B15" s="11" t="s">
        <v>43</v>
      </c>
      <c r="C15" s="11" t="s">
        <v>44</v>
      </c>
      <c r="D15" s="11" t="s">
        <v>68</v>
      </c>
      <c r="E15" s="11" t="s">
        <v>72</v>
      </c>
    </row>
    <row r="16" spans="1:5" ht="17" thickBot="1">
      <c r="B16" s="2" t="s">
        <v>61</v>
      </c>
      <c r="C16" s="2" t="s">
        <v>62</v>
      </c>
      <c r="D16" s="2">
        <v>152.99999999878776</v>
      </c>
      <c r="E16" s="2">
        <v>52.88463931862578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5519-2A69-7E43-99D1-DE69631A14D4}">
  <dimension ref="A1:J15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43.6640625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>
      <c r="A1" s="1" t="s">
        <v>73</v>
      </c>
    </row>
    <row r="2" spans="1:10">
      <c r="A2" s="1" t="s">
        <v>31</v>
      </c>
    </row>
    <row r="3" spans="1:10">
      <c r="A3" s="1" t="s">
        <v>66</v>
      </c>
    </row>
    <row r="5" spans="1:10" ht="17" thickBot="1"/>
    <row r="6" spans="1:10">
      <c r="B6" s="7"/>
      <c r="C6" s="7" t="s">
        <v>74</v>
      </c>
      <c r="D6" s="7"/>
    </row>
    <row r="7" spans="1:10" ht="17" thickBot="1">
      <c r="B7" s="8" t="s">
        <v>43</v>
      </c>
      <c r="C7" s="8" t="s">
        <v>44</v>
      </c>
      <c r="D7" s="8" t="s">
        <v>68</v>
      </c>
    </row>
    <row r="8" spans="1:10" ht="17" thickBot="1">
      <c r="B8" s="2" t="s">
        <v>53</v>
      </c>
      <c r="C8" s="2" t="s">
        <v>89</v>
      </c>
      <c r="D8" s="5">
        <v>43670.858834408413</v>
      </c>
    </row>
    <row r="10" spans="1:10" ht="17" thickBot="1"/>
    <row r="11" spans="1:10">
      <c r="B11" s="7"/>
      <c r="C11" s="7" t="s">
        <v>75</v>
      </c>
      <c r="D11" s="7"/>
      <c r="F11" s="7" t="s">
        <v>76</v>
      </c>
      <c r="G11" s="7" t="s">
        <v>74</v>
      </c>
      <c r="I11" s="7" t="s">
        <v>79</v>
      </c>
      <c r="J11" s="7" t="s">
        <v>74</v>
      </c>
    </row>
    <row r="12" spans="1:10" ht="17" thickBot="1">
      <c r="B12" s="8" t="s">
        <v>43</v>
      </c>
      <c r="C12" s="8" t="s">
        <v>44</v>
      </c>
      <c r="D12" s="8" t="s">
        <v>68</v>
      </c>
      <c r="F12" s="8" t="s">
        <v>77</v>
      </c>
      <c r="G12" s="8" t="s">
        <v>78</v>
      </c>
      <c r="I12" s="8" t="s">
        <v>77</v>
      </c>
      <c r="J12" s="8" t="s">
        <v>78</v>
      </c>
    </row>
    <row r="13" spans="1:10">
      <c r="B13" s="4" t="s">
        <v>54</v>
      </c>
      <c r="C13" s="4" t="s">
        <v>55</v>
      </c>
      <c r="D13" s="6">
        <v>156.75113161199053</v>
      </c>
      <c r="F13" s="6">
        <v>0</v>
      </c>
      <c r="G13" s="6">
        <v>85</v>
      </c>
      <c r="I13" s="6">
        <v>250</v>
      </c>
      <c r="J13" s="6">
        <v>18835</v>
      </c>
    </row>
    <row r="14" spans="1:10">
      <c r="B14" s="4" t="s">
        <v>57</v>
      </c>
      <c r="C14" s="4" t="s">
        <v>58</v>
      </c>
      <c r="D14" s="6">
        <v>206.74692947124043</v>
      </c>
      <c r="F14" s="6">
        <v>0</v>
      </c>
      <c r="G14" s="6">
        <v>110</v>
      </c>
      <c r="I14" s="6">
        <v>398.5</v>
      </c>
      <c r="J14" s="6">
        <v>20035</v>
      </c>
    </row>
    <row r="15" spans="1:10" ht="17" thickBot="1">
      <c r="B15" s="2" t="s">
        <v>59</v>
      </c>
      <c r="C15" s="2" t="s">
        <v>60</v>
      </c>
      <c r="D15" s="5">
        <v>356.7477949908984</v>
      </c>
      <c r="F15" s="5">
        <v>0</v>
      </c>
      <c r="G15" s="5">
        <v>125</v>
      </c>
      <c r="I15" s="5">
        <v>597</v>
      </c>
      <c r="J15" s="5">
        <v>21020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0308-ADE3-BD47-A142-22AE0D8DF79F}">
  <dimension ref="A1:J15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29.33203125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>
      <c r="A1" s="1" t="s">
        <v>73</v>
      </c>
    </row>
    <row r="2" spans="1:10">
      <c r="A2" s="1" t="s">
        <v>31</v>
      </c>
    </row>
    <row r="3" spans="1:10">
      <c r="A3" s="1" t="s">
        <v>96</v>
      </c>
    </row>
    <row r="5" spans="1:10" ht="17" thickBot="1"/>
    <row r="6" spans="1:10">
      <c r="B6" s="10"/>
      <c r="C6" s="10" t="s">
        <v>74</v>
      </c>
      <c r="D6" s="10"/>
    </row>
    <row r="7" spans="1:10" ht="17" thickBot="1">
      <c r="B7" s="11" t="s">
        <v>43</v>
      </c>
      <c r="C7" s="11" t="s">
        <v>44</v>
      </c>
      <c r="D7" s="11" t="s">
        <v>68</v>
      </c>
    </row>
    <row r="8" spans="1:10" ht="17" thickBot="1">
      <c r="B8" s="2" t="s">
        <v>53</v>
      </c>
      <c r="C8" s="2" t="s">
        <v>29</v>
      </c>
      <c r="D8" s="5">
        <v>43835.269589515578</v>
      </c>
    </row>
    <row r="10" spans="1:10" ht="17" thickBot="1"/>
    <row r="11" spans="1:10">
      <c r="B11" s="10"/>
      <c r="C11" s="10" t="s">
        <v>75</v>
      </c>
      <c r="D11" s="10"/>
      <c r="F11" s="10" t="s">
        <v>76</v>
      </c>
      <c r="G11" s="10" t="s">
        <v>74</v>
      </c>
      <c r="I11" s="10" t="s">
        <v>79</v>
      </c>
      <c r="J11" s="10" t="s">
        <v>74</v>
      </c>
    </row>
    <row r="12" spans="1:10" ht="17" thickBot="1">
      <c r="B12" s="11" t="s">
        <v>43</v>
      </c>
      <c r="C12" s="11" t="s">
        <v>44</v>
      </c>
      <c r="D12" s="11" t="s">
        <v>68</v>
      </c>
      <c r="F12" s="11" t="s">
        <v>77</v>
      </c>
      <c r="G12" s="11" t="s">
        <v>78</v>
      </c>
      <c r="I12" s="11" t="s">
        <v>77</v>
      </c>
      <c r="J12" s="11" t="s">
        <v>78</v>
      </c>
    </row>
    <row r="13" spans="1:10">
      <c r="B13" s="4" t="s">
        <v>54</v>
      </c>
      <c r="C13" s="4" t="s">
        <v>55</v>
      </c>
      <c r="D13" s="6">
        <v>152.86713658040441</v>
      </c>
      <c r="F13" s="6">
        <v>0</v>
      </c>
      <c r="G13" s="6">
        <v>85</v>
      </c>
      <c r="I13" s="6">
        <v>250</v>
      </c>
      <c r="J13" s="6">
        <v>18835</v>
      </c>
    </row>
    <row r="14" spans="1:10">
      <c r="B14" s="4" t="s">
        <v>57</v>
      </c>
      <c r="C14" s="4" t="s">
        <v>58</v>
      </c>
      <c r="D14" s="6">
        <v>202.8685866201705</v>
      </c>
      <c r="F14" s="6">
        <v>0</v>
      </c>
      <c r="G14" s="6">
        <v>110</v>
      </c>
      <c r="I14" s="6">
        <v>398.5</v>
      </c>
      <c r="J14" s="6">
        <v>20035</v>
      </c>
    </row>
    <row r="15" spans="1:10" ht="17" thickBot="1">
      <c r="B15" s="2" t="s">
        <v>59</v>
      </c>
      <c r="C15" s="2" t="s">
        <v>60</v>
      </c>
      <c r="D15" s="5">
        <v>352.88446271110575</v>
      </c>
      <c r="F15" s="5">
        <v>0</v>
      </c>
      <c r="G15" s="5">
        <v>125</v>
      </c>
      <c r="I15" s="5">
        <v>597</v>
      </c>
      <c r="J15" s="5">
        <v>21020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Exercise1</vt:lpstr>
      <vt:lpstr>Answer Report-Seats 150  </vt:lpstr>
      <vt:lpstr>Answer Report-Seats 153</vt:lpstr>
      <vt:lpstr>Sensitivity Report-Seats 150</vt:lpstr>
      <vt:lpstr>Sensitivity Report-Seats 153 </vt:lpstr>
      <vt:lpstr>Limits Report-Seats 150 </vt:lpstr>
      <vt:lpstr>Limits Report-Seats 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2020-06-17T19:49:54Z</dcterms:created>
  <dcterms:modified xsi:type="dcterms:W3CDTF">2020-06-23T18:52:01Z</dcterms:modified>
</cp:coreProperties>
</file>