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9e816d4e4c8d97d4/Documents/"/>
    </mc:Choice>
  </mc:AlternateContent>
  <xr:revisionPtr revIDLastSave="1279" documentId="8_{BEF5D24B-13EC-46F2-AA15-A0218CF0AB8D}" xr6:coauthVersionLast="47" xr6:coauthVersionMax="47" xr10:uidLastSave="{21070944-B180-4EAD-A88A-02E70AB8DB95}"/>
  <bookViews>
    <workbookView xWindow="-108" yWindow="-108" windowWidth="23256" windowHeight="12456" tabRatio="824" activeTab="2" xr2:uid="{5172002C-9A6B-4438-BEF0-F7C7640F6E4F}"/>
  </bookViews>
  <sheets>
    <sheet name="Sales Data" sheetId="1" r:id="rId1"/>
    <sheet name="KPI's" sheetId="2" r:id="rId2"/>
    <sheet name="Dashboard" sheetId="3" r:id="rId3"/>
    <sheet name="Sunbust" sheetId="4" r:id="rId4"/>
  </sheets>
  <definedNames>
    <definedName name="_xlchart.v1.0" hidden="1">'KPI''s'!$AF$7:$AF$11</definedName>
    <definedName name="_xlchart.v1.1" hidden="1">'KPI''s'!$AG$7:$AG$11</definedName>
    <definedName name="_xlchart.v1.2" hidden="1">Sunbust!$E$8:$F$19</definedName>
    <definedName name="_xlchart.v1.3" hidden="1">Sunbust!$G$7</definedName>
    <definedName name="_xlchart.v1.4" hidden="1">Sunbust!$G$8:$G$19</definedName>
    <definedName name="_xlcn.WorksheetConnection_SalesData_Dashboard.xlsxTable31" hidden="1">Table3[]</definedName>
    <definedName name="Slicer_Month">#N/A</definedName>
    <definedName name="Slicer_Year">#N/A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Sales Data_Dashboard.xlsx!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 i="2" l="1"/>
  <c r="V3" i="2" s="1"/>
  <c r="W3" i="2" s="1"/>
  <c r="V8" i="2" s="1" a="1"/>
  <c r="V8" i="2" s="1"/>
  <c r="O6" i="2"/>
  <c r="O7" i="2"/>
  <c r="O8" i="2"/>
  <c r="O9" i="2"/>
  <c r="O10" i="2"/>
  <c r="O11" i="2"/>
  <c r="O12" i="2"/>
  <c r="O13" i="2"/>
  <c r="O14" i="2"/>
  <c r="O15" i="2"/>
  <c r="O16" i="2"/>
  <c r="O5" i="2"/>
  <c r="J10" i="2"/>
  <c r="J7" i="2"/>
  <c r="J6" i="1"/>
  <c r="J3" i="1"/>
  <c r="J2" i="1"/>
  <c r="D6" i="2"/>
  <c r="U8" i="2" l="1" a="1"/>
  <c r="U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351F82-36CF-4894-95B6-108579916F3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E85EC3-5568-4385-ACED-659103EA5AE3}" name="WorksheetConnection_Sales Data_Dashboard.xlsx!Table3" type="102" refreshedVersion="8" minRefreshableVersion="5">
    <extLst>
      <ext xmlns:x15="http://schemas.microsoft.com/office/spreadsheetml/2010/11/main" uri="{DE250136-89BD-433C-8126-D09CA5730AF9}">
        <x15:connection id="Table3" autoDelete="1">
          <x15:rangePr sourceName="_xlcn.WorksheetConnection_SalesData_Dashboard.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<sst xmlns="http://schemas.openxmlformats.org/spreadsheetml/2006/main" count="6611" uniqueCount="324">
  <si>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</si>
  <si>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</si>
  <si>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</si>
  <si>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</si>
  <si>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</si>
  <si>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</si>
  <si>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</si>
  <si>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</si>
  <si>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</si>
  <si>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</si>
  <si>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</si>
  <si>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</si>
  <si>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</si>
  <si>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</si>
  <si>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</si>
  <si>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</si>
  <si>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</si>
  <si>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</si>
  <si>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</si>
  <si>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</si>
  <si>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</si>
  <si>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</si>
  <si>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</si>
  <si>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</si>
  <si>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</si>
  <si>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</si>
  <si>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</si>
  <si>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</si>
  <si>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</si>
  <si>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</si>
  <si>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</si>
  <si>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</si>
  <si>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</si>
  <si>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</si>
  <si>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</si>
  <si>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</si>
  <si>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</si>
  <si>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</si>
  <si>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</si>
  <si>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</si>
  <si>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</si>
  <si>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</si>
  <si>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</si>
  <si>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</si>
  <si>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</si>
  <si>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</si>
  <si>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</si>
  <si>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</si>
  <si>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</si>
  <si>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</si>
  <si>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</si>
  <si>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</si>
  <si>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</si>
  <si>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</si>
  <si>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</si>
  <si>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</si>
  <si>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</si>
  <si>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</si>
  <si>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</si>
  <si>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</si>
  <si>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</si>
  <si>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</si>
  <si>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</si>
  <si>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</si>
  <si>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</si>
  <si>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</si>
  <si>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</si>
  <si>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</si>
  <si>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</si>
  <si>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</si>
  <si>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</si>
  <si>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</si>
  <si>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</si>
  <si>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</si>
  <si>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</si>
  <si>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</si>
  <si>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</si>
  <si>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</si>
  <si>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</si>
  <si>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</si>
  <si>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</si>
  <si>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</si>
  <si>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</si>
  <si>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</si>
  <si>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</si>
  <si>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</si>
  <si>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</si>
  <si>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</si>
  <si>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</si>
  <si>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</si>
  <si>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</si>
  <si>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</si>
  <si>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</si>
  <si>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</si>
  <si>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</si>
  <si>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</si>
  <si>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</si>
  <si>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</si>
  <si>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</si>
  <si>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</si>
  <si>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</si>
  <si>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</si>
  <si>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</si>
  <si>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</si>
  <si>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</si>
  <si>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</si>
  <si>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</si>
  <si>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</si>
  <si>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</si>
  <si>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</si>
  <si>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</si>
  <si>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</si>
  <si>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</si>
  <si>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</si>
  <si>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</si>
  <si>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</si>
  <si>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</si>
  <si>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</si>
  <si>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</si>
  <si>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</si>
  <si>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</si>
  <si>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</si>
  <si>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</si>
  <si>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</si>
  <si>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</si>
  <si>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</si>
  <si>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</si>
  <si>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</si>
  <si>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</si>
  <si>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</si>
  <si>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</si>
  <si>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</si>
  <si>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</si>
  <si>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</si>
  <si>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</si>
  <si>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</si>
  <si>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</si>
  <si>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</si>
  <si>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</si>
  <si>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</si>
  <si>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</si>
  <si>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</si>
  <si>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</si>
  <si>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</si>
  <si>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</si>
  <si>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</si>
  <si>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</si>
  <si>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</si>
  <si>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</si>
  <si>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</si>
  <si>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</si>
  <si>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</si>
  <si>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</si>
  <si>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</si>
  <si>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</si>
  <si>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</si>
  <si>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</si>
  <si>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</si>
  <si>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</si>
  <si>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</si>
  <si>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</si>
  <si>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</si>
  <si>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</si>
  <si>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</si>
  <si>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</si>
  <si>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</si>
  <si>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</si>
  <si>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</si>
  <si>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</si>
  <si>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</si>
  <si>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</si>
  <si>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</si>
  <si>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</si>
  <si>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</si>
  <si>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</si>
  <si>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</si>
  <si>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</si>
  <si>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</si>
  <si>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</si>
  <si>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</si>
  <si>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</si>
  <si>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</si>
  <si>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</si>
  <si>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</si>
  <si>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</si>
  <si>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</si>
  <si>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</si>
  <si>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</si>
  <si>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</si>
  <si>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</si>
  <si>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</si>
  <si>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</si>
  <si>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</si>
  <si>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</si>
  <si>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</si>
  <si>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</si>
  <si>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</si>
  <si>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</si>
  <si>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</si>
  <si>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</si>
  <si>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</si>
  <si>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</si>
  <si>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</si>
  <si>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</si>
  <si>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</si>
  <si>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</si>
  <si>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</si>
  <si>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</si>
  <si>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</si>
  <si>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</si>
  <si>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</si>
  <si>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</si>
  <si>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</si>
  <si>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</si>
  <si>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</si>
  <si>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</si>
  <si>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</si>
  <si>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</si>
  <si>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</si>
  <si>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</si>
  <si>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</si>
  <si>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</si>
  <si>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</si>
  <si>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</si>
  <si>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</si>
  <si>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</si>
  <si>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</si>
  <si>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</si>
  <si>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</si>
  <si>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</si>
  <si>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</si>
  <si>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</si>
  <si>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</si>
  <si>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</si>
  <si>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</si>
  <si>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</si>
  <si>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</si>
  <si>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</si>
  <si>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</si>
  <si>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</si>
  <si>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</si>
  <si>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</si>
  <si>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</si>
  <si>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</si>
  <si>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</si>
  <si>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</si>
  <si>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</si>
  <si>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</si>
  <si>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</si>
  <si>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</si>
  <si>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</si>
  <si>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</si>
  <si>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</si>
  <si>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</si>
  <si>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</si>
  <si>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</si>
  <si>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</si>
  <si>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</si>
  <si>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</si>
  <si>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</si>
  <si>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</si>
  <si>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</si>
  <si>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</si>
  <si>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</si>
  <si>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</si>
  <si>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</si>
  <si>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</si>
  <si>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</si>
  <si>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</si>
  <si>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</si>
  <si>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</si>
  <si>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</si>
  <si>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</si>
  <si>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</si>
  <si>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</si>
  <si>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</si>
  <si>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</si>
  <si>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</si>
  <si>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</si>
  <si>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</si>
  <si>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</si>
  <si>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</si>
  <si>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</si>
  <si>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</si>
  <si>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</si>
  <si>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</si>
  <si>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</si>
  <si>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</si>
  <si>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</si>
  <si>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</si>
  <si>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</si>
  <si>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</si>
  <si>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</si>
  <si>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</si>
  <si>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</si>
  <si>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</si>
  <si>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</si>
  <si>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</si>
  <si>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</si>
  <si>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</si>
  <si>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</si>
  <si>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</si>
  <si>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</si>
  <si>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</si>
  <si>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</si>
  <si>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</si>
  <si>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</si>
  <si>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</si>
  <si>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</si>
  <si>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</si>
  <si>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</si>
  <si>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</si>
  <si>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</si>
  <si>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Marign</t>
  </si>
  <si>
    <t>Row Labels</t>
  </si>
  <si>
    <t>Sum of Sales ('000)</t>
  </si>
  <si>
    <t>Sum of Profit ('000)</t>
  </si>
  <si>
    <t>Profit %</t>
  </si>
  <si>
    <t>Grand Total</t>
  </si>
  <si>
    <t xml:space="preserve"> </t>
  </si>
  <si>
    <t>Sales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</si>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</sst>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409]#,##0_ ;\-[$$-409]#,##0\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2" fillId="2" borderId="0" xfId="0" applyFont="1" applyFill="1"/>
    <xf numFmtId="43" fontId="0" fillId="0" borderId="0" xfId="1" applyFont="1"/>
    <xf numFmtId="14" fontId="0" fillId="0" borderId="0" xfId="0" applyNumberFormat="1"/>
    <xf numFmtId="0" fontId="0" fillId="3" borderId="0" xfId="0" applyFill="1"/>
    <xf numFmtId="10" fontId="0" fillId="0" borderId="0" xfId="2" applyNumberFormat="1" applyFon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4" fontId="2" fillId="0" borderId="0" xfId="0" applyNumberFormat="1" applyFont="1"/>
    <xf numFmtId="0" fontId="2" fillId="0" borderId="0" xfId="0" applyFont="1"/>
    <xf numFmtId="165" fontId="2" fillId="0" borderId="0" xfId="0" applyNumberFormat="1" applyFont="1"/>
    <xf numFmtId="9" fontId="0" fillId="0" borderId="0" xfId="2" applyFont="1"/>
    <xf numFmtId="0" fontId="2" fillId="4" borderId="1" xfId="0" applyFont="1" applyFill="1" applyBorder="1"/>
    <xf numFmtId="164" fontId="0" fillId="0" borderId="0" xfId="0" pivotButton="1" applyNumberFormat="1"/>
    <xf numFmtId="164" fontId="0" fillId="0" borderId="0" xfId="0" applyNumberFormat="1" applyAlignment="1">
      <alignment horizontal="left"/>
    </xf>
    <xf numFmtId="0" fontId="0" fillId="0" borderId="2" xfId="0" applyBorder="1"/>
    <xf numFmtId="164" fontId="0" fillId="0" borderId="2" xfId="1" applyNumberFormat="1" applyFont="1" applyBorder="1"/>
    <xf numFmtId="9" fontId="0" fillId="0" borderId="0" xfId="0" applyNumberFormat="1"/>
    <xf numFmtId="0" fontId="2" fillId="0" borderId="2" xfId="0" applyFont="1" applyBorder="1"/>
    <xf numFmtId="0" fontId="0" fillId="0" borderId="2" xfId="0" applyBorder="1" applyAlignment="1">
      <alignment horizontal="left"/>
    </xf>
    <xf numFmtId="9" fontId="0" fillId="0" borderId="2" xfId="0" applyNumberFormat="1" applyBorder="1"/>
    <xf numFmtId="0" fontId="0" fillId="0" borderId="0" xfId="0" applyAlignment="1">
      <alignment horizontal="left" indent="1"/>
    </xf>
    <xf numFmtId="0" fontId="2" fillId="0" borderId="1" xfId="0" applyFont="1" applyBorder="1"/>
  </cellXfs>
  <cellStyles count="3">
    <cellStyle name="Comma" xfId="1" builtinId="3"/>
    <cellStyle name="Normal" xfId="0" builtinId="0"/>
    <cellStyle name="Percent" xfId="2" builtinId="5"/>
  </cellStyles>
  <dxfs count="35">
    <dxf>
      <numFmt numFmtId="164" formatCode="_ * #,##0_ ;_ * \-#,##0_ ;_ * &quot;-&quot;??_ ;_ @_ "/>
    </dxf>
    <dxf>
      <numFmt numFmtId="164" formatCode="_ * #,##0_ ;_ * \-#,##0_ ;_ * &quot;-&quot;??_ ;_ @_ "/>
    </dxf>
    <dxf>
      <numFmt numFmtId="13" formatCode="0%"/>
    </dxf>
    <dxf>
      <numFmt numFmtId="13" formatCode="0%"/>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3" formatCode="0%"/>
    </dxf>
    <dxf>
      <numFmt numFmtId="164" formatCode="_ * #,##0_ ;_ * \-#,##0_ ;_ * &quot;-&quot;??_ ;_ @_ "/>
    </dxf>
    <dxf>
      <numFmt numFmtId="164" formatCode="_ * #,##0_ ;_ * \-#,##0_ ;_ * &quot;-&quot;??_ ;_ @_ "/>
    </dxf>
    <dxf>
      <numFmt numFmtId="165" formatCode="[$$-409]#,##0_ ;\-[$$-409]#,##0\ "/>
    </dxf>
    <dxf>
      <numFmt numFmtId="164"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sz val="8"/>
        <color theme="1"/>
      </font>
      <border diagonalUp="0" diagonalDown="0">
        <left/>
        <right/>
        <top/>
        <bottom/>
        <vertical/>
        <horizontal/>
      </border>
    </dxf>
    <dxf>
      <font>
        <sz val="8"/>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My Slicer Style Light1 2" pivot="0" table="0" count="10" xr9:uid="{A8F2613B-C20C-41D3-B924-B66521F7628B}">
      <tableStyleElement type="wholeTable" dxfId="34"/>
      <tableStyleElement type="headerRow" dxfId="3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Style 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10/relationships/person" Target="persons/person.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powerPivotData" Target="model/item.data"/><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Data_Dashboard.xlsx]KPI's!PivotTable2</c:name>
    <c:fmtId val="3"/>
  </c:pivotSource>
  <c:chart>
    <c:title>
      <c:tx>
        <c:rich>
          <a:bodyPr rot="0" spcFirstLastPara="1" vertOverflow="ellipsis" vert="horz" wrap="square" anchor="ctr" anchorCtr="1"/>
          <a:lstStyle/>
          <a:p>
            <a:pPr>
              <a:defRPr sz="700" b="1" i="0" u="none" strike="noStrike" kern="1200" spc="0" baseline="0">
                <a:solidFill>
                  <a:sysClr val="windowText" lastClr="000000"/>
                </a:solidFill>
                <a:latin typeface="+mn-lt"/>
                <a:ea typeface="+mn-ea"/>
                <a:cs typeface="+mn-cs"/>
              </a:defRPr>
            </a:pPr>
            <a:r>
              <a:rPr lang="en-IN" sz="700" b="1">
                <a:solidFill>
                  <a:sysClr val="windowText" lastClr="000000"/>
                </a:solidFill>
                <a:latin typeface="+mn-lt"/>
              </a:rPr>
              <a:t>Sales</a:t>
            </a:r>
            <a:r>
              <a:rPr lang="en-IN" sz="700" b="1" baseline="0">
                <a:solidFill>
                  <a:sysClr val="windowText" lastClr="000000"/>
                </a:solidFill>
                <a:latin typeface="+mn-lt"/>
              </a:rPr>
              <a:t> ('000) &amp; Profit (%) By Month</a:t>
            </a:r>
            <a:endParaRPr lang="en-IN" sz="700" b="1">
              <a:solidFill>
                <a:sysClr val="windowText" lastClr="000000"/>
              </a:solidFill>
              <a:latin typeface="+mn-lt"/>
            </a:endParaRPr>
          </a:p>
        </c:rich>
      </c:tx>
      <c:layout>
        <c:manualLayout>
          <c:xMode val="edge"/>
          <c:yMode val="edge"/>
          <c:x val="0.28144138739123259"/>
          <c:y val="2.7620884868757301E-2"/>
        </c:manualLayout>
      </c:layout>
      <c:overlay val="0"/>
      <c:spPr>
        <a:noFill/>
        <a:ln>
          <a:noFill/>
        </a:ln>
        <a:effectLst/>
      </c:spPr>
      <c:txPr>
        <a:bodyPr rot="0" spcFirstLastPara="1" vertOverflow="ellipsis" vert="horz" wrap="square" anchor="ctr" anchorCtr="1"/>
        <a:lstStyle/>
        <a:p>
          <a:pPr>
            <a:defRPr sz="700" b="1" i="0" u="none" strike="noStrike" kern="1200" spc="0" baseline="0">
              <a:solidFill>
                <a:sysClr val="windowText" lastClr="000000"/>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dLbl>
          <c:idx val="0"/>
          <c:tx>
            <c:rich>
              <a:bodyPr/>
              <a:lstStyle/>
              <a:p>
                <a:fld id="{3B4C5CF2-35E1-49FD-92A0-479B30F896A0}"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dLbl>
          <c:idx val="0"/>
          <c:tx>
            <c:rich>
              <a:bodyPr/>
              <a:lstStyle/>
              <a:p>
                <a:fld id="{72DBDE65-8356-4FB2-86E5-B3EA971964B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a:lstStyle/>
              <a:p>
                <a:fld id="{C2DFC0AD-53BF-43CD-A5BC-DC9BD5C5990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a:lstStyle/>
              <a:p>
                <a:fld id="{195DB5E1-DD43-4E9A-8D53-9B7D0F3238D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a:lstStyle/>
              <a:p>
                <a:fld id="{FBE4D7C8-DADF-4875-9DBE-87488F8E5D2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a:lstStyle/>
              <a:p>
                <a:fld id="{499A9728-B1CF-4805-BA17-CB59BD446AA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a:lstStyle/>
              <a:p>
                <a:fld id="{47029A60-7E60-4B32-B649-C6C8FBF66DAC}"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a:lstStyle/>
              <a:p>
                <a:fld id="{865AB5C3-CD27-41BB-822F-FFECA5025E9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tx>
            <c:rich>
              <a:bodyPr/>
              <a:lstStyle/>
              <a:p>
                <a:fld id="{62C5C16C-6673-4181-90F8-816EE426EEE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dLbl>
          <c:idx val="0"/>
          <c:tx>
            <c:rich>
              <a:bodyPr/>
              <a:lstStyle/>
              <a:p>
                <a:fld id="{571CD953-E5F9-4C40-8F42-3B519E63A09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dLbl>
          <c:idx val="0"/>
          <c:tx>
            <c:rich>
              <a:bodyPr/>
              <a:lstStyle/>
              <a:p>
                <a:fld id="{D602BD62-A1A4-4DAB-B729-8603F83B231D}"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dLbl>
          <c:idx val="0"/>
          <c:tx>
            <c:rich>
              <a:bodyPr/>
              <a:lstStyle/>
              <a:p>
                <a:fld id="{21E646F7-4990-4E0A-8D1C-5A0E8D87764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68C320D9-8340-4AA1-B1EF-D86630049566}" type="CELLRANGE">
                  <a:rPr lang="en-US"/>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0CB48015-ABA6-4C09-A307-B307CA4B658E}"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0685433E-53EC-4A37-9841-F43C6859DC8F}"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9B73E014-CD32-4C15-A2FF-AAC6B526272A}"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BE40C5E8-B7CE-4A02-9505-C22B3632C864}"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ED87CD5F-96FB-4934-BD55-3F8EDA27B8ED}"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873AEEA7-D76F-4C9E-AA6C-79451061D0B3}"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A5008CBA-48E3-4113-94C2-7E1436B6AC76}"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3F0B563D-3BAE-4C79-81E6-BC2678BCB95B}"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D53BF0B6-1504-4151-AA59-BD1B97257989}"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F8A7EC66-C104-439B-B320-8A4DC5BCA31B}"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fld id="{C18E7D44-DD5B-4AB0-A1B8-0CCCC99FCEBB}" type="CELLRANGE">
                  <a:rPr lang="en-IN"/>
                  <a:pPr>
                    <a:defRPr sz="500"/>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5.0984963485819129E-2"/>
          <c:y val="6.2769004582457044E-2"/>
          <c:w val="0.90213917667602173"/>
          <c:h val="0.73714052070805158"/>
        </c:manualLayout>
      </c:layout>
      <c:barChart>
        <c:barDir val="col"/>
        <c:grouping val="stacked"/>
        <c:varyColors val="0"/>
        <c:ser>
          <c:idx val="0"/>
          <c:order val="0"/>
          <c:tx>
            <c:strRef>
              <c:f>'KPI''s'!$O$5:$O$16</c:f>
              <c:strCache>
                <c:ptCount val="1"/>
                <c:pt idx="0">
                  <c:v>Sum of Sales ('000)</c:v>
                </c:pt>
              </c:strCache>
            </c:strRef>
          </c:tx>
          <c:spPr>
            <a:solidFill>
              <a:schemeClr val="accent1">
                <a:lumMod val="60000"/>
                <a:lumOff val="40000"/>
              </a:schemeClr>
            </a:solidFill>
            <a:ln>
              <a:noFill/>
            </a:ln>
            <a:effectLst/>
          </c:spPr>
          <c:invertIfNegative val="0"/>
          <c:cat>
            <c:strRef>
              <c:f>'KPI''s'!$O$5:$O$16</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'KPI''s'!$O$5:$O$16</c:f>
              <c:numCache>
                <c:formatCode>_ * #,##0_ ;_ * \-#,##0_ ;_ * "-"??_ ;_ @_ </c:formatCode>
                <c:ptCount val="12"/>
                <c:pt idx="0">
                  <c:v>11001.632280000003</c:v>
                </c:pt>
                <c:pt idx="1">
                  <c:v>11259.071220000003</c:v>
                </c:pt>
                <c:pt idx="2">
                  <c:v>11315.623335</c:v>
                </c:pt>
                <c:pt idx="3">
                  <c:v>6964.9451250000002</c:v>
                </c:pt>
                <c:pt idx="4">
                  <c:v>10870.125610000001</c:v>
                </c:pt>
                <c:pt idx="5">
                  <c:v>13152.14379</c:v>
                </c:pt>
                <c:pt idx="6">
                  <c:v>10844.09965</c:v>
                </c:pt>
                <c:pt idx="7">
                  <c:v>8188.402</c:v>
                </c:pt>
                <c:pt idx="8">
                  <c:v>11253.334614999998</c:v>
                </c:pt>
                <c:pt idx="9">
                  <c:v>7978.2783199999985</c:v>
                </c:pt>
                <c:pt idx="10">
                  <c:v>6777.9401699999971</c:v>
                </c:pt>
                <c:pt idx="11">
                  <c:v>9120.754144999999</c:v>
                </c:pt>
              </c:numCache>
            </c:numRef>
          </c:val>
          <c:extLst>
            <c:ext xmlns:c16="http://schemas.microsoft.com/office/drawing/2014/chart" uri="{C3380CC4-5D6E-409C-BE32-E72D297353CC}">
              <c16:uniqueId val="{00000000-7300-4896-853F-72C0009B8418}"/>
            </c:ext>
          </c:extLst>
        </c:ser>
        <c:ser>
          <c:idx val="1"/>
          <c:order val="1"/>
          <c:tx>
            <c:strRef>
              <c:f>'KPI''s'!$O$5:$O$16</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7300-4896-853F-72C0009B8418}"/>
              </c:ext>
            </c:extLst>
          </c:dPt>
          <c:dPt>
            <c:idx val="1"/>
            <c:invertIfNegative val="0"/>
            <c:bubble3D val="0"/>
            <c:extLst>
              <c:ext xmlns:c16="http://schemas.microsoft.com/office/drawing/2014/chart" uri="{C3380CC4-5D6E-409C-BE32-E72D297353CC}">
                <c16:uniqueId val="{00000003-7300-4896-853F-72C0009B8418}"/>
              </c:ext>
            </c:extLst>
          </c:dPt>
          <c:dPt>
            <c:idx val="2"/>
            <c:invertIfNegative val="0"/>
            <c:bubble3D val="0"/>
            <c:extLst>
              <c:ext xmlns:c16="http://schemas.microsoft.com/office/drawing/2014/chart" uri="{C3380CC4-5D6E-409C-BE32-E72D297353CC}">
                <c16:uniqueId val="{00000004-7300-4896-853F-72C0009B8418}"/>
              </c:ext>
            </c:extLst>
          </c:dPt>
          <c:dPt>
            <c:idx val="3"/>
            <c:invertIfNegative val="0"/>
            <c:bubble3D val="0"/>
            <c:extLst>
              <c:ext xmlns:c16="http://schemas.microsoft.com/office/drawing/2014/chart" uri="{C3380CC4-5D6E-409C-BE32-E72D297353CC}">
                <c16:uniqueId val="{00000005-7300-4896-853F-72C0009B8418}"/>
              </c:ext>
            </c:extLst>
          </c:dPt>
          <c:dPt>
            <c:idx val="4"/>
            <c:invertIfNegative val="0"/>
            <c:bubble3D val="0"/>
            <c:extLst>
              <c:ext xmlns:c16="http://schemas.microsoft.com/office/drawing/2014/chart" uri="{C3380CC4-5D6E-409C-BE32-E72D297353CC}">
                <c16:uniqueId val="{00000006-7300-4896-853F-72C0009B8418}"/>
              </c:ext>
            </c:extLst>
          </c:dPt>
          <c:dPt>
            <c:idx val="5"/>
            <c:invertIfNegative val="0"/>
            <c:bubble3D val="0"/>
            <c:extLst>
              <c:ext xmlns:c16="http://schemas.microsoft.com/office/drawing/2014/chart" uri="{C3380CC4-5D6E-409C-BE32-E72D297353CC}">
                <c16:uniqueId val="{00000007-7300-4896-853F-72C0009B8418}"/>
              </c:ext>
            </c:extLst>
          </c:dPt>
          <c:dPt>
            <c:idx val="6"/>
            <c:invertIfNegative val="0"/>
            <c:bubble3D val="0"/>
            <c:extLst>
              <c:ext xmlns:c16="http://schemas.microsoft.com/office/drawing/2014/chart" uri="{C3380CC4-5D6E-409C-BE32-E72D297353CC}">
                <c16:uniqueId val="{00000008-7300-4896-853F-72C0009B8418}"/>
              </c:ext>
            </c:extLst>
          </c:dPt>
          <c:dPt>
            <c:idx val="7"/>
            <c:invertIfNegative val="0"/>
            <c:bubble3D val="0"/>
            <c:extLst>
              <c:ext xmlns:c16="http://schemas.microsoft.com/office/drawing/2014/chart" uri="{C3380CC4-5D6E-409C-BE32-E72D297353CC}">
                <c16:uniqueId val="{00000009-7300-4896-853F-72C0009B8418}"/>
              </c:ext>
            </c:extLst>
          </c:dPt>
          <c:dPt>
            <c:idx val="8"/>
            <c:invertIfNegative val="0"/>
            <c:bubble3D val="0"/>
            <c:extLst>
              <c:ext xmlns:c16="http://schemas.microsoft.com/office/drawing/2014/chart" uri="{C3380CC4-5D6E-409C-BE32-E72D297353CC}">
                <c16:uniqueId val="{0000000A-7300-4896-853F-72C0009B8418}"/>
              </c:ext>
            </c:extLst>
          </c:dPt>
          <c:dPt>
            <c:idx val="9"/>
            <c:invertIfNegative val="0"/>
            <c:bubble3D val="0"/>
            <c:extLst>
              <c:ext xmlns:c16="http://schemas.microsoft.com/office/drawing/2014/chart" uri="{C3380CC4-5D6E-409C-BE32-E72D297353CC}">
                <c16:uniqueId val="{0000000B-7300-4896-853F-72C0009B8418}"/>
              </c:ext>
            </c:extLst>
          </c:dPt>
          <c:dPt>
            <c:idx val="10"/>
            <c:invertIfNegative val="0"/>
            <c:bubble3D val="0"/>
            <c:extLst>
              <c:ext xmlns:c16="http://schemas.microsoft.com/office/drawing/2014/chart" uri="{C3380CC4-5D6E-409C-BE32-E72D297353CC}">
                <c16:uniqueId val="{0000000C-7300-4896-853F-72C0009B8418}"/>
              </c:ext>
            </c:extLst>
          </c:dPt>
          <c:dPt>
            <c:idx val="11"/>
            <c:invertIfNegative val="0"/>
            <c:bubble3D val="0"/>
            <c:extLst>
              <c:ext xmlns:c16="http://schemas.microsoft.com/office/drawing/2014/chart" uri="{C3380CC4-5D6E-409C-BE32-E72D297353CC}">
                <c16:uniqueId val="{0000000D-7300-4896-853F-72C0009B8418}"/>
              </c:ext>
            </c:extLst>
          </c:dPt>
          <c:dLbls>
            <c:dLbl>
              <c:idx val="0"/>
              <c:tx>
                <c:rich>
                  <a:bodyPr/>
                  <a:lstStyle/>
                  <a:p>
                    <a:fld id="{68C320D9-8340-4AA1-B1EF-D8663004956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7300-4896-853F-72C0009B8418}"/>
                </c:ext>
              </c:extLst>
            </c:dLbl>
            <c:dLbl>
              <c:idx val="1"/>
              <c:tx>
                <c:rich>
                  <a:bodyPr/>
                  <a:lstStyle/>
                  <a:p>
                    <a:fld id="{0CB48015-ABA6-4C09-A307-B307CA4B658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300-4896-853F-72C0009B8418}"/>
                </c:ext>
              </c:extLst>
            </c:dLbl>
            <c:dLbl>
              <c:idx val="2"/>
              <c:tx>
                <c:rich>
                  <a:bodyPr/>
                  <a:lstStyle/>
                  <a:p>
                    <a:fld id="{0685433E-53EC-4A37-9841-F43C6859DC8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300-4896-853F-72C0009B8418}"/>
                </c:ext>
              </c:extLst>
            </c:dLbl>
            <c:dLbl>
              <c:idx val="3"/>
              <c:tx>
                <c:rich>
                  <a:bodyPr/>
                  <a:lstStyle/>
                  <a:p>
                    <a:fld id="{9B73E014-CD32-4C15-A2FF-AAC6B526272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300-4896-853F-72C0009B8418}"/>
                </c:ext>
              </c:extLst>
            </c:dLbl>
            <c:dLbl>
              <c:idx val="4"/>
              <c:tx>
                <c:rich>
                  <a:bodyPr/>
                  <a:lstStyle/>
                  <a:p>
                    <a:fld id="{BE40C5E8-B7CE-4A02-9505-C22B3632C86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300-4896-853F-72C0009B8418}"/>
                </c:ext>
              </c:extLst>
            </c:dLbl>
            <c:dLbl>
              <c:idx val="5"/>
              <c:tx>
                <c:rich>
                  <a:bodyPr/>
                  <a:lstStyle/>
                  <a:p>
                    <a:fld id="{ED87CD5F-96FB-4934-BD55-3F8EDA27B8E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300-4896-853F-72C0009B8418}"/>
                </c:ext>
              </c:extLst>
            </c:dLbl>
            <c:dLbl>
              <c:idx val="6"/>
              <c:tx>
                <c:rich>
                  <a:bodyPr/>
                  <a:lstStyle/>
                  <a:p>
                    <a:fld id="{873AEEA7-D76F-4C9E-AA6C-79451061D0B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300-4896-853F-72C0009B8418}"/>
                </c:ext>
              </c:extLst>
            </c:dLbl>
            <c:dLbl>
              <c:idx val="7"/>
              <c:tx>
                <c:rich>
                  <a:bodyPr/>
                  <a:lstStyle/>
                  <a:p>
                    <a:fld id="{A5008CBA-48E3-4113-94C2-7E1436B6AC7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300-4896-853F-72C0009B8418}"/>
                </c:ext>
              </c:extLst>
            </c:dLbl>
            <c:dLbl>
              <c:idx val="8"/>
              <c:tx>
                <c:rich>
                  <a:bodyPr/>
                  <a:lstStyle/>
                  <a:p>
                    <a:fld id="{3F0B563D-3BAE-4C79-81E6-BC2678BCB95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300-4896-853F-72C0009B8418}"/>
                </c:ext>
              </c:extLst>
            </c:dLbl>
            <c:dLbl>
              <c:idx val="9"/>
              <c:tx>
                <c:rich>
                  <a:bodyPr/>
                  <a:lstStyle/>
                  <a:p>
                    <a:fld id="{D53BF0B6-1504-4151-AA59-BD1B9725798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300-4896-853F-72C0009B8418}"/>
                </c:ext>
              </c:extLst>
            </c:dLbl>
            <c:dLbl>
              <c:idx val="10"/>
              <c:tx>
                <c:rich>
                  <a:bodyPr/>
                  <a:lstStyle/>
                  <a:p>
                    <a:fld id="{F8A7EC66-C104-439B-B320-8A4DC5BCA31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300-4896-853F-72C0009B8418}"/>
                </c:ext>
              </c:extLst>
            </c:dLbl>
            <c:dLbl>
              <c:idx val="11"/>
              <c:tx>
                <c:rich>
                  <a:bodyPr/>
                  <a:lstStyle/>
                  <a:p>
                    <a:fld id="{C18E7D44-DD5B-4AB0-A1B8-0CCCC99FCEB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300-4896-853F-72C0009B8418}"/>
                </c:ext>
              </c:extLst>
            </c:dLbl>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'KPI''s'!$O$5:$O$16</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'KPI''s'!$O$5:$O$16</c:f>
              <c:numCache>
                <c:formatCode>_ * #,##0_ ;_ * \-#,##0_ ;_ * "-"??_ ;_ @_ </c:formatCode>
                <c:ptCount val="12"/>
                <c:pt idx="0">
                  <c:v>1563.25028</c:v>
                </c:pt>
                <c:pt idx="1">
                  <c:v>1719.5252199999998</c:v>
                </c:pt>
                <c:pt idx="2">
                  <c:v>1576.859835</c:v>
                </c:pt>
                <c:pt idx="3">
                  <c:v>924.61112499999979</c:v>
                </c:pt>
                <c:pt idx="4">
                  <c:v>1852.0111100000001</c:v>
                </c:pt>
                <c:pt idx="5">
                  <c:v>1936.3537900000006</c:v>
                </c:pt>
                <c:pt idx="6">
                  <c:v>1262.8621499999999</c:v>
                </c:pt>
                <c:pt idx="7">
                  <c:v>1161.2679999999998</c:v>
                </c:pt>
                <c:pt idx="8">
                  <c:v>1558.7156149999998</c:v>
                </c:pt>
                <c:pt idx="9">
                  <c:v>1302.4528200000007</c:v>
                </c:pt>
                <c:pt idx="10">
                  <c:v>726.63816999999995</c:v>
                </c:pt>
                <c:pt idx="11">
                  <c:v>1309.1541450000007</c:v>
                </c:pt>
              </c:numCache>
            </c:numRef>
          </c:val>
          <c:extLst>
            <c:ext xmlns:c15="http://schemas.microsoft.com/office/drawing/2012/chart" uri="{02D57815-91ED-43cb-92C2-25804820EDAC}">
              <c15:datalabelsRange>
                <c15:f>'KPI''s'!$O$5:$O$16</c15:f>
                <c15:dlblRangeCache>
                  <c:ptCount val="12"/>
                  <c:pt idx="0">
                    <c:v>14%</c:v>
                  </c:pt>
                  <c:pt idx="1">
                    <c:v>15%</c:v>
                  </c:pt>
                  <c:pt idx="2">
                    <c:v>14%</c:v>
                  </c:pt>
                  <c:pt idx="3">
                    <c:v>13%</c:v>
                  </c:pt>
                  <c:pt idx="4">
                    <c:v>17%</c:v>
                  </c:pt>
                  <c:pt idx="5">
                    <c:v>15%</c:v>
                  </c:pt>
                  <c:pt idx="6">
                    <c:v>12%</c:v>
                  </c:pt>
                  <c:pt idx="7">
                    <c:v>14%</c:v>
                  </c:pt>
                  <c:pt idx="8">
                    <c:v>14%</c:v>
                  </c:pt>
                  <c:pt idx="9">
                    <c:v>16%</c:v>
                  </c:pt>
                  <c:pt idx="10">
                    <c:v>11%</c:v>
                  </c:pt>
                  <c:pt idx="11">
                    <c:v>14%</c:v>
                  </c:pt>
                </c15:dlblRangeCache>
              </c15:datalabelsRange>
            </c:ext>
            <c:ext xmlns:c16="http://schemas.microsoft.com/office/drawing/2014/chart" uri="{C3380CC4-5D6E-409C-BE32-E72D297353CC}">
              <c16:uniqueId val="{00000001-7300-4896-853F-72C0009B8418}"/>
            </c:ext>
          </c:extLst>
        </c:ser>
        <c:dLbls>
          <c:showLegendKey val="0"/>
          <c:showVal val="0"/>
          <c:showCatName val="0"/>
          <c:showSerName val="0"/>
          <c:showPercent val="0"/>
          <c:showBubbleSize val="0"/>
        </c:dLbls>
        <c:gapWidth val="80"/>
        <c:overlap val="100"/>
        <c:axId val="796905695"/>
        <c:axId val="796921535"/>
      </c:barChart>
      <c:catAx>
        <c:axId val="79690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96921535"/>
        <c:crosses val="autoZero"/>
        <c:auto val="1"/>
        <c:lblAlgn val="ctr"/>
        <c:lblOffset val="100"/>
        <c:noMultiLvlLbl val="0"/>
      </c:catAx>
      <c:valAx>
        <c:axId val="796921535"/>
        <c:scaling>
          <c:orientation val="minMax"/>
        </c:scaling>
        <c:delete val="1"/>
        <c:axPos val="l"/>
        <c:numFmt formatCode="_ * #,##0_ ;_ * \-#,##0_ ;_ * &quot;-&quot;??_ ;_ @_ " sourceLinked="1"/>
        <c:majorTickMark val="none"/>
        <c:minorTickMark val="none"/>
        <c:tickLblPos val="nextTo"/>
        <c:crossAx val="79690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r>
              <a:rPr lang="en-IN" sz="700" b="1">
                <a:solidFill>
                  <a:sysClr val="windowText" lastClr="000000"/>
                </a:solidFill>
              </a:rPr>
              <a:t>Sales ($) genreted by customers</a:t>
            </a:r>
          </a:p>
        </c:rich>
      </c:tx>
      <c:layout>
        <c:manualLayout>
          <c:xMode val="edge"/>
          <c:yMode val="edge"/>
          <c:x val="0.29459742324569244"/>
          <c:y val="2.2708843127490486E-2"/>
        </c:manualLayout>
      </c:layout>
      <c:overlay val="0"/>
      <c:spPr>
        <a:noFill/>
        <a:ln>
          <a:noFill/>
        </a:ln>
        <a:effectLst/>
      </c:spPr>
      <c:txPr>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endParaRPr lang="en-IN"/>
        </a:p>
      </c:txPr>
    </c:title>
    <c:autoTitleDeleted val="0"/>
    <c:plotArea>
      <c:layout>
        <c:manualLayout>
          <c:layoutTarget val="inner"/>
          <c:xMode val="edge"/>
          <c:yMode val="edge"/>
          <c:x val="0.19612900642973261"/>
          <c:y val="0.13974891167782133"/>
          <c:w val="0.70511304576591316"/>
          <c:h val="0.6943776305465118"/>
        </c:manualLayout>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'KPI''s'!$U$8:$U$12</c:f>
              <c:strCache>
                <c:ptCount val="5"/>
                <c:pt idx="0">
                  <c:v>CUST_ID_001</c:v>
                </c:pt>
                <c:pt idx="1">
                  <c:v>CUST_ID_002</c:v>
                </c:pt>
                <c:pt idx="2">
                  <c:v>CUST_ID_003</c:v>
                </c:pt>
                <c:pt idx="3">
                  <c:v>CUST_ID_004</c:v>
                </c:pt>
                <c:pt idx="4">
                  <c:v>CUST_ID_005</c:v>
                </c:pt>
              </c:strCache>
            </c:strRef>
          </c:cat>
          <c:val>
            <c:numRef>
              <c:f>'KPI''s'!$V$8:$V$12</c:f>
              <c:numCache>
                <c:formatCode>_ * #,##0_ ;_ * \-#,##0_ ;_ * "-"??_ ;_ @_ </c:formatCode>
                <c:ptCount val="5"/>
                <c:pt idx="0">
                  <c:v>376312.5</c:v>
                </c:pt>
                <c:pt idx="1">
                  <c:v>241130.1</c:v>
                </c:pt>
                <c:pt idx="2">
                  <c:v>2800770</c:v>
                </c:pt>
                <c:pt idx="3">
                  <c:v>3956873.4500000007</c:v>
                </c:pt>
                <c:pt idx="4">
                  <c:v>83878.98</c:v>
                </c:pt>
              </c:numCache>
            </c:numRef>
          </c:val>
          <c:extLst>
            <c:ext xmlns:c16="http://schemas.microsoft.com/office/drawing/2014/chart" uri="{C3380CC4-5D6E-409C-BE32-E72D297353CC}">
              <c16:uniqueId val="{00000000-12CA-445C-8A85-067C29EF4AC9}"/>
            </c:ext>
          </c:extLst>
        </c:ser>
        <c:dLbls>
          <c:showLegendKey val="0"/>
          <c:showVal val="0"/>
          <c:showCatName val="0"/>
          <c:showSerName val="0"/>
          <c:showPercent val="0"/>
          <c:showBubbleSize val="0"/>
        </c:dLbls>
        <c:gapWidth val="100"/>
        <c:axId val="2053243312"/>
        <c:axId val="2053243792"/>
      </c:barChart>
      <c:catAx>
        <c:axId val="205324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ysClr val="windowText" lastClr="000000"/>
                </a:solidFill>
                <a:latin typeface="+mn-lt"/>
                <a:ea typeface="+mn-ea"/>
                <a:cs typeface="+mn-cs"/>
              </a:defRPr>
            </a:pPr>
            <a:endParaRPr lang="en-US"/>
          </a:p>
        </c:txPr>
        <c:crossAx val="2053243792"/>
        <c:crosses val="autoZero"/>
        <c:auto val="1"/>
        <c:lblAlgn val="ctr"/>
        <c:lblOffset val="100"/>
        <c:noMultiLvlLbl val="0"/>
      </c:catAx>
      <c:valAx>
        <c:axId val="2053243792"/>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en-US"/>
          </a:p>
        </c:txPr>
        <c:crossAx val="205324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Data_Dashboard.xlsx]KPI's!PivotTable7</c:name>
    <c:fmtId val="9"/>
  </c:pivotSource>
  <c:chart>
    <c:title>
      <c:tx>
        <c:rich>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r>
              <a:rPr lang="en-US" sz="700">
                <a:solidFill>
                  <a:sysClr val="windowText" lastClr="000000"/>
                </a:solidFill>
              </a:rPr>
              <a:t>Sales (%) by Country</a:t>
            </a:r>
          </a:p>
        </c:rich>
      </c:tx>
      <c:layout>
        <c:manualLayout>
          <c:xMode val="edge"/>
          <c:yMode val="edge"/>
          <c:x val="0.28999966117855458"/>
          <c:y val="2.330354480769076E-2"/>
        </c:manualLayout>
      </c:layout>
      <c:overlay val="0"/>
      <c:spPr>
        <a:noFill/>
        <a:ln>
          <a:noFill/>
        </a:ln>
        <a:effectLst/>
      </c:spPr>
      <c:txPr>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295972462883543"/>
          <c:y val="0.13356164935494008"/>
          <c:w val="0.47892888519631832"/>
          <c:h val="0.80871818013328278"/>
        </c:manualLayout>
      </c:layout>
      <c:doughnutChart>
        <c:varyColors val="1"/>
        <c:ser>
          <c:idx val="0"/>
          <c:order val="0"/>
          <c:tx>
            <c:strRef>
              <c:f>'KPI''s'!$Z$6</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037B-4FA9-BF5B-E2DB1475D6D9}"/>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037B-4FA9-BF5B-E2DB1475D6D9}"/>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037B-4FA9-BF5B-E2DB1475D6D9}"/>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037B-4FA9-BF5B-E2DB1475D6D9}"/>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037B-4FA9-BF5B-E2DB1475D6D9}"/>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037B-4FA9-BF5B-E2DB1475D6D9}"/>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037B-4FA9-BF5B-E2DB1475D6D9}"/>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037B-4FA9-BF5B-E2DB1475D6D9}"/>
              </c:ext>
            </c:extLst>
          </c:dPt>
          <c:dLbls>
            <c:spPr>
              <a:noFill/>
              <a:ln>
                <a:noFill/>
              </a:ln>
              <a:effectLst/>
            </c:spPr>
            <c:txPr>
              <a:bodyPr rot="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'KPI''s'!$Y$7:$Y$14</c:f>
              <c:strCache>
                <c:ptCount val="8"/>
                <c:pt idx="0">
                  <c:v>Canada</c:v>
                </c:pt>
                <c:pt idx="1">
                  <c:v>England</c:v>
                </c:pt>
                <c:pt idx="2">
                  <c:v>France</c:v>
                </c:pt>
                <c:pt idx="3">
                  <c:v>Germany</c:v>
                </c:pt>
                <c:pt idx="4">
                  <c:v>India</c:v>
                </c:pt>
                <c:pt idx="5">
                  <c:v>Italy</c:v>
                </c:pt>
                <c:pt idx="6">
                  <c:v>Japan</c:v>
                </c:pt>
                <c:pt idx="7">
                  <c:v>USA</c:v>
                </c:pt>
              </c:strCache>
            </c:strRef>
          </c:cat>
          <c:val>
            <c:numRef>
              <c:f>'KPI''s'!$Z$7:$Z$14</c:f>
              <c:numCache>
                <c:formatCode>0%</c:formatCode>
                <c:ptCount val="8"/>
                <c:pt idx="0">
                  <c:v>9.0180280254157044E-2</c:v>
                </c:pt>
                <c:pt idx="1">
                  <c:v>0.14301767436475066</c:v>
                </c:pt>
                <c:pt idx="2">
                  <c:v>0.14927700978921696</c:v>
                </c:pt>
                <c:pt idx="3">
                  <c:v>0.12073453469772324</c:v>
                </c:pt>
                <c:pt idx="4">
                  <c:v>0.10495287649045272</c:v>
                </c:pt>
                <c:pt idx="5">
                  <c:v>0.12160331357262433</c:v>
                </c:pt>
                <c:pt idx="6">
                  <c:v>0.15539926561876286</c:v>
                </c:pt>
                <c:pt idx="7">
                  <c:v>0.11483504521231296</c:v>
                </c:pt>
              </c:numCache>
            </c:numRef>
          </c:val>
          <c:extLst>
            <c:ext xmlns:c16="http://schemas.microsoft.com/office/drawing/2014/chart" uri="{C3380CC4-5D6E-409C-BE32-E72D297353CC}">
              <c16:uniqueId val="{00000010-037B-4FA9-BF5B-E2DB1475D6D9}"/>
            </c:ext>
          </c:extLst>
        </c:ser>
        <c:dLbls>
          <c:showLegendKey val="0"/>
          <c:showVal val="1"/>
          <c:showCatName val="0"/>
          <c:showSerName val="0"/>
          <c:showPercent val="0"/>
          <c:showBubbleSize val="0"/>
          <c:showLeaderLines val="1"/>
        </c:dLbls>
        <c:firstSliceAng val="0"/>
        <c:holeSize val="69"/>
      </c:doughnutChart>
      <c:spPr>
        <a:noFill/>
        <a:ln>
          <a:noFill/>
        </a:ln>
        <a:effectLst/>
      </c:spPr>
    </c:plotArea>
    <c:legend>
      <c:legendPos val="r"/>
      <c:layout>
        <c:manualLayout>
          <c:xMode val="edge"/>
          <c:yMode val="edge"/>
          <c:x val="0.71228714497119783"/>
          <c:y val="0.19956405070227323"/>
          <c:w val="0.21498554759510741"/>
          <c:h val="0.67808649685326794"/>
        </c:manualLayout>
      </c:layout>
      <c:overlay val="0"/>
      <c:spPr>
        <a:noFill/>
        <a:ln>
          <a:noFill/>
        </a:ln>
        <a:effectLst/>
      </c:spPr>
      <c:txPr>
        <a:bodyPr rot="0" spcFirstLastPara="1" vertOverflow="ellipsis" vert="horz" wrap="square" anchor="ctr" anchorCtr="1"/>
        <a:lstStyle/>
        <a:p>
          <a:pPr>
            <a:defRPr sz="600" b="1"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Data_Dashboard.xlsx]KPI's!PivotTable9</c:name>
    <c:fmtId val="10"/>
  </c:pivotSource>
  <c:chart>
    <c:title>
      <c:tx>
        <c:rich>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r>
              <a:rPr lang="en-US" sz="700" b="1">
                <a:solidFill>
                  <a:sysClr val="windowText" lastClr="000000"/>
                </a:solidFill>
              </a:rPr>
              <a:t>Profit ($) genreted over Months</a:t>
            </a:r>
          </a:p>
        </c:rich>
      </c:tx>
      <c:layout>
        <c:manualLayout>
          <c:xMode val="edge"/>
          <c:yMode val="edge"/>
          <c:x val="0.33788115988211187"/>
          <c:y val="2.2651835772369566E-2"/>
        </c:manualLayout>
      </c:layout>
      <c:overlay val="0"/>
      <c:spPr>
        <a:noFill/>
        <a:ln>
          <a:noFill/>
        </a:ln>
        <a:effectLst/>
      </c:spPr>
      <c:txPr>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37493593715101"/>
          <c:y val="0.14950842918296536"/>
          <c:w val="0.81668282880530818"/>
          <c:h val="0.51675003859811641"/>
        </c:manualLayout>
      </c:layout>
      <c:lineChart>
        <c:grouping val="standard"/>
        <c:varyColors val="0"/>
        <c:ser>
          <c:idx val="0"/>
          <c:order val="0"/>
          <c:tx>
            <c:strRef>
              <c:f>'KPI''s'!$AJ$6</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'KPI''s'!$AI$7:$AI$32</c:f>
              <c:multiLvlStrCache>
                <c:ptCount val="24"/>
                <c:lvl>
                  <c:pt idx="0">
                    <c:v>Apr</c:v>
                  </c:pt>
                  <c:pt idx="1">
                    <c:v>Aug</c:v>
                  </c:pt>
                  <c:pt idx="2">
                    <c:v>Dec</c:v>
                  </c:pt>
                  <c:pt idx="3">
                    <c:v>Feb</c:v>
                  </c:pt>
                  <c:pt idx="4">
                    <c:v>Jan</c:v>
                  </c:pt>
                  <c:pt idx="5">
                    <c:v>Jul</c:v>
                  </c:pt>
                  <c:pt idx="6">
                    <c:v>Jun</c:v>
                  </c:pt>
                  <c:pt idx="7">
                    <c:v>Mar</c:v>
                  </c:pt>
                  <c:pt idx="8">
                    <c:v>May</c:v>
                  </c:pt>
                  <c:pt idx="9">
                    <c:v>Nov</c:v>
                  </c:pt>
                  <c:pt idx="10">
                    <c:v>Oct</c:v>
                  </c:pt>
                  <c:pt idx="11">
                    <c:v>Sep</c:v>
                  </c:pt>
                  <c:pt idx="12">
                    <c:v>Apr</c:v>
                  </c:pt>
                  <c:pt idx="13">
                    <c:v>Aug</c:v>
                  </c:pt>
                  <c:pt idx="14">
                    <c:v>Dec</c:v>
                  </c:pt>
                  <c:pt idx="15">
                    <c:v>Feb</c:v>
                  </c:pt>
                  <c:pt idx="16">
                    <c:v>Jan</c:v>
                  </c:pt>
                  <c:pt idx="17">
                    <c:v>Jul</c:v>
                  </c:pt>
                  <c:pt idx="18">
                    <c:v>Jun</c:v>
                  </c:pt>
                  <c:pt idx="19">
                    <c:v>Mar</c:v>
                  </c:pt>
                  <c:pt idx="20">
                    <c:v>May</c:v>
                  </c:pt>
                  <c:pt idx="21">
                    <c:v>Nov</c:v>
                  </c:pt>
                  <c:pt idx="22">
                    <c:v>Oct</c:v>
                  </c:pt>
                  <c:pt idx="23">
                    <c:v>Sep</c:v>
                  </c:pt>
                </c:lvl>
                <c:lvl>
                  <c:pt idx="0">
                    <c:v>2021</c:v>
                  </c:pt>
                  <c:pt idx="12">
                    <c:v>2022</c:v>
                  </c:pt>
                </c:lvl>
              </c:multiLvlStrCache>
            </c:multiLvlStrRef>
          </c:cat>
          <c:val>
            <c:numRef>
              <c:f>'KPI''s'!$AJ$7:$AJ$32</c:f>
              <c:numCache>
                <c:formatCode>_ * #,##0_ ;_ * \-#,##0_ ;_ * "-"??_ ;_ @_ </c:formatCode>
                <c:ptCount val="24"/>
                <c:pt idx="0">
                  <c:v>266621.7</c:v>
                </c:pt>
                <c:pt idx="1">
                  <c:v>453037.04999999993</c:v>
                </c:pt>
                <c:pt idx="2">
                  <c:v>328075.71999999997</c:v>
                </c:pt>
                <c:pt idx="3">
                  <c:v>316721.14</c:v>
                </c:pt>
                <c:pt idx="4">
                  <c:v>862635.18000000017</c:v>
                </c:pt>
                <c:pt idx="5">
                  <c:v>451342.83000000007</c:v>
                </c:pt>
                <c:pt idx="6">
                  <c:v>236038.40999999997</c:v>
                </c:pt>
                <c:pt idx="7">
                  <c:v>116139.62</c:v>
                </c:pt>
                <c:pt idx="8">
                  <c:v>276537.58999999997</c:v>
                </c:pt>
                <c:pt idx="9">
                  <c:v>31312.53</c:v>
                </c:pt>
                <c:pt idx="10">
                  <c:v>224146.36000000002</c:v>
                </c:pt>
                <c:pt idx="11">
                  <c:v>315856.38</c:v>
                </c:pt>
                <c:pt idx="12">
                  <c:v>1296628.58</c:v>
                </c:pt>
                <c:pt idx="13">
                  <c:v>1266488.1699999997</c:v>
                </c:pt>
                <c:pt idx="14">
                  <c:v>1248784.1150000002</c:v>
                </c:pt>
                <c:pt idx="15">
                  <c:v>607889.98499999999</c:v>
                </c:pt>
                <c:pt idx="16">
                  <c:v>989375.92999999993</c:v>
                </c:pt>
                <c:pt idx="17">
                  <c:v>1485010.96</c:v>
                </c:pt>
                <c:pt idx="18">
                  <c:v>1026823.74</c:v>
                </c:pt>
                <c:pt idx="19">
                  <c:v>1045128.38</c:v>
                </c:pt>
                <c:pt idx="20">
                  <c:v>1282178.0250000004</c:v>
                </c:pt>
                <c:pt idx="21">
                  <c:v>1271140.2900000003</c:v>
                </c:pt>
                <c:pt idx="22">
                  <c:v>502491.80999999982</c:v>
                </c:pt>
                <c:pt idx="23">
                  <c:v>993297.7649999999</c:v>
                </c:pt>
              </c:numCache>
            </c:numRef>
          </c:val>
          <c:smooth val="0"/>
          <c:extLst>
            <c:ext xmlns:c16="http://schemas.microsoft.com/office/drawing/2014/chart" uri="{C3380CC4-5D6E-409C-BE32-E72D297353CC}">
              <c16:uniqueId val="{00000000-3D8E-452B-9535-1CD2F4C1FAD2}"/>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400657360"/>
        <c:axId val="1400659280"/>
      </c:lineChart>
      <c:catAx>
        <c:axId val="14006573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400659280"/>
        <c:crosses val="autoZero"/>
        <c:auto val="1"/>
        <c:lblAlgn val="ctr"/>
        <c:lblOffset val="100"/>
        <c:noMultiLvlLbl val="0"/>
      </c:catAx>
      <c:valAx>
        <c:axId val="1400659280"/>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spc="20" baseline="0">
                <a:solidFill>
                  <a:schemeClr val="dk1">
                    <a:lumMod val="65000"/>
                    <a:lumOff val="35000"/>
                  </a:schemeClr>
                </a:solidFill>
                <a:latin typeface="+mn-lt"/>
                <a:ea typeface="+mn-ea"/>
                <a:cs typeface="+mn-cs"/>
              </a:defRPr>
            </a:pPr>
            <a:endParaRPr lang="en-US"/>
          </a:p>
        </c:txPr>
        <c:crossAx val="1400657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Data_Dashboard.xlsx]KPI's!PivotTable10</c:name>
    <c:fmtId val="7"/>
  </c:pivotSource>
  <c:chart>
    <c:title>
      <c:tx>
        <c:rich>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r>
              <a:rPr lang="en-US" sz="700" b="1">
                <a:solidFill>
                  <a:sysClr val="windowText" lastClr="000000"/>
                </a:solidFill>
              </a:rPr>
              <a:t>Unite Sold Split %</a:t>
            </a:r>
          </a:p>
        </c:rich>
      </c:tx>
      <c:layout>
        <c:manualLayout>
          <c:xMode val="edge"/>
          <c:yMode val="edge"/>
          <c:x val="0.22927351313326866"/>
          <c:y val="3.2668693643730505E-2"/>
        </c:manualLayout>
      </c:layout>
      <c:overlay val="0"/>
      <c:spPr>
        <a:noFill/>
        <a:ln>
          <a:noFill/>
        </a:ln>
        <a:effectLst/>
      </c:spPr>
      <c:txPr>
        <a:bodyPr rot="0" spcFirstLastPara="1" vertOverflow="ellipsis" vert="horz" wrap="square" anchor="ctr" anchorCtr="1"/>
        <a:lstStyle/>
        <a:p>
          <a:pPr>
            <a:defRPr sz="700" b="1" i="0" u="none" strike="noStrike" kern="1200" cap="none" spc="20" baseline="0">
              <a:solidFill>
                <a:sysClr val="windowText" lastClr="00000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3.8412743828624085E-2"/>
          <c:y val="0.22804491423043213"/>
          <c:w val="0.61211523532671097"/>
          <c:h val="0.67842106406901803"/>
        </c:manualLayout>
      </c:layout>
      <c:pieChart>
        <c:varyColors val="1"/>
        <c:ser>
          <c:idx val="0"/>
          <c:order val="0"/>
          <c:tx>
            <c:strRef>
              <c:f>'KPI''s'!$AN$6</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8A3-4CF4-9814-4010D5EFC898}"/>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8A3-4CF4-9814-4010D5EFC898}"/>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8A3-4CF4-9814-4010D5EFC898}"/>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8A3-4CF4-9814-4010D5EFC898}"/>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C8A3-4CF4-9814-4010D5EFC898}"/>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C8A3-4CF4-9814-4010D5EFC898}"/>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'KPI''s'!$AM$7:$AM$12</c:f>
              <c:strCache>
                <c:ptCount val="6"/>
                <c:pt idx="0">
                  <c:v>Amarilla</c:v>
                </c:pt>
                <c:pt idx="1">
                  <c:v>Carretera</c:v>
                </c:pt>
                <c:pt idx="2">
                  <c:v>Montana</c:v>
                </c:pt>
                <c:pt idx="3">
                  <c:v>Paseo</c:v>
                </c:pt>
                <c:pt idx="4">
                  <c:v>Velo</c:v>
                </c:pt>
                <c:pt idx="5">
                  <c:v>VTT</c:v>
                </c:pt>
              </c:strCache>
            </c:strRef>
          </c:cat>
          <c:val>
            <c:numRef>
              <c:f>'KPI''s'!$AN$7:$AN$12</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C8A3-4CF4-9814-4010D5EFC89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7939483019186264"/>
          <c:y val="0.27091298787728524"/>
          <c:w val="0.26409511950814885"/>
          <c:h val="0.62374401367557053"/>
        </c:manualLayout>
      </c:layout>
      <c:overlay val="0"/>
      <c:spPr>
        <a:noFill/>
        <a:ln>
          <a:noFill/>
        </a:ln>
        <a:effectLst/>
      </c:spPr>
      <c:txPr>
        <a:bodyPr rot="0" spcFirstLastPara="1" vertOverflow="ellipsis" vert="horz" wrap="square" anchor="ctr" anchorCtr="1"/>
        <a:lstStyle/>
        <a:p>
          <a:pPr>
            <a:defRPr sz="5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700" b="1">
              <a:solidFill>
                <a:sysClr val="windowText" lastClr="000000"/>
              </a:solidFill>
            </a:defRPr>
          </a:pPr>
          <a:r>
            <a:rPr lang="en-US" sz="700" b="1" i="0" u="none" strike="noStrike" spc="0" normalizeH="0" baseline="0">
              <a:solidFill>
                <a:sysClr val="windowText" lastClr="000000"/>
              </a:solidFill>
              <a:latin typeface="Calibri Light" panose="020F0302020204030204"/>
            </a:rPr>
            <a:t>Sales breakup % by Segment</a:t>
          </a:r>
        </a:p>
      </cx:txPr>
    </cx:title>
    <cx:plotArea>
      <cx:plotAreaRegion>
        <cx:series layoutId="treemap" uniqueId="{17D71FB8-C295-4D53-804A-BF64F1188777}">
          <cx:dataLabels pos="inEnd">
            <cx:txPr>
              <a:bodyPr spcFirstLastPara="1" vertOverflow="ellipsis" horzOverflow="overflow" wrap="square" lIns="38100" tIns="19050" rIns="38100" bIns="19050" anchor="ctr" anchorCtr="1">
                <a:spAutoFit/>
              </a:bodyPr>
              <a:lstStyle/>
              <a:p>
                <a:pPr algn="ctr" rtl="0">
                  <a:defRPr sz="700"/>
                </a:pPr>
                <a:endParaRPr lang="en-US" sz="700" b="0" i="0" u="none" strike="noStrike" baseline="0">
                  <a:solidFill>
                    <a:sysClr val="windowText" lastClr="000000">
                      <a:lumMod val="75000"/>
                      <a:lumOff val="25000"/>
                    </a:sys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plotSurface>
          <cx:spPr>
            <a:noFill/>
            <a:ln>
              <a:noFill/>
            </a:ln>
          </cx:spPr>
        </cx:plotSurface>
        <cx:series layoutId="sunburst" uniqueId="{B10FC924-B059-4B1F-B0CE-0B707F0E1699}">
          <cx:tx>
            <cx:txData>
              <cx:f>_xlchart.v1.3</cx:f>
              <cx:v>Sales</cx:v>
            </cx:txData>
          </cx:tx>
          <cx:dataLabels pos="ctr">
            <cx:txPr>
              <a:bodyPr spcFirstLastPara="1" vertOverflow="ellipsis" horzOverflow="overflow" wrap="square" lIns="0" tIns="0" rIns="0" bIns="0" anchor="ctr" anchorCtr="1"/>
              <a:lstStyle/>
              <a:p>
                <a:pPr algn="ctr" rtl="0">
                  <a:defRPr sz="400">
                    <a:solidFill>
                      <a:sysClr val="windowText" lastClr="000000"/>
                    </a:solidFill>
                  </a:defRPr>
                </a:pPr>
                <a:endParaRPr lang="en-US" sz="400" b="0"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KPI''s'!$T$3" max="150" min="1" page="5"/>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microsoft.com/office/2014/relationships/chartEx" Target="../charts/chartEx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145474</xdr:colOff>
      <xdr:row>0</xdr:row>
      <xdr:rowOff>88076</xdr:rowOff>
    </xdr:from>
    <xdr:to>
      <xdr:col>4</xdr:col>
      <xdr:colOff>462644</xdr:colOff>
      <xdr:row>2</xdr:row>
      <xdr:rowOff>172193</xdr:rowOff>
    </xdr:to>
    <xdr:sp macro="" textlink="">
      <xdr:nvSpPr>
        <xdr:cNvPr id="2" name="Rectangle: Rounded Corners 1">
          <a:extLst>
            <a:ext uri="{FF2B5EF4-FFF2-40B4-BE49-F238E27FC236}">
              <a16:creationId xmlns:a16="http://schemas.microsoft.com/office/drawing/2014/main" id="{84916358-28EA-534A-3A55-153FC2DBE3BA}"/>
            </a:ext>
          </a:extLst>
        </xdr:cNvPr>
        <xdr:cNvSpPr/>
      </xdr:nvSpPr>
      <xdr:spPr>
        <a:xfrm>
          <a:off x="145474" y="88076"/>
          <a:ext cx="2755570" cy="454231"/>
        </a:xfrm>
        <a:prstGeom prst="roundRect">
          <a:avLst>
            <a:gd name="adj" fmla="val 6232"/>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552204</xdr:colOff>
      <xdr:row>0</xdr:row>
      <xdr:rowOff>82633</xdr:rowOff>
    </xdr:from>
    <xdr:to>
      <xdr:col>7</xdr:col>
      <xdr:colOff>277585</xdr:colOff>
      <xdr:row>2</xdr:row>
      <xdr:rowOff>166750</xdr:rowOff>
    </xdr:to>
    <xdr:sp macro="" textlink="">
      <xdr:nvSpPr>
        <xdr:cNvPr id="3" name="Rectangle: Rounded Corners 2">
          <a:extLst>
            <a:ext uri="{FF2B5EF4-FFF2-40B4-BE49-F238E27FC236}">
              <a16:creationId xmlns:a16="http://schemas.microsoft.com/office/drawing/2014/main" id="{5897006E-1857-3576-1113-8E25BD9243D9}"/>
            </a:ext>
          </a:extLst>
        </xdr:cNvPr>
        <xdr:cNvSpPr/>
      </xdr:nvSpPr>
      <xdr:spPr>
        <a:xfrm>
          <a:off x="2990604" y="82633"/>
          <a:ext cx="1554181" cy="454231"/>
        </a:xfrm>
        <a:prstGeom prst="roundRect">
          <a:avLst>
            <a:gd name="adj" fmla="val 6232"/>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345871</xdr:colOff>
      <xdr:row>0</xdr:row>
      <xdr:rowOff>82633</xdr:rowOff>
    </xdr:from>
    <xdr:to>
      <xdr:col>10</xdr:col>
      <xdr:colOff>97971</xdr:colOff>
      <xdr:row>2</xdr:row>
      <xdr:rowOff>166750</xdr:rowOff>
    </xdr:to>
    <xdr:sp macro="" textlink="">
      <xdr:nvSpPr>
        <xdr:cNvPr id="4" name="Rectangle: Rounded Corners 3">
          <a:extLst>
            <a:ext uri="{FF2B5EF4-FFF2-40B4-BE49-F238E27FC236}">
              <a16:creationId xmlns:a16="http://schemas.microsoft.com/office/drawing/2014/main" id="{7C1466DE-9C4F-3DA0-8321-479279BF690E}"/>
            </a:ext>
          </a:extLst>
        </xdr:cNvPr>
        <xdr:cNvSpPr/>
      </xdr:nvSpPr>
      <xdr:spPr>
        <a:xfrm>
          <a:off x="4613071" y="82633"/>
          <a:ext cx="1580900" cy="454231"/>
        </a:xfrm>
        <a:prstGeom prst="roundRect">
          <a:avLst>
            <a:gd name="adj" fmla="val 6232"/>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81644</xdr:colOff>
      <xdr:row>0</xdr:row>
      <xdr:rowOff>109848</xdr:rowOff>
    </xdr:from>
    <xdr:to>
      <xdr:col>15</xdr:col>
      <xdr:colOff>462644</xdr:colOff>
      <xdr:row>3</xdr:row>
      <xdr:rowOff>8908</xdr:rowOff>
    </xdr:to>
    <xdr:sp macro="" textlink="">
      <xdr:nvSpPr>
        <xdr:cNvPr id="5" name="Rectangle: Rounded Corners 4">
          <a:extLst>
            <a:ext uri="{FF2B5EF4-FFF2-40B4-BE49-F238E27FC236}">
              <a16:creationId xmlns:a16="http://schemas.microsoft.com/office/drawing/2014/main" id="{F4CC6375-1EE7-5DE4-B483-AC6DE3C1CC53}"/>
            </a:ext>
          </a:extLst>
        </xdr:cNvPr>
        <xdr:cNvSpPr/>
      </xdr:nvSpPr>
      <xdr:spPr>
        <a:xfrm>
          <a:off x="8006444" y="109848"/>
          <a:ext cx="1600200" cy="454231"/>
        </a:xfrm>
        <a:prstGeom prst="roundRect">
          <a:avLst>
            <a:gd name="adj" fmla="val 6232"/>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152400</xdr:colOff>
      <xdr:row>3</xdr:row>
      <xdr:rowOff>61356</xdr:rowOff>
    </xdr:from>
    <xdr:to>
      <xdr:col>2</xdr:col>
      <xdr:colOff>266700</xdr:colOff>
      <xdr:row>5</xdr:row>
      <xdr:rowOff>145472</xdr:rowOff>
    </xdr:to>
    <xdr:sp macro="" textlink="">
      <xdr:nvSpPr>
        <xdr:cNvPr id="6" name="Rectangle: Rounded Corners 5">
          <a:extLst>
            <a:ext uri="{FF2B5EF4-FFF2-40B4-BE49-F238E27FC236}">
              <a16:creationId xmlns:a16="http://schemas.microsoft.com/office/drawing/2014/main" id="{3ACB2524-904A-6524-DE42-CE0F1286F5F3}"/>
            </a:ext>
          </a:extLst>
        </xdr:cNvPr>
        <xdr:cNvSpPr/>
      </xdr:nvSpPr>
      <xdr:spPr>
        <a:xfrm>
          <a:off x="152400" y="616527"/>
          <a:ext cx="1333500" cy="454231"/>
        </a:xfrm>
        <a:prstGeom prst="roundRect">
          <a:avLst>
            <a:gd name="adj" fmla="val 6232"/>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158007</xdr:colOff>
      <xdr:row>6</xdr:row>
      <xdr:rowOff>27957</xdr:rowOff>
    </xdr:from>
    <xdr:to>
      <xdr:col>2</xdr:col>
      <xdr:colOff>261256</xdr:colOff>
      <xdr:row>15</xdr:row>
      <xdr:rowOff>48244</xdr:rowOff>
    </xdr:to>
    <xdr:sp macro="" textlink="">
      <xdr:nvSpPr>
        <xdr:cNvPr id="7" name="Rectangle: Rounded Corners 6">
          <a:extLst>
            <a:ext uri="{FF2B5EF4-FFF2-40B4-BE49-F238E27FC236}">
              <a16:creationId xmlns:a16="http://schemas.microsoft.com/office/drawing/2014/main" id="{D6EA156B-A394-D797-B99C-C21DFA1B556C}"/>
            </a:ext>
          </a:extLst>
        </xdr:cNvPr>
        <xdr:cNvSpPr/>
      </xdr:nvSpPr>
      <xdr:spPr>
        <a:xfrm>
          <a:off x="158007" y="1138300"/>
          <a:ext cx="1322449" cy="1685801"/>
        </a:xfrm>
        <a:prstGeom prst="roundRect">
          <a:avLst>
            <a:gd name="adj" fmla="val 2054"/>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163450</xdr:colOff>
      <xdr:row>15</xdr:row>
      <xdr:rowOff>115786</xdr:rowOff>
    </xdr:from>
    <xdr:to>
      <xdr:col>2</xdr:col>
      <xdr:colOff>266699</xdr:colOff>
      <xdr:row>22</xdr:row>
      <xdr:rowOff>32658</xdr:rowOff>
    </xdr:to>
    <xdr:sp macro="" textlink="">
      <xdr:nvSpPr>
        <xdr:cNvPr id="8" name="Rectangle: Rounded Corners 7">
          <a:extLst>
            <a:ext uri="{FF2B5EF4-FFF2-40B4-BE49-F238E27FC236}">
              <a16:creationId xmlns:a16="http://schemas.microsoft.com/office/drawing/2014/main" id="{61CB1F61-2075-129C-4234-1DE3EE1E67D7}"/>
            </a:ext>
          </a:extLst>
        </xdr:cNvPr>
        <xdr:cNvSpPr/>
      </xdr:nvSpPr>
      <xdr:spPr>
        <a:xfrm>
          <a:off x="163450" y="2891643"/>
          <a:ext cx="1322449" cy="1212272"/>
        </a:xfrm>
        <a:prstGeom prst="roundRect">
          <a:avLst>
            <a:gd name="adj" fmla="val 308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313707</xdr:colOff>
      <xdr:row>3</xdr:row>
      <xdr:rowOff>61355</xdr:rowOff>
    </xdr:from>
    <xdr:to>
      <xdr:col>6</xdr:col>
      <xdr:colOff>560614</xdr:colOff>
      <xdr:row>15</xdr:row>
      <xdr:rowOff>43543</xdr:rowOff>
    </xdr:to>
    <xdr:sp macro="" textlink="">
      <xdr:nvSpPr>
        <xdr:cNvPr id="9" name="Rectangle: Rounded Corners 8">
          <a:extLst>
            <a:ext uri="{FF2B5EF4-FFF2-40B4-BE49-F238E27FC236}">
              <a16:creationId xmlns:a16="http://schemas.microsoft.com/office/drawing/2014/main" id="{CBC44019-6D8F-CFF7-4040-C67CCE99AC7E}"/>
            </a:ext>
          </a:extLst>
        </xdr:cNvPr>
        <xdr:cNvSpPr/>
      </xdr:nvSpPr>
      <xdr:spPr>
        <a:xfrm>
          <a:off x="1532907" y="616526"/>
          <a:ext cx="2685307" cy="2202874"/>
        </a:xfrm>
        <a:prstGeom prst="roundRect">
          <a:avLst>
            <a:gd name="adj" fmla="val 1007"/>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24245</xdr:colOff>
      <xdr:row>3</xdr:row>
      <xdr:rowOff>49235</xdr:rowOff>
    </xdr:from>
    <xdr:to>
      <xdr:col>12</xdr:col>
      <xdr:colOff>21771</xdr:colOff>
      <xdr:row>8</xdr:row>
      <xdr:rowOff>117023</xdr:rowOff>
    </xdr:to>
    <xdr:sp macro="" textlink="">
      <xdr:nvSpPr>
        <xdr:cNvPr id="11" name="Rectangle: Rounded Corners 10">
          <a:extLst>
            <a:ext uri="{FF2B5EF4-FFF2-40B4-BE49-F238E27FC236}">
              <a16:creationId xmlns:a16="http://schemas.microsoft.com/office/drawing/2014/main" id="{220BB7E2-0CBD-F747-1F0A-E2104ECE00B4}"/>
            </a:ext>
          </a:extLst>
        </xdr:cNvPr>
        <xdr:cNvSpPr/>
      </xdr:nvSpPr>
      <xdr:spPr>
        <a:xfrm>
          <a:off x="4291445" y="604406"/>
          <a:ext cx="3045526" cy="993074"/>
        </a:xfrm>
        <a:prstGeom prst="roundRect">
          <a:avLst>
            <a:gd name="adj" fmla="val 2943"/>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152400</xdr:colOff>
      <xdr:row>3</xdr:row>
      <xdr:rowOff>46515</xdr:rowOff>
    </xdr:from>
    <xdr:to>
      <xdr:col>15</xdr:col>
      <xdr:colOff>473529</xdr:colOff>
      <xdr:row>8</xdr:row>
      <xdr:rowOff>108858</xdr:rowOff>
    </xdr:to>
    <xdr:sp macro="" textlink="">
      <xdr:nvSpPr>
        <xdr:cNvPr id="12" name="Rectangle: Rounded Corners 11">
          <a:extLst>
            <a:ext uri="{FF2B5EF4-FFF2-40B4-BE49-F238E27FC236}">
              <a16:creationId xmlns:a16="http://schemas.microsoft.com/office/drawing/2014/main" id="{6605094F-E7D6-DDCD-0B77-2736323E5D50}"/>
            </a:ext>
          </a:extLst>
        </xdr:cNvPr>
        <xdr:cNvSpPr/>
      </xdr:nvSpPr>
      <xdr:spPr>
        <a:xfrm>
          <a:off x="7467600" y="601686"/>
          <a:ext cx="2149929" cy="987629"/>
        </a:xfrm>
        <a:prstGeom prst="roundRect">
          <a:avLst>
            <a:gd name="adj" fmla="val 2925"/>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18803</xdr:colOff>
      <xdr:row>8</xdr:row>
      <xdr:rowOff>182335</xdr:rowOff>
    </xdr:from>
    <xdr:to>
      <xdr:col>12</xdr:col>
      <xdr:colOff>27214</xdr:colOff>
      <xdr:row>15</xdr:row>
      <xdr:rowOff>57151</xdr:rowOff>
    </xdr:to>
    <xdr:sp macro="" textlink="">
      <xdr:nvSpPr>
        <xdr:cNvPr id="13" name="Rectangle: Rounded Corners 12">
          <a:extLst>
            <a:ext uri="{FF2B5EF4-FFF2-40B4-BE49-F238E27FC236}">
              <a16:creationId xmlns:a16="http://schemas.microsoft.com/office/drawing/2014/main" id="{C703D91A-B9AB-3DA0-7F9C-1F4DF7CAC839}"/>
            </a:ext>
          </a:extLst>
        </xdr:cNvPr>
        <xdr:cNvSpPr/>
      </xdr:nvSpPr>
      <xdr:spPr>
        <a:xfrm>
          <a:off x="4286003" y="1662792"/>
          <a:ext cx="3056411" cy="1170216"/>
        </a:xfrm>
        <a:prstGeom prst="roundRect">
          <a:avLst>
            <a:gd name="adj" fmla="val 267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152400</xdr:colOff>
      <xdr:row>8</xdr:row>
      <xdr:rowOff>179614</xdr:rowOff>
    </xdr:from>
    <xdr:to>
      <xdr:col>15</xdr:col>
      <xdr:colOff>473529</xdr:colOff>
      <xdr:row>15</xdr:row>
      <xdr:rowOff>59872</xdr:rowOff>
    </xdr:to>
    <xdr:sp macro="" textlink="">
      <xdr:nvSpPr>
        <xdr:cNvPr id="14" name="Rectangle: Rounded Corners 13">
          <a:extLst>
            <a:ext uri="{FF2B5EF4-FFF2-40B4-BE49-F238E27FC236}">
              <a16:creationId xmlns:a16="http://schemas.microsoft.com/office/drawing/2014/main" id="{016644E4-1391-1ADC-2CB1-7EB37584F605}"/>
            </a:ext>
          </a:extLst>
        </xdr:cNvPr>
        <xdr:cNvSpPr/>
      </xdr:nvSpPr>
      <xdr:spPr>
        <a:xfrm>
          <a:off x="7467600" y="1660071"/>
          <a:ext cx="2149929" cy="1175658"/>
        </a:xfrm>
        <a:prstGeom prst="roundRect">
          <a:avLst>
            <a:gd name="adj" fmla="val 3641"/>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334489</xdr:colOff>
      <xdr:row>15</xdr:row>
      <xdr:rowOff>108857</xdr:rowOff>
    </xdr:from>
    <xdr:to>
      <xdr:col>9</xdr:col>
      <xdr:colOff>92529</xdr:colOff>
      <xdr:row>22</xdr:row>
      <xdr:rowOff>35380</xdr:rowOff>
    </xdr:to>
    <xdr:sp macro="" textlink="">
      <xdr:nvSpPr>
        <xdr:cNvPr id="25" name="Rectangle: Rounded Corners 24">
          <a:extLst>
            <a:ext uri="{FF2B5EF4-FFF2-40B4-BE49-F238E27FC236}">
              <a16:creationId xmlns:a16="http://schemas.microsoft.com/office/drawing/2014/main" id="{113E10F9-F17A-FB5D-1A5D-4FB0E2761DEA}"/>
            </a:ext>
          </a:extLst>
        </xdr:cNvPr>
        <xdr:cNvSpPr/>
      </xdr:nvSpPr>
      <xdr:spPr>
        <a:xfrm>
          <a:off x="1553689" y="2884714"/>
          <a:ext cx="4025240" cy="1221923"/>
        </a:xfrm>
        <a:prstGeom prst="roundRect">
          <a:avLst>
            <a:gd name="adj" fmla="val 267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152401</xdr:colOff>
      <xdr:row>15</xdr:row>
      <xdr:rowOff>108858</xdr:rowOff>
    </xdr:from>
    <xdr:to>
      <xdr:col>15</xdr:col>
      <xdr:colOff>468087</xdr:colOff>
      <xdr:row>22</xdr:row>
      <xdr:rowOff>35381</xdr:rowOff>
    </xdr:to>
    <xdr:sp macro="" textlink="">
      <xdr:nvSpPr>
        <xdr:cNvPr id="26" name="Rectangle: Rounded Corners 25">
          <a:extLst>
            <a:ext uri="{FF2B5EF4-FFF2-40B4-BE49-F238E27FC236}">
              <a16:creationId xmlns:a16="http://schemas.microsoft.com/office/drawing/2014/main" id="{EBEC9F6D-F022-7AC2-5E63-BCD15ED7F11F}"/>
            </a:ext>
          </a:extLst>
        </xdr:cNvPr>
        <xdr:cNvSpPr/>
      </xdr:nvSpPr>
      <xdr:spPr>
        <a:xfrm>
          <a:off x="5638801" y="2884715"/>
          <a:ext cx="3973286" cy="1221923"/>
        </a:xfrm>
        <a:prstGeom prst="roundRect">
          <a:avLst>
            <a:gd name="adj" fmla="val 2679"/>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495299</xdr:colOff>
      <xdr:row>0</xdr:row>
      <xdr:rowOff>54429</xdr:rowOff>
    </xdr:from>
    <xdr:to>
      <xdr:col>4</xdr:col>
      <xdr:colOff>506185</xdr:colOff>
      <xdr:row>1</xdr:row>
      <xdr:rowOff>174171</xdr:rowOff>
    </xdr:to>
    <xdr:sp macro="" textlink="">
      <xdr:nvSpPr>
        <xdr:cNvPr id="27" name="TextBox 26">
          <a:extLst>
            <a:ext uri="{FF2B5EF4-FFF2-40B4-BE49-F238E27FC236}">
              <a16:creationId xmlns:a16="http://schemas.microsoft.com/office/drawing/2014/main" id="{F2A77978-8CCF-E097-09E9-E0C37ADB2E7E}"/>
            </a:ext>
          </a:extLst>
        </xdr:cNvPr>
        <xdr:cNvSpPr txBox="1"/>
      </xdr:nvSpPr>
      <xdr:spPr>
        <a:xfrm>
          <a:off x="495299" y="54429"/>
          <a:ext cx="2449286"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lstStyle/>
        <a:p>
          <a:pPr algn="ctr"/>
          <a:r>
            <a:rPr lang="en-IN" sz="1800" b="1">
              <a:latin typeface="Segoe UI" panose="020B0502040204020203" pitchFamily="34" charset="0"/>
              <a:cs typeface="Segoe UI" panose="020B0502040204020203" pitchFamily="34" charset="0"/>
            </a:rPr>
            <a:t>SALES DASHBOARD</a:t>
          </a:r>
        </a:p>
      </xdr:txBody>
    </xdr:sp>
    <xdr:clientData/>
  </xdr:twoCellAnchor>
  <xdr:twoCellAnchor editAs="oneCell">
    <xdr:from>
      <xdr:col>14</xdr:col>
      <xdr:colOff>576815</xdr:colOff>
      <xdr:row>0</xdr:row>
      <xdr:rowOff>137188</xdr:rowOff>
    </xdr:from>
    <xdr:to>
      <xdr:col>15</xdr:col>
      <xdr:colOff>375559</xdr:colOff>
      <xdr:row>2</xdr:row>
      <xdr:rowOff>175418</xdr:rowOff>
    </xdr:to>
    <xdr:pic>
      <xdr:nvPicPr>
        <xdr:cNvPr id="29" name="Picture 28">
          <a:extLst>
            <a:ext uri="{FF2B5EF4-FFF2-40B4-BE49-F238E27FC236}">
              <a16:creationId xmlns:a16="http://schemas.microsoft.com/office/drawing/2014/main" id="{A675B54F-AA55-B0A6-C957-C94FC0879B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11215" y="137188"/>
          <a:ext cx="408344" cy="408344"/>
        </a:xfrm>
        <a:prstGeom prst="rect">
          <a:avLst/>
        </a:prstGeom>
      </xdr:spPr>
    </xdr:pic>
    <xdr:clientData/>
  </xdr:twoCellAnchor>
  <xdr:twoCellAnchor editAs="oneCell">
    <xdr:from>
      <xdr:col>0</xdr:col>
      <xdr:colOff>198345</xdr:colOff>
      <xdr:row>0</xdr:row>
      <xdr:rowOff>145045</xdr:rowOff>
    </xdr:from>
    <xdr:to>
      <xdr:col>0</xdr:col>
      <xdr:colOff>543159</xdr:colOff>
      <xdr:row>2</xdr:row>
      <xdr:rowOff>119745</xdr:rowOff>
    </xdr:to>
    <xdr:pic>
      <xdr:nvPicPr>
        <xdr:cNvPr id="31" name="Picture 30">
          <a:extLst>
            <a:ext uri="{FF2B5EF4-FFF2-40B4-BE49-F238E27FC236}">
              <a16:creationId xmlns:a16="http://schemas.microsoft.com/office/drawing/2014/main" id="{51707983-4CDA-DF66-2FD0-2D36B8BB219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345" y="145045"/>
          <a:ext cx="344814" cy="344814"/>
        </a:xfrm>
        <a:prstGeom prst="rect">
          <a:avLst/>
        </a:prstGeom>
      </xdr:spPr>
    </xdr:pic>
    <xdr:clientData/>
  </xdr:twoCellAnchor>
  <xdr:twoCellAnchor editAs="oneCell">
    <xdr:from>
      <xdr:col>6</xdr:col>
      <xdr:colOff>457201</xdr:colOff>
      <xdr:row>0</xdr:row>
      <xdr:rowOff>142643</xdr:rowOff>
    </xdr:from>
    <xdr:to>
      <xdr:col>7</xdr:col>
      <xdr:colOff>174171</xdr:colOff>
      <xdr:row>2</xdr:row>
      <xdr:rowOff>99099</xdr:rowOff>
    </xdr:to>
    <xdr:pic>
      <xdr:nvPicPr>
        <xdr:cNvPr id="33" name="Picture 32">
          <a:extLst>
            <a:ext uri="{FF2B5EF4-FFF2-40B4-BE49-F238E27FC236}">
              <a16:creationId xmlns:a16="http://schemas.microsoft.com/office/drawing/2014/main" id="{0F0CC845-21D9-D2B6-5F58-9A278705622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114801" y="142643"/>
          <a:ext cx="326570" cy="326570"/>
        </a:xfrm>
        <a:prstGeom prst="rect">
          <a:avLst/>
        </a:prstGeom>
      </xdr:spPr>
    </xdr:pic>
    <xdr:clientData/>
  </xdr:twoCellAnchor>
  <xdr:twoCellAnchor editAs="oneCell">
    <xdr:from>
      <xdr:col>15</xdr:col>
      <xdr:colOff>9642</xdr:colOff>
      <xdr:row>3</xdr:row>
      <xdr:rowOff>97971</xdr:rowOff>
    </xdr:from>
    <xdr:to>
      <xdr:col>15</xdr:col>
      <xdr:colOff>379758</xdr:colOff>
      <xdr:row>5</xdr:row>
      <xdr:rowOff>97972</xdr:rowOff>
    </xdr:to>
    <xdr:pic>
      <xdr:nvPicPr>
        <xdr:cNvPr id="39" name="Picture 38">
          <a:extLst>
            <a:ext uri="{FF2B5EF4-FFF2-40B4-BE49-F238E27FC236}">
              <a16:creationId xmlns:a16="http://schemas.microsoft.com/office/drawing/2014/main" id="{8FEF8F3E-8EE1-B046-223A-D879CBD69C4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53642" y="653142"/>
          <a:ext cx="370116" cy="370116"/>
        </a:xfrm>
        <a:prstGeom prst="rect">
          <a:avLst/>
        </a:prstGeom>
      </xdr:spPr>
    </xdr:pic>
    <xdr:clientData/>
  </xdr:twoCellAnchor>
  <xdr:twoCellAnchor>
    <xdr:from>
      <xdr:col>5</xdr:col>
      <xdr:colOff>10884</xdr:colOff>
      <xdr:row>0</xdr:row>
      <xdr:rowOff>81643</xdr:rowOff>
    </xdr:from>
    <xdr:to>
      <xdr:col>6</xdr:col>
      <xdr:colOff>419099</xdr:colOff>
      <xdr:row>1</xdr:row>
      <xdr:rowOff>87085</xdr:rowOff>
    </xdr:to>
    <xdr:sp macro="" textlink="">
      <xdr:nvSpPr>
        <xdr:cNvPr id="40" name="TextBox 39">
          <a:extLst>
            <a:ext uri="{FF2B5EF4-FFF2-40B4-BE49-F238E27FC236}">
              <a16:creationId xmlns:a16="http://schemas.microsoft.com/office/drawing/2014/main" id="{A766F47D-D6FD-083B-D3C1-BC948EDEF0C1}"/>
            </a:ext>
          </a:extLst>
        </xdr:cNvPr>
        <xdr:cNvSpPr txBox="1"/>
      </xdr:nvSpPr>
      <xdr:spPr>
        <a:xfrm>
          <a:off x="3058884" y="81643"/>
          <a:ext cx="1017815"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r>
            <a:rPr lang="en-IN" sz="1100" b="1">
              <a:latin typeface="Bahnschrift" panose="020B0502040204020203" pitchFamily="34" charset="0"/>
            </a:rPr>
            <a:t>Total Sales</a:t>
          </a:r>
        </a:p>
      </xdr:txBody>
    </xdr:sp>
    <xdr:clientData/>
  </xdr:twoCellAnchor>
  <xdr:twoCellAnchor>
    <xdr:from>
      <xdr:col>7</xdr:col>
      <xdr:colOff>332014</xdr:colOff>
      <xdr:row>0</xdr:row>
      <xdr:rowOff>92530</xdr:rowOff>
    </xdr:from>
    <xdr:to>
      <xdr:col>8</xdr:col>
      <xdr:colOff>555172</xdr:colOff>
      <xdr:row>1</xdr:row>
      <xdr:rowOff>97972</xdr:rowOff>
    </xdr:to>
    <xdr:sp macro="" textlink="">
      <xdr:nvSpPr>
        <xdr:cNvPr id="41" name="TextBox 40">
          <a:extLst>
            <a:ext uri="{FF2B5EF4-FFF2-40B4-BE49-F238E27FC236}">
              <a16:creationId xmlns:a16="http://schemas.microsoft.com/office/drawing/2014/main" id="{BE338EA3-55A6-9EA8-4DD9-6605DC315630}"/>
            </a:ext>
          </a:extLst>
        </xdr:cNvPr>
        <xdr:cNvSpPr txBox="1"/>
      </xdr:nvSpPr>
      <xdr:spPr>
        <a:xfrm>
          <a:off x="4599214" y="92530"/>
          <a:ext cx="832758"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r>
            <a:rPr lang="en-IN" sz="1100" b="1">
              <a:latin typeface="Bahnschrift" panose="020B0502040204020203" pitchFamily="34" charset="0"/>
            </a:rPr>
            <a:t>Profit (%)</a:t>
          </a:r>
        </a:p>
      </xdr:txBody>
    </xdr:sp>
    <xdr:clientData/>
  </xdr:twoCellAnchor>
  <xdr:twoCellAnchor>
    <xdr:from>
      <xdr:col>13</xdr:col>
      <xdr:colOff>54431</xdr:colOff>
      <xdr:row>0</xdr:row>
      <xdr:rowOff>119745</xdr:rowOff>
    </xdr:from>
    <xdr:to>
      <xdr:col>14</xdr:col>
      <xdr:colOff>234044</xdr:colOff>
      <xdr:row>1</xdr:row>
      <xdr:rowOff>125187</xdr:rowOff>
    </xdr:to>
    <xdr:sp macro="" textlink="">
      <xdr:nvSpPr>
        <xdr:cNvPr id="42" name="TextBox 41">
          <a:extLst>
            <a:ext uri="{FF2B5EF4-FFF2-40B4-BE49-F238E27FC236}">
              <a16:creationId xmlns:a16="http://schemas.microsoft.com/office/drawing/2014/main" id="{2D80AE9B-0A7A-FF1E-45DC-57A470CA4ACD}"/>
            </a:ext>
          </a:extLst>
        </xdr:cNvPr>
        <xdr:cNvSpPr txBox="1"/>
      </xdr:nvSpPr>
      <xdr:spPr>
        <a:xfrm>
          <a:off x="7979231" y="119745"/>
          <a:ext cx="789213"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r>
            <a:rPr lang="en-IN" sz="1100" b="1">
              <a:latin typeface="Bahnschrift" panose="020B0502040204020203" pitchFamily="34" charset="0"/>
            </a:rPr>
            <a:t>Units Sold</a:t>
          </a:r>
        </a:p>
      </xdr:txBody>
    </xdr:sp>
    <xdr:clientData/>
  </xdr:twoCellAnchor>
  <xdr:twoCellAnchor>
    <xdr:from>
      <xdr:col>12</xdr:col>
      <xdr:colOff>70755</xdr:colOff>
      <xdr:row>3</xdr:row>
      <xdr:rowOff>5444</xdr:rowOff>
    </xdr:from>
    <xdr:to>
      <xdr:col>13</xdr:col>
      <xdr:colOff>478970</xdr:colOff>
      <xdr:row>5</xdr:row>
      <xdr:rowOff>114299</xdr:rowOff>
    </xdr:to>
    <xdr:sp macro="" textlink="">
      <xdr:nvSpPr>
        <xdr:cNvPr id="43" name="TextBox 42">
          <a:extLst>
            <a:ext uri="{FF2B5EF4-FFF2-40B4-BE49-F238E27FC236}">
              <a16:creationId xmlns:a16="http://schemas.microsoft.com/office/drawing/2014/main" id="{92760875-4EF1-AF9A-BF18-0419BDF12329}"/>
            </a:ext>
          </a:extLst>
        </xdr:cNvPr>
        <xdr:cNvSpPr txBox="1"/>
      </xdr:nvSpPr>
      <xdr:spPr>
        <a:xfrm>
          <a:off x="7385955" y="560615"/>
          <a:ext cx="1017815" cy="47897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ctr"/>
        <a:lstStyle/>
        <a:p>
          <a:pPr algn="ctr"/>
          <a:r>
            <a:rPr lang="en-IN" sz="1100" b="1">
              <a:latin typeface="Bahnschrift" panose="020B0502040204020203" pitchFamily="34" charset="0"/>
            </a:rPr>
            <a:t>Top Salling </a:t>
          </a:r>
        </a:p>
        <a:p>
          <a:pPr algn="ctr"/>
          <a:r>
            <a:rPr lang="en-IN" sz="1100" b="1">
              <a:latin typeface="Bahnschrift" panose="020B0502040204020203" pitchFamily="34" charset="0"/>
            </a:rPr>
            <a:t>Product</a:t>
          </a:r>
        </a:p>
      </xdr:txBody>
    </xdr:sp>
    <xdr:clientData/>
  </xdr:twoCellAnchor>
  <xdr:twoCellAnchor>
    <xdr:from>
      <xdr:col>0</xdr:col>
      <xdr:colOff>527957</xdr:colOff>
      <xdr:row>1</xdr:row>
      <xdr:rowOff>125187</xdr:rowOff>
    </xdr:from>
    <xdr:to>
      <xdr:col>2</xdr:col>
      <xdr:colOff>146956</xdr:colOff>
      <xdr:row>2</xdr:row>
      <xdr:rowOff>130629</xdr:rowOff>
    </xdr:to>
    <xdr:sp macro="" textlink="">
      <xdr:nvSpPr>
        <xdr:cNvPr id="44" name="TextBox 43">
          <a:extLst>
            <a:ext uri="{FF2B5EF4-FFF2-40B4-BE49-F238E27FC236}">
              <a16:creationId xmlns:a16="http://schemas.microsoft.com/office/drawing/2014/main" id="{9905FA82-4300-2C70-23C1-A990B812721B}"/>
            </a:ext>
          </a:extLst>
        </xdr:cNvPr>
        <xdr:cNvSpPr txBox="1"/>
      </xdr:nvSpPr>
      <xdr:spPr>
        <a:xfrm>
          <a:off x="527957" y="310244"/>
          <a:ext cx="838199"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r>
            <a:rPr lang="en-IN" sz="800" b="1">
              <a:latin typeface="Segoe UI Semibold" panose="020B0702040204020203" pitchFamily="34" charset="0"/>
              <a:cs typeface="Segoe UI Semibold" panose="020B0702040204020203" pitchFamily="34" charset="0"/>
            </a:rPr>
            <a:t>Bicycle Shop</a:t>
          </a:r>
        </a:p>
      </xdr:txBody>
    </xdr:sp>
    <xdr:clientData/>
  </xdr:twoCellAnchor>
  <xdr:twoCellAnchor>
    <xdr:from>
      <xdr:col>5</xdr:col>
      <xdr:colOff>27212</xdr:colOff>
      <xdr:row>1</xdr:row>
      <xdr:rowOff>103416</xdr:rowOff>
    </xdr:from>
    <xdr:to>
      <xdr:col>6</xdr:col>
      <xdr:colOff>435427</xdr:colOff>
      <xdr:row>2</xdr:row>
      <xdr:rowOff>108858</xdr:rowOff>
    </xdr:to>
    <xdr:sp macro="" textlink="'KPI''s'!A6">
      <xdr:nvSpPr>
        <xdr:cNvPr id="45" name="TextBox 44">
          <a:extLst>
            <a:ext uri="{FF2B5EF4-FFF2-40B4-BE49-F238E27FC236}">
              <a16:creationId xmlns:a16="http://schemas.microsoft.com/office/drawing/2014/main" id="{3C74B58E-B4B1-844E-6553-82FDD527664C}"/>
            </a:ext>
          </a:extLst>
        </xdr:cNvPr>
        <xdr:cNvSpPr txBox="1"/>
      </xdr:nvSpPr>
      <xdr:spPr>
        <a:xfrm>
          <a:off x="3075212" y="288473"/>
          <a:ext cx="1017815"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fld id="{83646179-C220-4925-95FD-DEAF1FFE3B56}" type="TxLink">
            <a:rPr lang="en-US" sz="1100" b="1" i="0" u="none" strike="noStrike">
              <a:solidFill>
                <a:srgbClr val="000000"/>
              </a:solidFill>
              <a:latin typeface="Calibri"/>
              <a:ea typeface="Calibri"/>
              <a:cs typeface="Calibri"/>
            </a:rPr>
            <a:pPr algn="ctr"/>
            <a:t>$11,87,26,350 </a:t>
          </a:fld>
          <a:endParaRPr lang="en-IN" sz="1100" b="1">
            <a:latin typeface="Bahnschrift" panose="020B0502040204020203" pitchFamily="34" charset="0"/>
          </a:endParaRPr>
        </a:p>
      </xdr:txBody>
    </xdr:sp>
    <xdr:clientData/>
  </xdr:twoCellAnchor>
  <xdr:twoCellAnchor>
    <xdr:from>
      <xdr:col>8</xdr:col>
      <xdr:colOff>185057</xdr:colOff>
      <xdr:row>1</xdr:row>
      <xdr:rowOff>125189</xdr:rowOff>
    </xdr:from>
    <xdr:to>
      <xdr:col>9</xdr:col>
      <xdr:colOff>212273</xdr:colOff>
      <xdr:row>2</xdr:row>
      <xdr:rowOff>130631</xdr:rowOff>
    </xdr:to>
    <xdr:sp macro="" textlink="'KPI''s'!D6">
      <xdr:nvSpPr>
        <xdr:cNvPr id="46" name="TextBox 45">
          <a:extLst>
            <a:ext uri="{FF2B5EF4-FFF2-40B4-BE49-F238E27FC236}">
              <a16:creationId xmlns:a16="http://schemas.microsoft.com/office/drawing/2014/main" id="{44A0FA08-8087-1643-328A-84E4295B1880}"/>
            </a:ext>
          </a:extLst>
        </xdr:cNvPr>
        <xdr:cNvSpPr txBox="1"/>
      </xdr:nvSpPr>
      <xdr:spPr>
        <a:xfrm>
          <a:off x="5061857" y="310246"/>
          <a:ext cx="636816"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fld id="{5E271151-B215-4BB5-9155-74550CD17111}" type="TxLink">
            <a:rPr lang="en-US" sz="1100" b="1" i="0" u="none" strike="noStrike">
              <a:solidFill>
                <a:srgbClr val="000000"/>
              </a:solidFill>
              <a:latin typeface="Calibri"/>
              <a:ea typeface="Calibri"/>
              <a:cs typeface="Calibri"/>
            </a:rPr>
            <a:pPr algn="ctr"/>
            <a:t>14.23%</a:t>
          </a:fld>
          <a:endParaRPr lang="en-IN" sz="1100" b="1">
            <a:latin typeface="Bahnschrift" panose="020B0502040204020203" pitchFamily="34" charset="0"/>
          </a:endParaRPr>
        </a:p>
      </xdr:txBody>
    </xdr:sp>
    <xdr:clientData/>
  </xdr:twoCellAnchor>
  <xdr:twoCellAnchor>
    <xdr:from>
      <xdr:col>10</xdr:col>
      <xdr:colOff>179615</xdr:colOff>
      <xdr:row>0</xdr:row>
      <xdr:rowOff>88077</xdr:rowOff>
    </xdr:from>
    <xdr:to>
      <xdr:col>12</xdr:col>
      <xdr:colOff>576943</xdr:colOff>
      <xdr:row>2</xdr:row>
      <xdr:rowOff>172194</xdr:rowOff>
    </xdr:to>
    <xdr:sp macro="" textlink="">
      <xdr:nvSpPr>
        <xdr:cNvPr id="48" name="Rectangle: Rounded Corners 47">
          <a:extLst>
            <a:ext uri="{FF2B5EF4-FFF2-40B4-BE49-F238E27FC236}">
              <a16:creationId xmlns:a16="http://schemas.microsoft.com/office/drawing/2014/main" id="{96024961-9F12-A26F-AEF1-4953DA08EB74}"/>
            </a:ext>
          </a:extLst>
        </xdr:cNvPr>
        <xdr:cNvSpPr/>
      </xdr:nvSpPr>
      <xdr:spPr>
        <a:xfrm>
          <a:off x="6275615" y="88077"/>
          <a:ext cx="1616528" cy="454231"/>
        </a:xfrm>
        <a:prstGeom prst="roundRect">
          <a:avLst>
            <a:gd name="adj" fmla="val 6232"/>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146957</xdr:colOff>
      <xdr:row>0</xdr:row>
      <xdr:rowOff>92529</xdr:rowOff>
    </xdr:from>
    <xdr:to>
      <xdr:col>11</xdr:col>
      <xdr:colOff>321128</xdr:colOff>
      <xdr:row>1</xdr:row>
      <xdr:rowOff>97971</xdr:rowOff>
    </xdr:to>
    <xdr:sp macro="" textlink="">
      <xdr:nvSpPr>
        <xdr:cNvPr id="49" name="TextBox 48">
          <a:extLst>
            <a:ext uri="{FF2B5EF4-FFF2-40B4-BE49-F238E27FC236}">
              <a16:creationId xmlns:a16="http://schemas.microsoft.com/office/drawing/2014/main" id="{CFF9738A-897C-030E-D119-E4DB4393B21B}"/>
            </a:ext>
          </a:extLst>
        </xdr:cNvPr>
        <xdr:cNvSpPr txBox="1"/>
      </xdr:nvSpPr>
      <xdr:spPr>
        <a:xfrm>
          <a:off x="6242957" y="92529"/>
          <a:ext cx="783771"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r>
            <a:rPr lang="en-IN" sz="1100" b="1">
              <a:latin typeface="Bahnschrift" panose="020B0502040204020203" pitchFamily="34" charset="0"/>
            </a:rPr>
            <a:t>Profit ($)</a:t>
          </a:r>
        </a:p>
      </xdr:txBody>
    </xdr:sp>
    <xdr:clientData/>
  </xdr:twoCellAnchor>
  <xdr:twoCellAnchor>
    <xdr:from>
      <xdr:col>10</xdr:col>
      <xdr:colOff>429985</xdr:colOff>
      <xdr:row>1</xdr:row>
      <xdr:rowOff>114302</xdr:rowOff>
    </xdr:from>
    <xdr:to>
      <xdr:col>12</xdr:col>
      <xdr:colOff>87086</xdr:colOff>
      <xdr:row>2</xdr:row>
      <xdr:rowOff>119744</xdr:rowOff>
    </xdr:to>
    <xdr:sp macro="" textlink="'KPI''s'!B6">
      <xdr:nvSpPr>
        <xdr:cNvPr id="50" name="TextBox 49">
          <a:extLst>
            <a:ext uri="{FF2B5EF4-FFF2-40B4-BE49-F238E27FC236}">
              <a16:creationId xmlns:a16="http://schemas.microsoft.com/office/drawing/2014/main" id="{D14144C0-9A9C-7A7E-26D4-F305F0B22B65}"/>
            </a:ext>
          </a:extLst>
        </xdr:cNvPr>
        <xdr:cNvSpPr txBox="1"/>
      </xdr:nvSpPr>
      <xdr:spPr>
        <a:xfrm>
          <a:off x="6525985" y="299359"/>
          <a:ext cx="876301"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fld id="{D3C9A4D7-CDF0-49AF-AA45-58640D24215D}" type="TxLink">
            <a:rPr lang="en-US" sz="1100" b="1" i="0" u="none" strike="noStrike">
              <a:solidFill>
                <a:srgbClr val="000000"/>
              </a:solidFill>
              <a:latin typeface="Calibri"/>
              <a:ea typeface="Calibri"/>
              <a:cs typeface="Calibri"/>
            </a:rPr>
            <a:pPr algn="ctr"/>
            <a:t>$1,68,93,702 </a:t>
          </a:fld>
          <a:endParaRPr lang="en-IN" sz="1100" b="1">
            <a:latin typeface="Bahnschrift" panose="020B0502040204020203" pitchFamily="34" charset="0"/>
          </a:endParaRPr>
        </a:p>
      </xdr:txBody>
    </xdr:sp>
    <xdr:clientData/>
  </xdr:twoCellAnchor>
  <xdr:twoCellAnchor editAs="oneCell">
    <xdr:from>
      <xdr:col>9</xdr:col>
      <xdr:colOff>321126</xdr:colOff>
      <xdr:row>0</xdr:row>
      <xdr:rowOff>136751</xdr:rowOff>
    </xdr:from>
    <xdr:to>
      <xdr:col>10</xdr:col>
      <xdr:colOff>31975</xdr:colOff>
      <xdr:row>2</xdr:row>
      <xdr:rowOff>87086</xdr:rowOff>
    </xdr:to>
    <xdr:pic>
      <xdr:nvPicPr>
        <xdr:cNvPr id="52" name="Picture 51">
          <a:extLst>
            <a:ext uri="{FF2B5EF4-FFF2-40B4-BE49-F238E27FC236}">
              <a16:creationId xmlns:a16="http://schemas.microsoft.com/office/drawing/2014/main" id="{3166C410-42A8-0BF9-AFFC-7699C03580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07526" y="136751"/>
          <a:ext cx="320449" cy="320449"/>
        </a:xfrm>
        <a:prstGeom prst="rect">
          <a:avLst/>
        </a:prstGeom>
      </xdr:spPr>
    </xdr:pic>
    <xdr:clientData/>
  </xdr:twoCellAnchor>
  <xdr:twoCellAnchor editAs="oneCell">
    <xdr:from>
      <xdr:col>12</xdr:col>
      <xdr:colOff>183171</xdr:colOff>
      <xdr:row>0</xdr:row>
      <xdr:rowOff>151759</xdr:rowOff>
    </xdr:from>
    <xdr:to>
      <xdr:col>12</xdr:col>
      <xdr:colOff>515827</xdr:colOff>
      <xdr:row>2</xdr:row>
      <xdr:rowOff>114301</xdr:rowOff>
    </xdr:to>
    <xdr:pic>
      <xdr:nvPicPr>
        <xdr:cNvPr id="35" name="Picture 34">
          <a:extLst>
            <a:ext uri="{FF2B5EF4-FFF2-40B4-BE49-F238E27FC236}">
              <a16:creationId xmlns:a16="http://schemas.microsoft.com/office/drawing/2014/main" id="{CDA3D877-A9D3-55FD-DB04-D1EFF995E7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498371" y="151759"/>
          <a:ext cx="332656" cy="332656"/>
        </a:xfrm>
        <a:prstGeom prst="rect">
          <a:avLst/>
        </a:prstGeom>
      </xdr:spPr>
    </xdr:pic>
    <xdr:clientData/>
  </xdr:twoCellAnchor>
  <xdr:twoCellAnchor>
    <xdr:from>
      <xdr:col>13</xdr:col>
      <xdr:colOff>288473</xdr:colOff>
      <xdr:row>1</xdr:row>
      <xdr:rowOff>125189</xdr:rowOff>
    </xdr:from>
    <xdr:to>
      <xdr:col>14</xdr:col>
      <xdr:colOff>495301</xdr:colOff>
      <xdr:row>2</xdr:row>
      <xdr:rowOff>130631</xdr:rowOff>
    </xdr:to>
    <xdr:sp macro="" textlink="'KPI''s'!C6">
      <xdr:nvSpPr>
        <xdr:cNvPr id="53" name="TextBox 52">
          <a:extLst>
            <a:ext uri="{FF2B5EF4-FFF2-40B4-BE49-F238E27FC236}">
              <a16:creationId xmlns:a16="http://schemas.microsoft.com/office/drawing/2014/main" id="{15BBB04F-E65E-C205-0CC2-BBD7BE6ADE52}"/>
            </a:ext>
          </a:extLst>
        </xdr:cNvPr>
        <xdr:cNvSpPr txBox="1"/>
      </xdr:nvSpPr>
      <xdr:spPr>
        <a:xfrm>
          <a:off x="8213273" y="310246"/>
          <a:ext cx="816428"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fld id="{812CE9DB-5E96-4567-BB80-F9028678D472}" type="TxLink">
            <a:rPr lang="en-US" sz="1100" b="1" i="0" u="none" strike="noStrike">
              <a:solidFill>
                <a:srgbClr val="000000"/>
              </a:solidFill>
              <a:latin typeface="Calibri"/>
              <a:ea typeface="Calibri"/>
              <a:cs typeface="Calibri"/>
            </a:rPr>
            <a:pPr algn="ctr"/>
            <a:t> 11,25,806 </a:t>
          </a:fld>
          <a:endParaRPr lang="en-IN" sz="1100" b="1">
            <a:latin typeface="Bahnschrift" panose="020B0502040204020203" pitchFamily="34" charset="0"/>
          </a:endParaRPr>
        </a:p>
      </xdr:txBody>
    </xdr:sp>
    <xdr:clientData/>
  </xdr:twoCellAnchor>
  <xdr:twoCellAnchor>
    <xdr:from>
      <xdr:col>13</xdr:col>
      <xdr:colOff>185057</xdr:colOff>
      <xdr:row>5</xdr:row>
      <xdr:rowOff>70760</xdr:rowOff>
    </xdr:from>
    <xdr:to>
      <xdr:col>14</xdr:col>
      <xdr:colOff>462644</xdr:colOff>
      <xdr:row>6</xdr:row>
      <xdr:rowOff>76202</xdr:rowOff>
    </xdr:to>
    <xdr:sp macro="" textlink="'KPI''s'!J7">
      <xdr:nvSpPr>
        <xdr:cNvPr id="54" name="TextBox 53">
          <a:extLst>
            <a:ext uri="{FF2B5EF4-FFF2-40B4-BE49-F238E27FC236}">
              <a16:creationId xmlns:a16="http://schemas.microsoft.com/office/drawing/2014/main" id="{50BFD0EC-9CC7-D605-BE2A-57B23F72A462}"/>
            </a:ext>
          </a:extLst>
        </xdr:cNvPr>
        <xdr:cNvSpPr txBox="1"/>
      </xdr:nvSpPr>
      <xdr:spPr>
        <a:xfrm>
          <a:off x="8109857" y="996046"/>
          <a:ext cx="887187"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fld id="{BE737AE0-0F25-412D-9F7B-F9E85B9480E1}" type="TxLink">
            <a:rPr lang="en-US" sz="1100" b="1" i="0" u="none" strike="noStrike">
              <a:solidFill>
                <a:srgbClr val="000000"/>
              </a:solidFill>
              <a:latin typeface="Calibri"/>
              <a:ea typeface="Calibri"/>
              <a:cs typeface="Calibri"/>
            </a:rPr>
            <a:pPr algn="ctr"/>
            <a:t>PROD_ID_002</a:t>
          </a:fld>
          <a:endParaRPr lang="en-IN" sz="1100" b="1">
            <a:latin typeface="Bahnschrift" panose="020B0502040204020203" pitchFamily="34" charset="0"/>
          </a:endParaRPr>
        </a:p>
      </xdr:txBody>
    </xdr:sp>
    <xdr:clientData/>
  </xdr:twoCellAnchor>
  <xdr:twoCellAnchor>
    <xdr:from>
      <xdr:col>13</xdr:col>
      <xdr:colOff>212271</xdr:colOff>
      <xdr:row>6</xdr:row>
      <xdr:rowOff>97974</xdr:rowOff>
    </xdr:from>
    <xdr:to>
      <xdr:col>14</xdr:col>
      <xdr:colOff>462645</xdr:colOff>
      <xdr:row>7</xdr:row>
      <xdr:rowOff>103416</xdr:rowOff>
    </xdr:to>
    <xdr:sp macro="" textlink="'KPI''s'!J10">
      <xdr:nvSpPr>
        <xdr:cNvPr id="55" name="TextBox 54">
          <a:extLst>
            <a:ext uri="{FF2B5EF4-FFF2-40B4-BE49-F238E27FC236}">
              <a16:creationId xmlns:a16="http://schemas.microsoft.com/office/drawing/2014/main" id="{987848E8-3787-438E-9C18-E0E31D2B76E3}"/>
            </a:ext>
          </a:extLst>
        </xdr:cNvPr>
        <xdr:cNvSpPr txBox="1"/>
      </xdr:nvSpPr>
      <xdr:spPr>
        <a:xfrm>
          <a:off x="8137071" y="1208317"/>
          <a:ext cx="859974" cy="190499"/>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none" rtlCol="0" anchor="ctr"/>
        <a:lstStyle/>
        <a:p>
          <a:pPr algn="ctr"/>
          <a:fld id="{E04FCE48-36DF-41C4-939E-6C3E1E8BDC91}" type="TxLink">
            <a:rPr lang="en-US" sz="1100" b="1" i="0" u="none" strike="noStrike">
              <a:solidFill>
                <a:srgbClr val="000000"/>
              </a:solidFill>
              <a:latin typeface="Calibri"/>
              <a:ea typeface="Calibri"/>
              <a:cs typeface="Calibri"/>
            </a:rPr>
            <a:pPr algn="ctr"/>
            <a:t>$3,30,11,144 </a:t>
          </a:fld>
          <a:endParaRPr lang="en-IN" sz="1100" b="1">
            <a:latin typeface="Bahnschrift" panose="020B0502040204020203" pitchFamily="34" charset="0"/>
          </a:endParaRPr>
        </a:p>
      </xdr:txBody>
    </xdr:sp>
    <xdr:clientData/>
  </xdr:twoCellAnchor>
  <xdr:twoCellAnchor>
    <xdr:from>
      <xdr:col>7</xdr:col>
      <xdr:colOff>46016</xdr:colOff>
      <xdr:row>3</xdr:row>
      <xdr:rowOff>32658</xdr:rowOff>
    </xdr:from>
    <xdr:to>
      <xdr:col>11</xdr:col>
      <xdr:colOff>587828</xdr:colOff>
      <xdr:row>8</xdr:row>
      <xdr:rowOff>108858</xdr:rowOff>
    </xdr:to>
    <xdr:graphicFrame macro="">
      <xdr:nvGraphicFramePr>
        <xdr:cNvPr id="10" name="Chart 9">
          <a:extLst>
            <a:ext uri="{FF2B5EF4-FFF2-40B4-BE49-F238E27FC236}">
              <a16:creationId xmlns:a16="http://schemas.microsoft.com/office/drawing/2014/main" id="{86B29673-2FEE-4BB2-8378-B3CCF4DA1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38100</xdr:colOff>
          <xdr:row>9</xdr:row>
          <xdr:rowOff>7620</xdr:rowOff>
        </xdr:from>
        <xdr:to>
          <xdr:col>7</xdr:col>
          <xdr:colOff>243840</xdr:colOff>
          <xdr:row>15</xdr:row>
          <xdr:rowOff>45720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261257</xdr:colOff>
      <xdr:row>8</xdr:row>
      <xdr:rowOff>136072</xdr:rowOff>
    </xdr:from>
    <xdr:to>
      <xdr:col>12</xdr:col>
      <xdr:colOff>10885</xdr:colOff>
      <xdr:row>15</xdr:row>
      <xdr:rowOff>87086</xdr:rowOff>
    </xdr:to>
    <xdr:graphicFrame macro="">
      <xdr:nvGraphicFramePr>
        <xdr:cNvPr id="15" name="Chart 14">
          <a:extLst>
            <a:ext uri="{FF2B5EF4-FFF2-40B4-BE49-F238E27FC236}">
              <a16:creationId xmlns:a16="http://schemas.microsoft.com/office/drawing/2014/main" id="{DDEA10DF-7D86-426C-9000-38ED2AA9BE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174172</xdr:colOff>
      <xdr:row>8</xdr:row>
      <xdr:rowOff>136073</xdr:rowOff>
    </xdr:from>
    <xdr:to>
      <xdr:col>15</xdr:col>
      <xdr:colOff>440871</xdr:colOff>
      <xdr:row>15</xdr:row>
      <xdr:rowOff>81643</xdr:rowOff>
    </xdr:to>
    <xdr:graphicFrame macro="">
      <xdr:nvGraphicFramePr>
        <xdr:cNvPr id="16" name="Chart 15">
          <a:extLst>
            <a:ext uri="{FF2B5EF4-FFF2-40B4-BE49-F238E27FC236}">
              <a16:creationId xmlns:a16="http://schemas.microsoft.com/office/drawing/2014/main" id="{FFFA1BE3-E4E3-44B6-8B95-A4E6C345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168730</xdr:colOff>
      <xdr:row>15</xdr:row>
      <xdr:rowOff>65314</xdr:rowOff>
    </xdr:from>
    <xdr:to>
      <xdr:col>15</xdr:col>
      <xdr:colOff>429986</xdr:colOff>
      <xdr:row>22</xdr:row>
      <xdr:rowOff>87086</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204E5921-0B9F-44C2-884D-CC758A04F4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5655130" y="2808514"/>
              <a:ext cx="3918856" cy="13019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350816</xdr:colOff>
      <xdr:row>15</xdr:row>
      <xdr:rowOff>70757</xdr:rowOff>
    </xdr:from>
    <xdr:to>
      <xdr:col>9</xdr:col>
      <xdr:colOff>81643</xdr:colOff>
      <xdr:row>22</xdr:row>
      <xdr:rowOff>70757</xdr:rowOff>
    </xdr:to>
    <xdr:graphicFrame macro="">
      <xdr:nvGraphicFramePr>
        <xdr:cNvPr id="18" name="Chart 17">
          <a:extLst>
            <a:ext uri="{FF2B5EF4-FFF2-40B4-BE49-F238E27FC236}">
              <a16:creationId xmlns:a16="http://schemas.microsoft.com/office/drawing/2014/main" id="{8CC7CA48-B293-419C-8EFC-E2CD04087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146957</xdr:colOff>
      <xdr:row>15</xdr:row>
      <xdr:rowOff>65314</xdr:rowOff>
    </xdr:from>
    <xdr:to>
      <xdr:col>2</xdr:col>
      <xdr:colOff>304800</xdr:colOff>
      <xdr:row>22</xdr:row>
      <xdr:rowOff>12371</xdr:rowOff>
    </xdr:to>
    <xdr:graphicFrame macro="">
      <xdr:nvGraphicFramePr>
        <xdr:cNvPr id="19" name="Chart 18">
          <a:extLst>
            <a:ext uri="{FF2B5EF4-FFF2-40B4-BE49-F238E27FC236}">
              <a16:creationId xmlns:a16="http://schemas.microsoft.com/office/drawing/2014/main" id="{9ACD99C9-AAC5-43CA-9A47-48CB3AF17C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174336</xdr:colOff>
      <xdr:row>6</xdr:row>
      <xdr:rowOff>48987</xdr:rowOff>
    </xdr:from>
    <xdr:to>
      <xdr:col>2</xdr:col>
      <xdr:colOff>251136</xdr:colOff>
      <xdr:row>15</xdr:row>
      <xdr:rowOff>38101</xdr:rowOff>
    </xdr:to>
    <mc:AlternateContent xmlns:mc="http://schemas.openxmlformats.org/markup-compatibility/2006" xmlns:a14="http://schemas.microsoft.com/office/drawing/2010/main">
      <mc:Choice Requires="a14">
        <xdr:graphicFrame macro="">
          <xdr:nvGraphicFramePr>
            <xdr:cNvPr id="20" name="Month">
              <a:extLst>
                <a:ext uri="{FF2B5EF4-FFF2-40B4-BE49-F238E27FC236}">
                  <a16:creationId xmlns:a16="http://schemas.microsoft.com/office/drawing/2014/main" id="{4E4B1ADF-7A42-425C-83E7-E15CE443FA8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74336" y="1159330"/>
              <a:ext cx="1296000" cy="1654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160182</xdr:colOff>
      <xdr:row>3</xdr:row>
      <xdr:rowOff>83474</xdr:rowOff>
    </xdr:from>
    <xdr:to>
      <xdr:col>2</xdr:col>
      <xdr:colOff>228599</xdr:colOff>
      <xdr:row>5</xdr:row>
      <xdr:rowOff>125185</xdr:rowOff>
    </xdr:to>
    <mc:AlternateContent xmlns:mc="http://schemas.openxmlformats.org/markup-compatibility/2006" xmlns:a14="http://schemas.microsoft.com/office/drawing/2010/main">
      <mc:Choice Requires="a14">
        <xdr:graphicFrame macro="">
          <xdr:nvGraphicFramePr>
            <xdr:cNvPr id="21" name="Year">
              <a:extLst>
                <a:ext uri="{FF2B5EF4-FFF2-40B4-BE49-F238E27FC236}">
                  <a16:creationId xmlns:a16="http://schemas.microsoft.com/office/drawing/2014/main" id="{3671719F-76C0-4429-B8DA-B84A335801D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0182" y="638645"/>
              <a:ext cx="1287617" cy="4118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283029</xdr:colOff>
      <xdr:row>3</xdr:row>
      <xdr:rowOff>10886</xdr:rowOff>
    </xdr:from>
    <xdr:to>
      <xdr:col>6</xdr:col>
      <xdr:colOff>598714</xdr:colOff>
      <xdr:row>15</xdr:row>
      <xdr:rowOff>103414</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684AD696-2BCF-4D3F-AC0D-B620F2C0A2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502229" y="559526"/>
              <a:ext cx="2754085" cy="22870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3065162034" backgroundQuery="1" createdVersion="8" refreshedVersion="8" minRefreshableVersion="3" recordCount="0" supportSubquery="1" supportAdvancedDrill="1" xr:uid="{C120CD61-1FB4-486E-889A-713434154B70}">
  <cacheSource type="external" connectionId="1"/>
  <cacheFields count="1">
    <cacheField name="[Table3].[Product_Name].[Product_Name]" caption="Product_Name" numFmtId="0" hierarchy="19" level="1">
      <sharedItems count="6">
        <s v="Amarilla"/>
        <s v="Carretera"/>
        <s v="Montana"/>
        <s v="Paseo"/>
        <s v="Velo"/>
        <s v="VTT"/>
      </sharedItems>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0"/>
      </fieldsUsage>
    </cacheHierarchy>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4050929" backgroundQuery="1" createdVersion="8" refreshedVersion="8" minRefreshableVersion="3" recordCount="0" supportSubquery="1" supportAdvancedDrill="1" xr:uid="{C2C1D858-1AC6-46FC-A912-494FD7520597}">
  <cacheSource type="external" connectionId="1"/>
  <cacheFields count="3">
    <cacheField name="[Table3].[Product_Name].[Product_Name]" caption="Product_Name" numFmtId="0" hierarchy="19" level="1">
      <sharedItems count="6">
        <s v="Amarilla"/>
        <s v="Carretera"/>
        <s v="Montana"/>
        <s v="Paseo"/>
        <s v="Velo"/>
        <s v="VTT"/>
      </sharedItems>
    </cacheField>
    <cacheField name="[Measures].[Sum of Units Sold]" caption="Sum of Units Sold" numFmtId="0" hierarchy="25" level="32767"/>
    <cacheField name="[Table3].[Month].[Month]" caption="Month" numFmtId="0" hierarchy="15" level="1">
      <sharedItems containsSemiMixedTypes="0" containsNonDate="0" containsString="0"/>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0"/>
      </fieldsUsage>
    </cacheHierarchy>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8564817" backgroundQuery="1" createdVersion="8" refreshedVersion="8" minRefreshableVersion="3" recordCount="0" supportSubquery="1" supportAdvancedDrill="1" xr:uid="{45BA7AC1-3E0D-4421-AFFF-3D961B3A3765}">
  <cacheSource type="external" connectionId="1"/>
  <cacheFields count="3">
    <cacheField name="[Table3].[Year].[Year]" caption="Year" numFmtId="0" hierarchy="17" level="1">
      <sharedItems containsSemiMixedTypes="0" containsString="0" containsNumber="1" containsInteger="1" minValue="2021" maxValue="2022" count="2">
        <n v="2021"/>
        <n v="2022"/>
      </sharedItems>
      <extLst>
        <ext xmlns:x15="http://schemas.microsoft.com/office/spreadsheetml/2010/11/main" uri="{4F2E5C28-24EA-4eb8-9CBF-B6C8F9C3D259}">
          <x15:cachedUniqueNames>
            <x15:cachedUniqueName index="0" name="[Table3].[Year].&amp;[2021]"/>
            <x15:cachedUniqueName index="1" name="[Table3].[Year].&amp;[2022]"/>
          </x15:cachedUniqueNames>
        </ext>
      </extLst>
    </cacheField>
    <cacheField name="[Measures].[Sum of Profit]" caption="Sum of Profit" numFmtId="0" hierarchy="24" level="32767"/>
    <cacheField name="[Table3].[Month].[Month]" caption="Month" numFmtId="0" hierarchy="15" level="1">
      <sharedItems count="12">
        <s v="Apr"/>
        <s v="Aug"/>
        <s v="Dec"/>
        <s v="Feb"/>
        <s v="Jan"/>
        <s v="Jul"/>
        <s v="Jun"/>
        <s v="Mar"/>
        <s v="May"/>
        <s v="Nov"/>
        <s v="Oct"/>
        <s v="Sep"/>
      </sharedItems>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fieldsUsage count="2">
        <fieldUsage x="-1"/>
        <fieldUsage x="0"/>
      </fieldsUsage>
    </cacheHierarchy>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7986109" backgroundQuery="1" createdVersion="8" refreshedVersion="8" minRefreshableVersion="3" recordCount="0" supportSubquery="1" supportAdvancedDrill="1" xr:uid="{63AA0EC8-DA07-4E51-B18A-539F9832758A}">
  <cacheSource type="external" connectionId="1"/>
  <cacheFields count="3">
    <cacheField name="[Table3].[Segment].[Segment]" caption="Segment" numFmtId="0" level="1">
      <sharedItems count="5">
        <s v="Channel Partners"/>
        <s v="Enterprise"/>
        <s v="Government"/>
        <s v="Midmarket"/>
        <s v="Small Business"/>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32">
    <cacheHierarchy uniqueName="[Table3].[Segment]" caption="Segment" attribute="1" defaultMemberUniqueName="[Table3].[Segment].[All]" allUniqueName="[Table3].[Segment].[All]" dimensionUniqueName="[Table3]" displayFolder="" count="2" memberValueDatatype="130" unbalanced="0">
      <fieldsUsage count="2">
        <fieldUsage x="-1"/>
        <fieldUsage x="0"/>
      </fieldsUsage>
    </cacheHierarchy>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7523147" backgroundQuery="1" createdVersion="8" refreshedVersion="8" minRefreshableVersion="3" recordCount="0" supportSubquery="1" supportAdvancedDrill="1" xr:uid="{5099185D-D7FF-442F-A7A5-3482A47274DA}">
  <cacheSource type="external" connectionId="1"/>
  <cacheFields count="3">
    <cacheField name="[Table3].[Country].[Country]" caption="Country" numFmtId="0" hierarchy="20" level="1">
      <sharedItems count="8">
        <s v="Canada"/>
        <s v="England"/>
        <s v="France"/>
        <s v="Germany"/>
        <s v="India"/>
        <s v="Italy"/>
        <s v="Japan"/>
        <s v="USA"/>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2" memberValueDatatype="130" unbalanced="0">
      <fieldsUsage count="2">
        <fieldUsage x="-1"/>
        <fieldUsage x="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6597224" backgroundQuery="1" createdVersion="8" refreshedVersion="8" minRefreshableVersion="3" recordCount="0" supportSubquery="1" supportAdvancedDrill="1" xr:uid="{8A2A3BC7-4132-4110-A2B5-16FEA9350C9F}">
  <cacheSource type="external" connectionId="1"/>
  <cacheFields count="3">
    <cacheField name="[Table3].[Customer_ID].[Customer_ID]" caption="Customer_ID" numFmtId="0" hierarchy="1" level="1">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2" memberValueDatatype="130" unbalanced="0">
      <fieldsUsage count="2">
        <fieldUsage x="-1"/>
        <fieldUsage x="0"/>
      </fieldsUsage>
    </cacheHierarchy>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5555554" backgroundQuery="1" createdVersion="8" refreshedVersion="8" minRefreshableVersion="3" recordCount="0" supportSubquery="1" supportAdvancedDrill="1" xr:uid="{99A15F77-E2AF-42FE-A36C-37AAF7289AC7}">
  <cacheSource type="external" connectionId="1"/>
  <cacheFields count="3">
    <cacheField name="[Measures].[Sum of Sales ('000)]" caption="Sum of Sales ('000)" numFmtId="0" hierarchy="26" level="32767"/>
    <cacheField name="[Measures].[Sum of Profit ('000)]" caption="Sum of Profit ('000)" numFmtId="0" hierarchy="27" level="32767"/>
    <cacheField name="[Table3].[Month].[Month]" caption="Month" numFmtId="0" hierarchy="15" level="1">
      <sharedItems count="12">
        <s v="Apr"/>
        <s v="Aug"/>
        <s v="Dec"/>
        <s v="Feb"/>
        <s v="Jan"/>
        <s v="Jul"/>
        <s v="Jun"/>
        <s v="Mar"/>
        <s v="May"/>
        <s v="Nov"/>
        <s v="Oct"/>
        <s v="Sep"/>
      </sharedItems>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oneField="1" hidden="1">
      <fieldsUsage count="1">
        <fieldUsage x="0"/>
      </fieldsUsage>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4861115" backgroundQuery="1" createdVersion="8" refreshedVersion="8" minRefreshableVersion="3" recordCount="0" supportSubquery="1" supportAdvancedDrill="1" xr:uid="{37E56013-004F-4A0E-802F-7CB5CB960649}">
  <cacheSource type="external" connectionId="1"/>
  <cacheFields count="4">
    <cacheField name="[Measures].[Sum of Sales]" caption="Sum of Sales" numFmtId="0" hierarchy="23" level="32767"/>
    <cacheField name="[Measures].[Sum of Profit]" caption="Sum of Profit" numFmtId="0" hierarchy="24" level="32767"/>
    <cacheField name="[Measures].[Sum of Units Sold]" caption="Sum of Units Sold" numFmtId="0" hierarchy="25" level="32767"/>
    <cacheField name="[Table3].[Month].[Month]" caption="Month" numFmtId="0" hierarchy="15" level="1">
      <sharedItems containsSemiMixedTypes="0" containsNonDate="0" containsString="0"/>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3"/>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0"/>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02656134262" backgroundQuery="1" createdVersion="8" refreshedVersion="8" minRefreshableVersion="3" recordCount="0" supportSubquery="1" supportAdvancedDrill="1" xr:uid="{75D10779-C8E7-4341-B0DD-2043CF796F6A}">
  <cacheSource type="external" connectionId="1"/>
  <cacheFields count="3">
    <cacheField name="[Table3].[Product_ID].[Product_ID]" caption="Product_ID" numFmtId="0" hierarchy="2" level="1">
      <sharedItems count="6">
        <s v="PROD_ID_001"/>
        <s v="PROD_ID_002"/>
        <s v="PROD_ID_003"/>
        <s v="PROD_ID_004"/>
        <s v="PROD_ID_005"/>
        <s v="PROD_ID_006"/>
      </sharedItems>
    </cacheField>
    <cacheField name="[Measures].[Sum of Sales]" caption="Sum of Sales" numFmtId="0" hierarchy="23" level="32767"/>
    <cacheField name="[Table3].[Month].[Month]" caption="Month" numFmtId="0" hierarchy="15" level="1">
      <sharedItems containsSemiMixedTypes="0" containsNonDate="0" containsString="0"/>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2" memberValueDatatype="130" unbalanced="0">
      <fieldsUsage count="2">
        <fieldUsage x="-1"/>
        <fieldUsage x="0"/>
      </fieldsUsage>
    </cacheHierarchy>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2"/>
      </fieldsUsage>
    </cacheHierarchy>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0"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917099189814" backgroundQuery="1" createdVersion="8" refreshedVersion="8" minRefreshableVersion="3" recordCount="0" supportSubquery="1" supportAdvancedDrill="1" xr:uid="{A5CBF70F-F34C-4CA2-8F9B-EAF02F6F2B10}">
  <cacheSource type="external" connectionId="1"/>
  <cacheFields count="3">
    <cacheField name="[Table3].[Year].[Year]" caption="Year" numFmtId="0" hierarchy="17" level="1">
      <sharedItems containsSemiMixedTypes="0" containsString="0" containsNumber="1" containsInteger="1" minValue="2021" maxValue="2022" count="2">
        <n v="2021"/>
        <n v="2022"/>
      </sharedItems>
      <extLst>
        <ext xmlns:x15="http://schemas.microsoft.com/office/spreadsheetml/2010/11/main" uri="{4F2E5C28-24EA-4eb8-9CBF-B6C8F9C3D259}">
          <x15:cachedUniqueNames>
            <x15:cachedUniqueName index="0" name="[Table3].[Year].&amp;[2021]"/>
            <x15:cachedUniqueName index="1" name="[Table3].[Year].&amp;[2022]"/>
          </x15:cachedUniqueNames>
        </ext>
      </extLst>
    </cacheField>
    <cacheField name="[Measures].[Sum of Sales]" caption="Sum of Sales" numFmtId="0" hierarchy="23" level="32767"/>
    <cacheField name="[Table3].[Product_Name].[Product_Name]" caption="Product_Name" numFmtId="0" hierarchy="19" level="1">
      <sharedItems count="6">
        <s v="Amarilla"/>
        <s v="Carretera"/>
        <s v="Montana"/>
        <s v="Paseo"/>
        <s v="Velo"/>
        <s v="VTT"/>
      </sharedItems>
    </cacheField>
  </cacheFields>
  <cacheHierarchies count="32">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2"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fieldsUsage count="2">
        <fieldUsage x="-1"/>
        <fieldUsage x="0"/>
      </fieldsUsage>
    </cacheHierarchy>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2" memberValueDatatype="130" unbalanced="0">
      <fieldsUsage count="2">
        <fieldUsage x="-1"/>
        <fieldUsage x="2"/>
      </fieldsUsage>
    </cacheHierarchy>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y uniqueName="[Measures].[Count of Product_Name]" caption="Count of Product_Name" measure="1" displayFolder="" measureGroup="Table3" count="0" hidden="1">
      <extLst>
        <ext xmlns:x15="http://schemas.microsoft.com/office/spreadsheetml/2010/11/main" uri="{B97F6D7D-B522-45F9-BDA1-12C45D357490}">
          <x15:cacheHierarchy aggregatedColumn="19"/>
        </ext>
      </extLst>
    </cacheHierarchy>
    <cacheHierarchy uniqueName="[Measures].[Count of Customer_Name]" caption="Count of Customer_Name" measure="1" displayFolder="" measureGroup="Table3" count="0" hidden="1">
      <extLst>
        <ext xmlns:x15="http://schemas.microsoft.com/office/spreadsheetml/2010/11/main" uri="{B97F6D7D-B522-45F9-BDA1-12C45D357490}">
          <x15:cacheHierarchy aggregatedColumn="18"/>
        </ext>
      </extLst>
    </cacheHierarchy>
    <cacheHierarchy uniqueName="[Measures].[Count of Product_ID]" caption="Count of Product_ID" measure="1" displayFolder="" measureGroup="Table3"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83.892900578707" backgroundQuery="1" createdVersion="3" refreshedVersion="8" minRefreshableVersion="3" recordCount="0" supportSubquery="1" supportAdvancedDrill="1" xr:uid="{9CF13DB7-467C-4C09-B747-BC85AAA2BAE9}">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Table3].[Segment]" caption="Segment" attribute="1" defaultMemberUniqueName="[Table3].[Segment].[All]" allUniqueName="[Table3].[Segment].[All]" dimensionUniqueName="[Table3]" displayFolder="" count="0" memberValueDatatype="130" unbalanced="0"/>
    <cacheHierarchy uniqueName="[Table3].[Customer_ID]" caption="Customer_ID" attribute="1" defaultMemberUniqueName="[Table3].[Customer_ID].[All]" allUniqueName="[Table3].[Customer_ID].[All]" dimensionUniqueName="[Table3]" displayFolder="" count="0" memberValueDatatype="130" unbalanced="0"/>
    <cacheHierarchy uniqueName="[Table3].[Product_ID]" caption="Product_ID" attribute="1" defaultMemberUniqueName="[Table3].[Product_ID].[All]" allUniqueName="[Table3].[Product_ID].[All]" dimensionUniqueName="[Table3]" displayFolder="" count="0" memberValueDatatype="130" unbalanced="0"/>
    <cacheHierarchy uniqueName="[Table3].[Discount Band]" caption="Discount Band" attribute="1" defaultMemberUniqueName="[Table3].[Discount Band].[All]" allUniqueName="[Table3].[Discount Band].[All]" dimensionUniqueName="[Table3]" displayFolder="" count="0" memberValueDatatype="130" unbalanced="0"/>
    <cacheHierarchy uniqueName="[Table3].[Units Sold]" caption="Units Sold" attribute="1" defaultMemberUniqueName="[Table3].[Units Sold].[All]" allUniqueName="[Table3].[Units Sold].[All]" dimensionUniqueName="[Table3]" displayFolder="" count="0" memberValueDatatype="5" unbalanced="0"/>
    <cacheHierarchy uniqueName="[Table3].[Manufacturing Price]" caption="Manufacturing Price" attribute="1" defaultMemberUniqueName="[Table3].[Manufacturing Price].[All]" allUniqueName="[Table3].[Manufacturing Price].[All]" dimensionUniqueName="[Table3]" displayFolder="" count="0" memberValueDatatype="20" unbalanced="0"/>
    <cacheHierarchy uniqueName="[Table3].[Sale Price]" caption="Sale Price" attribute="1" defaultMemberUniqueName="[Table3].[Sale Price].[All]" allUniqueName="[Table3].[Sale Price].[All]" dimensionUniqueName="[Table3]" displayFolder="" count="0" memberValueDatatype="20" unbalanced="0"/>
    <cacheHierarchy uniqueName="[Table3].[Gross Sales]" caption="Gross Sales" attribute="1" defaultMemberUniqueName="[Table3].[Gross Sales].[All]" allUniqueName="[Table3].[Gross Sales].[All]" dimensionUniqueName="[Table3]" displayFolder="" count="0" memberValueDatatype="5" unbalanced="0"/>
    <cacheHierarchy uniqueName="[Table3].[Discounts]" caption="Discounts" attribute="1" defaultMemberUniqueName="[Table3].[Discounts].[All]" allUniqueName="[Table3].[Discounts].[All]" dimensionUniqueName="[Table3]" displayFolder="" count="0" memberValueDatatype="5" unbalanced="0"/>
    <cacheHierarchy uniqueName="[Table3].[Sales]" caption="Sales" attribute="1" defaultMemberUniqueName="[Table3].[Sales].[All]" allUniqueName="[Table3].[Sales].[All]" dimensionUniqueName="[Table3]" displayFolder="" count="0" memberValueDatatype="5" unbalanced="0"/>
    <cacheHierarchy uniqueName="[Table3].[Sales ('000)]" caption="Sales ('000)" attribute="1" defaultMemberUniqueName="[Table3].[Sales ('000)].[All]" allUniqueName="[Table3].[Sales ('000)].[All]" dimensionUniqueName="[Table3]" displayFolder="" count="0" memberValueDatatype="5" unbalanced="0"/>
    <cacheHierarchy uniqueName="[Table3].[COGS]" caption="COGS" attribute="1" defaultMemberUniqueName="[Table3].[COGS].[All]" allUniqueName="[Table3].[COGS].[All]" dimensionUniqueName="[Table3]" displayFolder="" count="0" memberValueDatatype="5" unbalanced="0"/>
    <cacheHierarchy uniqueName="[Table3].[Profit]" caption="Profit" attribute="1" defaultMemberUniqueName="[Table3].[Profit].[All]" allUniqueName="[Table3].[Profit].[All]" dimensionUniqueName="[Table3]" displayFolder="" count="0" memberValueDatatype="5" unbalanced="0"/>
    <cacheHierarchy uniqueName="[Table3].[Profit ('000)]" caption="Profit ('000)" attribute="1" defaultMemberUniqueName="[Table3].[Profit ('000)].[All]" allUniqueName="[Table3].[Profit ('000)].[All]" dimensionUniqueName="[Table3]" displayFolder="" count="0" memberValueDatatype="5" unbalanced="0"/>
    <cacheHierarchy uniqueName="[Table3].[Date]" caption="Date" attribute="1" time="1" defaultMemberUniqueName="[Table3].[Date].[All]" allUniqueName="[Table3].[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cacheHierarchy uniqueName="[Table3].[Quarter]" caption="Quarter" attribute="1" defaultMemberUniqueName="[Table3].[Quarter].[All]" allUniqueName="[Table3].[Quarter].[All]" dimensionUniqueName="[Table3]" displayFolder="" count="0" memberValueDatatype="130" unbalanced="0"/>
    <cacheHierarchy uniqueName="[Table3].[Year]" caption="Year" attribute="1" defaultMemberUniqueName="[Table3].[Year].[All]" allUniqueName="[Table3].[Year].[All]" dimensionUniqueName="[Table3]" displayFolder="" count="2" memberValueDatatype="20" unbalanced="0"/>
    <cacheHierarchy uniqueName="[Table3].[Customer_Name]" caption="Customer_Name" attribute="1" defaultMemberUniqueName="[Table3].[Customer_Name].[All]" allUniqueName="[Table3].[Customer_Name].[All]" dimensionUniqueName="[Table3]" displayFolder="" count="0" memberValueDatatype="130" unbalanced="0"/>
    <cacheHierarchy uniqueName="[Table3].[Product_Name]" caption="Product_Name" attribute="1" defaultMemberUniqueName="[Table3].[Product_Name].[All]" allUniqueName="[Table3].[Product_Name].[All]" dimensionUniqueName="[Table3]" displayFolder="" count="0" memberValueDatatype="130" unbalanced="0"/>
    <cacheHierarchy uniqueName="[Table3].[Country]" caption="Country" attribute="1" defaultMemberUniqueName="[Table3].[Country].[All]" allUniqueName="[Table3].[Country].[All]" dimensionUniqueName="[Table3]" displayFolder="" count="0"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Sales]" caption="Sum of Sales" measure="1" displayFolder="" measureGroup="Table3" count="0" hidden="1">
      <extLst>
        <ext xmlns:x15="http://schemas.microsoft.com/office/spreadsheetml/2010/11/main" uri="{B97F6D7D-B522-45F9-BDA1-12C45D357490}">
          <x15:cacheHierarchy aggregatedColumn="9"/>
        </ext>
      </extLst>
    </cacheHierarchy>
    <cacheHierarchy uniqueName="[Measures].[Sum of Profit]" caption="Sum of Profit" measure="1" displayFolder="" measureGroup="Table3" count="0" hidden="1">
      <extLst>
        <ext xmlns:x15="http://schemas.microsoft.com/office/spreadsheetml/2010/11/main" uri="{B97F6D7D-B522-45F9-BDA1-12C45D357490}">
          <x15:cacheHierarchy aggregatedColumn="12"/>
        </ext>
      </extLst>
    </cacheHierarchy>
    <cacheHierarchy uniqueName="[Measures].[Sum of Units Sold]" caption="Sum of Units Sold" measure="1" displayFolder="" measureGroup="Table3" count="0" hidden="1">
      <extLst>
        <ext xmlns:x15="http://schemas.microsoft.com/office/spreadsheetml/2010/11/main" uri="{B97F6D7D-B522-45F9-BDA1-12C45D357490}">
          <x15:cacheHierarchy aggregatedColumn="4"/>
        </ext>
      </extLst>
    </cacheHierarchy>
    <cacheHierarchy uniqueName="[Measures].[Sum of Sales ('000)]" caption="Sum of Sales ('000)" measure="1" displayFolder="" measureGroup="Table3" count="0" hidden="1">
      <extLst>
        <ext xmlns:x15="http://schemas.microsoft.com/office/spreadsheetml/2010/11/main" uri="{B97F6D7D-B522-45F9-BDA1-12C45D357490}">
          <x15:cacheHierarchy aggregatedColumn="10"/>
        </ext>
      </extLst>
    </cacheHierarchy>
    <cacheHierarchy uniqueName="[Measures].[Sum of Profit ('000)]" caption="Sum of Profit ('000)" measure="1" displayFolder="" measureGroup="Table3" count="0" hidden="1">
      <extLst>
        <ext xmlns:x15="http://schemas.microsoft.com/office/spreadsheetml/2010/11/main" uri="{B97F6D7D-B522-45F9-BDA1-12C45D357490}">
          <x15:cacheHierarchy aggregatedColumn="13"/>
        </ext>
      </extLst>
    </cacheHierarchy>
    <cacheHierarchy uniqueName="[Measures].[Count of Month]" caption="Count of Month" measure="1" displayFolder="" measureGroup="Table3" count="0" hidden="1">
      <extLst>
        <ext xmlns:x15="http://schemas.microsoft.com/office/spreadsheetml/2010/11/main" uri="{B97F6D7D-B522-45F9-BDA1-12C45D357490}">
          <x15:cacheHierarchy aggregatedColumn="15"/>
        </ext>
      </extLst>
    </cacheHierarchy>
  </cacheHierarchies>
  <kpis count="0"/>
  <extLst>
    <ext xmlns:x14="http://schemas.microsoft.com/office/spreadsheetml/2009/9/main" uri="{725AE2AE-9491-48be-B2B4-4EB974FC3084}">
      <x14:pivotCacheDefinition slicerData="1" pivotCacheId="48298983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862BC2-B991-45BB-B5A9-2FA37FE5CEAB}" name="PivotTable3" cacheId="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location ref="G5:H11" firstHeaderRow="1" firstDataRow="1" firstDataCol="1"/>
  <pivotFields count="3">
    <pivotField axis="axisRow" allDrilled="1" showAll="0" dataSourceSort="1" defaultAttributeDrillState="1">
      <items count="7">
        <item x="0"/>
        <item x="1"/>
        <item x="2"/>
        <item x="3"/>
        <item x="4"/>
        <item x="5"/>
        <item t="default"/>
      </items>
    </pivotField>
    <pivotField dataField="1" showAll="0"/>
    <pivotField allDrilled="1" showAll="0" dataSourceSort="1" defaultAttributeDrillState="1"/>
  </pivotFields>
  <rowFields count="1">
    <field x="0"/>
  </rowFields>
  <rowItems count="6">
    <i>
      <x/>
    </i>
    <i>
      <x v="1"/>
    </i>
    <i>
      <x v="2"/>
    </i>
    <i>
      <x v="3"/>
    </i>
    <i>
      <x v="4"/>
    </i>
    <i>
      <x v="5"/>
    </i>
  </rowItems>
  <colItems count="1">
    <i/>
  </colItems>
  <dataFields count="1">
    <dataField name="Sum of Sales" fld="1" baseField="0" baseItem="0" numFmtId="164"/>
  </dataFields>
  <formats count="1">
    <format dxfId="1">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44085A-440E-4113-81F6-B52DA7C1F211}" name="PivotTable8" cacheId="3"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fieldListSortAscending="1">
  <location ref="AC6:AD11"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5">
    <i>
      <x/>
    </i>
    <i>
      <x v="1"/>
    </i>
    <i>
      <x v="2"/>
    </i>
    <i>
      <x v="3"/>
    </i>
    <i>
      <x v="4"/>
    </i>
  </rowItems>
  <colItems count="1">
    <i/>
  </colItems>
  <dataFields count="1">
    <dataField name="Sum of Sales" fld="1" showDataAs="percentOfTotal" baseField="0" baseItem="0" numFmtId="9"/>
  </dataFields>
  <formats count="1">
    <format dxfId="2">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B8B5B7-651F-4B5D-B460-BDD41CFBD5B8}" name="PivotTable7" cacheId="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chartFormat="13">
  <location ref="Y6:Z14" firstHeaderRow="1" firstDataRow="1" firstDataCol="1"/>
  <pivotFields count="3">
    <pivotField axis="axisRow" allDrilled="1" showAll="0" dataSourceSort="1" defaultAttributeDrillState="1">
      <items count="9">
        <item x="0"/>
        <item x="1"/>
        <item x="2"/>
        <item x="3"/>
        <item x="4"/>
        <item x="5"/>
        <item x="6"/>
        <item x="7"/>
        <item t="default"/>
      </items>
    </pivotField>
    <pivotField dataField="1" showAll="0"/>
    <pivotField allDrilled="1" showAll="0" dataSourceSort="1" defaultAttributeDrillState="1"/>
  </pivotFields>
  <rowFields count="1">
    <field x="0"/>
  </rowFields>
  <rowItems count="8">
    <i>
      <x/>
    </i>
    <i>
      <x v="1"/>
    </i>
    <i>
      <x v="2"/>
    </i>
    <i>
      <x v="3"/>
    </i>
    <i>
      <x v="4"/>
    </i>
    <i>
      <x v="5"/>
    </i>
    <i>
      <x v="6"/>
    </i>
    <i>
      <x v="7"/>
    </i>
  </rowItems>
  <colItems count="1">
    <i/>
  </colItems>
  <dataFields count="1">
    <dataField name="Sum of Sales" fld="1" showDataAs="percentOfTotal" baseField="0" baseItem="0" numFmtId="9"/>
  </dataFields>
  <formats count="1">
    <format dxfId="3">
      <pivotArea outline="0" collapsedLevelsAreSubtotals="1" fieldPosition="0"/>
    </format>
  </formats>
  <chartFormats count="9">
    <chartFormat chart="9" format="10" series="1">
      <pivotArea type="data" outline="0" fieldPosition="0">
        <references count="1">
          <reference field="4294967294" count="1" selected="0">
            <x v="0"/>
          </reference>
        </references>
      </pivotArea>
    </chartFormat>
    <chartFormat chart="9" format="11">
      <pivotArea type="data" outline="0" fieldPosition="0">
        <references count="2">
          <reference field="4294967294" count="1" selected="0">
            <x v="0"/>
          </reference>
          <reference field="0" count="1" selected="0">
            <x v="0"/>
          </reference>
        </references>
      </pivotArea>
    </chartFormat>
    <chartFormat chart="9" format="12">
      <pivotArea type="data" outline="0" fieldPosition="0">
        <references count="2">
          <reference field="4294967294" count="1" selected="0">
            <x v="0"/>
          </reference>
          <reference field="0" count="1" selected="0">
            <x v="1"/>
          </reference>
        </references>
      </pivotArea>
    </chartFormat>
    <chartFormat chart="9" format="13">
      <pivotArea type="data" outline="0" fieldPosition="0">
        <references count="2">
          <reference field="4294967294" count="1" selected="0">
            <x v="0"/>
          </reference>
          <reference field="0" count="1" selected="0">
            <x v="2"/>
          </reference>
        </references>
      </pivotArea>
    </chartFormat>
    <chartFormat chart="9" format="14">
      <pivotArea type="data" outline="0" fieldPosition="0">
        <references count="2">
          <reference field="4294967294" count="1" selected="0">
            <x v="0"/>
          </reference>
          <reference field="0" count="1" selected="0">
            <x v="3"/>
          </reference>
        </references>
      </pivotArea>
    </chartFormat>
    <chartFormat chart="9" format="15">
      <pivotArea type="data" outline="0" fieldPosition="0">
        <references count="2">
          <reference field="4294967294" count="1" selected="0">
            <x v="0"/>
          </reference>
          <reference field="0" count="1" selected="0">
            <x v="4"/>
          </reference>
        </references>
      </pivotArea>
    </chartFormat>
    <chartFormat chart="9" format="16">
      <pivotArea type="data" outline="0" fieldPosition="0">
        <references count="2">
          <reference field="4294967294" count="1" selected="0">
            <x v="0"/>
          </reference>
          <reference field="0" count="1" selected="0">
            <x v="5"/>
          </reference>
        </references>
      </pivotArea>
    </chartFormat>
    <chartFormat chart="9" format="17">
      <pivotArea type="data" outline="0" fieldPosition="0">
        <references count="2">
          <reference field="4294967294" count="1" selected="0">
            <x v="0"/>
          </reference>
          <reference field="0" count="1" selected="0">
            <x v="6"/>
          </reference>
        </references>
      </pivotArea>
    </chartFormat>
    <chartFormat chart="9" format="18">
      <pivotArea type="data" outline="0" fieldPosition="0">
        <references count="2">
          <reference field="4294967294" count="1" selected="0">
            <x v="0"/>
          </reference>
          <reference field="0" count="1" selected="0">
            <x v="7"/>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BA1159-21F7-4E70-B287-153AB08D9253}" name="PivotTable4" cacheId="5"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R4:S154" firstHeaderRow="1" firstDataRow="1" firstDataCol="1"/>
  <pivotFields count="3">
    <pivotField axis="axisRow" allDrilled="1" showAll="0" dataSourceSort="1" defaultAttributeDrillState="1">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dataField="1" showAll="0"/>
    <pivotField allDrilled="1" showAll="0" dataSourceSort="1" defaultAttributeDrillState="1"/>
  </pivotFields>
  <rowFields count="1">
    <field x="0"/>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1" baseField="0" baseItem="0" numFmtId="164"/>
  </dataFields>
  <formats count="8">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
      <pivotArea dataOnly="0" labelOnly="1" grandRow="1" outline="0" fieldPosition="0"/>
    </format>
    <format dxfId="4">
      <pivotArea dataOnly="0" labelOnly="1" outline="0" axis="axisValues"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1CC611-A9E9-469D-B288-27768F795177}"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Q6:AQ13" firstHeaderRow="1" firstDataRow="1" firstDataCol="1"/>
  <pivotFields count="1">
    <pivotField axis="axisRow" allDrilled="1" showAll="0" dataSourceSort="1" defaultAttributeDrillState="1">
      <items count="7">
        <item x="0"/>
        <item x="1"/>
        <item x="2"/>
        <item x="3"/>
        <item x="4"/>
        <item x="5"/>
        <item t="default"/>
      </items>
    </pivotField>
  </pivotFields>
  <rowFields count="1">
    <field x="0"/>
  </rowFields>
  <rowItems count="7">
    <i>
      <x/>
    </i>
    <i>
      <x v="1"/>
    </i>
    <i>
      <x v="2"/>
    </i>
    <i>
      <x v="3"/>
    </i>
    <i>
      <x v="4"/>
    </i>
    <i>
      <x v="5"/>
    </i>
    <i t="grand">
      <x/>
    </i>
  </rowItem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81FC3F-F496-44E3-842F-3DE019C33F7C}" name="PivotTable10"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chartFormat="8" fieldListSortAscending="1">
  <location ref="AM6:AN12" firstHeaderRow="1" firstDataRow="1" firstDataCol="1"/>
  <pivotFields count="3">
    <pivotField axis="axisRow" allDrilled="1" showAll="0" dataSourceSort="1" defaultAttributeDrillState="1">
      <items count="7">
        <item x="0"/>
        <item x="1"/>
        <item x="2"/>
        <item x="3"/>
        <item x="4"/>
        <item x="5"/>
        <item t="default"/>
      </items>
    </pivotField>
    <pivotField dataField="1" showAll="0"/>
    <pivotField allDrilled="1" showAll="0" dataSourceSort="1" defaultAttributeDrillState="1"/>
  </pivotFields>
  <rowFields count="1">
    <field x="0"/>
  </rowFields>
  <rowItems count="6">
    <i>
      <x/>
    </i>
    <i>
      <x v="1"/>
    </i>
    <i>
      <x v="2"/>
    </i>
    <i>
      <x v="3"/>
    </i>
    <i>
      <x v="4"/>
    </i>
    <i>
      <x v="5"/>
    </i>
  </rowItems>
  <colItems count="1">
    <i/>
  </colItems>
  <dataFields count="1">
    <dataField name="Sum of Units Sold" fld="1" showDataAs="percentOfTotal" baseField="0" baseItem="0" numFmtId="9"/>
  </dataFields>
  <formats count="1">
    <format dxfId="12">
      <pivotArea outline="0" collapsedLevelsAreSubtotals="1" fieldPosition="0"/>
    </format>
  </formats>
  <chartFormats count="7">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0" count="1" selected="0">
            <x v="0"/>
          </reference>
        </references>
      </pivotArea>
    </chartFormat>
    <chartFormat chart="7" format="10">
      <pivotArea type="data" outline="0" fieldPosition="0">
        <references count="2">
          <reference field="4294967294" count="1" selected="0">
            <x v="0"/>
          </reference>
          <reference field="0" count="1" selected="0">
            <x v="1"/>
          </reference>
        </references>
      </pivotArea>
    </chartFormat>
    <chartFormat chart="7" format="11">
      <pivotArea type="data" outline="0" fieldPosition="0">
        <references count="2">
          <reference field="4294967294" count="1" selected="0">
            <x v="0"/>
          </reference>
          <reference field="0" count="1" selected="0">
            <x v="2"/>
          </reference>
        </references>
      </pivotArea>
    </chartFormat>
    <chartFormat chart="7" format="12">
      <pivotArea type="data" outline="0" fieldPosition="0">
        <references count="2">
          <reference field="4294967294" count="1" selected="0">
            <x v="0"/>
          </reference>
          <reference field="0" count="1" selected="0">
            <x v="3"/>
          </reference>
        </references>
      </pivotArea>
    </chartFormat>
    <chartFormat chart="7" format="13">
      <pivotArea type="data" outline="0" fieldPosition="0">
        <references count="2">
          <reference field="4294967294" count="1" selected="0">
            <x v="0"/>
          </reference>
          <reference field="0" count="1" selected="0">
            <x v="4"/>
          </reference>
        </references>
      </pivotArea>
    </chartFormat>
    <chartFormat chart="7" format="14">
      <pivotArea type="data" outline="0" fieldPosition="0">
        <references count="2">
          <reference field="4294967294" count="1" selected="0">
            <x v="0"/>
          </reference>
          <reference field="0" count="1" selected="0">
            <x v="5"/>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81AB6A-74D7-4155-B595-859432F085AE}" name="PivotTable2" cacheId="6"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chartFormat="4" fieldListSortAscending="1">
  <location ref="L4:N16" firstHeaderRow="0" firstDataRow="1" firstDataCol="1"/>
  <pivotFields count="3">
    <pivotField dataField="1" showAll="0"/>
    <pivotField dataField="1" showAll="0"/>
    <pivotField axis="axisRow" allDrilled="1" showAll="0" dataSourceSort="1" defaultAttributeDrillState="1">
      <items count="13">
        <item x="0"/>
        <item x="1"/>
        <item x="2"/>
        <item x="3"/>
        <item x="4"/>
        <item x="5"/>
        <item x="6"/>
        <item x="7"/>
        <item x="8"/>
        <item x="9"/>
        <item x="10"/>
        <item x="11"/>
        <item t="default"/>
      </items>
    </pivotField>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Sum of Sales ('000)" fld="0" baseField="0" baseItem="0"/>
    <dataField name="Sum of Profit ('000)" fld="1" baseField="0" baseItem="0"/>
  </dataFields>
  <formats count="1">
    <format dxfId="13">
      <pivotArea outline="0" collapsedLevelsAreSubtotals="1" fieldPosition="0"/>
    </format>
  </format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18">
      <pivotArea type="data" outline="0" fieldPosition="0">
        <references count="2">
          <reference field="4294967294" count="1" selected="0">
            <x v="1"/>
          </reference>
          <reference field="2" count="1" selected="0">
            <x v="0"/>
          </reference>
        </references>
      </pivotArea>
    </chartFormat>
    <chartFormat chart="3" format="19">
      <pivotArea type="data" outline="0" fieldPosition="0">
        <references count="2">
          <reference field="4294967294" count="1" selected="0">
            <x v="1"/>
          </reference>
          <reference field="2" count="1" selected="0">
            <x v="1"/>
          </reference>
        </references>
      </pivotArea>
    </chartFormat>
    <chartFormat chart="3" format="20">
      <pivotArea type="data" outline="0" fieldPosition="0">
        <references count="2">
          <reference field="4294967294" count="1" selected="0">
            <x v="1"/>
          </reference>
          <reference field="2" count="1" selected="0">
            <x v="2"/>
          </reference>
        </references>
      </pivotArea>
    </chartFormat>
    <chartFormat chart="3" format="21">
      <pivotArea type="data" outline="0" fieldPosition="0">
        <references count="2">
          <reference field="4294967294" count="1" selected="0">
            <x v="1"/>
          </reference>
          <reference field="2" count="1" selected="0">
            <x v="3"/>
          </reference>
        </references>
      </pivotArea>
    </chartFormat>
    <chartFormat chart="3" format="22">
      <pivotArea type="data" outline="0" fieldPosition="0">
        <references count="2">
          <reference field="4294967294" count="1" selected="0">
            <x v="1"/>
          </reference>
          <reference field="2" count="1" selected="0">
            <x v="4"/>
          </reference>
        </references>
      </pivotArea>
    </chartFormat>
    <chartFormat chart="3" format="23">
      <pivotArea type="data" outline="0" fieldPosition="0">
        <references count="2">
          <reference field="4294967294" count="1" selected="0">
            <x v="1"/>
          </reference>
          <reference field="2" count="1" selected="0">
            <x v="5"/>
          </reference>
        </references>
      </pivotArea>
    </chartFormat>
    <chartFormat chart="3" format="24">
      <pivotArea type="data" outline="0" fieldPosition="0">
        <references count="2">
          <reference field="4294967294" count="1" selected="0">
            <x v="1"/>
          </reference>
          <reference field="2" count="1" selected="0">
            <x v="6"/>
          </reference>
        </references>
      </pivotArea>
    </chartFormat>
    <chartFormat chart="3" format="25">
      <pivotArea type="data" outline="0" fieldPosition="0">
        <references count="2">
          <reference field="4294967294" count="1" selected="0">
            <x v="1"/>
          </reference>
          <reference field="2" count="1" selected="0">
            <x v="7"/>
          </reference>
        </references>
      </pivotArea>
    </chartFormat>
    <chartFormat chart="3" format="26">
      <pivotArea type="data" outline="0" fieldPosition="0">
        <references count="2">
          <reference field="4294967294" count="1" selected="0">
            <x v="1"/>
          </reference>
          <reference field="2" count="1" selected="0">
            <x v="8"/>
          </reference>
        </references>
      </pivotArea>
    </chartFormat>
    <chartFormat chart="3" format="27">
      <pivotArea type="data" outline="0" fieldPosition="0">
        <references count="2">
          <reference field="4294967294" count="1" selected="0">
            <x v="1"/>
          </reference>
          <reference field="2" count="1" selected="0">
            <x v="9"/>
          </reference>
        </references>
      </pivotArea>
    </chartFormat>
    <chartFormat chart="3" format="28">
      <pivotArea type="data" outline="0" fieldPosition="0">
        <references count="2">
          <reference field="4294967294" count="1" selected="0">
            <x v="1"/>
          </reference>
          <reference field="2" count="1" selected="0">
            <x v="10"/>
          </reference>
        </references>
      </pivotArea>
    </chartFormat>
    <chartFormat chart="3" format="29">
      <pivotArea type="data" outline="0" fieldPosition="0">
        <references count="2">
          <reference field="4294967294" count="1" selected="0">
            <x v="1"/>
          </reference>
          <reference field="2" count="1" selected="0">
            <x v="11"/>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398A46-F6FC-464A-B25F-B26ACD2C6758}" name="PivotTable9" cacheId="2"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2" fieldListSortAscending="1">
  <location ref="AI6:AJ32" firstHeaderRow="1" firstDataRow="1" firstDataCol="1"/>
  <pivotFields count="3">
    <pivotField axis="axisRow" allDrilled="1" showAll="0" dataSourceSort="1" defaultAttributeDrillState="1">
      <items count="3">
        <item x="0"/>
        <item x="1"/>
        <item t="default"/>
      </items>
    </pivotField>
    <pivotField dataField="1" showAll="0"/>
    <pivotField axis="axisRow" allDrilled="1" showAll="0" dataSourceSort="1" defaultAttributeDrillState="1">
      <items count="13">
        <item x="0"/>
        <item x="1"/>
        <item x="2"/>
        <item x="3"/>
        <item x="4"/>
        <item x="5"/>
        <item x="6"/>
        <item x="7"/>
        <item x="8"/>
        <item x="9"/>
        <item x="10"/>
        <item x="11"/>
        <item t="default"/>
      </items>
    </pivotField>
  </pivotFields>
  <rowFields count="2">
    <field x="0"/>
    <field x="2"/>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 baseField="0" baseItem="0" numFmtId="164"/>
  </dataFields>
  <formats count="1">
    <format dxfId="14">
      <pivotArea outline="0" collapsedLevelsAreSubtotals="1" fieldPosition="0"/>
    </format>
  </formats>
  <chartFormats count="1">
    <chartFormat chart="10"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7"/>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ED31A8A-0E48-4CE2-917D-5CE95E38F1E8}" name="PivotTable1" cacheId="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5:C6" firstHeaderRow="0" firstDataRow="1" firstDataCol="0"/>
  <pivotFields count="4">
    <pivotField dataField="1" showAll="0"/>
    <pivotField dataField="1" showAll="0"/>
    <pivotField dataField="1" showAll="0"/>
    <pivotField allDrilled="1" showAll="0" dataSourceSort="1" defaultAttributeDrillState="1"/>
  </pivotFields>
  <rowItems count="1">
    <i/>
  </rowItems>
  <colFields count="1">
    <field x="-2"/>
  </colFields>
  <colItems count="3">
    <i>
      <x/>
    </i>
    <i i="1">
      <x v="1"/>
    </i>
    <i i="2">
      <x v="2"/>
    </i>
  </colItems>
  <dataFields count="3">
    <dataField name="Sum of Sales" fld="0" baseField="0" baseItem="0" numFmtId="165"/>
    <dataField name="Sum of Profit" fld="1" baseField="0" baseItem="0" numFmtId="165"/>
    <dataField name="Sum of Units Sold" fld="2" baseField="0" baseItem="0"/>
  </dataFields>
  <formats count="2">
    <format dxfId="16">
      <pivotArea outline="0" collapsedLevelsAreSubtotals="1" fieldPosition="0"/>
    </format>
    <format dxfId="15">
      <pivotArea outline="0" collapsedLevelsAreSubtotals="1" fieldPosition="0">
        <references count="1">
          <reference field="4294967294" count="2" selected="0">
            <x v="0"/>
            <x v="1"/>
          </reference>
        </references>
      </pivotArea>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CAC24B5-7FEE-456C-B10C-26AF6FAFD926}" name="PivotTable12" cacheId="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compact="0" compactData="0" gridDropZones="1" multipleFieldFilters="0" fieldListSortAscending="1">
  <location ref="A6:C19" firstHeaderRow="2" firstDataRow="2" firstDataCol="2"/>
  <pivotFields count="3">
    <pivotField axis="axisRow" compact="0" allDrilled="1" outline="0" showAll="0" dataSourceSort="1" defaultAttributeDrillState="1">
      <items count="3">
        <item x="0"/>
        <item x="1"/>
        <item t="default"/>
      </items>
    </pivotField>
    <pivotField dataField="1" compact="0" outline="0" showAll="0"/>
    <pivotField axis="axisRow" compact="0" allDrilled="1" outline="0" showAll="0" dataSourceSort="1" defaultSubtotal="0" defaultAttributeDrillState="1">
      <items count="6">
        <item x="0"/>
        <item x="1"/>
        <item x="2"/>
        <item x="3"/>
        <item x="4"/>
        <item x="5"/>
      </items>
      <extLst>
        <ext xmlns:x14="http://schemas.microsoft.com/office/spreadsheetml/2009/9/main" uri="{2946ED86-A175-432a-8AC1-64E0C546D7DE}">
          <x14:pivotField fillDownLabels="1"/>
        </ext>
      </extLst>
    </pivotField>
  </pivotFields>
  <rowFields count="2">
    <field x="2"/>
    <field x="0"/>
  </rowFields>
  <rowItems count="12">
    <i>
      <x/>
      <x/>
    </i>
    <i r="1">
      <x v="1"/>
    </i>
    <i>
      <x v="1"/>
      <x/>
    </i>
    <i r="1">
      <x v="1"/>
    </i>
    <i>
      <x v="2"/>
      <x/>
    </i>
    <i r="1">
      <x v="1"/>
    </i>
    <i>
      <x v="3"/>
      <x/>
    </i>
    <i r="1">
      <x v="1"/>
    </i>
    <i>
      <x v="4"/>
      <x/>
    </i>
    <i r="1">
      <x v="1"/>
    </i>
    <i>
      <x v="5"/>
      <x/>
    </i>
    <i r="1">
      <x v="1"/>
    </i>
  </rowItems>
  <colItems count="1">
    <i/>
  </colItems>
  <dataFields count="1">
    <dataField name="Sum of Sales" fld="1" baseField="0" baseItem="0" numFmtId="164"/>
  </dataFields>
  <formats count="1">
    <format dxfId="0">
      <pivotArea outline="0" collapsedLevelsAreSubtotals="1" fieldPosition="0"/>
    </format>
  </format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9"/>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_Dashboard.xlsx!Table3">
        <x15:activeTabTopLevelEntity name="[Table3]"/>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2826A4A-BD69-49AB-9C7C-D2480B8155DF}" sourceName="[Table3].[Month]">
  <pivotTables>
    <pivotTable tabId="2" name="PivotTable10"/>
    <pivotTable tabId="2" name="PivotTable1"/>
    <pivotTable tabId="2" name="PivotTable2"/>
    <pivotTable tabId="2" name="PivotTable3"/>
    <pivotTable tabId="2" name="PivotTable4"/>
    <pivotTable tabId="2" name="PivotTable7"/>
    <pivotTable tabId="2" name="PivotTable8"/>
    <pivotTable tabId="2" name="PivotTable9"/>
  </pivotTables>
  <data>
    <olap pivotCacheId="482989839">
      <levels count="2">
        <level uniqueName="[Table3].[Month].[(All)]" sourceCaption="(All)" count="0"/>
        <level uniqueName="[Table3].[Month].[Month]" sourceCaption="Month" count="12">
          <ranges>
            <range startItem="0">
              <i n="[Table3].[Month].&amp;[Apr]" c="Apr"/>
              <i n="[Table3].[Month].&amp;[Aug]" c="Aug"/>
              <i n="[Table3].[Month].&amp;[Dec]" c="Dec"/>
              <i n="[Table3].[Month].&amp;[Feb]" c="Feb"/>
              <i n="[Table3].[Month].&amp;[Jan]" c="Jan"/>
              <i n="[Table3].[Month].&amp;[Jul]" c="Jul"/>
              <i n="[Table3].[Month].&amp;[Jun]" c="Jun"/>
              <i n="[Table3].[Month].&amp;[Mar]" c="Mar"/>
              <i n="[Table3].[Month].&amp;[May]" c="May"/>
              <i n="[Table3].[Month].&amp;[Nov]" c="Nov"/>
              <i n="[Table3].[Month].&amp;[Oct]" c="Oct"/>
              <i n="[Table3].[Month].&amp;[Sep]" c="Sep"/>
            </range>
          </ranges>
        </level>
      </levels>
      <selections count="1">
        <selection n="[Table3].[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D32C66B-C0B4-4296-9152-B583862FF649}" sourceName="[Table3].[Year]">
  <pivotTables>
    <pivotTable tabId="2" name="PivotTable10"/>
    <pivotTable tabId="2" name="PivotTable1"/>
    <pivotTable tabId="2" name="PivotTable2"/>
    <pivotTable tabId="2" name="PivotTable3"/>
    <pivotTable tabId="2" name="PivotTable4"/>
    <pivotTable tabId="2" name="PivotTable7"/>
    <pivotTable tabId="2" name="PivotTable8"/>
    <pivotTable tabId="2" name="PivotTable9"/>
  </pivotTables>
  <data>
    <olap pivotCacheId="482989839">
      <levels count="2">
        <level uniqueName="[Table3].[Year].[(All)]" sourceCaption="(All)" count="0"/>
        <level uniqueName="[Table3].[Year].[Year]" sourceCaption="Year" count="2">
          <ranges>
            <range startItem="0">
              <i n="[Table3].[Year].&amp;[2021]" c="2021"/>
              <i n="[Table3].[Year].&amp;[2022]" c="2022"/>
            </range>
          </ranges>
        </level>
      </levels>
      <selections count="1">
        <selection n="[Table3].[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1E116EE-A652-4C55-B2E7-8F0B5423EB86}" cache="Slicer_Month" caption="Month" columnCount="2" showCaption="0" level="1" style="My Slicer Style Light1 2" rowHeight="216000"/>
  <slicer name="Year" xr10:uid="{654FB432-FF60-4F28-9E05-7EA91D6C40F7}" cache="Slicer_Year" caption="Year" columnCount="2" showCaption="0" level="1" style="My Slicer Style Light1 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32">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1" dataCellStyle="Comma"/>
    <tableColumn id="6" xr3:uid="{D1FA2F6E-B448-447A-822E-476E75AB0D24}" name="Manufacturing Price" dataDxfId="30" dataCellStyle="Comma"/>
    <tableColumn id="7" xr3:uid="{746807AF-7C02-410B-AA9B-C470D904CB91}" name="Sale Price" dataDxfId="29" dataCellStyle="Comma"/>
    <tableColumn id="8" xr3:uid="{19549595-54CD-44CA-85C9-58EF681308B8}" name="Gross Sales" dataDxfId="28" dataCellStyle="Comma"/>
    <tableColumn id="9" xr3:uid="{104167EA-E422-4774-B956-4B36C140EE94}" name="Discounts"/>
    <tableColumn id="10" xr3:uid="{DCEF5F63-00A0-4BBE-88B5-9FC52CE9FD87}" name="Sales" dataDxfId="27" dataCellStyle="Comma"/>
    <tableColumn id="21" xr3:uid="{49F6513B-8752-4727-A580-49EAA8AD80C5}" name="Sales ('000)" dataDxfId="26" dataCellStyle="Comma"/>
    <tableColumn id="11" xr3:uid="{F597BE21-FABB-4B22-924F-0FB9047BF885}" name="COGS" dataDxfId="25" dataCellStyle="Comma"/>
    <tableColumn id="12" xr3:uid="{D84A41A3-4370-4BF9-BD15-26F6A8F5F68C}" name="Profit" dataDxfId="24" dataCellStyle="Comma"/>
    <tableColumn id="22" xr3:uid="{B5433BD7-98D5-4C89-827A-9EB8FF47A48A}" name="Profit ('000)" dataDxfId="23" dataCellStyle="Comma"/>
    <tableColumn id="13" xr3:uid="{99DFFC76-741A-4785-B95C-D4515358E697}" name="Date" dataDxfId="22"/>
    <tableColumn id="14" xr3:uid="{D2C87CE1-8D3A-4190-9B63-84E5DA80158A}" name="Month" dataDxfId="21"/>
    <tableColumn id="20" xr3:uid="{00040B4C-ACDE-4878-B9D9-F9B6BFCA1252}" name="Quarter" dataDxfId="20"/>
    <tableColumn id="15" xr3:uid="{E905F66B-7952-44D0-8D91-E3991859BDBA}" name="Year"/>
    <tableColumn id="16" xr3:uid="{1B3165FF-A4D1-47E3-9C63-4AC99EF81BFA}" name="Customer_Name" dataDxfId="19"/>
    <tableColumn id="17" xr3:uid="{81851813-2BE4-4FF6-BF0F-14E82153B91A}" name="Product_Name" dataDxfId="18"/>
    <tableColumn id="23" xr3:uid="{BF904181-AD5D-4D36-B316-14EC624E04BF}" name="Country" dataDxf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sqref="A1:U701"/>
    </sheetView>
  </sheetViews>
  <sheetFormatPr defaultRowHeight="14.4" x14ac:dyDescent="0.3"/>
  <cols>
    <col min="1" max="1" width="14.88671875" bestFit="1" customWidth="1"/>
    <col min="2" max="2" width="14.109375" bestFit="1" customWidth="1"/>
    <col min="3" max="3" width="12.6640625" bestFit="1" customWidth="1"/>
    <col min="4" max="4" width="15.44140625" bestFit="1" customWidth="1"/>
    <col min="5" max="5" width="11.6640625" bestFit="1" customWidth="1"/>
    <col min="6" max="6" width="20.5546875" bestFit="1" customWidth="1"/>
    <col min="7" max="7" width="11.21875" bestFit="1" customWidth="1"/>
    <col min="8" max="8" width="12.44140625" bestFit="1" customWidth="1"/>
    <col min="9" max="9" width="11.33203125" bestFit="1" customWidth="1"/>
    <col min="10" max="10" width="12.33203125" bestFit="1" customWidth="1"/>
    <col min="11" max="11" width="12.6640625" bestFit="1" customWidth="1"/>
    <col min="12" max="13" width="11.33203125" bestFit="1" customWidth="1"/>
    <col min="14" max="14" width="13.109375" bestFit="1" customWidth="1"/>
    <col min="15" max="15" width="10.33203125" bestFit="1" customWidth="1"/>
    <col min="16" max="16" width="9" bestFit="1" customWidth="1"/>
    <col min="17" max="17" width="9.6640625" bestFit="1" customWidth="1"/>
    <col min="18" max="18" width="6.88671875" bestFit="1" customWidth="1"/>
    <col min="19" max="19" width="17.44140625" bestFit="1" customWidth="1"/>
    <col min="20" max="20" width="16" bestFit="1" customWidth="1"/>
    <col min="21" max="21" width="10"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3">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3">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3">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3">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3">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3">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3">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3">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3">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3">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3">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3">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3">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3">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3">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3">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3">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3">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3">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3">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3">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3">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3">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3">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3">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3">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3">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3">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3">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3">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3">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3">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3">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3">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3">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3">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3">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3">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3">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3">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3">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3">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3">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3">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3">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3">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3">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3">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3">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3">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3">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3">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3">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3">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3">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3">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3">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3">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3">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3">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3">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3">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3">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3">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3">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3">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3">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3">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3">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3">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3">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3">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3">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3">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3">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3">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3">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3">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3">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3">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3">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3">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3">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3">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3">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3">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3">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3">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3">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3">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3">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3">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3">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3">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3">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3">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3">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3">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3">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3">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3">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3">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3">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3">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3">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3">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3">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3">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3">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3">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3">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3">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3">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3">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3">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3">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3">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3">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3">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3">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3">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3">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3">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3">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3">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3">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3">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3">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3">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3">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3">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3">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3">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3">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3">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3">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3">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3">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3">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3">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3">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3">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3">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3">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3">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3">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3">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3">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3">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3">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3">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3">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3">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3">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3">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3">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3">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3">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3">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3">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3">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3">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3">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3">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3">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3">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3">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3">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3">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3">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3">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3">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3">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3">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3">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3">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3">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3">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3">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3">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3">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3">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3">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3">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3">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3">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3">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3">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3">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3">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3">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3">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3">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3">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3">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3">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3">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3">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3">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3">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3">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3">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3">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3">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3">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3">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3">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3">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3">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3">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3">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3">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3">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3">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3">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3">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3">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3">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3">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3">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3">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3">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3">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3">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3">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3">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3">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3">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3">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3">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3">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3">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3">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3">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3">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3">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3">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3">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3">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3">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3">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3">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3">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3">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3">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3">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3">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3">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3">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3">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3">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3">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3">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3">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3">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3">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3">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3">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3">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3">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3">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3">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3">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3">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3">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3">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3">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3">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3">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3">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3">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3">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3">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3">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3">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3">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3">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3">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3">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3">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3">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3">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3">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3">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3">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3">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3">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3">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3">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3">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3">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3">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3">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3">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3">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3">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3">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3">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3">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3">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3">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3">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3">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3">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3">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3">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3">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3">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3">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3">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3">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3">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3">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3">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3">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3">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3">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3">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3">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3">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3">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3">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3">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3">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3">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3">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3">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3">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3">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3">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3">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3">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3">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3">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3">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3">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3">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3">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3">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3">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3">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3">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3">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3">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3">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3">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3">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3">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3">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3">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3">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3">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3">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3">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3">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3">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3">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3">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3">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3">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3">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3">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3">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3">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3">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3">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3">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3">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3">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3">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3">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3">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3">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3">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3">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3">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3">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3">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3">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3">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3">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3">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3">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3">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3">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3">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3">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3">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3">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3">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3">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3">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3">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3">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3">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3">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3">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3">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3">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3">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3">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3">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3">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3">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3">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3">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3">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3">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3">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3">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3">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3">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3">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3">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3">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3">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3">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3">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3">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3">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3">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3">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3">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3">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3">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3">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3">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3">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3">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3">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3">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3">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3">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3">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3">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3">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3">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3">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3">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3">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3">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3">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3">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3">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3">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3">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3">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3">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3">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3">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3">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3">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3">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3">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3">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3">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3">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3">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3">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3">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3">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3">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3">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3">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3">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3">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3">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3">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3">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3">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3">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3">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3">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3">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3">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3">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3">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3">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3">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3">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3">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3">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3">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3">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3">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3">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3">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3">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3">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3">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3">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3">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3">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3">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3">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3">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3">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3">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3">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3">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3">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3">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3">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3">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3">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3">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3">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3">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3">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3">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3">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3">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3">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3">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3">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3">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3">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3">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3">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3">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3">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3">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3">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3">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3">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3">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3">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3">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3">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3">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3">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3">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3">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3">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3">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3">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3">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3">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3">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3">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3">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3">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3">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3">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3">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3">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3">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3">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3">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3">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3">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3">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3">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3">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3">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3">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3">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3">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3">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3">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3">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3">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3">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3">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3">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3">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3">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3">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3">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3">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3">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3">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3">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3">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3">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3">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3">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3">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3">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3">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3">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3">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3">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3">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3">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3">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3">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3">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3">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3">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3">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3">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3">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3">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3">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3">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3">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3">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3">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3">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3">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3">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3">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3">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3">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3">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3">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3">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3">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3">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3">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3">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3">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3">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3">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3">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3">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3">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3">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3">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3">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3">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3">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3">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3">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3">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3">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3">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3">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3">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3">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3">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3">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3">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3">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3">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3">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3">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3">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3">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3">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3">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3">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3">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3">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3">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3">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3">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3">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3">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3">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3">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3">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3">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3">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3">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3">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3">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3">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3">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3">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3">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3">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3">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3">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3">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3">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3">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3">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3">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3">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3">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3">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3">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3">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3">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3">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3">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3">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3">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3">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3">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3">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3">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3">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3">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3">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3">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3">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3">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3">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3">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3">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3">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3">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3">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3">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3">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3">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0CC92-C4A9-4FFD-BD9A-AF9EFCA152A6}">
  <dimension ref="A3:AQ154"/>
  <sheetViews>
    <sheetView topLeftCell="AH1" workbookViewId="0">
      <selection activeCell="AQ9" sqref="AQ9"/>
    </sheetView>
  </sheetViews>
  <sheetFormatPr defaultRowHeight="14.4" x14ac:dyDescent="0.3"/>
  <cols>
    <col min="1" max="1" width="12.77734375" bestFit="1" customWidth="1"/>
    <col min="2" max="2" width="12.109375" bestFit="1" customWidth="1"/>
    <col min="3" max="3" width="16" bestFit="1" customWidth="1"/>
    <col min="4" max="4" width="11.6640625" bestFit="1" customWidth="1"/>
    <col min="6" max="6" width="12.77734375" bestFit="1" customWidth="1"/>
    <col min="7" max="7" width="12.5546875" bestFit="1" customWidth="1"/>
    <col min="8" max="8" width="11.6640625" bestFit="1" customWidth="1"/>
    <col min="10" max="10" width="13.44140625" bestFit="1" customWidth="1"/>
    <col min="12" max="12" width="12.5546875" bestFit="1" customWidth="1"/>
    <col min="13" max="13" width="17" bestFit="1" customWidth="1"/>
    <col min="14" max="14" width="17.5546875" bestFit="1" customWidth="1"/>
    <col min="18" max="18" width="13.44140625" bestFit="1" customWidth="1"/>
    <col min="19" max="19" width="12.5546875" bestFit="1" customWidth="1"/>
    <col min="21" max="21" width="12.109375" bestFit="1" customWidth="1"/>
    <col min="22" max="22" width="9.77734375" bestFit="1" customWidth="1"/>
    <col min="23" max="23" width="12.109375" bestFit="1" customWidth="1"/>
    <col min="24" max="24" width="12.33203125" bestFit="1" customWidth="1"/>
    <col min="25" max="25" width="12.5546875" bestFit="1" customWidth="1"/>
    <col min="26" max="26" width="11.6640625" bestFit="1" customWidth="1"/>
    <col min="29" max="29" width="14.88671875" bestFit="1" customWidth="1"/>
    <col min="30" max="30" width="11.6640625" bestFit="1" customWidth="1"/>
    <col min="32" max="32" width="14.88671875" bestFit="1" customWidth="1"/>
    <col min="33" max="33" width="8.33203125" customWidth="1"/>
    <col min="35" max="35" width="12.5546875" bestFit="1" customWidth="1"/>
    <col min="36" max="36" width="12.109375" bestFit="1" customWidth="1"/>
    <col min="39" max="39" width="12.5546875" bestFit="1" customWidth="1"/>
    <col min="40" max="40" width="16" bestFit="1" customWidth="1"/>
    <col min="43" max="43" width="12.5546875" bestFit="1" customWidth="1"/>
  </cols>
  <sheetData>
    <row r="3" spans="1:43" x14ac:dyDescent="0.3">
      <c r="T3">
        <v>1</v>
      </c>
      <c r="U3">
        <f>COUNT(S5:S154)</f>
        <v>150</v>
      </c>
      <c r="V3">
        <f>U3-4</f>
        <v>146</v>
      </c>
      <c r="W3">
        <f>MIN(V3,T3)</f>
        <v>1</v>
      </c>
    </row>
    <row r="4" spans="1:43" x14ac:dyDescent="0.3">
      <c r="L4" s="8" t="s">
        <v>314</v>
      </c>
      <c r="M4" t="s">
        <v>315</v>
      </c>
      <c r="N4" t="s">
        <v>316</v>
      </c>
      <c r="O4" t="s">
        <v>317</v>
      </c>
      <c r="R4" s="15" t="s">
        <v>314</v>
      </c>
      <c r="S4" s="6" t="s">
        <v>310</v>
      </c>
    </row>
    <row r="5" spans="1:43" x14ac:dyDescent="0.3">
      <c r="A5" t="s">
        <v>310</v>
      </c>
      <c r="B5" t="s">
        <v>311</v>
      </c>
      <c r="C5" t="s">
        <v>312</v>
      </c>
      <c r="D5" t="s">
        <v>313</v>
      </c>
      <c r="G5" s="8" t="s">
        <v>314</v>
      </c>
      <c r="H5" t="s">
        <v>310</v>
      </c>
      <c r="L5" s="9" t="s">
        <v>72</v>
      </c>
      <c r="M5" s="6">
        <v>11001.632280000003</v>
      </c>
      <c r="N5" s="6">
        <v>1563.25028</v>
      </c>
      <c r="O5" s="13">
        <f>N5/M5</f>
        <v>0.14209257682988105</v>
      </c>
      <c r="R5" s="16" t="s">
        <v>22</v>
      </c>
      <c r="S5" s="6">
        <v>376312.5</v>
      </c>
    </row>
    <row r="6" spans="1:43" x14ac:dyDescent="0.3">
      <c r="A6" s="7">
        <v>118726350.25999992</v>
      </c>
      <c r="B6" s="7">
        <v>16893702.260000009</v>
      </c>
      <c r="C6" s="6">
        <v>1125806</v>
      </c>
      <c r="D6" s="5">
        <f>GETPIVOTDATA("[Measures].[Sum of Profit]",$A$5)/GETPIVOTDATA("[Measures].[Sum of Sales]",$A$5)</f>
        <v>0.14229109395685402</v>
      </c>
      <c r="G6" s="9" t="s">
        <v>23</v>
      </c>
      <c r="H6" s="6">
        <v>15390801.880000003</v>
      </c>
      <c r="L6" s="9" t="s">
        <v>44</v>
      </c>
      <c r="M6" s="6">
        <v>11259.071220000003</v>
      </c>
      <c r="N6" s="6">
        <v>1719.5252199999998</v>
      </c>
      <c r="O6" s="13">
        <f t="shared" ref="O6:O16" si="0">N6/M6</f>
        <v>0.15272354054795642</v>
      </c>
      <c r="R6" s="16" t="s">
        <v>31</v>
      </c>
      <c r="S6" s="6">
        <v>241130.1</v>
      </c>
      <c r="Y6" s="8" t="s">
        <v>314</v>
      </c>
      <c r="Z6" t="s">
        <v>310</v>
      </c>
      <c r="AC6" s="8" t="s">
        <v>314</v>
      </c>
      <c r="AD6" t="s">
        <v>310</v>
      </c>
      <c r="AF6" s="20" t="s">
        <v>0</v>
      </c>
      <c r="AG6" s="20" t="s">
        <v>320</v>
      </c>
      <c r="AI6" s="8" t="s">
        <v>314</v>
      </c>
      <c r="AJ6" t="s">
        <v>311</v>
      </c>
      <c r="AM6" s="8" t="s">
        <v>314</v>
      </c>
      <c r="AN6" t="s">
        <v>312</v>
      </c>
      <c r="AQ6" s="8" t="s">
        <v>314</v>
      </c>
    </row>
    <row r="7" spans="1:43" x14ac:dyDescent="0.3">
      <c r="G7" s="9" t="s">
        <v>32</v>
      </c>
      <c r="H7" s="6">
        <v>33011143.950000014</v>
      </c>
      <c r="J7" s="10" t="str">
        <f>INDEX(G6:H11,MATCH(MAX(H6:H11),H6:H11,0),1)</f>
        <v>PROD_ID_002</v>
      </c>
      <c r="L7" s="9" t="s">
        <v>80</v>
      </c>
      <c r="M7" s="6">
        <v>11315.623335</v>
      </c>
      <c r="N7" s="6">
        <v>1576.859835</v>
      </c>
      <c r="O7" s="13">
        <f t="shared" si="0"/>
        <v>0.13935244999916746</v>
      </c>
      <c r="R7" s="16" t="s">
        <v>39</v>
      </c>
      <c r="S7" s="6">
        <v>2800770</v>
      </c>
      <c r="Y7" s="9" t="s">
        <v>37</v>
      </c>
      <c r="Z7" s="19">
        <v>9.0180280254157044E-2</v>
      </c>
      <c r="AC7" s="9" t="s">
        <v>47</v>
      </c>
      <c r="AD7" s="19">
        <v>1.5165914188862567E-2</v>
      </c>
      <c r="AF7" s="21" t="s">
        <v>47</v>
      </c>
      <c r="AG7" s="22">
        <v>1.5165914188862567E-2</v>
      </c>
      <c r="AI7" s="9">
        <v>2021</v>
      </c>
      <c r="AJ7" s="6">
        <v>3878464.5100000007</v>
      </c>
      <c r="AM7" s="9" t="s">
        <v>97</v>
      </c>
      <c r="AN7" s="19">
        <v>0.13795893786318425</v>
      </c>
      <c r="AQ7" s="9" t="s">
        <v>97</v>
      </c>
    </row>
    <row r="8" spans="1:43" x14ac:dyDescent="0.3">
      <c r="G8" s="9" t="s">
        <v>56</v>
      </c>
      <c r="H8" s="6">
        <v>18250059.465000004</v>
      </c>
      <c r="J8" s="11"/>
      <c r="L8" s="9" t="s">
        <v>62</v>
      </c>
      <c r="M8" s="6">
        <v>6964.9451250000002</v>
      </c>
      <c r="N8" s="6">
        <v>924.61112499999979</v>
      </c>
      <c r="O8" s="13">
        <f t="shared" si="0"/>
        <v>0.13275210477699201</v>
      </c>
      <c r="R8" s="16" t="s">
        <v>43</v>
      </c>
      <c r="S8" s="6">
        <v>3956873.4500000007</v>
      </c>
      <c r="U8" s="17" t="str" cm="1">
        <f t="array" aca="1" ref="U8:U12" ca="1">OFFSET(R4,$W$3,0,5)</f>
        <v>CUST_ID_001</v>
      </c>
      <c r="V8" s="18" cm="1">
        <f t="array" aca="1" ref="V8:V12" ca="1">OFFSET(S4,$W$3,0,5)</f>
        <v>376312.5</v>
      </c>
      <c r="Y8" s="9" t="s">
        <v>41</v>
      </c>
      <c r="Z8" s="19">
        <v>0.14301767436475066</v>
      </c>
      <c r="AC8" s="9" t="s">
        <v>21</v>
      </c>
      <c r="AD8" s="19">
        <v>0.16518400786390022</v>
      </c>
      <c r="AF8" s="21" t="s">
        <v>21</v>
      </c>
      <c r="AG8" s="22">
        <v>0.16518400786390022</v>
      </c>
      <c r="AH8" t="s">
        <v>319</v>
      </c>
      <c r="AI8" s="23" t="s">
        <v>72</v>
      </c>
      <c r="AJ8" s="6">
        <v>266621.7</v>
      </c>
      <c r="AM8" s="9" t="s">
        <v>70</v>
      </c>
      <c r="AN8" s="19">
        <v>0.13043632739566141</v>
      </c>
      <c r="AQ8" s="9" t="s">
        <v>70</v>
      </c>
    </row>
    <row r="9" spans="1:43" x14ac:dyDescent="0.3">
      <c r="G9" s="9" t="s">
        <v>61</v>
      </c>
      <c r="H9" s="6">
        <v>20511921.020000003</v>
      </c>
      <c r="J9" s="11"/>
      <c r="L9" s="9" t="s">
        <v>33</v>
      </c>
      <c r="M9" s="6">
        <v>10870.125610000001</v>
      </c>
      <c r="N9" s="6">
        <v>1852.0111100000001</v>
      </c>
      <c r="O9" s="13">
        <f t="shared" si="0"/>
        <v>0.17037623818221911</v>
      </c>
      <c r="R9" s="16" t="s">
        <v>48</v>
      </c>
      <c r="S9" s="6">
        <v>83878.98</v>
      </c>
      <c r="U9" s="17" t="str">
        <f ca="1"/>
        <v>CUST_ID_002</v>
      </c>
      <c r="V9" s="18">
        <f ca="1"/>
        <v>241130.1</v>
      </c>
      <c r="Y9" s="9" t="s">
        <v>46</v>
      </c>
      <c r="Z9" s="19">
        <v>0.14927700978921696</v>
      </c>
      <c r="AC9" s="9" t="s">
        <v>42</v>
      </c>
      <c r="AD9" s="19">
        <v>0.44222921495540357</v>
      </c>
      <c r="AF9" s="21" t="s">
        <v>42</v>
      </c>
      <c r="AG9" s="22">
        <v>0.44222921495540357</v>
      </c>
      <c r="AI9" s="23" t="s">
        <v>44</v>
      </c>
      <c r="AJ9" s="6">
        <v>453037.04999999993</v>
      </c>
      <c r="AM9" s="9" t="s">
        <v>28</v>
      </c>
      <c r="AN9" s="19">
        <v>0.13696675981474607</v>
      </c>
      <c r="AQ9" s="9" t="s">
        <v>28</v>
      </c>
    </row>
    <row r="10" spans="1:43" x14ac:dyDescent="0.3">
      <c r="G10" s="9" t="s">
        <v>67</v>
      </c>
      <c r="H10" s="6">
        <v>13815307.885</v>
      </c>
      <c r="J10" s="12">
        <f>INDEX(G6:H11,MATCH(MAX(H6:H11),H6:H11,0),2)</f>
        <v>33011143.950000014</v>
      </c>
      <c r="L10" s="9" t="s">
        <v>49</v>
      </c>
      <c r="M10" s="6">
        <v>13152.14379</v>
      </c>
      <c r="N10" s="6">
        <v>1936.3537900000006</v>
      </c>
      <c r="O10" s="13">
        <f t="shared" si="0"/>
        <v>0.14722723693701348</v>
      </c>
      <c r="R10" s="16" t="s">
        <v>52</v>
      </c>
      <c r="S10" s="6">
        <v>198132</v>
      </c>
      <c r="U10" s="17" t="str">
        <f ca="1"/>
        <v>CUST_ID_003</v>
      </c>
      <c r="V10" s="18">
        <f ca="1"/>
        <v>2800770</v>
      </c>
      <c r="Y10" s="9" t="s">
        <v>51</v>
      </c>
      <c r="Z10" s="19">
        <v>0.12073453469772324</v>
      </c>
      <c r="AC10" s="9" t="s">
        <v>30</v>
      </c>
      <c r="AD10" s="19">
        <v>2.0061958190274464E-2</v>
      </c>
      <c r="AF10" s="21" t="s">
        <v>30</v>
      </c>
      <c r="AG10" s="22">
        <v>2.0061958190274464E-2</v>
      </c>
      <c r="AI10" s="23" t="s">
        <v>80</v>
      </c>
      <c r="AJ10" s="6">
        <v>328075.71999999997</v>
      </c>
      <c r="AM10" s="9" t="s">
        <v>36</v>
      </c>
      <c r="AN10" s="19">
        <v>0.30044208327189587</v>
      </c>
      <c r="AQ10" s="9" t="s">
        <v>36</v>
      </c>
    </row>
    <row r="11" spans="1:43" x14ac:dyDescent="0.3">
      <c r="G11" s="9" t="s">
        <v>95</v>
      </c>
      <c r="H11" s="6">
        <v>17747116.059999999</v>
      </c>
      <c r="L11" s="9" t="s">
        <v>151</v>
      </c>
      <c r="M11" s="6">
        <v>10844.09965</v>
      </c>
      <c r="N11" s="6">
        <v>1262.8621499999999</v>
      </c>
      <c r="O11" s="13">
        <f t="shared" si="0"/>
        <v>0.11645615502989222</v>
      </c>
      <c r="R11" s="16" t="s">
        <v>55</v>
      </c>
      <c r="S11" s="6">
        <v>792843.75</v>
      </c>
      <c r="U11" s="17" t="str">
        <f ca="1"/>
        <v>CUST_ID_004</v>
      </c>
      <c r="V11" s="18">
        <f ca="1"/>
        <v>3956873.4500000007</v>
      </c>
      <c r="Y11" s="9" t="s">
        <v>59</v>
      </c>
      <c r="Z11" s="19">
        <v>0.10495287649045272</v>
      </c>
      <c r="AC11" s="9" t="s">
        <v>38</v>
      </c>
      <c r="AD11" s="19">
        <v>0.35735890480156018</v>
      </c>
      <c r="AF11" s="21" t="s">
        <v>38</v>
      </c>
      <c r="AG11" s="22">
        <v>0.35735890480156018</v>
      </c>
      <c r="AI11" s="23" t="s">
        <v>62</v>
      </c>
      <c r="AJ11" s="6">
        <v>316721.14</v>
      </c>
      <c r="AM11" s="9" t="s">
        <v>58</v>
      </c>
      <c r="AN11" s="19">
        <v>0.14427396904972969</v>
      </c>
      <c r="AQ11" s="9" t="s">
        <v>58</v>
      </c>
    </row>
    <row r="12" spans="1:43" x14ac:dyDescent="0.3">
      <c r="L12" s="9" t="s">
        <v>87</v>
      </c>
      <c r="M12" s="6">
        <v>8188.402</v>
      </c>
      <c r="N12" s="6">
        <v>1161.2679999999998</v>
      </c>
      <c r="O12" s="13">
        <f t="shared" si="0"/>
        <v>0.14181863567519032</v>
      </c>
      <c r="R12" s="16" t="s">
        <v>60</v>
      </c>
      <c r="S12" s="6">
        <v>2038690.51</v>
      </c>
      <c r="U12" s="17" t="str">
        <f ca="1"/>
        <v>CUST_ID_005</v>
      </c>
      <c r="V12" s="18">
        <f ca="1"/>
        <v>83878.98</v>
      </c>
      <c r="Y12" s="9" t="s">
        <v>54</v>
      </c>
      <c r="Z12" s="19">
        <v>0.12160331357262433</v>
      </c>
      <c r="AI12" s="23" t="s">
        <v>33</v>
      </c>
      <c r="AJ12" s="6">
        <v>862635.18000000017</v>
      </c>
      <c r="AM12" s="9" t="s">
        <v>64</v>
      </c>
      <c r="AN12" s="19">
        <v>0.14992192260478271</v>
      </c>
      <c r="AQ12" s="9" t="s">
        <v>64</v>
      </c>
    </row>
    <row r="13" spans="1:43" x14ac:dyDescent="0.3">
      <c r="L13" s="9" t="s">
        <v>109</v>
      </c>
      <c r="M13" s="6">
        <v>11253.334614999998</v>
      </c>
      <c r="N13" s="6">
        <v>1558.7156149999998</v>
      </c>
      <c r="O13" s="13">
        <f t="shared" si="0"/>
        <v>0.13851144290353976</v>
      </c>
      <c r="R13" s="16" t="s">
        <v>66</v>
      </c>
      <c r="S13" s="6">
        <v>428456.25</v>
      </c>
      <c r="Y13" s="9" t="s">
        <v>65</v>
      </c>
      <c r="Z13" s="19">
        <v>0.15539926561876286</v>
      </c>
      <c r="AI13" s="23" t="s">
        <v>49</v>
      </c>
      <c r="AJ13" s="6">
        <v>451342.83000000007</v>
      </c>
      <c r="AQ13" s="9" t="s">
        <v>318</v>
      </c>
    </row>
    <row r="14" spans="1:43" x14ac:dyDescent="0.3">
      <c r="L14" s="9" t="s">
        <v>76</v>
      </c>
      <c r="M14" s="6">
        <v>7978.2783199999985</v>
      </c>
      <c r="N14" s="6">
        <v>1302.4528200000007</v>
      </c>
      <c r="O14" s="13">
        <f t="shared" si="0"/>
        <v>0.16324986015278556</v>
      </c>
      <c r="R14" s="16" t="s">
        <v>71</v>
      </c>
      <c r="S14" s="6">
        <v>39076.080000000002</v>
      </c>
      <c r="Y14" s="9" t="s">
        <v>29</v>
      </c>
      <c r="Z14" s="19">
        <v>0.11483504521231296</v>
      </c>
      <c r="AI14" s="23" t="s">
        <v>151</v>
      </c>
      <c r="AJ14" s="6">
        <v>236038.40999999997</v>
      </c>
    </row>
    <row r="15" spans="1:43" x14ac:dyDescent="0.3">
      <c r="L15" s="9" t="s">
        <v>90</v>
      </c>
      <c r="M15" s="6">
        <v>6777.9401699999971</v>
      </c>
      <c r="N15" s="6">
        <v>726.63816999999995</v>
      </c>
      <c r="O15" s="13">
        <f t="shared" si="0"/>
        <v>0.10720634171664579</v>
      </c>
      <c r="R15" s="16" t="s">
        <v>75</v>
      </c>
      <c r="S15" s="6">
        <v>353376</v>
      </c>
      <c r="AI15" s="23" t="s">
        <v>87</v>
      </c>
      <c r="AJ15" s="6">
        <v>116139.62</v>
      </c>
    </row>
    <row r="16" spans="1:43" x14ac:dyDescent="0.3">
      <c r="L16" s="9" t="s">
        <v>25</v>
      </c>
      <c r="M16" s="6">
        <v>9120.754144999999</v>
      </c>
      <c r="N16" s="6">
        <v>1309.1541450000007</v>
      </c>
      <c r="O16" s="13">
        <f t="shared" si="0"/>
        <v>0.1435357344565284</v>
      </c>
      <c r="R16" s="16" t="s">
        <v>79</v>
      </c>
      <c r="S16" s="6">
        <v>1425303</v>
      </c>
      <c r="AI16" s="23" t="s">
        <v>109</v>
      </c>
      <c r="AJ16" s="6">
        <v>276537.58999999997</v>
      </c>
    </row>
    <row r="17" spans="18:36" x14ac:dyDescent="0.3">
      <c r="R17" s="16" t="s">
        <v>82</v>
      </c>
      <c r="S17" s="6">
        <v>1033861.25</v>
      </c>
      <c r="AI17" s="23" t="s">
        <v>76</v>
      </c>
      <c r="AJ17" s="6">
        <v>31312.53</v>
      </c>
    </row>
    <row r="18" spans="18:36" x14ac:dyDescent="0.3">
      <c r="R18" s="16" t="s">
        <v>84</v>
      </c>
      <c r="S18" s="6">
        <v>43462.8</v>
      </c>
      <c r="AI18" s="23" t="s">
        <v>90</v>
      </c>
      <c r="AJ18" s="6">
        <v>224146.36000000002</v>
      </c>
    </row>
    <row r="19" spans="18:36" x14ac:dyDescent="0.3">
      <c r="R19" s="16" t="s">
        <v>86</v>
      </c>
      <c r="S19" s="6">
        <v>1299215</v>
      </c>
      <c r="AI19" s="23" t="s">
        <v>25</v>
      </c>
      <c r="AJ19" s="6">
        <v>315856.38</v>
      </c>
    </row>
    <row r="20" spans="18:36" x14ac:dyDescent="0.3">
      <c r="R20" s="16" t="s">
        <v>89</v>
      </c>
      <c r="S20" s="6">
        <v>1374572.47</v>
      </c>
      <c r="AI20" s="9">
        <v>2022</v>
      </c>
      <c r="AJ20" s="6">
        <v>13015237.749999994</v>
      </c>
    </row>
    <row r="21" spans="18:36" x14ac:dyDescent="0.3">
      <c r="R21" s="16" t="s">
        <v>92</v>
      </c>
      <c r="S21" s="6">
        <v>1029771</v>
      </c>
      <c r="AI21" s="23" t="s">
        <v>72</v>
      </c>
      <c r="AJ21" s="6">
        <v>1296628.58</v>
      </c>
    </row>
    <row r="22" spans="18:36" x14ac:dyDescent="0.3">
      <c r="R22" s="16" t="s">
        <v>94</v>
      </c>
      <c r="S22" s="6">
        <v>123624.59999999999</v>
      </c>
      <c r="AI22" s="23" t="s">
        <v>44</v>
      </c>
      <c r="AJ22" s="6">
        <v>1266488.1699999997</v>
      </c>
    </row>
    <row r="23" spans="18:36" x14ac:dyDescent="0.3">
      <c r="R23" s="16" t="s">
        <v>98</v>
      </c>
      <c r="S23" s="6">
        <v>32738.85</v>
      </c>
      <c r="AI23" s="23" t="s">
        <v>80</v>
      </c>
      <c r="AJ23" s="6">
        <v>1248784.1150000002</v>
      </c>
    </row>
    <row r="24" spans="18:36" x14ac:dyDescent="0.3">
      <c r="R24" s="16" t="s">
        <v>100</v>
      </c>
      <c r="S24" s="6">
        <v>1596000</v>
      </c>
      <c r="AI24" s="23" t="s">
        <v>62</v>
      </c>
      <c r="AJ24" s="6">
        <v>607889.98499999999</v>
      </c>
    </row>
    <row r="25" spans="18:36" x14ac:dyDescent="0.3">
      <c r="R25" s="16" t="s">
        <v>102</v>
      </c>
      <c r="S25" s="6">
        <v>1397091.15</v>
      </c>
      <c r="AI25" s="23" t="s">
        <v>33</v>
      </c>
      <c r="AJ25" s="6">
        <v>989375.92999999993</v>
      </c>
    </row>
    <row r="26" spans="18:36" x14ac:dyDescent="0.3">
      <c r="R26" s="16" t="s">
        <v>104</v>
      </c>
      <c r="S26" s="6">
        <v>339910</v>
      </c>
      <c r="AI26" s="23" t="s">
        <v>49</v>
      </c>
      <c r="AJ26" s="6">
        <v>1485010.96</v>
      </c>
    </row>
    <row r="27" spans="18:36" x14ac:dyDescent="0.3">
      <c r="R27" s="16" t="s">
        <v>106</v>
      </c>
      <c r="S27" s="6">
        <v>1115385</v>
      </c>
      <c r="AI27" s="23" t="s">
        <v>151</v>
      </c>
      <c r="AJ27" s="6">
        <v>1026823.74</v>
      </c>
    </row>
    <row r="28" spans="18:36" x14ac:dyDescent="0.3">
      <c r="R28" s="16" t="s">
        <v>108</v>
      </c>
      <c r="S28" s="6">
        <v>1071283.75</v>
      </c>
      <c r="AI28" s="23" t="s">
        <v>87</v>
      </c>
      <c r="AJ28" s="6">
        <v>1045128.38</v>
      </c>
    </row>
    <row r="29" spans="18:36" x14ac:dyDescent="0.3">
      <c r="R29" s="16" t="s">
        <v>111</v>
      </c>
      <c r="S29" s="6">
        <v>108600.77999999998</v>
      </c>
      <c r="AI29" s="23" t="s">
        <v>109</v>
      </c>
      <c r="AJ29" s="6">
        <v>1282178.0250000004</v>
      </c>
    </row>
    <row r="30" spans="18:36" x14ac:dyDescent="0.3">
      <c r="R30" s="16" t="s">
        <v>113</v>
      </c>
      <c r="S30" s="6">
        <v>221537.39999999997</v>
      </c>
      <c r="AI30" s="23" t="s">
        <v>76</v>
      </c>
      <c r="AJ30" s="6">
        <v>1271140.2900000003</v>
      </c>
    </row>
    <row r="31" spans="18:36" x14ac:dyDescent="0.3">
      <c r="R31" s="16" t="s">
        <v>115</v>
      </c>
      <c r="S31" s="6">
        <v>2864956.6399999992</v>
      </c>
      <c r="AI31" s="23" t="s">
        <v>90</v>
      </c>
      <c r="AJ31" s="6">
        <v>502491.80999999982</v>
      </c>
    </row>
    <row r="32" spans="18:36" x14ac:dyDescent="0.3">
      <c r="R32" s="16" t="s">
        <v>117</v>
      </c>
      <c r="S32" s="6">
        <v>2838468.32</v>
      </c>
      <c r="AI32" s="23" t="s">
        <v>25</v>
      </c>
      <c r="AJ32" s="6">
        <v>993297.7649999999</v>
      </c>
    </row>
    <row r="33" spans="18:19" x14ac:dyDescent="0.3">
      <c r="R33" s="16" t="s">
        <v>119</v>
      </c>
      <c r="S33" s="6">
        <v>437547.5</v>
      </c>
    </row>
    <row r="34" spans="18:19" x14ac:dyDescent="0.3">
      <c r="R34" s="16" t="s">
        <v>121</v>
      </c>
      <c r="S34" s="6">
        <v>672087.5</v>
      </c>
    </row>
    <row r="35" spans="18:19" x14ac:dyDescent="0.3">
      <c r="R35" s="16" t="s">
        <v>123</v>
      </c>
      <c r="S35" s="6">
        <v>606321.43999999994</v>
      </c>
    </row>
    <row r="36" spans="18:19" x14ac:dyDescent="0.3">
      <c r="R36" s="16" t="s">
        <v>125</v>
      </c>
      <c r="S36" s="6">
        <v>1081665</v>
      </c>
    </row>
    <row r="37" spans="18:19" x14ac:dyDescent="0.3">
      <c r="R37" s="16" t="s">
        <v>127</v>
      </c>
      <c r="S37" s="6">
        <v>1927678.02</v>
      </c>
    </row>
    <row r="38" spans="18:19" x14ac:dyDescent="0.3">
      <c r="R38" s="16" t="s">
        <v>129</v>
      </c>
      <c r="S38" s="6">
        <v>1798286.2200000002</v>
      </c>
    </row>
    <row r="39" spans="18:19" x14ac:dyDescent="0.3">
      <c r="R39" s="16" t="s">
        <v>131</v>
      </c>
      <c r="S39" s="6">
        <v>2179576.75</v>
      </c>
    </row>
    <row r="40" spans="18:19" x14ac:dyDescent="0.3">
      <c r="R40" s="16" t="s">
        <v>133</v>
      </c>
      <c r="S40" s="6">
        <v>110610.24000000001</v>
      </c>
    </row>
    <row r="41" spans="18:19" x14ac:dyDescent="0.3">
      <c r="R41" s="16" t="s">
        <v>135</v>
      </c>
      <c r="S41" s="6">
        <v>1791079.27</v>
      </c>
    </row>
    <row r="42" spans="18:19" x14ac:dyDescent="0.3">
      <c r="R42" s="16" t="s">
        <v>137</v>
      </c>
      <c r="S42" s="6">
        <v>112689.45</v>
      </c>
    </row>
    <row r="43" spans="18:19" x14ac:dyDescent="0.3">
      <c r="R43" s="16" t="s">
        <v>139</v>
      </c>
      <c r="S43" s="6">
        <v>62874</v>
      </c>
    </row>
    <row r="44" spans="18:19" x14ac:dyDescent="0.3">
      <c r="R44" s="16" t="s">
        <v>141</v>
      </c>
      <c r="S44" s="6">
        <v>3567885.44</v>
      </c>
    </row>
    <row r="45" spans="18:19" x14ac:dyDescent="0.3">
      <c r="R45" s="16" t="s">
        <v>143</v>
      </c>
      <c r="S45" s="6">
        <v>661621.64999999991</v>
      </c>
    </row>
    <row r="46" spans="18:19" x14ac:dyDescent="0.3">
      <c r="R46" s="16" t="s">
        <v>145</v>
      </c>
      <c r="S46" s="6">
        <v>1332156.6499999999</v>
      </c>
    </row>
    <row r="47" spans="18:19" x14ac:dyDescent="0.3">
      <c r="R47" s="16" t="s">
        <v>147</v>
      </c>
      <c r="S47" s="6">
        <v>829859.91</v>
      </c>
    </row>
    <row r="48" spans="18:19" x14ac:dyDescent="0.3">
      <c r="R48" s="16" t="s">
        <v>149</v>
      </c>
      <c r="S48" s="6">
        <v>134240.4</v>
      </c>
    </row>
    <row r="49" spans="18:19" x14ac:dyDescent="0.3">
      <c r="R49" s="16" t="s">
        <v>152</v>
      </c>
      <c r="S49" s="6">
        <v>30455.1</v>
      </c>
    </row>
    <row r="50" spans="18:19" x14ac:dyDescent="0.3">
      <c r="R50" s="16" t="s">
        <v>154</v>
      </c>
      <c r="S50" s="6">
        <v>95234.324999999997</v>
      </c>
    </row>
    <row r="51" spans="18:19" x14ac:dyDescent="0.3">
      <c r="R51" s="16" t="s">
        <v>156</v>
      </c>
      <c r="S51" s="6">
        <v>2579791.79</v>
      </c>
    </row>
    <row r="52" spans="18:19" x14ac:dyDescent="0.3">
      <c r="R52" s="16" t="s">
        <v>159</v>
      </c>
      <c r="S52" s="6">
        <v>880929.39999999991</v>
      </c>
    </row>
    <row r="53" spans="18:19" x14ac:dyDescent="0.3">
      <c r="R53" s="16" t="s">
        <v>161</v>
      </c>
      <c r="S53" s="6">
        <v>664684.34</v>
      </c>
    </row>
    <row r="54" spans="18:19" x14ac:dyDescent="0.3">
      <c r="R54" s="16" t="s">
        <v>163</v>
      </c>
      <c r="S54" s="6">
        <v>740130</v>
      </c>
    </row>
    <row r="55" spans="18:19" x14ac:dyDescent="0.3">
      <c r="R55" s="16" t="s">
        <v>165</v>
      </c>
      <c r="S55" s="6">
        <v>1250380</v>
      </c>
    </row>
    <row r="56" spans="18:19" x14ac:dyDescent="0.3">
      <c r="R56" s="16" t="s">
        <v>167</v>
      </c>
      <c r="S56" s="6">
        <v>2532864.6800000002</v>
      </c>
    </row>
    <row r="57" spans="18:19" x14ac:dyDescent="0.3">
      <c r="R57" s="16" t="s">
        <v>169</v>
      </c>
      <c r="S57" s="6">
        <v>379543.75</v>
      </c>
    </row>
    <row r="58" spans="18:19" x14ac:dyDescent="0.3">
      <c r="R58" s="16" t="s">
        <v>171</v>
      </c>
      <c r="S58" s="6">
        <v>2332438.17</v>
      </c>
    </row>
    <row r="59" spans="18:19" x14ac:dyDescent="0.3">
      <c r="R59" s="16" t="s">
        <v>173</v>
      </c>
      <c r="S59" s="6">
        <v>667982.24999999988</v>
      </c>
    </row>
    <row r="60" spans="18:19" x14ac:dyDescent="0.3">
      <c r="R60" s="16" t="s">
        <v>175</v>
      </c>
      <c r="S60" s="6">
        <v>1803191.71</v>
      </c>
    </row>
    <row r="61" spans="18:19" x14ac:dyDescent="0.3">
      <c r="R61" s="16" t="s">
        <v>177</v>
      </c>
      <c r="S61" s="6">
        <v>757341.02999999991</v>
      </c>
    </row>
    <row r="62" spans="18:19" x14ac:dyDescent="0.3">
      <c r="R62" s="16" t="s">
        <v>179</v>
      </c>
      <c r="S62" s="6">
        <v>513497.5</v>
      </c>
    </row>
    <row r="63" spans="18:19" x14ac:dyDescent="0.3">
      <c r="R63" s="16" t="s">
        <v>181</v>
      </c>
      <c r="S63" s="6">
        <v>1140656.7100000002</v>
      </c>
    </row>
    <row r="64" spans="18:19" x14ac:dyDescent="0.3">
      <c r="R64" s="16" t="s">
        <v>183</v>
      </c>
      <c r="S64" s="6">
        <v>165020.04</v>
      </c>
    </row>
    <row r="65" spans="18:19" x14ac:dyDescent="0.3">
      <c r="R65" s="16" t="s">
        <v>184</v>
      </c>
      <c r="S65" s="6">
        <v>1144029</v>
      </c>
    </row>
    <row r="66" spans="18:19" x14ac:dyDescent="0.3">
      <c r="R66" s="16" t="s">
        <v>186</v>
      </c>
      <c r="S66" s="6">
        <v>1257183</v>
      </c>
    </row>
    <row r="67" spans="18:19" x14ac:dyDescent="0.3">
      <c r="R67" s="16" t="s">
        <v>188</v>
      </c>
      <c r="S67" s="6">
        <v>2876940</v>
      </c>
    </row>
    <row r="68" spans="18:19" x14ac:dyDescent="0.3">
      <c r="R68" s="16" t="s">
        <v>190</v>
      </c>
      <c r="S68" s="6">
        <v>1056492.98</v>
      </c>
    </row>
    <row r="69" spans="18:19" x14ac:dyDescent="0.3">
      <c r="R69" s="16" t="s">
        <v>192</v>
      </c>
      <c r="S69" s="6">
        <v>2686041.5</v>
      </c>
    </row>
    <row r="70" spans="18:19" x14ac:dyDescent="0.3">
      <c r="R70" s="16" t="s">
        <v>194</v>
      </c>
      <c r="S70" s="6">
        <v>1713425.85</v>
      </c>
    </row>
    <row r="71" spans="18:19" x14ac:dyDescent="0.3">
      <c r="R71" s="16" t="s">
        <v>196</v>
      </c>
      <c r="S71" s="6">
        <v>97240.560000000012</v>
      </c>
    </row>
    <row r="72" spans="18:19" x14ac:dyDescent="0.3">
      <c r="R72" s="16" t="s">
        <v>198</v>
      </c>
      <c r="S72" s="6">
        <v>497477.5</v>
      </c>
    </row>
    <row r="73" spans="18:19" x14ac:dyDescent="0.3">
      <c r="R73" s="16" t="s">
        <v>200</v>
      </c>
      <c r="S73" s="6">
        <v>1998627</v>
      </c>
    </row>
    <row r="74" spans="18:19" x14ac:dyDescent="0.3">
      <c r="R74" s="16" t="s">
        <v>201</v>
      </c>
      <c r="S74" s="6">
        <v>2326353</v>
      </c>
    </row>
    <row r="75" spans="18:19" x14ac:dyDescent="0.3">
      <c r="R75" s="16" t="s">
        <v>203</v>
      </c>
      <c r="S75" s="6">
        <v>53551.799999999996</v>
      </c>
    </row>
    <row r="76" spans="18:19" x14ac:dyDescent="0.3">
      <c r="R76" s="16" t="s">
        <v>205</v>
      </c>
      <c r="S76" s="6">
        <v>1959650.4900000002</v>
      </c>
    </row>
    <row r="77" spans="18:19" x14ac:dyDescent="0.3">
      <c r="R77" s="16" t="s">
        <v>207</v>
      </c>
      <c r="S77" s="6">
        <v>1273906.25</v>
      </c>
    </row>
    <row r="78" spans="18:19" x14ac:dyDescent="0.3">
      <c r="R78" s="16" t="s">
        <v>209</v>
      </c>
      <c r="S78" s="6">
        <v>1392190.5</v>
      </c>
    </row>
    <row r="79" spans="18:19" x14ac:dyDescent="0.3">
      <c r="R79" s="16" t="s">
        <v>211</v>
      </c>
      <c r="S79" s="6">
        <v>3095841</v>
      </c>
    </row>
    <row r="80" spans="18:19" x14ac:dyDescent="0.3">
      <c r="R80" s="16" t="s">
        <v>213</v>
      </c>
      <c r="S80" s="6">
        <v>32262.6</v>
      </c>
    </row>
    <row r="81" spans="18:19" x14ac:dyDescent="0.3">
      <c r="R81" s="16" t="s">
        <v>215</v>
      </c>
      <c r="S81" s="6">
        <v>18460.32</v>
      </c>
    </row>
    <row r="82" spans="18:19" x14ac:dyDescent="0.3">
      <c r="R82" s="16" t="s">
        <v>217</v>
      </c>
      <c r="S82" s="6">
        <v>1908693</v>
      </c>
    </row>
    <row r="83" spans="18:19" x14ac:dyDescent="0.3">
      <c r="R83" s="16" t="s">
        <v>219</v>
      </c>
      <c r="S83" s="6">
        <v>367282.5</v>
      </c>
    </row>
    <row r="84" spans="18:19" x14ac:dyDescent="0.3">
      <c r="R84" s="16" t="s">
        <v>220</v>
      </c>
      <c r="S84" s="6">
        <v>1208622</v>
      </c>
    </row>
    <row r="85" spans="18:19" x14ac:dyDescent="0.3">
      <c r="R85" s="16" t="s">
        <v>221</v>
      </c>
      <c r="S85" s="6">
        <v>72292.37999999999</v>
      </c>
    </row>
    <row r="86" spans="18:19" x14ac:dyDescent="0.3">
      <c r="R86" s="16" t="s">
        <v>223</v>
      </c>
      <c r="S86" s="6">
        <v>23052.3</v>
      </c>
    </row>
    <row r="87" spans="18:19" x14ac:dyDescent="0.3">
      <c r="R87" s="16" t="s">
        <v>225</v>
      </c>
      <c r="S87" s="6">
        <v>43259.28</v>
      </c>
    </row>
    <row r="88" spans="18:19" x14ac:dyDescent="0.3">
      <c r="R88" s="16" t="s">
        <v>227</v>
      </c>
      <c r="S88" s="6">
        <v>48904.92</v>
      </c>
    </row>
    <row r="89" spans="18:19" x14ac:dyDescent="0.3">
      <c r="R89" s="16" t="s">
        <v>230</v>
      </c>
      <c r="S89" s="6">
        <v>1187520.625</v>
      </c>
    </row>
    <row r="90" spans="18:19" x14ac:dyDescent="0.3">
      <c r="R90" s="16" t="s">
        <v>232</v>
      </c>
      <c r="S90" s="6">
        <v>2293218</v>
      </c>
    </row>
    <row r="91" spans="18:19" x14ac:dyDescent="0.3">
      <c r="R91" s="16" t="s">
        <v>233</v>
      </c>
      <c r="S91" s="6">
        <v>129816.45</v>
      </c>
    </row>
    <row r="92" spans="18:19" x14ac:dyDescent="0.3">
      <c r="R92" s="16" t="s">
        <v>234</v>
      </c>
      <c r="S92" s="6">
        <v>65787.12</v>
      </c>
    </row>
    <row r="93" spans="18:19" x14ac:dyDescent="0.3">
      <c r="R93" s="16" t="s">
        <v>236</v>
      </c>
      <c r="S93" s="6">
        <v>33035.64</v>
      </c>
    </row>
    <row r="94" spans="18:19" x14ac:dyDescent="0.3">
      <c r="R94" s="16" t="s">
        <v>238</v>
      </c>
      <c r="S94" s="6">
        <v>126091.20000000001</v>
      </c>
    </row>
    <row r="95" spans="18:19" x14ac:dyDescent="0.3">
      <c r="R95" s="16" t="s">
        <v>240</v>
      </c>
      <c r="S95" s="6">
        <v>88729.95</v>
      </c>
    </row>
    <row r="96" spans="18:19" x14ac:dyDescent="0.3">
      <c r="R96" s="16" t="s">
        <v>242</v>
      </c>
      <c r="S96" s="6">
        <v>234233.75</v>
      </c>
    </row>
    <row r="97" spans="18:19" x14ac:dyDescent="0.3">
      <c r="R97" s="16" t="s">
        <v>244</v>
      </c>
      <c r="S97" s="6">
        <v>1440996.09</v>
      </c>
    </row>
    <row r="98" spans="18:19" x14ac:dyDescent="0.3">
      <c r="R98" s="16" t="s">
        <v>245</v>
      </c>
      <c r="S98" s="6">
        <v>356716.25</v>
      </c>
    </row>
    <row r="99" spans="18:19" x14ac:dyDescent="0.3">
      <c r="R99" s="16" t="s">
        <v>247</v>
      </c>
      <c r="S99" s="6">
        <v>67177.56</v>
      </c>
    </row>
    <row r="100" spans="18:19" x14ac:dyDescent="0.3">
      <c r="R100" s="16" t="s">
        <v>249</v>
      </c>
      <c r="S100" s="6">
        <v>46264.5</v>
      </c>
    </row>
    <row r="101" spans="18:19" x14ac:dyDescent="0.3">
      <c r="R101" s="16" t="s">
        <v>251</v>
      </c>
      <c r="S101" s="6">
        <v>855165</v>
      </c>
    </row>
    <row r="102" spans="18:19" x14ac:dyDescent="0.3">
      <c r="R102" s="16" t="s">
        <v>253</v>
      </c>
      <c r="S102" s="6">
        <v>51318.96</v>
      </c>
    </row>
    <row r="103" spans="18:19" x14ac:dyDescent="0.3">
      <c r="R103" s="16" t="s">
        <v>254</v>
      </c>
      <c r="S103" s="6">
        <v>1122655.79</v>
      </c>
    </row>
    <row r="104" spans="18:19" x14ac:dyDescent="0.3">
      <c r="R104" s="16" t="s">
        <v>255</v>
      </c>
      <c r="S104" s="6">
        <v>717517.5</v>
      </c>
    </row>
    <row r="105" spans="18:19" x14ac:dyDescent="0.3">
      <c r="R105" s="16" t="s">
        <v>256</v>
      </c>
      <c r="S105" s="6">
        <v>1105027.5</v>
      </c>
    </row>
    <row r="106" spans="18:19" x14ac:dyDescent="0.3">
      <c r="R106" s="16" t="s">
        <v>257</v>
      </c>
      <c r="S106" s="6">
        <v>1010538</v>
      </c>
    </row>
    <row r="107" spans="18:19" x14ac:dyDescent="0.3">
      <c r="R107" s="16" t="s">
        <v>259</v>
      </c>
      <c r="S107" s="6">
        <v>44741.024999999994</v>
      </c>
    </row>
    <row r="108" spans="18:19" x14ac:dyDescent="0.3">
      <c r="R108" s="16" t="s">
        <v>261</v>
      </c>
      <c r="S108" s="6">
        <v>52918.95</v>
      </c>
    </row>
    <row r="109" spans="18:19" x14ac:dyDescent="0.3">
      <c r="R109" s="16" t="s">
        <v>263</v>
      </c>
      <c r="S109" s="6">
        <v>1104828.75</v>
      </c>
    </row>
    <row r="110" spans="18:19" x14ac:dyDescent="0.3">
      <c r="R110" s="16" t="s">
        <v>264</v>
      </c>
      <c r="S110" s="6">
        <v>39432</v>
      </c>
    </row>
    <row r="111" spans="18:19" x14ac:dyDescent="0.3">
      <c r="R111" s="16" t="s">
        <v>265</v>
      </c>
      <c r="S111" s="6">
        <v>32837.699999999997</v>
      </c>
    </row>
    <row r="112" spans="18:19" x14ac:dyDescent="0.3">
      <c r="R112" s="16" t="s">
        <v>267</v>
      </c>
      <c r="S112" s="6">
        <v>76821.75</v>
      </c>
    </row>
    <row r="113" spans="18:19" x14ac:dyDescent="0.3">
      <c r="R113" s="16" t="s">
        <v>268</v>
      </c>
      <c r="S113" s="6">
        <v>23626.799999999999</v>
      </c>
    </row>
    <row r="114" spans="18:19" x14ac:dyDescent="0.3">
      <c r="R114" s="16" t="s">
        <v>269</v>
      </c>
      <c r="S114" s="6">
        <v>55561.32</v>
      </c>
    </row>
    <row r="115" spans="18:19" x14ac:dyDescent="0.3">
      <c r="R115" s="16" t="s">
        <v>270</v>
      </c>
      <c r="S115" s="6">
        <v>45238.8</v>
      </c>
    </row>
    <row r="116" spans="18:19" x14ac:dyDescent="0.3">
      <c r="R116" s="16" t="s">
        <v>271</v>
      </c>
      <c r="S116" s="6">
        <v>127970.24999999999</v>
      </c>
    </row>
    <row r="117" spans="18:19" x14ac:dyDescent="0.3">
      <c r="R117" s="16" t="s">
        <v>272</v>
      </c>
      <c r="S117" s="6">
        <v>18161.400000000001</v>
      </c>
    </row>
    <row r="118" spans="18:19" x14ac:dyDescent="0.3">
      <c r="R118" s="16" t="s">
        <v>273</v>
      </c>
      <c r="S118" s="6">
        <v>60088.68</v>
      </c>
    </row>
    <row r="119" spans="18:19" x14ac:dyDescent="0.3">
      <c r="R119" s="16" t="s">
        <v>274</v>
      </c>
      <c r="S119" s="6">
        <v>865668.75</v>
      </c>
    </row>
    <row r="120" spans="18:19" x14ac:dyDescent="0.3">
      <c r="R120" s="16" t="s">
        <v>275</v>
      </c>
      <c r="S120" s="6">
        <v>2908284</v>
      </c>
    </row>
    <row r="121" spans="18:19" x14ac:dyDescent="0.3">
      <c r="R121" s="16" t="s">
        <v>276</v>
      </c>
      <c r="S121" s="6">
        <v>352536.25</v>
      </c>
    </row>
    <row r="122" spans="18:19" x14ac:dyDescent="0.3">
      <c r="R122" s="16" t="s">
        <v>277</v>
      </c>
      <c r="S122" s="6">
        <v>313211.25</v>
      </c>
    </row>
    <row r="123" spans="18:19" x14ac:dyDescent="0.3">
      <c r="R123" s="16" t="s">
        <v>278</v>
      </c>
      <c r="S123" s="6">
        <v>44145.36</v>
      </c>
    </row>
    <row r="124" spans="18:19" x14ac:dyDescent="0.3">
      <c r="R124" s="16" t="s">
        <v>279</v>
      </c>
      <c r="S124" s="6">
        <v>68634.720000000001</v>
      </c>
    </row>
    <row r="125" spans="18:19" x14ac:dyDescent="0.3">
      <c r="R125" s="16" t="s">
        <v>280</v>
      </c>
      <c r="S125" s="6">
        <v>1464775.5</v>
      </c>
    </row>
    <row r="126" spans="18:19" x14ac:dyDescent="0.3">
      <c r="R126" s="16" t="s">
        <v>281</v>
      </c>
      <c r="S126" s="6">
        <v>965142.5</v>
      </c>
    </row>
    <row r="127" spans="18:19" x14ac:dyDescent="0.3">
      <c r="R127" s="16" t="s">
        <v>282</v>
      </c>
      <c r="S127" s="6">
        <v>33886.44</v>
      </c>
    </row>
    <row r="128" spans="18:19" x14ac:dyDescent="0.3">
      <c r="R128" s="16" t="s">
        <v>283</v>
      </c>
      <c r="S128" s="6">
        <v>28434</v>
      </c>
    </row>
    <row r="129" spans="18:19" x14ac:dyDescent="0.3">
      <c r="R129" s="16" t="s">
        <v>284</v>
      </c>
      <c r="S129" s="6">
        <v>280848.75</v>
      </c>
    </row>
    <row r="130" spans="18:19" x14ac:dyDescent="0.3">
      <c r="R130" s="16" t="s">
        <v>285</v>
      </c>
      <c r="S130" s="6">
        <v>432396</v>
      </c>
    </row>
    <row r="131" spans="18:19" x14ac:dyDescent="0.3">
      <c r="R131" s="16" t="s">
        <v>286</v>
      </c>
      <c r="S131" s="6">
        <v>1317144</v>
      </c>
    </row>
    <row r="132" spans="18:19" x14ac:dyDescent="0.3">
      <c r="R132" s="16" t="s">
        <v>287</v>
      </c>
      <c r="S132" s="6">
        <v>792408</v>
      </c>
    </row>
    <row r="133" spans="18:19" x14ac:dyDescent="0.3">
      <c r="R133" s="16" t="s">
        <v>288</v>
      </c>
      <c r="S133" s="6">
        <v>48264.36</v>
      </c>
    </row>
    <row r="134" spans="18:19" x14ac:dyDescent="0.3">
      <c r="R134" s="16" t="s">
        <v>289</v>
      </c>
      <c r="S134" s="6">
        <v>249012.5</v>
      </c>
    </row>
    <row r="135" spans="18:19" x14ac:dyDescent="0.3">
      <c r="R135" s="16" t="s">
        <v>290</v>
      </c>
      <c r="S135" s="6">
        <v>57994.8</v>
      </c>
    </row>
    <row r="136" spans="18:19" x14ac:dyDescent="0.3">
      <c r="R136" s="16" t="s">
        <v>291</v>
      </c>
      <c r="S136" s="6">
        <v>26199.599999999999</v>
      </c>
    </row>
    <row r="137" spans="18:19" x14ac:dyDescent="0.3">
      <c r="R137" s="16" t="s">
        <v>292</v>
      </c>
      <c r="S137" s="6">
        <v>34315.32</v>
      </c>
    </row>
    <row r="138" spans="18:19" x14ac:dyDescent="0.3">
      <c r="R138" s="16" t="s">
        <v>293</v>
      </c>
      <c r="S138" s="6">
        <v>543015</v>
      </c>
    </row>
    <row r="139" spans="18:19" x14ac:dyDescent="0.3">
      <c r="R139" s="16" t="s">
        <v>294</v>
      </c>
      <c r="S139" s="6">
        <v>18573.75</v>
      </c>
    </row>
    <row r="140" spans="18:19" x14ac:dyDescent="0.3">
      <c r="R140" s="16" t="s">
        <v>295</v>
      </c>
      <c r="S140" s="6">
        <v>62122.35</v>
      </c>
    </row>
    <row r="141" spans="18:19" x14ac:dyDescent="0.3">
      <c r="R141" s="16" t="s">
        <v>296</v>
      </c>
      <c r="S141" s="6">
        <v>60523.65</v>
      </c>
    </row>
    <row r="142" spans="18:19" x14ac:dyDescent="0.3">
      <c r="R142" s="16" t="s">
        <v>297</v>
      </c>
      <c r="S142" s="6">
        <v>392952.5</v>
      </c>
    </row>
    <row r="143" spans="18:19" x14ac:dyDescent="0.3">
      <c r="R143" s="16" t="s">
        <v>298</v>
      </c>
      <c r="S143" s="6">
        <v>49756.649999999994</v>
      </c>
    </row>
    <row r="144" spans="18:19" x14ac:dyDescent="0.3">
      <c r="R144" s="16" t="s">
        <v>299</v>
      </c>
      <c r="S144" s="6">
        <v>22731.300000000003</v>
      </c>
    </row>
    <row r="145" spans="18:19" x14ac:dyDescent="0.3">
      <c r="R145" s="16" t="s">
        <v>300</v>
      </c>
      <c r="S145" s="6">
        <v>733491</v>
      </c>
    </row>
    <row r="146" spans="18:19" x14ac:dyDescent="0.3">
      <c r="R146" s="16" t="s">
        <v>301</v>
      </c>
      <c r="S146" s="6">
        <v>58479.66</v>
      </c>
    </row>
    <row r="147" spans="18:19" x14ac:dyDescent="0.3">
      <c r="R147" s="16" t="s">
        <v>302</v>
      </c>
      <c r="S147" s="6">
        <v>371647.5</v>
      </c>
    </row>
    <row r="148" spans="18:19" x14ac:dyDescent="0.3">
      <c r="R148" s="16" t="s">
        <v>303</v>
      </c>
      <c r="S148" s="6">
        <v>1190898</v>
      </c>
    </row>
    <row r="149" spans="18:19" x14ac:dyDescent="0.3">
      <c r="R149" s="16" t="s">
        <v>304</v>
      </c>
      <c r="S149" s="6">
        <v>62485.8</v>
      </c>
    </row>
    <row r="150" spans="18:19" x14ac:dyDescent="0.3">
      <c r="R150" s="16" t="s">
        <v>305</v>
      </c>
      <c r="S150" s="6">
        <v>684630</v>
      </c>
    </row>
    <row r="151" spans="18:19" x14ac:dyDescent="0.3">
      <c r="R151" s="16" t="s">
        <v>306</v>
      </c>
      <c r="S151" s="6">
        <v>39780.720000000001</v>
      </c>
    </row>
    <row r="152" spans="18:19" x14ac:dyDescent="0.3">
      <c r="R152" s="16" t="s">
        <v>307</v>
      </c>
      <c r="S152" s="6">
        <v>370867.5</v>
      </c>
    </row>
    <row r="153" spans="18:19" x14ac:dyDescent="0.3">
      <c r="R153" s="16" t="s">
        <v>308</v>
      </c>
      <c r="S153" s="6">
        <v>861435</v>
      </c>
    </row>
    <row r="154" spans="18:19" x14ac:dyDescent="0.3">
      <c r="R154" s="16" t="s">
        <v>309</v>
      </c>
      <c r="S154" s="6">
        <v>88198.875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05C83-731F-46FF-94E9-09ACFEF051CB}">
  <dimension ref="A1:Q23"/>
  <sheetViews>
    <sheetView showGridLines="0" tabSelected="1" zoomScale="140" zoomScaleNormal="140" workbookViewId="0">
      <selection activeCell="Q16" sqref="Q16"/>
    </sheetView>
  </sheetViews>
  <sheetFormatPr defaultRowHeight="14.4" x14ac:dyDescent="0.3"/>
  <sheetData>
    <row r="1" spans="1:17" x14ac:dyDescent="0.3">
      <c r="A1" s="4"/>
      <c r="B1" s="4"/>
      <c r="C1" s="4"/>
      <c r="D1" s="4"/>
      <c r="E1" s="4"/>
      <c r="F1" s="4"/>
      <c r="G1" s="4"/>
      <c r="H1" s="4"/>
      <c r="I1" s="4"/>
      <c r="J1" s="4"/>
      <c r="K1" s="4"/>
      <c r="L1" s="4"/>
      <c r="M1" s="4"/>
      <c r="N1" s="4"/>
      <c r="O1" s="4"/>
      <c r="P1" s="4"/>
      <c r="Q1" s="4"/>
    </row>
    <row r="2" spans="1:17" x14ac:dyDescent="0.3">
      <c r="A2" s="4"/>
      <c r="B2" s="4"/>
      <c r="C2" s="4"/>
      <c r="D2" s="4"/>
      <c r="E2" s="4"/>
      <c r="F2" s="4"/>
      <c r="G2" s="4"/>
      <c r="H2" s="4"/>
      <c r="I2" s="4"/>
      <c r="J2" s="4"/>
      <c r="K2" s="4"/>
      <c r="L2" s="4"/>
      <c r="M2" s="4"/>
      <c r="N2" s="4"/>
      <c r="O2" s="4"/>
      <c r="P2" s="4"/>
      <c r="Q2" s="4"/>
    </row>
    <row r="3" spans="1:17" x14ac:dyDescent="0.3">
      <c r="A3" s="4"/>
      <c r="B3" s="4"/>
      <c r="C3" s="4"/>
      <c r="D3" s="4"/>
      <c r="E3" s="4"/>
      <c r="F3" s="4"/>
      <c r="G3" s="4"/>
      <c r="H3" s="4"/>
      <c r="I3" s="4"/>
      <c r="J3" s="4"/>
      <c r="K3" s="4"/>
      <c r="L3" s="4"/>
      <c r="M3" s="4"/>
      <c r="N3" s="4"/>
      <c r="O3" s="4"/>
      <c r="P3" s="4"/>
      <c r="Q3" s="4"/>
    </row>
    <row r="4" spans="1:17" x14ac:dyDescent="0.3">
      <c r="A4" s="4"/>
      <c r="B4" s="4"/>
      <c r="C4" s="4"/>
      <c r="D4" s="4"/>
      <c r="E4" s="4"/>
      <c r="F4" s="4"/>
      <c r="G4" s="4"/>
      <c r="H4" s="4"/>
      <c r="I4" s="4"/>
      <c r="J4" s="4"/>
      <c r="K4" s="4"/>
      <c r="L4" s="4"/>
      <c r="M4" s="4"/>
      <c r="N4" s="4"/>
      <c r="O4" s="4"/>
      <c r="P4" s="4"/>
      <c r="Q4" s="4"/>
    </row>
    <row r="5" spans="1:17" x14ac:dyDescent="0.3">
      <c r="A5" s="4"/>
      <c r="B5" s="4"/>
      <c r="C5" s="4"/>
      <c r="D5" s="4"/>
      <c r="E5" s="4"/>
      <c r="F5" s="4"/>
      <c r="G5" s="4"/>
      <c r="H5" s="4"/>
      <c r="I5" s="4"/>
      <c r="J5" s="4"/>
      <c r="K5" s="4"/>
      <c r="L5" s="4"/>
      <c r="M5" s="4"/>
      <c r="N5" s="4"/>
      <c r="O5" s="4"/>
      <c r="P5" s="4"/>
      <c r="Q5" s="4"/>
    </row>
    <row r="6" spans="1:17" x14ac:dyDescent="0.3">
      <c r="A6" s="4"/>
      <c r="B6" s="4"/>
      <c r="C6" s="4"/>
      <c r="D6" s="4"/>
      <c r="E6" s="4"/>
      <c r="F6" s="4"/>
      <c r="G6" s="4"/>
      <c r="H6" s="4"/>
      <c r="I6" s="4"/>
      <c r="J6" s="4"/>
      <c r="K6" s="4"/>
      <c r="L6" s="4"/>
      <c r="M6" s="4"/>
      <c r="N6" s="4"/>
      <c r="O6" s="4"/>
      <c r="P6" s="4"/>
      <c r="Q6" s="4"/>
    </row>
    <row r="7" spans="1:17" x14ac:dyDescent="0.3">
      <c r="A7" s="4"/>
      <c r="B7" s="4"/>
      <c r="C7" s="4"/>
      <c r="D7" s="4"/>
      <c r="E7" s="4"/>
      <c r="F7" s="4"/>
      <c r="G7" s="4"/>
      <c r="H7" s="4"/>
      <c r="I7" s="4"/>
      <c r="J7" s="4"/>
      <c r="K7" s="4"/>
      <c r="L7" s="4"/>
      <c r="M7" s="4"/>
      <c r="N7" s="4"/>
      <c r="O7" s="4"/>
      <c r="P7" s="4"/>
      <c r="Q7" s="4"/>
    </row>
    <row r="8" spans="1:17" x14ac:dyDescent="0.3">
      <c r="A8" s="4"/>
      <c r="B8" s="4"/>
      <c r="C8" s="4"/>
      <c r="D8" s="4"/>
      <c r="E8" s="4"/>
      <c r="F8" s="4"/>
      <c r="G8" s="4"/>
      <c r="H8" s="4"/>
      <c r="I8" s="4"/>
      <c r="J8" s="4"/>
      <c r="K8" s="4"/>
      <c r="L8" s="4"/>
      <c r="M8" s="4"/>
      <c r="N8" s="4"/>
      <c r="O8" s="4"/>
      <c r="P8" s="4"/>
      <c r="Q8" s="4"/>
    </row>
    <row r="9" spans="1:17" x14ac:dyDescent="0.3">
      <c r="A9" s="4"/>
      <c r="B9" s="4"/>
      <c r="C9" s="4"/>
      <c r="D9" s="4"/>
      <c r="E9" s="4"/>
      <c r="F9" s="4"/>
      <c r="G9" s="4"/>
      <c r="H9" s="4"/>
      <c r="I9" s="4"/>
      <c r="J9" s="4"/>
      <c r="K9" s="4"/>
      <c r="L9" s="4"/>
      <c r="M9" s="4"/>
      <c r="N9" s="4"/>
      <c r="O9" s="4"/>
      <c r="P9" s="4"/>
      <c r="Q9" s="4"/>
    </row>
    <row r="10" spans="1:17" x14ac:dyDescent="0.3">
      <c r="A10" s="4"/>
      <c r="B10" s="4"/>
      <c r="C10" s="4"/>
      <c r="D10" s="4"/>
      <c r="E10" s="4"/>
      <c r="F10" s="4"/>
      <c r="G10" s="4"/>
      <c r="H10" s="4"/>
      <c r="I10" s="4"/>
      <c r="J10" s="4"/>
      <c r="K10" s="4"/>
      <c r="L10" s="4"/>
      <c r="M10" s="4"/>
      <c r="N10" s="4"/>
      <c r="O10" s="4"/>
      <c r="P10" s="4"/>
      <c r="Q10" s="4"/>
    </row>
    <row r="11" spans="1:17" x14ac:dyDescent="0.3">
      <c r="A11" s="4"/>
      <c r="B11" s="4"/>
      <c r="C11" s="4"/>
      <c r="D11" s="4"/>
      <c r="E11" s="4"/>
      <c r="F11" s="4"/>
      <c r="G11" s="4"/>
      <c r="H11" s="4"/>
      <c r="I11" s="4"/>
      <c r="J11" s="4"/>
      <c r="K11" s="4"/>
      <c r="L11" s="4"/>
      <c r="M11" s="4"/>
      <c r="N11" s="4"/>
      <c r="O11" s="4"/>
      <c r="P11" s="4"/>
      <c r="Q11" s="4"/>
    </row>
    <row r="12" spans="1:17" x14ac:dyDescent="0.3">
      <c r="A12" s="4"/>
      <c r="B12" s="4"/>
      <c r="C12" s="4"/>
      <c r="D12" s="4"/>
      <c r="E12" s="4"/>
      <c r="F12" s="4"/>
      <c r="G12" s="4"/>
      <c r="H12" s="4"/>
      <c r="I12" s="4"/>
      <c r="J12" s="4"/>
      <c r="K12" s="4"/>
      <c r="L12" s="4"/>
      <c r="M12" s="4"/>
      <c r="N12" s="4"/>
      <c r="O12" s="4"/>
      <c r="P12" s="4"/>
      <c r="Q12" s="4"/>
    </row>
    <row r="13" spans="1:17" x14ac:dyDescent="0.3">
      <c r="A13" s="4"/>
      <c r="B13" s="4"/>
      <c r="C13" s="4"/>
      <c r="D13" s="4"/>
      <c r="E13" s="4"/>
      <c r="F13" s="4"/>
      <c r="G13" s="4"/>
      <c r="H13" s="4"/>
      <c r="I13" s="4"/>
      <c r="J13" s="4"/>
      <c r="K13" s="4"/>
      <c r="L13" s="4"/>
      <c r="M13" s="4"/>
      <c r="N13" s="4"/>
      <c r="O13" s="4"/>
      <c r="P13" s="4"/>
      <c r="Q13" s="4"/>
    </row>
    <row r="14" spans="1:17" x14ac:dyDescent="0.3">
      <c r="A14" s="4"/>
      <c r="B14" s="4"/>
      <c r="C14" s="4"/>
      <c r="D14" s="4"/>
      <c r="E14" s="4"/>
      <c r="F14" s="4"/>
      <c r="G14" s="4"/>
      <c r="H14" s="4"/>
      <c r="I14" s="4"/>
      <c r="J14" s="4"/>
      <c r="K14" s="4"/>
      <c r="L14" s="4"/>
      <c r="M14" s="4"/>
      <c r="N14" s="4"/>
      <c r="O14" s="4"/>
      <c r="P14" s="4"/>
      <c r="Q14" s="4"/>
    </row>
    <row r="15" spans="1:17" x14ac:dyDescent="0.3">
      <c r="A15" s="4"/>
      <c r="B15" s="4"/>
      <c r="C15" s="4"/>
      <c r="D15" s="4"/>
      <c r="E15" s="4"/>
      <c r="F15" s="4"/>
      <c r="G15" s="4"/>
      <c r="H15" s="4"/>
      <c r="I15" s="4"/>
      <c r="J15" s="4"/>
      <c r="K15" s="4"/>
      <c r="L15" s="4"/>
      <c r="M15" s="4"/>
      <c r="N15" s="4"/>
      <c r="O15" s="4"/>
      <c r="P15" s="4"/>
      <c r="Q15" s="4"/>
    </row>
    <row r="16" spans="1:17" x14ac:dyDescent="0.3">
      <c r="A16" s="4"/>
      <c r="B16" s="4"/>
      <c r="C16" s="4"/>
      <c r="D16" s="4"/>
      <c r="E16" s="4"/>
      <c r="F16" s="4"/>
      <c r="G16" s="4"/>
      <c r="H16" s="4"/>
      <c r="I16" s="4"/>
      <c r="J16" s="4"/>
      <c r="K16" s="4"/>
      <c r="L16" s="4"/>
      <c r="M16" s="4"/>
      <c r="N16" s="4"/>
      <c r="O16" s="4"/>
      <c r="P16" s="4"/>
      <c r="Q16" s="4"/>
    </row>
    <row r="17" spans="1:17" x14ac:dyDescent="0.3">
      <c r="A17" s="4"/>
      <c r="B17" s="4"/>
      <c r="C17" s="4"/>
      <c r="D17" s="4"/>
      <c r="E17" s="4"/>
      <c r="F17" s="4"/>
      <c r="G17" s="4"/>
      <c r="H17" s="4"/>
      <c r="I17" s="4"/>
      <c r="J17" s="4"/>
      <c r="K17" s="4"/>
      <c r="L17" s="4"/>
      <c r="M17" s="4"/>
      <c r="N17" s="4"/>
      <c r="O17" s="4"/>
      <c r="P17" s="4"/>
      <c r="Q17" s="4"/>
    </row>
    <row r="18" spans="1:17" x14ac:dyDescent="0.3">
      <c r="A18" s="4"/>
      <c r="B18" s="4"/>
      <c r="C18" s="4"/>
      <c r="D18" s="4"/>
      <c r="E18" s="4"/>
      <c r="F18" s="4"/>
      <c r="G18" s="4"/>
      <c r="H18" s="4"/>
      <c r="I18" s="4"/>
      <c r="J18" s="4"/>
      <c r="K18" s="4"/>
      <c r="L18" s="4"/>
      <c r="M18" s="4"/>
      <c r="N18" s="4"/>
      <c r="O18" s="4"/>
      <c r="P18" s="4"/>
      <c r="Q18" s="4"/>
    </row>
    <row r="19" spans="1:17" x14ac:dyDescent="0.3">
      <c r="A19" s="4"/>
      <c r="B19" s="4"/>
      <c r="C19" s="4"/>
      <c r="D19" s="4"/>
      <c r="E19" s="4"/>
      <c r="F19" s="4"/>
      <c r="G19" s="4"/>
      <c r="H19" s="4"/>
      <c r="I19" s="4"/>
      <c r="J19" s="4"/>
      <c r="K19" s="4"/>
      <c r="L19" s="4"/>
      <c r="M19" s="4"/>
      <c r="N19" s="4"/>
      <c r="O19" s="4"/>
      <c r="P19" s="4"/>
      <c r="Q19" s="4"/>
    </row>
    <row r="20" spans="1:17" x14ac:dyDescent="0.3">
      <c r="A20" s="4"/>
      <c r="B20" s="4"/>
      <c r="C20" s="4"/>
      <c r="D20" s="4"/>
      <c r="E20" s="4"/>
      <c r="F20" s="4"/>
      <c r="G20" s="4"/>
      <c r="H20" s="4"/>
      <c r="I20" s="4"/>
      <c r="J20" s="4"/>
      <c r="K20" s="4"/>
      <c r="L20" s="4"/>
      <c r="M20" s="4"/>
      <c r="N20" s="4"/>
      <c r="O20" s="4"/>
      <c r="P20" s="4"/>
      <c r="Q20" s="4"/>
    </row>
    <row r="21" spans="1:17" x14ac:dyDescent="0.3">
      <c r="A21" s="4"/>
      <c r="B21" s="4"/>
      <c r="C21" s="4"/>
      <c r="D21" s="4"/>
      <c r="E21" s="4"/>
      <c r="F21" s="4"/>
      <c r="G21" s="4"/>
      <c r="H21" s="4"/>
      <c r="I21" s="4"/>
      <c r="J21" s="4"/>
      <c r="K21" s="4"/>
      <c r="L21" s="4"/>
      <c r="M21" s="4"/>
      <c r="N21" s="4"/>
      <c r="O21" s="4"/>
      <c r="P21" s="4"/>
      <c r="Q21" s="4"/>
    </row>
    <row r="22" spans="1:17" x14ac:dyDescent="0.3">
      <c r="A22" s="4"/>
      <c r="B22" s="4"/>
      <c r="C22" s="4"/>
      <c r="D22" s="4"/>
      <c r="E22" s="4"/>
      <c r="F22" s="4"/>
      <c r="G22" s="4"/>
      <c r="H22" s="4"/>
      <c r="I22" s="4"/>
      <c r="J22" s="4"/>
      <c r="K22" s="4"/>
      <c r="L22" s="4"/>
      <c r="M22" s="4"/>
      <c r="N22" s="4"/>
      <c r="O22" s="4"/>
      <c r="P22" s="4"/>
      <c r="Q22" s="4"/>
    </row>
    <row r="23" spans="1:17" x14ac:dyDescent="0.3">
      <c r="A23" s="4"/>
      <c r="B23" s="4"/>
      <c r="C23" s="4"/>
      <c r="D23" s="4"/>
      <c r="E23" s="4"/>
      <c r="F23" s="4"/>
      <c r="G23" s="4"/>
      <c r="H23" s="4"/>
      <c r="I23" s="4"/>
      <c r="J23" s="4"/>
      <c r="K23" s="4"/>
      <c r="L23" s="4"/>
      <c r="M23" s="4"/>
      <c r="N23" s="4"/>
      <c r="O23" s="4"/>
      <c r="P23" s="4"/>
      <c r="Q23" s="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1">
              <controlPr defaultSize="0" autoPict="0">
                <anchor moveWithCells="1">
                  <from>
                    <xdr:col>7</xdr:col>
                    <xdr:colOff>38100</xdr:colOff>
                    <xdr:row>9</xdr:row>
                    <xdr:rowOff>7620</xdr:rowOff>
                  </from>
                  <to>
                    <xdr:col>7</xdr:col>
                    <xdr:colOff>243840</xdr:colOff>
                    <xdr:row>15</xdr:row>
                    <xdr:rowOff>45720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C2D27-88D1-434F-94F6-3A648A187A27}">
  <dimension ref="A6:G19"/>
  <sheetViews>
    <sheetView workbookViewId="0">
      <selection activeCell="E7" sqref="E7"/>
    </sheetView>
  </sheetViews>
  <sheetFormatPr defaultRowHeight="14.4" x14ac:dyDescent="0.3"/>
  <cols>
    <col min="1" max="1" width="12.5546875" bestFit="1" customWidth="1"/>
    <col min="2" max="2" width="6.88671875" bestFit="1" customWidth="1"/>
    <col min="3" max="3" width="11.21875" bestFit="1" customWidth="1"/>
    <col min="5" max="5" width="13.77734375" bestFit="1" customWidth="1"/>
    <col min="7" max="7" width="11.21875" bestFit="1" customWidth="1"/>
  </cols>
  <sheetData>
    <row r="6" spans="1:7" x14ac:dyDescent="0.3">
      <c r="A6" s="8" t="s">
        <v>310</v>
      </c>
    </row>
    <row r="7" spans="1:7" x14ac:dyDescent="0.3">
      <c r="A7" s="8" t="s">
        <v>19</v>
      </c>
      <c r="B7" s="8" t="s">
        <v>17</v>
      </c>
      <c r="C7" t="s">
        <v>321</v>
      </c>
      <c r="E7" s="14" t="s">
        <v>19</v>
      </c>
      <c r="F7" s="14" t="s">
        <v>17</v>
      </c>
      <c r="G7" s="14" t="s">
        <v>9</v>
      </c>
    </row>
    <row r="8" spans="1:7" x14ac:dyDescent="0.3">
      <c r="A8" t="s">
        <v>97</v>
      </c>
      <c r="B8">
        <v>2021</v>
      </c>
      <c r="C8" s="6">
        <v>3519132.5300000003</v>
      </c>
      <c r="E8" s="11" t="s">
        <v>97</v>
      </c>
      <c r="F8" t="s">
        <v>322</v>
      </c>
      <c r="G8" s="6">
        <v>3519132.5300000003</v>
      </c>
    </row>
    <row r="9" spans="1:7" x14ac:dyDescent="0.3">
      <c r="A9" t="s">
        <v>97</v>
      </c>
      <c r="B9">
        <v>2022</v>
      </c>
      <c r="C9" s="6">
        <v>14227983.529999997</v>
      </c>
      <c r="E9" s="24" t="s">
        <v>97</v>
      </c>
      <c r="F9" t="s">
        <v>323</v>
      </c>
      <c r="G9" s="6">
        <v>14227983.529999997</v>
      </c>
    </row>
    <row r="10" spans="1:7" x14ac:dyDescent="0.3">
      <c r="A10" t="s">
        <v>70</v>
      </c>
      <c r="B10">
        <v>2021</v>
      </c>
      <c r="C10" s="6">
        <v>1406865.86</v>
      </c>
      <c r="E10" s="11" t="s">
        <v>70</v>
      </c>
      <c r="F10" t="s">
        <v>322</v>
      </c>
      <c r="G10" s="6">
        <v>1406865.86</v>
      </c>
    </row>
    <row r="11" spans="1:7" x14ac:dyDescent="0.3">
      <c r="A11" t="s">
        <v>70</v>
      </c>
      <c r="B11">
        <v>2022</v>
      </c>
      <c r="C11" s="6">
        <v>12408442.025000002</v>
      </c>
      <c r="E11" s="24" t="s">
        <v>70</v>
      </c>
      <c r="F11" t="s">
        <v>323</v>
      </c>
      <c r="G11" s="6">
        <v>12408442.025000002</v>
      </c>
    </row>
    <row r="12" spans="1:7" x14ac:dyDescent="0.3">
      <c r="A12" t="s">
        <v>28</v>
      </c>
      <c r="B12">
        <v>2021</v>
      </c>
      <c r="C12" s="6">
        <v>3975783.0400000005</v>
      </c>
      <c r="E12" s="11" t="s">
        <v>28</v>
      </c>
      <c r="F12" t="s">
        <v>322</v>
      </c>
      <c r="G12" s="6">
        <v>3975783.0400000005</v>
      </c>
    </row>
    <row r="13" spans="1:7" x14ac:dyDescent="0.3">
      <c r="A13" t="s">
        <v>28</v>
      </c>
      <c r="B13">
        <v>2022</v>
      </c>
      <c r="C13" s="6">
        <v>11415018.839999996</v>
      </c>
      <c r="E13" s="24" t="s">
        <v>28</v>
      </c>
      <c r="F13" t="s">
        <v>323</v>
      </c>
      <c r="G13" s="6">
        <v>11415018.839999996</v>
      </c>
    </row>
    <row r="14" spans="1:7" x14ac:dyDescent="0.3">
      <c r="A14" t="s">
        <v>36</v>
      </c>
      <c r="B14">
        <v>2021</v>
      </c>
      <c r="C14" s="6">
        <v>5914747.0900000008</v>
      </c>
      <c r="E14" s="11" t="s">
        <v>36</v>
      </c>
      <c r="F14" t="s">
        <v>322</v>
      </c>
      <c r="G14" s="6">
        <v>5914747.0900000008</v>
      </c>
    </row>
    <row r="15" spans="1:7" x14ac:dyDescent="0.3">
      <c r="A15" t="s">
        <v>36</v>
      </c>
      <c r="B15">
        <v>2022</v>
      </c>
      <c r="C15" s="6">
        <v>27096396.860000007</v>
      </c>
      <c r="E15" s="24" t="s">
        <v>36</v>
      </c>
      <c r="F15" t="s">
        <v>323</v>
      </c>
      <c r="G15" s="6">
        <v>27096396.860000007</v>
      </c>
    </row>
    <row r="16" spans="1:7" x14ac:dyDescent="0.3">
      <c r="A16" t="s">
        <v>58</v>
      </c>
      <c r="B16">
        <v>2021</v>
      </c>
      <c r="C16" s="6">
        <v>6197299.7599999998</v>
      </c>
      <c r="E16" s="11" t="s">
        <v>58</v>
      </c>
      <c r="F16" t="s">
        <v>322</v>
      </c>
      <c r="G16" s="6">
        <v>6197299.7599999998</v>
      </c>
    </row>
    <row r="17" spans="1:7" x14ac:dyDescent="0.3">
      <c r="A17" t="s">
        <v>58</v>
      </c>
      <c r="B17">
        <v>2022</v>
      </c>
      <c r="C17" s="6">
        <v>12052759.705</v>
      </c>
      <c r="E17" s="24" t="s">
        <v>58</v>
      </c>
      <c r="F17" t="s">
        <v>323</v>
      </c>
      <c r="G17" s="6">
        <v>12052759.705</v>
      </c>
    </row>
    <row r="18" spans="1:7" x14ac:dyDescent="0.3">
      <c r="A18" t="s">
        <v>64</v>
      </c>
      <c r="B18">
        <v>2021</v>
      </c>
      <c r="C18" s="6">
        <v>5401427.2300000004</v>
      </c>
      <c r="E18" s="11" t="s">
        <v>64</v>
      </c>
      <c r="F18" t="s">
        <v>322</v>
      </c>
      <c r="G18" s="6">
        <v>5401427.2300000004</v>
      </c>
    </row>
    <row r="19" spans="1:7" x14ac:dyDescent="0.3">
      <c r="A19" t="s">
        <v>64</v>
      </c>
      <c r="B19">
        <v>2022</v>
      </c>
      <c r="C19" s="6">
        <v>15110493.789999997</v>
      </c>
      <c r="E19" s="24" t="s">
        <v>64</v>
      </c>
      <c r="F19" t="s">
        <v>323</v>
      </c>
      <c r="G19" s="6">
        <v>15110493.789999997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KPI's</vt:lpstr>
      <vt:lpstr>Dashboard</vt:lpstr>
      <vt:lpstr>Sunbust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Nitesh Vishwakarma</cp:lastModifiedBy>
  <dcterms:created xsi:type="dcterms:W3CDTF">2024-01-17T04:19:05Z</dcterms:created>
  <dcterms:modified xsi:type="dcterms:W3CDTF">2025-05-07T15:11:28Z</dcterms:modified>
</cp:coreProperties>
</file>