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codeName="ThisWorkbook"/>
  <mc:AlternateContent xmlns:mc="http://schemas.openxmlformats.org/markup-compatibility/2006">
    <mc:Choice Requires="x15">
      <x15ac:absPath xmlns:x15ac="http://schemas.microsoft.com/office/spreadsheetml/2010/11/ac" url="C:\Users\nithi\Documents\Stevens\2019 Fall\BIA 650\Assignments\Assignment 4\"/>
    </mc:Choice>
  </mc:AlternateContent>
  <xr:revisionPtr revIDLastSave="0" documentId="13_ncr:1_{3FD26A4A-422E-44A1-9DB6-64FC8AB7A921}" xr6:coauthVersionLast="45" xr6:coauthVersionMax="45" xr10:uidLastSave="{00000000-0000-0000-0000-000000000000}"/>
  <bookViews>
    <workbookView xWindow="-110" yWindow="-110" windowWidth="22780" windowHeight="14660" firstSheet="1" activeTab="1" xr2:uid="{00000000-000D-0000-FFFF-FFFF00000000}"/>
  </bookViews>
  <sheets>
    <sheet name="Sensitivity Report 1" sheetId="4" state="hidden" r:id="rId1"/>
    <sheet name="Model" sheetId="2" r:id="rId2"/>
    <sheet name="Model_STS" sheetId="6" state="veryHidden" r:id="rId3"/>
    <sheet name="STS_1" sheetId="8" r:id="rId4"/>
  </sheets>
  <definedNames>
    <definedName name="Actual_exposures">Model!$B$24:$B$29</definedName>
    <definedName name="ChartData" localSheetId="3">STS_1!$K$5:$K$14</definedName>
    <definedName name="Cost_per_ad">Model!$B$15:$I$15</definedName>
    <definedName name="InputValues" localSheetId="3">STS_1!$A$5:$A$14</definedName>
    <definedName name="Maximum_Ads">Model!$B$31</definedName>
    <definedName name="Number_ads_purchased">Model!$B$20:$I$20</definedName>
    <definedName name="OutputAddresses" localSheetId="3">STS_1!$B$4</definedName>
    <definedName name="OutputValues" localSheetId="3">STS_1!$B$5:$B$14</definedName>
    <definedName name="Required_exposures">Model!$D$24:$D$29</definedName>
    <definedName name="solver_adj" localSheetId="1" hidden="1">Model!$B$20:$I$20</definedName>
    <definedName name="solver_cvg" localSheetId="1" hidden="1">0.0001</definedName>
    <definedName name="solver_drv" localSheetId="1" hidden="1">2</definedName>
    <definedName name="solver_eng" localSheetId="1" hidden="1">2</definedName>
    <definedName name="solver_est" localSheetId="1" hidden="1">1</definedName>
    <definedName name="solver_itr" localSheetId="1" hidden="1">2147483647</definedName>
    <definedName name="solver_lhs1" localSheetId="1" hidden="1">Model!$B$24:$B$29</definedName>
    <definedName name="solver_lhs2" localSheetId="1" hidden="1">Model!$B$20:$I$20</definedName>
    <definedName name="solver_lhs3" localSheetId="1" hidden="1">Model!$B$20:$I$20</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3</definedName>
    <definedName name="solver_nwt" localSheetId="1" hidden="1">1</definedName>
    <definedName name="solver_opt" localSheetId="1" hidden="1">Model!$B$33</definedName>
    <definedName name="solver_pre" localSheetId="1" hidden="1">0.000001</definedName>
    <definedName name="solver_rbv" localSheetId="1" hidden="1">2</definedName>
    <definedName name="solver_rel1" localSheetId="1" hidden="1">3</definedName>
    <definedName name="solver_rel2" localSheetId="1" hidden="1">1</definedName>
    <definedName name="solver_rel3" localSheetId="1" hidden="1">4</definedName>
    <definedName name="solver_rhs1" localSheetId="1" hidden="1">Required_exposures</definedName>
    <definedName name="solver_rhs2" localSheetId="1" hidden="1">Maximum_Ads</definedName>
    <definedName name="solver_rhs3" localSheetId="1" hidden="1">integer</definedName>
    <definedName name="solver_rlx" localSheetId="1" hidden="1">2</definedName>
    <definedName name="solver_rsd" localSheetId="1" hidden="1">0</definedName>
    <definedName name="solver_scl" localSheetId="1" hidden="1">2</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2</definedName>
    <definedName name="solver_val" localSheetId="1" hidden="1">0</definedName>
    <definedName name="solver_ver" localSheetId="1" hidden="1">3</definedName>
    <definedName name="Total_cost">Model!$B$33</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 i="8" l="1"/>
  <c r="K14" i="8"/>
  <c r="K13" i="8"/>
  <c r="K12" i="8"/>
  <c r="K11" i="8"/>
  <c r="K10" i="8"/>
  <c r="K9" i="8"/>
  <c r="K8" i="8"/>
  <c r="K7" i="8"/>
  <c r="K6" i="8"/>
  <c r="K5" i="8"/>
  <c r="J4" i="8"/>
  <c r="C13" i="2" l="1"/>
  <c r="C16" i="2" s="1"/>
  <c r="D13" i="2"/>
  <c r="D16" i="2" s="1"/>
  <c r="E13" i="2"/>
  <c r="E16" i="2" s="1"/>
  <c r="F13" i="2"/>
  <c r="F16" i="2" s="1"/>
  <c r="G13" i="2"/>
  <c r="G16" i="2" s="1"/>
  <c r="H13" i="2"/>
  <c r="H16" i="2" s="1"/>
  <c r="I13" i="2"/>
  <c r="I16" i="2" s="1"/>
  <c r="B13" i="2"/>
  <c r="B16" i="2" s="1"/>
  <c r="B33" i="2"/>
  <c r="B25" i="2"/>
  <c r="B26" i="2"/>
  <c r="B27" i="2"/>
  <c r="B28" i="2"/>
  <c r="B29" i="2"/>
  <c r="B2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NITHIN DAS</author>
  </authors>
  <commentList>
    <comment ref="B5" authorId="0" shapeId="0" xr:uid="{FF037849-15BE-43B1-8EFB-CA667B4A050F}">
      <text>
        <r>
          <rPr>
            <sz val="9"/>
            <color indexed="81"/>
            <rFont val="Tahoma"/>
            <family val="2"/>
          </rPr>
          <t>Solver could not find a feasible solution.</t>
        </r>
      </text>
    </comment>
    <comment ref="B6" authorId="0" shapeId="0" xr:uid="{17887026-7520-47D0-AA39-B5A97828D6B3}">
      <text>
        <r>
          <rPr>
            <sz val="9"/>
            <color indexed="81"/>
            <rFont val="Tahoma"/>
            <family val="2"/>
          </rPr>
          <t>Solver could not find a feasible solution.</t>
        </r>
      </text>
    </comment>
    <comment ref="B7" authorId="0" shapeId="0" xr:uid="{78964DF3-1BAD-49D0-85A9-D1BE558345E9}">
      <text>
        <r>
          <rPr>
            <sz val="9"/>
            <color indexed="81"/>
            <rFont val="Tahoma"/>
            <family val="2"/>
          </rPr>
          <t>Solver found an integer solution within tolerance. All constraints are satisfied.</t>
        </r>
      </text>
    </comment>
    <comment ref="B8" authorId="0" shapeId="0" xr:uid="{9640885C-599E-4784-87D3-1D291E6CD996}">
      <text>
        <r>
          <rPr>
            <sz val="9"/>
            <color indexed="81"/>
            <rFont val="Tahoma"/>
            <family val="2"/>
          </rPr>
          <t>Solver found an integer solution within tolerance. All constraints are satisfied.</t>
        </r>
      </text>
    </comment>
    <comment ref="B9" authorId="0" shapeId="0" xr:uid="{283FC203-D59C-4837-9E59-B59CDFFB4331}">
      <text>
        <r>
          <rPr>
            <sz val="9"/>
            <color indexed="81"/>
            <rFont val="Tahoma"/>
            <family val="2"/>
          </rPr>
          <t>Solver found an integer solution within tolerance. All constraints are satisfied.</t>
        </r>
      </text>
    </comment>
    <comment ref="B10" authorId="0" shapeId="0" xr:uid="{2B93578E-5672-4965-B7EA-DB8501ECAA4D}">
      <text>
        <r>
          <rPr>
            <sz val="9"/>
            <color indexed="81"/>
            <rFont val="Tahoma"/>
            <family val="2"/>
          </rPr>
          <t>Solver found an integer solution within tolerance. All constraints are satisfied.</t>
        </r>
      </text>
    </comment>
    <comment ref="B11" authorId="0" shapeId="0" xr:uid="{C1E96B42-1708-406E-AB66-6F1D653CA8F7}">
      <text>
        <r>
          <rPr>
            <sz val="9"/>
            <color indexed="81"/>
            <rFont val="Tahoma"/>
            <family val="2"/>
          </rPr>
          <t>Solver found an integer solution within tolerance. All constraints are satisfied.</t>
        </r>
      </text>
    </comment>
    <comment ref="B12" authorId="0" shapeId="0" xr:uid="{3113B8B3-D108-47BB-85C6-5ED3753B1D67}">
      <text>
        <r>
          <rPr>
            <sz val="9"/>
            <color indexed="81"/>
            <rFont val="Tahoma"/>
            <family val="2"/>
          </rPr>
          <t>Solver found an integer solution within tolerance. All constraints are satisfied.</t>
        </r>
      </text>
    </comment>
    <comment ref="B13" authorId="0" shapeId="0" xr:uid="{1E196B74-3C73-47B7-B44B-7B2A3365CBCA}">
      <text>
        <r>
          <rPr>
            <sz val="9"/>
            <color indexed="81"/>
            <rFont val="Tahoma"/>
            <family val="2"/>
          </rPr>
          <t>Solver found an integer solution within tolerance. All constraints are satisfied.</t>
        </r>
      </text>
    </comment>
    <comment ref="B14" authorId="0" shapeId="0" xr:uid="{CAAE522B-D4FB-4AED-975A-BE1D3D966784}">
      <text>
        <r>
          <rPr>
            <sz val="9"/>
            <color indexed="81"/>
            <rFont val="Tahoma"/>
            <family val="2"/>
          </rPr>
          <t>Solver found an integer solution within tolerance. All constraints are satisfied.</t>
        </r>
      </text>
    </comment>
  </commentList>
</comments>
</file>

<file path=xl/sharedStrings.xml><?xml version="1.0" encoding="utf-8"?>
<sst xmlns="http://schemas.openxmlformats.org/spreadsheetml/2006/main" count="123" uniqueCount="97">
  <si>
    <t>Advertising plan</t>
  </si>
  <si>
    <t>Total cost</t>
  </si>
  <si>
    <t>Constraints on numbers of exposures</t>
  </si>
  <si>
    <t>Required exposures</t>
  </si>
  <si>
    <t>Actual exposures</t>
  </si>
  <si>
    <t>Number ads purchased</t>
  </si>
  <si>
    <t>Inputs</t>
  </si>
  <si>
    <t>Women 18-35</t>
  </si>
  <si>
    <t>Women 36-55</t>
  </si>
  <si>
    <t>Women &gt;55</t>
  </si>
  <si>
    <t>Men 18-35</t>
  </si>
  <si>
    <t>Men 36-55</t>
  </si>
  <si>
    <t>Men &gt;55</t>
  </si>
  <si>
    <t>CNN</t>
  </si>
  <si>
    <t>Cost per ad</t>
  </si>
  <si>
    <t>Exposures to various groups per ad</t>
  </si>
  <si>
    <t>Total viewers</t>
  </si>
  <si>
    <t>Cost per million exposures</t>
  </si>
  <si>
    <t>Objective to minimize</t>
  </si>
  <si>
    <t>The Simpsons</t>
  </si>
  <si>
    <t>Microsoft Excel 16.0 Sensitivity Report</t>
  </si>
  <si>
    <t>Worksheet: [Advertising 1.xlsx]Model</t>
  </si>
  <si>
    <t>Variable Cells</t>
  </si>
  <si>
    <t>Cell</t>
  </si>
  <si>
    <t>Name</t>
  </si>
  <si>
    <t>Final</t>
  </si>
  <si>
    <t>Value</t>
  </si>
  <si>
    <t>Reduced</t>
  </si>
  <si>
    <t>Cost</t>
  </si>
  <si>
    <t>Objective</t>
  </si>
  <si>
    <t>Coefficient</t>
  </si>
  <si>
    <t>Allowable</t>
  </si>
  <si>
    <t>Increase</t>
  </si>
  <si>
    <t>Decrease</t>
  </si>
  <si>
    <t>Constraints</t>
  </si>
  <si>
    <t>Shadow</t>
  </si>
  <si>
    <t>Price</t>
  </si>
  <si>
    <t>Constraint</t>
  </si>
  <si>
    <t>R.H. Side</t>
  </si>
  <si>
    <t>$B$19</t>
  </si>
  <si>
    <t>$C$19</t>
  </si>
  <si>
    <t>$D$19</t>
  </si>
  <si>
    <t>Number ads purchased The Simpsons</t>
  </si>
  <si>
    <t>$E$19</t>
  </si>
  <si>
    <t>$F$19</t>
  </si>
  <si>
    <t>$G$19</t>
  </si>
  <si>
    <t>$H$19</t>
  </si>
  <si>
    <t>Number ads purchased CNN</t>
  </si>
  <si>
    <t>$I$19</t>
  </si>
  <si>
    <t>$B$23</t>
  </si>
  <si>
    <t>Men 18-35 Actual exposures</t>
  </si>
  <si>
    <t>$B$24</t>
  </si>
  <si>
    <t>Men 36-55 Actual exposures</t>
  </si>
  <si>
    <t>$B$25</t>
  </si>
  <si>
    <t>Men &gt;55 Actual exposures</t>
  </si>
  <si>
    <t>$B$26</t>
  </si>
  <si>
    <t>Women 18-35 Actual exposures</t>
  </si>
  <si>
    <t>$B$27</t>
  </si>
  <si>
    <t>Women 36-55 Actual exposures</t>
  </si>
  <si>
    <t>$B$28</t>
  </si>
  <si>
    <t>Women &gt;55 Actual exposures</t>
  </si>
  <si>
    <t>Desperate Housewives</t>
  </si>
  <si>
    <t>Monday Night Football</t>
  </si>
  <si>
    <t>The Real World</t>
  </si>
  <si>
    <t>Lifetime evening movie</t>
  </si>
  <si>
    <t>LAW &amp; ORDER svu</t>
  </si>
  <si>
    <t>Sports center</t>
  </si>
  <si>
    <t>Report Created: 10/9/2019 11:23:53 PM</t>
  </si>
  <si>
    <t>Number ads purchased Desperate Housewives</t>
  </si>
  <si>
    <t>Number ads purchased Monday Night Football</t>
  </si>
  <si>
    <t>Number ads purchased Sports center</t>
  </si>
  <si>
    <t>Number ads purchased The Real World</t>
  </si>
  <si>
    <t>Number ads purchased Lifetime evening movie</t>
  </si>
  <si>
    <t>Number ads purchased LAW &amp; ORDER svu</t>
  </si>
  <si>
    <t>Maximum Ads / show</t>
  </si>
  <si>
    <t>Maximum Ads per Show</t>
  </si>
  <si>
    <t>Oneway analysis for Solver model in Model worksheet</t>
  </si>
  <si>
    <t>Total_cost</t>
  </si>
  <si>
    <t>Data for chart</t>
  </si>
  <si>
    <t>Not feasible</t>
  </si>
  <si>
    <t>Nithin Das, CWID: 10422784, Date: 10/10/19 Assignment W&amp;A 4th Edition, Ch 4, Q 4, Page 144</t>
  </si>
  <si>
    <t>Suppose that General Flakes decides that it shouldn’t
place any more than 10 ads on any given show.
Modify the (original) advertising model appropriately
to incorporate this constraint, and then reoptimize
(with integer constraints on the numbers of ads).
Finally, run SolverTable to see how sensitive the
optimal solution is to the maximum number of ads per
show allowed. You can decide on a reasonable range
for the sensitivity analysis.</t>
  </si>
  <si>
    <t>Actual_exposures</t>
  </si>
  <si>
    <t>=Model!$B$24:$B$29</t>
  </si>
  <si>
    <t>Cost_per_ad</t>
  </si>
  <si>
    <t>=Model!$B$15:$I$15</t>
  </si>
  <si>
    <t>Maximum_Ads</t>
  </si>
  <si>
    <t>=Model!$B$31</t>
  </si>
  <si>
    <t>Number_ads_purchased</t>
  </si>
  <si>
    <t>=Model!$B$20:$I$20</t>
  </si>
  <si>
    <t>Required_exposures</t>
  </si>
  <si>
    <t>=Model!$D$24:$D$29</t>
  </si>
  <si>
    <t>=Model!$B$33</t>
  </si>
  <si>
    <t>Range Names</t>
  </si>
  <si>
    <t>$B$31</t>
  </si>
  <si>
    <t>$B$33</t>
  </si>
  <si>
    <t>Maximum Ads per Show (cell $B$31) values along side, output cell(s) along top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</si>
</sst>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quot;$&quot;#,##0;\-&quot;$&quot;#,##0"/>
  </numFmts>
  <fonts count="9" x14ac:knownFonts="1">
    <font>
      <sz val="10"/>
      <name val="Arial"/>
    </font>
    <font>
      <sz val="8"/>
      <name val="Arial"/>
      <family val="2"/>
    </font>
    <font>
      <b/>
      <sz val="11"/>
      <name val="Calibri"/>
      <family val="2"/>
      <scheme val="minor"/>
    </font>
    <font>
      <sz val="11"/>
      <name val="Calibri"/>
      <family val="2"/>
      <scheme val="minor"/>
    </font>
    <font>
      <b/>
      <sz val="10"/>
      <name val="Arial"/>
      <family val="2"/>
    </font>
    <font>
      <b/>
      <sz val="10"/>
      <color indexed="18"/>
      <name val="Arial"/>
      <family val="2"/>
    </font>
    <font>
      <sz val="10"/>
      <color rgb="FFFFFFFF"/>
      <name val="Arial"/>
      <family val="2"/>
    </font>
    <font>
      <sz val="9"/>
      <color indexed="81"/>
      <name val="Tahoma"/>
      <family val="2"/>
    </font>
    <font>
      <b/>
      <sz val="12"/>
      <color theme="1"/>
      <name val="Calibri"/>
      <family val="2"/>
      <scheme val="minor"/>
    </font>
  </fonts>
  <fills count="7">
    <fill>
      <patternFill patternType="none"/>
    </fill>
    <fill>
      <patternFill patternType="gray125"/>
    </fill>
    <fill>
      <patternFill patternType="solid">
        <fgColor theme="3" tint="0.79998168889431442"/>
        <bgColor indexed="64"/>
      </patternFill>
    </fill>
    <fill>
      <patternFill patternType="solid">
        <fgColor rgb="FFFF0000"/>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indexed="47"/>
        <bgColor indexed="64"/>
      </patternFill>
    </fill>
  </fills>
  <borders count="8">
    <border>
      <left/>
      <right/>
      <top/>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4">
    <xf numFmtId="0" fontId="0" fillId="0" borderId="0" xfId="0"/>
    <xf numFmtId="165" fontId="3" fillId="0" borderId="0" xfId="0" applyNumberFormat="1" applyFont="1" applyFill="1" applyBorder="1"/>
    <xf numFmtId="164" fontId="3" fillId="0" borderId="0" xfId="0" applyNumberFormat="1" applyFont="1" applyFill="1" applyBorder="1"/>
    <xf numFmtId="0" fontId="2" fillId="0" borderId="0" xfId="0" applyFont="1" applyFill="1"/>
    <xf numFmtId="0" fontId="3" fillId="0" borderId="0" xfId="0" applyFont="1" applyFill="1"/>
    <xf numFmtId="0" fontId="3" fillId="0" borderId="0" xfId="0" applyFont="1" applyFill="1" applyAlignment="1">
      <alignment horizontal="right"/>
    </xf>
    <xf numFmtId="0" fontId="3" fillId="0" borderId="0" xfId="0" applyFont="1" applyFill="1" applyAlignment="1">
      <alignment wrapText="1"/>
    </xf>
    <xf numFmtId="0" fontId="3" fillId="0" borderId="0" xfId="0" applyFont="1" applyFill="1" applyBorder="1"/>
    <xf numFmtId="0" fontId="3" fillId="0" borderId="0" xfId="0" applyFont="1" applyFill="1" applyBorder="1" applyAlignment="1">
      <alignment horizontal="right"/>
    </xf>
    <xf numFmtId="0" fontId="2" fillId="0" borderId="0" xfId="0" applyFont="1" applyFill="1" applyBorder="1"/>
    <xf numFmtId="0" fontId="3" fillId="0" borderId="0" xfId="0" applyNumberFormat="1" applyFont="1" applyFill="1" applyBorder="1"/>
    <xf numFmtId="0" fontId="3" fillId="0" borderId="0" xfId="0" applyFont="1" applyFill="1" applyBorder="1" applyAlignment="1">
      <alignment horizontal="center"/>
    </xf>
    <xf numFmtId="0" fontId="3" fillId="0" borderId="0" xfId="0" quotePrefix="1" applyFont="1" applyFill="1" applyAlignment="1">
      <alignment horizontal="left"/>
    </xf>
    <xf numFmtId="0" fontId="3" fillId="0" borderId="0" xfId="0" quotePrefix="1" applyFont="1" applyFill="1" applyBorder="1" applyAlignment="1">
      <alignment horizontal="center"/>
    </xf>
    <xf numFmtId="0" fontId="3" fillId="2" borderId="0" xfId="0" applyFont="1" applyFill="1" applyBorder="1"/>
    <xf numFmtId="1" fontId="3" fillId="2" borderId="0" xfId="0" applyNumberFormat="1" applyFont="1" applyFill="1" applyBorder="1"/>
    <xf numFmtId="1" fontId="3" fillId="3" borderId="0" xfId="0" applyNumberFormat="1" applyFont="1" applyFill="1" applyBorder="1"/>
    <xf numFmtId="0" fontId="4" fillId="0" borderId="0" xfId="0" applyFont="1"/>
    <xf numFmtId="0" fontId="0" fillId="0" borderId="3" xfId="0" applyFill="1" applyBorder="1" applyAlignment="1"/>
    <xf numFmtId="0" fontId="0" fillId="0" borderId="4" xfId="0" applyFill="1" applyBorder="1" applyAlignment="1"/>
    <xf numFmtId="0" fontId="5" fillId="0" borderId="1" xfId="0" applyFont="1" applyFill="1" applyBorder="1" applyAlignment="1">
      <alignment horizontal="center"/>
    </xf>
    <xf numFmtId="0" fontId="5" fillId="0" borderId="2" xfId="0" applyFont="1" applyFill="1" applyBorder="1" applyAlignment="1">
      <alignment horizontal="center"/>
    </xf>
    <xf numFmtId="165" fontId="3" fillId="4" borderId="0" xfId="0" applyNumberFormat="1" applyFont="1" applyFill="1" applyBorder="1"/>
    <xf numFmtId="49" fontId="0" fillId="0" borderId="0" xfId="0" applyNumberFormat="1"/>
    <xf numFmtId="0" fontId="0" fillId="0" borderId="0" xfId="0" applyNumberFormat="1"/>
    <xf numFmtId="0" fontId="0" fillId="0" borderId="0" xfId="0" applyAlignment="1">
      <alignment horizontal="right" textRotation="90"/>
    </xf>
    <xf numFmtId="0" fontId="0" fillId="5" borderId="0" xfId="0" applyFill="1" applyAlignment="1">
      <alignment horizontal="right" textRotation="90"/>
    </xf>
    <xf numFmtId="0" fontId="6" fillId="0" borderId="0" xfId="0" applyFont="1"/>
    <xf numFmtId="0" fontId="0" fillId="6" borderId="5" xfId="0" applyFill="1" applyBorder="1"/>
    <xf numFmtId="0" fontId="0" fillId="6" borderId="6" xfId="0" applyFill="1" applyBorder="1"/>
    <xf numFmtId="165" fontId="0" fillId="0" borderId="6" xfId="0" applyNumberFormat="1" applyBorder="1"/>
    <xf numFmtId="165" fontId="0" fillId="0" borderId="7" xfId="0" applyNumberFormat="1" applyBorder="1"/>
    <xf numFmtId="0" fontId="8" fillId="0" borderId="0" xfId="0" applyFont="1" applyAlignment="1">
      <alignment horizontal="center" vertical="center"/>
    </xf>
    <xf numFmtId="0" fontId="3" fillId="0"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STS_1!$K$1</c:f>
          <c:strCache>
            <c:ptCount val="1"/>
            <c:pt idx="0">
              <c:v>Sensitivity of Total_cost to Maximum Ads per Show</c:v>
            </c:pt>
          </c:strCache>
        </c:strRef>
      </c:tx>
      <c:overlay val="0"/>
      <c:txPr>
        <a:bodyPr/>
        <a:lstStyle/>
        <a:p>
          <a:pPr>
            <a:defRPr sz="1200"/>
          </a:pPr>
          <a:endParaRPr lang="en-US"/>
        </a:p>
      </c:txPr>
    </c:title>
    <c:autoTitleDeleted val="0"/>
    <c:plotArea>
      <c:layout/>
      <c:lineChart>
        <c:grouping val="standard"/>
        <c:varyColors val="0"/>
        <c:ser>
          <c:idx val="0"/>
          <c:order val="0"/>
          <c:cat>
            <c:numRef>
              <c:f>STS_1!$A$5:$A$14</c:f>
              <c:numCache>
                <c:formatCode>General</c:formatCode>
                <c:ptCount val="10"/>
                <c:pt idx="0">
                  <c:v>2</c:v>
                </c:pt>
                <c:pt idx="1">
                  <c:v>4</c:v>
                </c:pt>
                <c:pt idx="2">
                  <c:v>6</c:v>
                </c:pt>
                <c:pt idx="3">
                  <c:v>8</c:v>
                </c:pt>
                <c:pt idx="4">
                  <c:v>10</c:v>
                </c:pt>
                <c:pt idx="5">
                  <c:v>12</c:v>
                </c:pt>
                <c:pt idx="6">
                  <c:v>14</c:v>
                </c:pt>
                <c:pt idx="7">
                  <c:v>16</c:v>
                </c:pt>
                <c:pt idx="8">
                  <c:v>18</c:v>
                </c:pt>
                <c:pt idx="9">
                  <c:v>20</c:v>
                </c:pt>
              </c:numCache>
            </c:numRef>
          </c:cat>
          <c:val>
            <c:numRef>
              <c:f>STS_1!$K$5:$K$14</c:f>
              <c:numCache>
                <c:formatCode>General</c:formatCode>
                <c:ptCount val="10"/>
                <c:pt idx="0">
                  <c:v>0</c:v>
                </c:pt>
                <c:pt idx="1">
                  <c:v>0</c:v>
                </c:pt>
                <c:pt idx="2">
                  <c:v>1925</c:v>
                </c:pt>
                <c:pt idx="3">
                  <c:v>1904</c:v>
                </c:pt>
                <c:pt idx="4">
                  <c:v>1894</c:v>
                </c:pt>
                <c:pt idx="5">
                  <c:v>1894</c:v>
                </c:pt>
                <c:pt idx="6">
                  <c:v>1902</c:v>
                </c:pt>
                <c:pt idx="7">
                  <c:v>1880</c:v>
                </c:pt>
                <c:pt idx="8">
                  <c:v>1880</c:v>
                </c:pt>
                <c:pt idx="9">
                  <c:v>1880</c:v>
                </c:pt>
              </c:numCache>
            </c:numRef>
          </c:val>
          <c:smooth val="0"/>
          <c:extLst>
            <c:ext xmlns:c16="http://schemas.microsoft.com/office/drawing/2014/chart" uri="{C3380CC4-5D6E-409C-BE32-E72D297353CC}">
              <c16:uniqueId val="{00000001-EDD0-4770-BFC7-4CE5F4AD45E5}"/>
            </c:ext>
          </c:extLst>
        </c:ser>
        <c:dLbls>
          <c:showLegendKey val="0"/>
          <c:showVal val="0"/>
          <c:showCatName val="0"/>
          <c:showSerName val="0"/>
          <c:showPercent val="0"/>
          <c:showBubbleSize val="0"/>
        </c:dLbls>
        <c:marker val="1"/>
        <c:smooth val="0"/>
        <c:axId val="507901088"/>
        <c:axId val="507901416"/>
      </c:lineChart>
      <c:catAx>
        <c:axId val="507901088"/>
        <c:scaling>
          <c:orientation val="minMax"/>
        </c:scaling>
        <c:delete val="0"/>
        <c:axPos val="b"/>
        <c:title>
          <c:tx>
            <c:rich>
              <a:bodyPr/>
              <a:lstStyle/>
              <a:p>
                <a:pPr>
                  <a:defRPr/>
                </a:pPr>
                <a:r>
                  <a:rPr lang="en-US"/>
                  <a:t>Maximum Ads per Show ($B$31)</a:t>
                </a:r>
              </a:p>
            </c:rich>
          </c:tx>
          <c:overlay val="0"/>
        </c:title>
        <c:numFmt formatCode="General" sourceLinked="1"/>
        <c:majorTickMark val="out"/>
        <c:minorTickMark val="none"/>
        <c:tickLblPos val="nextTo"/>
        <c:crossAx val="507901416"/>
        <c:crosses val="autoZero"/>
        <c:auto val="1"/>
        <c:lblAlgn val="ctr"/>
        <c:lblOffset val="100"/>
        <c:noMultiLvlLbl val="0"/>
      </c:catAx>
      <c:valAx>
        <c:axId val="507901416"/>
        <c:scaling>
          <c:orientation val="minMax"/>
        </c:scaling>
        <c:delete val="0"/>
        <c:axPos val="l"/>
        <c:majorGridlines/>
        <c:numFmt formatCode="General" sourceLinked="1"/>
        <c:majorTickMark val="out"/>
        <c:minorTickMark val="none"/>
        <c:tickLblPos val="nextTo"/>
        <c:crossAx val="507901088"/>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149225</xdr:colOff>
      <xdr:row>1</xdr:row>
      <xdr:rowOff>1504950</xdr:rowOff>
    </xdr:from>
    <xdr:to>
      <xdr:col>10</xdr:col>
      <xdr:colOff>225425</xdr:colOff>
      <xdr:row>2</xdr:row>
      <xdr:rowOff>47625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7261225" y="1701800"/>
          <a:ext cx="4311650" cy="377825"/>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rtl="0" eaLnBrk="1" fontAlgn="auto" latinLnBrk="0" hangingPunct="1">
            <a:lnSpc>
              <a:spcPct val="100000"/>
            </a:lnSpc>
            <a:spcBef>
              <a:spcPts val="0"/>
            </a:spcBef>
            <a:spcAft>
              <a:spcPts val="0"/>
            </a:spcAft>
            <a:buClrTx/>
            <a:buSzTx/>
            <a:buFontTx/>
            <a:buNone/>
            <a:tabLst/>
            <a:defRPr/>
          </a:pPr>
          <a:r>
            <a:rPr lang="en-US" sz="1100" b="1" i="0">
              <a:solidFill>
                <a:schemeClr val="dk1"/>
              </a:solidFill>
              <a:latin typeface="+mn-lt"/>
              <a:ea typeface="+mn-ea"/>
              <a:cs typeface="+mn-cs"/>
            </a:rPr>
            <a:t>Note:</a:t>
          </a:r>
          <a:r>
            <a:rPr lang="en-US" sz="1100" b="0" i="0">
              <a:solidFill>
                <a:schemeClr val="dk1"/>
              </a:solidFill>
              <a:latin typeface="+mn-lt"/>
              <a:ea typeface="+mn-ea"/>
              <a:cs typeface="+mn-cs"/>
            </a:rPr>
            <a:t> All monetary values are in $1000s, and all exposures to ads are in millions of exposures.</a:t>
          </a:r>
          <a:endParaRPr lang="en-US"/>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10</xdr:col>
      <xdr:colOff>0</xdr:colOff>
      <xdr:row>17</xdr:row>
      <xdr:rowOff>120650</xdr:rowOff>
    </xdr:from>
    <xdr:to>
      <xdr:col>18</xdr:col>
      <xdr:colOff>0</xdr:colOff>
      <xdr:row>35</xdr:row>
      <xdr:rowOff>120650</xdr:rowOff>
    </xdr:to>
    <xdr:graphicFrame macro="">
      <xdr:nvGraphicFramePr>
        <xdr:cNvPr id="2" name="STS_1_Chart">
          <a:extLst>
            <a:ext uri="{FF2B5EF4-FFF2-40B4-BE49-F238E27FC236}">
              <a16:creationId xmlns:a16="http://schemas.microsoft.com/office/drawing/2014/main" id="{5AECFE92-C2C1-4F49-A565-0AE540B6A0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0</xdr:colOff>
      <xdr:row>3</xdr:row>
      <xdr:rowOff>88900</xdr:rowOff>
    </xdr:from>
    <xdr:to>
      <xdr:col>16</xdr:col>
      <xdr:colOff>0</xdr:colOff>
      <xdr:row>5</xdr:row>
      <xdr:rowOff>50800</xdr:rowOff>
    </xdr:to>
    <xdr:sp macro="" textlink="">
      <xdr:nvSpPr>
        <xdr:cNvPr id="3" name="TextBox 2">
          <a:extLst>
            <a:ext uri="{FF2B5EF4-FFF2-40B4-BE49-F238E27FC236}">
              <a16:creationId xmlns:a16="http://schemas.microsoft.com/office/drawing/2014/main" id="{F93B690A-C6EE-4180-A5AB-F816531F0499}"/>
            </a:ext>
          </a:extLst>
        </xdr:cNvPr>
        <xdr:cNvSpPr txBox="1"/>
      </xdr:nvSpPr>
      <xdr:spPr>
        <a:xfrm>
          <a:off x="73152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When you select an output from the dropdown list in cell $K$4, the chart will adapt to that output.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90DE9-78A0-4300-9BC3-316EC56C8457}">
  <dimension ref="A1:H26"/>
  <sheetViews>
    <sheetView showGridLines="0" workbookViewId="0"/>
  </sheetViews>
  <sheetFormatPr defaultRowHeight="12.5" x14ac:dyDescent="0.25"/>
  <cols>
    <col min="1" max="1" width="2.1796875" customWidth="1"/>
    <col min="2" max="2" width="6.26953125" bestFit="1" customWidth="1"/>
    <col min="3" max="3" width="38.81640625" bestFit="1" customWidth="1"/>
    <col min="4" max="4" width="8.81640625" bestFit="1" customWidth="1"/>
    <col min="5" max="5" width="8.36328125" bestFit="1" customWidth="1"/>
    <col min="6" max="6" width="10.08984375" bestFit="1" customWidth="1"/>
    <col min="7" max="8" width="11.81640625" bestFit="1" customWidth="1"/>
  </cols>
  <sheetData>
    <row r="1" spans="1:8" ht="13" x14ac:dyDescent="0.3">
      <c r="A1" s="17" t="s">
        <v>20</v>
      </c>
    </row>
    <row r="2" spans="1:8" ht="13" x14ac:dyDescent="0.3">
      <c r="A2" s="17" t="s">
        <v>21</v>
      </c>
    </row>
    <row r="3" spans="1:8" ht="13" x14ac:dyDescent="0.3">
      <c r="A3" s="17" t="s">
        <v>67</v>
      </c>
    </row>
    <row r="6" spans="1:8" ht="13" thickBot="1" x14ac:dyDescent="0.3">
      <c r="A6" t="s">
        <v>22</v>
      </c>
    </row>
    <row r="7" spans="1:8" ht="13" x14ac:dyDescent="0.3">
      <c r="B7" s="20"/>
      <c r="C7" s="20"/>
      <c r="D7" s="20" t="s">
        <v>25</v>
      </c>
      <c r="E7" s="20" t="s">
        <v>27</v>
      </c>
      <c r="F7" s="20" t="s">
        <v>29</v>
      </c>
      <c r="G7" s="20" t="s">
        <v>31</v>
      </c>
      <c r="H7" s="20" t="s">
        <v>31</v>
      </c>
    </row>
    <row r="8" spans="1:8" ht="13.5" thickBot="1" x14ac:dyDescent="0.35">
      <c r="B8" s="21" t="s">
        <v>23</v>
      </c>
      <c r="C8" s="21" t="s">
        <v>24</v>
      </c>
      <c r="D8" s="21" t="s">
        <v>26</v>
      </c>
      <c r="E8" s="21" t="s">
        <v>28</v>
      </c>
      <c r="F8" s="21" t="s">
        <v>30</v>
      </c>
      <c r="G8" s="21" t="s">
        <v>32</v>
      </c>
      <c r="H8" s="21" t="s">
        <v>33</v>
      </c>
    </row>
    <row r="9" spans="1:8" x14ac:dyDescent="0.25">
      <c r="B9" s="18" t="s">
        <v>39</v>
      </c>
      <c r="C9" s="18" t="s">
        <v>68</v>
      </c>
      <c r="D9" s="18">
        <v>0</v>
      </c>
      <c r="E9" s="18">
        <v>10.00000000000005</v>
      </c>
      <c r="F9" s="18">
        <v>140</v>
      </c>
      <c r="G9" s="18">
        <v>1E+30</v>
      </c>
      <c r="H9" s="18">
        <v>10.00000000000005</v>
      </c>
    </row>
    <row r="10" spans="1:8" x14ac:dyDescent="0.25">
      <c r="B10" s="18" t="s">
        <v>40</v>
      </c>
      <c r="C10" s="18" t="s">
        <v>69</v>
      </c>
      <c r="D10" s="18">
        <v>0</v>
      </c>
      <c r="E10" s="18">
        <v>7.4999999999999538</v>
      </c>
      <c r="F10" s="18">
        <v>100</v>
      </c>
      <c r="G10" s="18">
        <v>1E+30</v>
      </c>
      <c r="H10" s="18">
        <v>7.4999999999999538</v>
      </c>
    </row>
    <row r="11" spans="1:8" x14ac:dyDescent="0.25">
      <c r="B11" s="18" t="s">
        <v>41</v>
      </c>
      <c r="C11" s="18" t="s">
        <v>42</v>
      </c>
      <c r="D11" s="18">
        <v>8.7187499999999964</v>
      </c>
      <c r="E11" s="18">
        <v>0</v>
      </c>
      <c r="F11" s="18">
        <v>80</v>
      </c>
      <c r="G11" s="18">
        <v>1.7438692098093262</v>
      </c>
      <c r="H11" s="18">
        <v>29.090909090909037</v>
      </c>
    </row>
    <row r="12" spans="1:8" x14ac:dyDescent="0.25">
      <c r="B12" s="18" t="s">
        <v>43</v>
      </c>
      <c r="C12" s="18" t="s">
        <v>70</v>
      </c>
      <c r="D12" s="18">
        <v>20.624999999999986</v>
      </c>
      <c r="E12" s="18">
        <v>0</v>
      </c>
      <c r="F12" s="18">
        <v>9</v>
      </c>
      <c r="G12" s="18">
        <v>0.7619047619047512</v>
      </c>
      <c r="H12" s="18">
        <v>0.45070422535212801</v>
      </c>
    </row>
    <row r="13" spans="1:8" x14ac:dyDescent="0.25">
      <c r="B13" s="18" t="s">
        <v>44</v>
      </c>
      <c r="C13" s="18" t="s">
        <v>71</v>
      </c>
      <c r="D13" s="18">
        <v>0</v>
      </c>
      <c r="E13" s="18">
        <v>0.50000000000001821</v>
      </c>
      <c r="F13" s="18">
        <v>13</v>
      </c>
      <c r="G13" s="18">
        <v>1E+30</v>
      </c>
      <c r="H13" s="18">
        <v>0.50000000000001821</v>
      </c>
    </row>
    <row r="14" spans="1:8" x14ac:dyDescent="0.25">
      <c r="B14" s="18" t="s">
        <v>45</v>
      </c>
      <c r="C14" s="18" t="s">
        <v>72</v>
      </c>
      <c r="D14" s="18">
        <v>6.8749999999999938</v>
      </c>
      <c r="E14" s="18">
        <v>0</v>
      </c>
      <c r="F14" s="18">
        <v>15</v>
      </c>
      <c r="G14" s="18">
        <v>2.2857142857142541</v>
      </c>
      <c r="H14" s="18">
        <v>1.1034482758621076</v>
      </c>
    </row>
    <row r="15" spans="1:8" x14ac:dyDescent="0.25">
      <c r="B15" s="18" t="s">
        <v>46</v>
      </c>
      <c r="C15" s="18" t="s">
        <v>47</v>
      </c>
      <c r="D15" s="18">
        <v>0</v>
      </c>
      <c r="E15" s="18">
        <v>2.2500000000000222</v>
      </c>
      <c r="F15" s="18">
        <v>8</v>
      </c>
      <c r="G15" s="18">
        <v>1E+30</v>
      </c>
      <c r="H15" s="18">
        <v>2.2500000000000222</v>
      </c>
    </row>
    <row r="16" spans="1:8" ht="13" thickBot="1" x14ac:dyDescent="0.3">
      <c r="B16" s="19" t="s">
        <v>48</v>
      </c>
      <c r="C16" s="19" t="s">
        <v>73</v>
      </c>
      <c r="D16" s="19">
        <v>6.3125</v>
      </c>
      <c r="E16" s="19">
        <v>0</v>
      </c>
      <c r="F16" s="19">
        <v>140</v>
      </c>
      <c r="G16" s="19">
        <v>11.034482758621049</v>
      </c>
      <c r="H16" s="19">
        <v>6.9565217391303289</v>
      </c>
    </row>
    <row r="18" spans="1:8" ht="13" thickBot="1" x14ac:dyDescent="0.3">
      <c r="A18" t="s">
        <v>34</v>
      </c>
    </row>
    <row r="19" spans="1:8" ht="13" x14ac:dyDescent="0.3">
      <c r="B19" s="20"/>
      <c r="C19" s="20"/>
      <c r="D19" s="20" t="s">
        <v>25</v>
      </c>
      <c r="E19" s="20" t="s">
        <v>35</v>
      </c>
      <c r="F19" s="20" t="s">
        <v>37</v>
      </c>
      <c r="G19" s="20" t="s">
        <v>31</v>
      </c>
      <c r="H19" s="20" t="s">
        <v>31</v>
      </c>
    </row>
    <row r="20" spans="1:8" ht="13.5" thickBot="1" x14ac:dyDescent="0.35">
      <c r="B20" s="21" t="s">
        <v>23</v>
      </c>
      <c r="C20" s="21" t="s">
        <v>24</v>
      </c>
      <c r="D20" s="21" t="s">
        <v>26</v>
      </c>
      <c r="E20" s="21" t="s">
        <v>36</v>
      </c>
      <c r="F20" s="21" t="s">
        <v>38</v>
      </c>
      <c r="G20" s="21" t="s">
        <v>32</v>
      </c>
      <c r="H20" s="21" t="s">
        <v>33</v>
      </c>
    </row>
    <row r="21" spans="1:8" x14ac:dyDescent="0.25">
      <c r="B21" s="18" t="s">
        <v>49</v>
      </c>
      <c r="C21" s="18" t="s">
        <v>50</v>
      </c>
      <c r="D21" s="18">
        <v>73.531249999999972</v>
      </c>
      <c r="E21" s="18">
        <v>0</v>
      </c>
      <c r="F21" s="18">
        <v>60</v>
      </c>
      <c r="G21" s="18">
        <v>13.531250000000012</v>
      </c>
      <c r="H21" s="18">
        <v>1E+30</v>
      </c>
    </row>
    <row r="22" spans="1:8" x14ac:dyDescent="0.25">
      <c r="B22" s="18" t="s">
        <v>51</v>
      </c>
      <c r="C22" s="18" t="s">
        <v>52</v>
      </c>
      <c r="D22" s="18">
        <v>59.999999999999986</v>
      </c>
      <c r="E22" s="18">
        <v>15.000000000000014</v>
      </c>
      <c r="F22" s="18">
        <v>60</v>
      </c>
      <c r="G22" s="18">
        <v>44.000000000000206</v>
      </c>
      <c r="H22" s="18">
        <v>5.1162790697674438</v>
      </c>
    </row>
    <row r="23" spans="1:8" x14ac:dyDescent="0.25">
      <c r="B23" s="18" t="s">
        <v>53</v>
      </c>
      <c r="C23" s="18" t="s">
        <v>54</v>
      </c>
      <c r="D23" s="18">
        <v>31.437499999999996</v>
      </c>
      <c r="E23" s="18">
        <v>0</v>
      </c>
      <c r="F23" s="18">
        <v>28</v>
      </c>
      <c r="G23" s="18">
        <v>3.4375000000000004</v>
      </c>
      <c r="H23" s="18">
        <v>1E+30</v>
      </c>
    </row>
    <row r="24" spans="1:8" x14ac:dyDescent="0.25">
      <c r="B24" s="18" t="s">
        <v>55</v>
      </c>
      <c r="C24" s="18" t="s">
        <v>56</v>
      </c>
      <c r="D24" s="18">
        <v>59.999999999999986</v>
      </c>
      <c r="E24" s="18">
        <v>9.999999999999984</v>
      </c>
      <c r="F24" s="18">
        <v>60</v>
      </c>
      <c r="G24" s="18">
        <v>10.999999999999989</v>
      </c>
      <c r="H24" s="18">
        <v>14.93103448275866</v>
      </c>
    </row>
    <row r="25" spans="1:8" x14ac:dyDescent="0.25">
      <c r="B25" s="18" t="s">
        <v>57</v>
      </c>
      <c r="C25" s="18" t="s">
        <v>58</v>
      </c>
      <c r="D25" s="18">
        <v>59.999999999999986</v>
      </c>
      <c r="E25" s="18">
        <v>5.000000000000016</v>
      </c>
      <c r="F25" s="18">
        <v>60</v>
      </c>
      <c r="G25" s="18">
        <v>44.888888888888815</v>
      </c>
      <c r="H25" s="18">
        <v>4.8888888888888875</v>
      </c>
    </row>
    <row r="26" spans="1:8" ht="13" thickBot="1" x14ac:dyDescent="0.3">
      <c r="B26" s="19" t="s">
        <v>59</v>
      </c>
      <c r="C26" s="19" t="s">
        <v>60</v>
      </c>
      <c r="D26" s="19">
        <v>27.999999999999996</v>
      </c>
      <c r="E26" s="19">
        <v>2.4999999999999654</v>
      </c>
      <c r="F26" s="19">
        <v>28</v>
      </c>
      <c r="G26" s="19">
        <v>6.2857142857142803</v>
      </c>
      <c r="H26" s="19">
        <v>7.5862068965517198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33"/>
  <sheetViews>
    <sheetView tabSelected="1" workbookViewId="0">
      <selection activeCell="F14" sqref="F14"/>
    </sheetView>
  </sheetViews>
  <sheetFormatPr defaultColWidth="9.1796875" defaultRowHeight="14.5" x14ac:dyDescent="0.35"/>
  <cols>
    <col min="1" max="1" width="32.6328125" style="4" bestFit="1" customWidth="1"/>
    <col min="2" max="2" width="16.26953125" style="4" bestFit="1" customWidth="1"/>
    <col min="3" max="3" width="20.7265625" style="4" bestFit="1" customWidth="1"/>
    <col min="4" max="4" width="19" style="4" bestFit="1" customWidth="1"/>
    <col min="5" max="5" width="13.1796875" style="4" bestFit="1" customWidth="1"/>
    <col min="6" max="6" width="12.453125" style="4" customWidth="1"/>
    <col min="7" max="7" width="12.1796875" style="4" customWidth="1"/>
    <col min="8" max="8" width="12.54296875" style="4" customWidth="1"/>
    <col min="9" max="9" width="14.26953125" style="4" bestFit="1" customWidth="1"/>
    <col min="10" max="11" width="9.1796875" style="4"/>
    <col min="12" max="12" width="21.54296875" style="4" bestFit="1" customWidth="1"/>
    <col min="13" max="13" width="19.08984375" style="4" bestFit="1" customWidth="1"/>
    <col min="14" max="16384" width="9.1796875" style="4"/>
  </cols>
  <sheetData>
    <row r="1" spans="1:13" ht="15.5" x14ac:dyDescent="0.35">
      <c r="A1" s="32" t="s">
        <v>80</v>
      </c>
      <c r="B1" s="32"/>
      <c r="C1" s="32"/>
      <c r="D1" s="32"/>
      <c r="E1" s="32"/>
      <c r="F1" s="32"/>
      <c r="G1" s="32"/>
      <c r="H1" s="32"/>
      <c r="I1" s="32"/>
    </row>
    <row r="2" spans="1:13" ht="144.5" customHeight="1" x14ac:dyDescent="0.35">
      <c r="A2" s="33" t="s">
        <v>81</v>
      </c>
      <c r="B2" s="33"/>
      <c r="C2" s="33"/>
      <c r="D2" s="33"/>
      <c r="E2" s="33"/>
      <c r="F2" s="33"/>
      <c r="G2" s="33"/>
    </row>
    <row r="4" spans="1:13" x14ac:dyDescent="0.35">
      <c r="A4" s="3" t="s">
        <v>6</v>
      </c>
    </row>
    <row r="5" spans="1:13" x14ac:dyDescent="0.35">
      <c r="A5" s="4" t="s">
        <v>15</v>
      </c>
      <c r="L5" s="4" t="s">
        <v>93</v>
      </c>
    </row>
    <row r="6" spans="1:13" x14ac:dyDescent="0.35">
      <c r="B6" s="5" t="s">
        <v>61</v>
      </c>
      <c r="C6" s="5" t="s">
        <v>62</v>
      </c>
      <c r="D6" s="5" t="s">
        <v>19</v>
      </c>
      <c r="E6" s="5" t="s">
        <v>66</v>
      </c>
      <c r="F6" s="5" t="s">
        <v>63</v>
      </c>
      <c r="G6" s="5" t="s">
        <v>64</v>
      </c>
      <c r="H6" s="5" t="s">
        <v>13</v>
      </c>
      <c r="I6" s="5" t="s">
        <v>65</v>
      </c>
      <c r="J6" s="5"/>
      <c r="L6" s="4" t="s">
        <v>82</v>
      </c>
      <c r="M6" s="4" t="s">
        <v>83</v>
      </c>
    </row>
    <row r="7" spans="1:13" x14ac:dyDescent="0.35">
      <c r="A7" s="6" t="s">
        <v>10</v>
      </c>
      <c r="B7" s="14">
        <v>5</v>
      </c>
      <c r="C7" s="14">
        <v>6</v>
      </c>
      <c r="D7" s="14">
        <v>5</v>
      </c>
      <c r="E7" s="14">
        <v>0.5</v>
      </c>
      <c r="F7" s="14">
        <v>0.7</v>
      </c>
      <c r="G7" s="14">
        <v>0.1</v>
      </c>
      <c r="H7" s="14">
        <v>0.1</v>
      </c>
      <c r="I7" s="14">
        <v>3</v>
      </c>
      <c r="L7" s="4" t="s">
        <v>84</v>
      </c>
      <c r="M7" s="4" t="s">
        <v>85</v>
      </c>
    </row>
    <row r="8" spans="1:13" x14ac:dyDescent="0.35">
      <c r="A8" s="6" t="s">
        <v>11</v>
      </c>
      <c r="B8" s="14">
        <v>3</v>
      </c>
      <c r="C8" s="14">
        <v>5</v>
      </c>
      <c r="D8" s="14">
        <v>2</v>
      </c>
      <c r="E8" s="14">
        <v>0.5</v>
      </c>
      <c r="F8" s="14">
        <v>0.2</v>
      </c>
      <c r="G8" s="14">
        <v>0.1</v>
      </c>
      <c r="H8" s="14">
        <v>0.2</v>
      </c>
      <c r="I8" s="14">
        <v>5</v>
      </c>
      <c r="L8" s="4" t="s">
        <v>86</v>
      </c>
      <c r="M8" s="4" t="s">
        <v>87</v>
      </c>
    </row>
    <row r="9" spans="1:13" x14ac:dyDescent="0.35">
      <c r="A9" s="6" t="s">
        <v>12</v>
      </c>
      <c r="B9" s="14">
        <v>1</v>
      </c>
      <c r="C9" s="14">
        <v>3</v>
      </c>
      <c r="D9" s="14">
        <v>0</v>
      </c>
      <c r="E9" s="14">
        <v>0.3</v>
      </c>
      <c r="F9" s="14">
        <v>0</v>
      </c>
      <c r="G9" s="14">
        <v>0</v>
      </c>
      <c r="H9" s="14">
        <v>0.3</v>
      </c>
      <c r="I9" s="14">
        <v>4</v>
      </c>
      <c r="L9" s="4" t="s">
        <v>88</v>
      </c>
      <c r="M9" s="4" t="s">
        <v>89</v>
      </c>
    </row>
    <row r="10" spans="1:13" x14ac:dyDescent="0.35">
      <c r="A10" s="6" t="s">
        <v>7</v>
      </c>
      <c r="B10" s="14">
        <v>6</v>
      </c>
      <c r="C10" s="14">
        <v>1</v>
      </c>
      <c r="D10" s="14">
        <v>4</v>
      </c>
      <c r="E10" s="14">
        <v>0.1</v>
      </c>
      <c r="F10" s="14">
        <v>0.9</v>
      </c>
      <c r="G10" s="14">
        <v>0.6</v>
      </c>
      <c r="H10" s="14">
        <v>0.1</v>
      </c>
      <c r="I10" s="14">
        <v>3</v>
      </c>
      <c r="L10" s="4" t="s">
        <v>90</v>
      </c>
      <c r="M10" s="4" t="s">
        <v>91</v>
      </c>
    </row>
    <row r="11" spans="1:13" x14ac:dyDescent="0.35">
      <c r="A11" s="6" t="s">
        <v>8</v>
      </c>
      <c r="B11" s="14">
        <v>4</v>
      </c>
      <c r="C11" s="14">
        <v>1</v>
      </c>
      <c r="D11" s="14">
        <v>2</v>
      </c>
      <c r="E11" s="14">
        <v>0.1</v>
      </c>
      <c r="F11" s="14">
        <v>0.1</v>
      </c>
      <c r="G11" s="14">
        <v>1.3</v>
      </c>
      <c r="H11" s="14">
        <v>0.2</v>
      </c>
      <c r="I11" s="14">
        <v>5</v>
      </c>
      <c r="L11" s="4" t="s">
        <v>77</v>
      </c>
      <c r="M11" s="4" t="s">
        <v>92</v>
      </c>
    </row>
    <row r="12" spans="1:13" x14ac:dyDescent="0.35">
      <c r="A12" s="6" t="s">
        <v>9</v>
      </c>
      <c r="B12" s="14">
        <v>2</v>
      </c>
      <c r="C12" s="14">
        <v>1</v>
      </c>
      <c r="D12" s="14">
        <v>0</v>
      </c>
      <c r="E12" s="14">
        <v>0</v>
      </c>
      <c r="F12" s="14">
        <v>0</v>
      </c>
      <c r="G12" s="14">
        <v>0.4</v>
      </c>
      <c r="H12" s="14">
        <v>0.3</v>
      </c>
      <c r="I12" s="14">
        <v>4</v>
      </c>
    </row>
    <row r="13" spans="1:13" x14ac:dyDescent="0.35">
      <c r="A13" s="6" t="s">
        <v>16</v>
      </c>
      <c r="B13" s="7">
        <f>SUM(B7:B12)</f>
        <v>21</v>
      </c>
      <c r="C13" s="7">
        <f t="shared" ref="C13:I13" si="0">SUM(C7:C12)</f>
        <v>17</v>
      </c>
      <c r="D13" s="7">
        <f t="shared" si="0"/>
        <v>13</v>
      </c>
      <c r="E13" s="7">
        <f t="shared" si="0"/>
        <v>1.5000000000000002</v>
      </c>
      <c r="F13" s="7">
        <f t="shared" si="0"/>
        <v>1.9</v>
      </c>
      <c r="G13" s="7">
        <f t="shared" si="0"/>
        <v>2.5</v>
      </c>
      <c r="H13" s="7">
        <f t="shared" si="0"/>
        <v>1.2000000000000002</v>
      </c>
      <c r="I13" s="7">
        <f t="shared" si="0"/>
        <v>24</v>
      </c>
    </row>
    <row r="14" spans="1:13" x14ac:dyDescent="0.35">
      <c r="B14" s="7"/>
      <c r="C14" s="7"/>
      <c r="D14" s="7"/>
      <c r="E14" s="7"/>
      <c r="F14" s="7"/>
      <c r="G14" s="7"/>
      <c r="H14" s="7"/>
      <c r="I14" s="7"/>
    </row>
    <row r="15" spans="1:13" x14ac:dyDescent="0.35">
      <c r="A15" s="4" t="s">
        <v>14</v>
      </c>
      <c r="B15" s="15">
        <v>140</v>
      </c>
      <c r="C15" s="15">
        <v>100</v>
      </c>
      <c r="D15" s="15">
        <v>80</v>
      </c>
      <c r="E15" s="15">
        <v>9</v>
      </c>
      <c r="F15" s="15">
        <v>13</v>
      </c>
      <c r="G15" s="15">
        <v>15</v>
      </c>
      <c r="H15" s="15">
        <v>8</v>
      </c>
      <c r="I15" s="15">
        <v>140</v>
      </c>
    </row>
    <row r="16" spans="1:13" x14ac:dyDescent="0.35">
      <c r="A16" s="4" t="s">
        <v>17</v>
      </c>
      <c r="B16" s="2">
        <f>B15/B13</f>
        <v>6.666666666666667</v>
      </c>
      <c r="C16" s="2">
        <f t="shared" ref="C16:I16" si="1">C15/C13</f>
        <v>5.882352941176471</v>
      </c>
      <c r="D16" s="2">
        <f t="shared" si="1"/>
        <v>6.1538461538461542</v>
      </c>
      <c r="E16" s="2">
        <f t="shared" si="1"/>
        <v>5.9999999999999991</v>
      </c>
      <c r="F16" s="2">
        <f t="shared" si="1"/>
        <v>6.8421052631578947</v>
      </c>
      <c r="G16" s="2">
        <f t="shared" si="1"/>
        <v>6</v>
      </c>
      <c r="H16" s="2">
        <f t="shared" si="1"/>
        <v>6.6666666666666661</v>
      </c>
      <c r="I16" s="2">
        <f t="shared" si="1"/>
        <v>5.833333333333333</v>
      </c>
    </row>
    <row r="17" spans="1:9" x14ac:dyDescent="0.35">
      <c r="B17" s="2"/>
      <c r="C17" s="2"/>
      <c r="D17" s="2"/>
      <c r="E17" s="2"/>
      <c r="F17" s="2"/>
      <c r="G17" s="2"/>
      <c r="H17" s="2"/>
      <c r="I17" s="2"/>
    </row>
    <row r="18" spans="1:9" x14ac:dyDescent="0.35">
      <c r="A18" s="3" t="s">
        <v>0</v>
      </c>
      <c r="B18" s="7"/>
      <c r="C18" s="7"/>
      <c r="D18" s="7"/>
      <c r="E18" s="7"/>
      <c r="F18" s="7"/>
      <c r="G18" s="7"/>
      <c r="H18" s="7"/>
      <c r="I18" s="7"/>
    </row>
    <row r="19" spans="1:9" x14ac:dyDescent="0.35">
      <c r="B19" s="5" t="s">
        <v>61</v>
      </c>
      <c r="C19" s="5" t="s">
        <v>62</v>
      </c>
      <c r="D19" s="5" t="s">
        <v>19</v>
      </c>
      <c r="E19" s="5" t="s">
        <v>66</v>
      </c>
      <c r="F19" s="5" t="s">
        <v>63</v>
      </c>
      <c r="G19" s="5" t="s">
        <v>64</v>
      </c>
      <c r="H19" s="5" t="s">
        <v>13</v>
      </c>
      <c r="I19" s="5" t="s">
        <v>65</v>
      </c>
    </row>
    <row r="20" spans="1:9" x14ac:dyDescent="0.35">
      <c r="A20" s="4" t="s">
        <v>5</v>
      </c>
      <c r="B20" s="16">
        <v>0</v>
      </c>
      <c r="C20" s="16">
        <v>0</v>
      </c>
      <c r="D20" s="16">
        <v>8</v>
      </c>
      <c r="E20" s="16">
        <v>7</v>
      </c>
      <c r="F20" s="16">
        <v>2</v>
      </c>
      <c r="G20" s="16">
        <v>3</v>
      </c>
      <c r="H20" s="16">
        <v>0</v>
      </c>
      <c r="I20" s="16">
        <v>8</v>
      </c>
    </row>
    <row r="21" spans="1:9" x14ac:dyDescent="0.35">
      <c r="B21" s="2"/>
      <c r="C21" s="2"/>
      <c r="D21" s="2"/>
      <c r="E21" s="2"/>
      <c r="F21" s="2"/>
      <c r="G21" s="2"/>
      <c r="H21" s="2"/>
      <c r="I21" s="2"/>
    </row>
    <row r="22" spans="1:9" x14ac:dyDescent="0.35">
      <c r="A22" s="3" t="s">
        <v>2</v>
      </c>
      <c r="B22" s="7"/>
      <c r="C22" s="7"/>
      <c r="D22" s="7"/>
      <c r="E22" s="7"/>
      <c r="F22" s="7"/>
      <c r="G22" s="9"/>
      <c r="H22" s="7"/>
      <c r="I22" s="7"/>
    </row>
    <row r="23" spans="1:9" x14ac:dyDescent="0.35">
      <c r="B23" s="8" t="s">
        <v>4</v>
      </c>
      <c r="C23" s="8"/>
      <c r="D23" s="8" t="s">
        <v>3</v>
      </c>
      <c r="E23" s="7"/>
      <c r="F23" s="7"/>
      <c r="G23" s="10"/>
      <c r="H23" s="10"/>
      <c r="I23" s="7"/>
    </row>
    <row r="24" spans="1:9" x14ac:dyDescent="0.35">
      <c r="A24" s="6" t="s">
        <v>10</v>
      </c>
      <c r="B24" s="2">
        <f t="shared" ref="B24:B29" si="2">SUMPRODUCT(B7:I7,Number_ads_purchased)</f>
        <v>69.199999999999989</v>
      </c>
      <c r="C24" s="11"/>
      <c r="D24" s="14">
        <v>60</v>
      </c>
      <c r="E24" s="7"/>
      <c r="F24" s="7"/>
      <c r="G24" s="10"/>
      <c r="H24" s="10"/>
      <c r="I24" s="7"/>
    </row>
    <row r="25" spans="1:9" x14ac:dyDescent="0.35">
      <c r="A25" s="6" t="s">
        <v>11</v>
      </c>
      <c r="B25" s="2">
        <f t="shared" si="2"/>
        <v>60.2</v>
      </c>
      <c r="C25" s="11"/>
      <c r="D25" s="14">
        <v>60</v>
      </c>
      <c r="E25" s="7"/>
      <c r="F25" s="7"/>
      <c r="G25" s="10"/>
      <c r="H25" s="10"/>
      <c r="I25" s="7"/>
    </row>
    <row r="26" spans="1:9" x14ac:dyDescent="0.35">
      <c r="A26" s="6" t="s">
        <v>12</v>
      </c>
      <c r="B26" s="2">
        <f t="shared" si="2"/>
        <v>34.1</v>
      </c>
      <c r="C26" s="11"/>
      <c r="D26" s="14">
        <v>28</v>
      </c>
      <c r="E26" s="7"/>
      <c r="F26" s="7"/>
      <c r="G26" s="10"/>
      <c r="H26" s="10"/>
      <c r="I26" s="7"/>
    </row>
    <row r="27" spans="1:9" x14ac:dyDescent="0.35">
      <c r="A27" s="6" t="s">
        <v>7</v>
      </c>
      <c r="B27" s="2">
        <f t="shared" si="2"/>
        <v>60.3</v>
      </c>
      <c r="C27" s="11"/>
      <c r="D27" s="14">
        <v>60</v>
      </c>
      <c r="E27" s="7"/>
      <c r="F27" s="7"/>
      <c r="G27" s="7"/>
      <c r="H27" s="7"/>
      <c r="I27" s="7"/>
    </row>
    <row r="28" spans="1:9" x14ac:dyDescent="0.35">
      <c r="A28" s="6" t="s">
        <v>8</v>
      </c>
      <c r="B28" s="2">
        <f t="shared" si="2"/>
        <v>60.8</v>
      </c>
      <c r="C28" s="11"/>
      <c r="D28" s="14">
        <v>60</v>
      </c>
      <c r="E28" s="7"/>
      <c r="F28" s="7"/>
      <c r="G28" s="7"/>
      <c r="H28" s="7"/>
      <c r="I28" s="7"/>
    </row>
    <row r="29" spans="1:9" x14ac:dyDescent="0.35">
      <c r="A29" s="6" t="s">
        <v>9</v>
      </c>
      <c r="B29" s="2">
        <f t="shared" si="2"/>
        <v>33.200000000000003</v>
      </c>
      <c r="C29" s="11"/>
      <c r="D29" s="14">
        <v>28</v>
      </c>
      <c r="E29" s="7"/>
      <c r="F29" s="7"/>
      <c r="G29" s="7"/>
      <c r="H29" s="7"/>
      <c r="I29" s="7"/>
    </row>
    <row r="30" spans="1:9" x14ac:dyDescent="0.35">
      <c r="A30" s="6"/>
      <c r="B30" s="2"/>
      <c r="C30" s="11"/>
      <c r="D30" s="7"/>
      <c r="E30" s="7"/>
      <c r="F30" s="7"/>
      <c r="G30" s="7"/>
      <c r="H30" s="7"/>
      <c r="I30" s="7"/>
    </row>
    <row r="31" spans="1:9" x14ac:dyDescent="0.35">
      <c r="A31" s="4" t="s">
        <v>74</v>
      </c>
      <c r="B31" s="7">
        <v>10</v>
      </c>
      <c r="C31" s="7"/>
      <c r="D31" s="7"/>
      <c r="E31" s="7"/>
      <c r="F31" s="7"/>
      <c r="G31" s="7"/>
      <c r="H31" s="7"/>
      <c r="I31" s="7"/>
    </row>
    <row r="32" spans="1:9" x14ac:dyDescent="0.35">
      <c r="A32" s="3" t="s">
        <v>18</v>
      </c>
      <c r="B32" s="7"/>
      <c r="C32" s="7"/>
      <c r="D32" s="7"/>
      <c r="E32" s="7"/>
      <c r="F32" s="7"/>
      <c r="G32" s="7"/>
      <c r="H32" s="7"/>
      <c r="I32" s="7"/>
    </row>
    <row r="33" spans="1:9" x14ac:dyDescent="0.35">
      <c r="A33" s="12" t="s">
        <v>1</v>
      </c>
      <c r="B33" s="22">
        <f>SUMPRODUCT(Cost_per_ad,Number_ads_purchased)</f>
        <v>1894</v>
      </c>
      <c r="C33" s="13"/>
      <c r="D33" s="1"/>
      <c r="E33" s="7"/>
      <c r="F33" s="7"/>
      <c r="G33" s="7"/>
      <c r="H33" s="7"/>
      <c r="I33" s="7"/>
    </row>
  </sheetData>
  <mergeCells count="2">
    <mergeCell ref="A1:I1"/>
    <mergeCell ref="A2:G2"/>
  </mergeCells>
  <phoneticPr fontId="1" type="noConversion"/>
  <printOptions horizontalCentered="1" verticalCentered="1" headings="1" gridLines="1" gridLinesSet="0"/>
  <pageMargins left="0.75" right="0.75" top="1" bottom="1" header="0.5" footer="0.5"/>
  <pageSetup scale="58"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E9204-7020-4CC1-B14E-1EAD807D06A9}">
  <dimension ref="A1:B15"/>
  <sheetViews>
    <sheetView workbookViewId="0"/>
  </sheetViews>
  <sheetFormatPr defaultRowHeight="12.5" x14ac:dyDescent="0.25"/>
  <sheetData>
    <row r="1" spans="1:2" x14ac:dyDescent="0.25">
      <c r="A1">
        <v>1</v>
      </c>
    </row>
    <row r="2" spans="1:2" x14ac:dyDescent="0.25">
      <c r="A2" t="s">
        <v>94</v>
      </c>
    </row>
    <row r="3" spans="1:2" x14ac:dyDescent="0.25">
      <c r="A3">
        <v>1</v>
      </c>
    </row>
    <row r="4" spans="1:2" x14ac:dyDescent="0.25">
      <c r="A4">
        <v>2</v>
      </c>
    </row>
    <row r="5" spans="1:2" x14ac:dyDescent="0.25">
      <c r="A5">
        <v>20</v>
      </c>
    </row>
    <row r="6" spans="1:2" x14ac:dyDescent="0.25">
      <c r="A6">
        <v>2</v>
      </c>
    </row>
    <row r="8" spans="1:2" x14ac:dyDescent="0.25">
      <c r="A8" s="23"/>
      <c r="B8" s="23"/>
    </row>
    <row r="9" spans="1:2" x14ac:dyDescent="0.25">
      <c r="A9" t="s">
        <v>95</v>
      </c>
    </row>
    <row r="10" spans="1:2" x14ac:dyDescent="0.25">
      <c r="A10" t="s">
        <v>75</v>
      </c>
    </row>
    <row r="15" spans="1:2" x14ac:dyDescent="0.25">
      <c r="B15"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D41C3-DA20-440E-A445-901B08EC028C}">
  <dimension ref="A1:K14"/>
  <sheetViews>
    <sheetView workbookViewId="0"/>
  </sheetViews>
  <sheetFormatPr defaultRowHeight="12.5" x14ac:dyDescent="0.25"/>
  <sheetData>
    <row r="1" spans="1:11" ht="13" x14ac:dyDescent="0.3">
      <c r="A1" s="17" t="s">
        <v>76</v>
      </c>
      <c r="K1" s="27" t="str">
        <f>CONCATENATE("Sensitivity of ",$K$4," to ","Maximum Ads per Show")</f>
        <v>Sensitivity of Total_cost to Maximum Ads per Show</v>
      </c>
    </row>
    <row r="3" spans="1:11" x14ac:dyDescent="0.25">
      <c r="A3" t="s">
        <v>96</v>
      </c>
      <c r="K3" t="s">
        <v>78</v>
      </c>
    </row>
    <row r="4" spans="1:11" ht="50.5" x14ac:dyDescent="0.25">
      <c r="B4" s="25" t="s">
        <v>77</v>
      </c>
      <c r="J4" s="27">
        <f>MATCH($K$4,OutputAddresses,0)</f>
        <v>1</v>
      </c>
      <c r="K4" s="26" t="s">
        <v>77</v>
      </c>
    </row>
    <row r="5" spans="1:11" x14ac:dyDescent="0.25">
      <c r="A5" s="24">
        <v>2</v>
      </c>
      <c r="B5" s="28" t="s">
        <v>79</v>
      </c>
      <c r="K5" t="str">
        <f>INDEX(OutputValues,1,$J$4)</f>
        <v>Not feasible</v>
      </c>
    </row>
    <row r="6" spans="1:11" x14ac:dyDescent="0.25">
      <c r="A6" s="24">
        <v>4</v>
      </c>
      <c r="B6" s="29" t="s">
        <v>79</v>
      </c>
      <c r="K6" t="str">
        <f>INDEX(OutputValues,2,$J$4)</f>
        <v>Not feasible</v>
      </c>
    </row>
    <row r="7" spans="1:11" x14ac:dyDescent="0.25">
      <c r="A7" s="24">
        <v>6</v>
      </c>
      <c r="B7" s="30">
        <v>1925</v>
      </c>
      <c r="K7">
        <f>INDEX(OutputValues,3,$J$4)</f>
        <v>1925</v>
      </c>
    </row>
    <row r="8" spans="1:11" x14ac:dyDescent="0.25">
      <c r="A8" s="24">
        <v>8</v>
      </c>
      <c r="B8" s="30">
        <v>1904</v>
      </c>
      <c r="K8">
        <f>INDEX(OutputValues,4,$J$4)</f>
        <v>1904</v>
      </c>
    </row>
    <row r="9" spans="1:11" x14ac:dyDescent="0.25">
      <c r="A9" s="24">
        <v>10</v>
      </c>
      <c r="B9" s="30">
        <v>1894</v>
      </c>
      <c r="K9">
        <f>INDEX(OutputValues,5,$J$4)</f>
        <v>1894</v>
      </c>
    </row>
    <row r="10" spans="1:11" x14ac:dyDescent="0.25">
      <c r="A10" s="24">
        <v>12</v>
      </c>
      <c r="B10" s="30">
        <v>1894</v>
      </c>
      <c r="K10">
        <f>INDEX(OutputValues,6,$J$4)</f>
        <v>1894</v>
      </c>
    </row>
    <row r="11" spans="1:11" x14ac:dyDescent="0.25">
      <c r="A11" s="24">
        <v>14</v>
      </c>
      <c r="B11" s="30">
        <v>1902</v>
      </c>
      <c r="K11">
        <f>INDEX(OutputValues,7,$J$4)</f>
        <v>1902</v>
      </c>
    </row>
    <row r="12" spans="1:11" x14ac:dyDescent="0.25">
      <c r="A12" s="24">
        <v>16</v>
      </c>
      <c r="B12" s="30">
        <v>1880</v>
      </c>
      <c r="K12">
        <f>INDEX(OutputValues,8,$J$4)</f>
        <v>1880</v>
      </c>
    </row>
    <row r="13" spans="1:11" x14ac:dyDescent="0.25">
      <c r="A13" s="24">
        <v>18</v>
      </c>
      <c r="B13" s="30">
        <v>1880</v>
      </c>
      <c r="K13">
        <f>INDEX(OutputValues,9,$J$4)</f>
        <v>1880</v>
      </c>
    </row>
    <row r="14" spans="1:11" x14ac:dyDescent="0.25">
      <c r="A14" s="24">
        <v>20</v>
      </c>
      <c r="B14" s="31">
        <v>1880</v>
      </c>
      <c r="K14">
        <f>INDEX(OutputValues,10,$J$4)</f>
        <v>1880</v>
      </c>
    </row>
  </sheetData>
  <dataValidations count="1">
    <dataValidation type="list" allowBlank="1" showInputMessage="1" showErrorMessage="1" sqref="K4" xr:uid="{A3681A0C-B298-44BA-A01A-75EF054F466D}">
      <formula1>OutputAddresses</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10</vt:i4>
      </vt:variant>
    </vt:vector>
  </HeadingPairs>
  <TitlesOfParts>
    <vt:vector size="13" baseType="lpstr">
      <vt:lpstr>Sensitivity Report 1</vt:lpstr>
      <vt:lpstr>Model</vt:lpstr>
      <vt:lpstr>STS_1</vt:lpstr>
      <vt:lpstr>Actual_exposures</vt:lpstr>
      <vt:lpstr>STS_1!ChartData</vt:lpstr>
      <vt:lpstr>Cost_per_ad</vt:lpstr>
      <vt:lpstr>STS_1!InputValues</vt:lpstr>
      <vt:lpstr>Maximum_Ads</vt:lpstr>
      <vt:lpstr>Number_ads_purchased</vt:lpstr>
      <vt:lpstr>STS_1!OutputAddresses</vt:lpstr>
      <vt:lpstr>STS_1!OutputValues</vt:lpstr>
      <vt:lpstr>Required_exposures</vt:lpstr>
      <vt:lpstr>Total_cost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Albright</dc:creator>
  <cp:lastModifiedBy>NITHIN DAS</cp:lastModifiedBy>
  <cp:lastPrinted>1996-02-11T00:20:03Z</cp:lastPrinted>
  <dcterms:created xsi:type="dcterms:W3CDTF">1999-05-08T15:18:53Z</dcterms:created>
  <dcterms:modified xsi:type="dcterms:W3CDTF">2019-10-10T07:46:09Z</dcterms:modified>
</cp:coreProperties>
</file>