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ocuments\Stevens\2019 Fall\BIA 650\Assignments\Assignment 10\"/>
    </mc:Choice>
  </mc:AlternateContent>
  <xr:revisionPtr revIDLastSave="0" documentId="13_ncr:1_{FEEE83B2-BBE3-476D-8C15-9F54241186B7}" xr6:coauthVersionLast="45" xr6:coauthVersionMax="45" xr10:uidLastSave="{00000000-0000-0000-0000-000000000000}"/>
  <bookViews>
    <workbookView xWindow="-110" yWindow="-110" windowWidth="22780" windowHeight="14660" xr2:uid="{F16C2613-7666-45B5-BB2E-DA5A459DB791}"/>
  </bookViews>
  <sheets>
    <sheet name="2-A" sheetId="2" r:id="rId1"/>
    <sheet name="2-B" sheetId="3" r:id="rId2"/>
    <sheet name="Q-25" sheetId="4" r:id="rId3"/>
  </sheets>
  <definedNames>
    <definedName name="solver_adj" localSheetId="0" hidden="1">'2-A'!$B$3:$C$3</definedName>
    <definedName name="solver_adj" localSheetId="1" hidden="1">'2-B'!$B$3:$C$3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2</definedName>
    <definedName name="solver_eng" localSheetId="1" hidden="1">2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'2-A'!$B$20:$B$22</definedName>
    <definedName name="solver_lhs1" localSheetId="1" hidden="1">'2-B'!$B$20</definedName>
    <definedName name="solver_lhs2" localSheetId="0" hidden="1">'2-A'!$B$3:$C$3</definedName>
    <definedName name="solver_lhs2" localSheetId="1" hidden="1">'2-B'!$B$20</definedName>
    <definedName name="solver_lhs3" localSheetId="0" hidden="1">'2-A'!$E$15:$E$17</definedName>
    <definedName name="solver_lhs3" localSheetId="1" hidden="1">'2-B'!$B$22</definedName>
    <definedName name="solver_lhs4" localSheetId="1" hidden="1">'2-B'!$B$3:$C$3</definedName>
    <definedName name="solver_lhs5" localSheetId="1" hidden="1">'2-B'!$E$15:$E$17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um" localSheetId="0" hidden="1">3</definedName>
    <definedName name="solver_num" localSheetId="1" hidden="1">5</definedName>
    <definedName name="solver_num" localSheetId="2" hidden="1">0</definedName>
    <definedName name="solver_nwt" localSheetId="0" hidden="1">1</definedName>
    <definedName name="solver_nwt" localSheetId="1" hidden="1">1</definedName>
    <definedName name="solver_opt" localSheetId="0" hidden="1">'2-A'!$B$12</definedName>
    <definedName name="solver_opt" localSheetId="1" hidden="1">'2-B'!$B$20</definedName>
    <definedName name="solver_opt" localSheetId="2" hidden="1">'Q-25'!$P$14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el1" localSheetId="0" hidden="1">1</definedName>
    <definedName name="solver_rel1" localSheetId="1" hidden="1">1</definedName>
    <definedName name="solver_rel2" localSheetId="0" hidden="1">4</definedName>
    <definedName name="solver_rel2" localSheetId="1" hidden="1">3</definedName>
    <definedName name="solver_rel3" localSheetId="0" hidden="1">2</definedName>
    <definedName name="solver_rel3" localSheetId="1" hidden="1">1</definedName>
    <definedName name="solver_rel4" localSheetId="1" hidden="1">4</definedName>
    <definedName name="solver_rel5" localSheetId="1" hidden="1">2</definedName>
    <definedName name="solver_rhs1" localSheetId="0" hidden="1">'2-A'!$D$20:$D$22</definedName>
    <definedName name="solver_rhs1" localSheetId="1" hidden="1">'2-B'!$D$20</definedName>
    <definedName name="solver_rhs2" localSheetId="0" hidden="1">integer</definedName>
    <definedName name="solver_rhs2" localSheetId="1" hidden="1">0</definedName>
    <definedName name="solver_rhs3" localSheetId="0" hidden="1">'2-A'!$G$15:$G$17</definedName>
    <definedName name="solver_rhs3" localSheetId="1" hidden="1">'2-B'!$D$22</definedName>
    <definedName name="solver_rhs4" localSheetId="1" hidden="1">integer</definedName>
    <definedName name="solver_rhs5" localSheetId="1" hidden="1">'2-B'!$G$15:$G$17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2</definedName>
    <definedName name="solver_typ" localSheetId="1" hidden="1">2</definedName>
    <definedName name="solver_typ" localSheetId="2" hidden="1">1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4" i="4" l="1"/>
  <c r="H22" i="4" s="1"/>
  <c r="B24" i="4"/>
  <c r="G23" i="4" s="1"/>
  <c r="C19" i="4"/>
  <c r="B19" i="4"/>
  <c r="G18" i="4" s="1"/>
  <c r="H18" i="4"/>
  <c r="H17" i="4"/>
  <c r="C14" i="4"/>
  <c r="H12" i="4" s="1"/>
  <c r="B14" i="4"/>
  <c r="G13" i="4" s="1"/>
  <c r="D8" i="4"/>
  <c r="I5" i="4" s="1"/>
  <c r="B8" i="4"/>
  <c r="G7" i="4" s="1"/>
  <c r="K7" i="4" s="1"/>
  <c r="I7" i="4"/>
  <c r="H7" i="4"/>
  <c r="I6" i="4"/>
  <c r="H6" i="4"/>
  <c r="H5" i="4"/>
  <c r="G12" i="4" l="1"/>
  <c r="K12" i="4" s="1"/>
  <c r="B28" i="4" s="1"/>
  <c r="G22" i="4"/>
  <c r="K22" i="4" s="1"/>
  <c r="H13" i="4"/>
  <c r="K13" i="4" s="1"/>
  <c r="H23" i="4"/>
  <c r="K23" i="4" s="1"/>
  <c r="K18" i="4"/>
  <c r="C29" i="4" s="1"/>
  <c r="F30" i="4"/>
  <c r="D28" i="4"/>
  <c r="G6" i="4"/>
  <c r="G17" i="4"/>
  <c r="K17" i="4" s="1"/>
  <c r="G5" i="4"/>
  <c r="K5" i="4" s="1"/>
  <c r="D29" i="4" l="1"/>
  <c r="M22" i="4" a="1"/>
  <c r="M23" i="4" s="1"/>
  <c r="O23" i="4" s="1"/>
  <c r="B29" i="4"/>
  <c r="M12" i="4" a="1"/>
  <c r="M13" i="4" s="1"/>
  <c r="O13" i="4" s="1"/>
  <c r="K6" i="4"/>
  <c r="F29" i="4" s="1"/>
  <c r="G28" i="4" s="1"/>
  <c r="F28" i="4"/>
  <c r="M5" i="4" a="1"/>
  <c r="C28" i="4"/>
  <c r="M17" i="4" a="1"/>
  <c r="B4" i="2"/>
  <c r="B12" i="2" s="1"/>
  <c r="G15" i="2"/>
  <c r="C7" i="3"/>
  <c r="D17" i="3" s="1"/>
  <c r="B7" i="3"/>
  <c r="D15" i="3" s="1"/>
  <c r="B20" i="3" s="1"/>
  <c r="B4" i="3"/>
  <c r="B12" i="3" s="1"/>
  <c r="G17" i="2"/>
  <c r="C7" i="2"/>
  <c r="D17" i="2" s="1"/>
  <c r="B22" i="2" s="1"/>
  <c r="B7" i="2"/>
  <c r="D16" i="2" s="1"/>
  <c r="B21" i="2" s="1"/>
  <c r="M22" i="4" l="1"/>
  <c r="O22" i="4" s="1"/>
  <c r="O24" i="4" s="1"/>
  <c r="M12" i="4"/>
  <c r="O12" i="4" s="1"/>
  <c r="O14" i="4" s="1"/>
  <c r="G29" i="4"/>
  <c r="M6" i="4"/>
  <c r="O6" i="4" s="1"/>
  <c r="M5" i="4"/>
  <c r="O5" i="4" s="1"/>
  <c r="M7" i="4"/>
  <c r="O7" i="4" s="1"/>
  <c r="M18" i="4"/>
  <c r="O18" i="4" s="1"/>
  <c r="M17" i="4"/>
  <c r="O17" i="4" s="1"/>
  <c r="B15" i="2"/>
  <c r="B15" i="3"/>
  <c r="E15" i="3" s="1"/>
  <c r="B17" i="3"/>
  <c r="E17" i="3" s="1"/>
  <c r="B22" i="3"/>
  <c r="B16" i="3"/>
  <c r="D16" i="3"/>
  <c r="B21" i="3" s="1"/>
  <c r="B17" i="2"/>
  <c r="E17" i="2" s="1"/>
  <c r="B16" i="2"/>
  <c r="E16" i="2" s="1"/>
  <c r="O8" i="4" l="1"/>
  <c r="O9" i="4" s="1"/>
  <c r="O19" i="4"/>
  <c r="C15" i="2"/>
  <c r="D15" i="2"/>
  <c r="B20" i="2" s="1"/>
  <c r="E16" i="3"/>
  <c r="E15" i="2" l="1"/>
</calcChain>
</file>

<file path=xl/sharedStrings.xml><?xml version="1.0" encoding="utf-8"?>
<sst xmlns="http://schemas.openxmlformats.org/spreadsheetml/2006/main" count="133" uniqueCount="39">
  <si>
    <t>District1</t>
  </si>
  <si>
    <t>District2</t>
  </si>
  <si>
    <t>&lt;=</t>
  </si>
  <si>
    <t>Balance</t>
  </si>
  <si>
    <t>Number of ambulances</t>
  </si>
  <si>
    <t>Total cost</t>
  </si>
  <si>
    <t>Time taken</t>
  </si>
  <si>
    <t>Goals to be met</t>
  </si>
  <si>
    <t>Value</t>
  </si>
  <si>
    <t>Goal</t>
  </si>
  <si>
    <t>=</t>
  </si>
  <si>
    <t>Time taken for district 1</t>
  </si>
  <si>
    <t>Service Cost/ambulance</t>
  </si>
  <si>
    <t>Time taken for district 2</t>
  </si>
  <si>
    <t>Deviations from goals</t>
  </si>
  <si>
    <t>Total no of ambulances</t>
  </si>
  <si>
    <t xml:space="preserve">Deviations from goals </t>
  </si>
  <si>
    <t>Service Cost/ ambulance</t>
  </si>
  <si>
    <t>Amt under goal</t>
  </si>
  <si>
    <t>Amt over goal</t>
  </si>
  <si>
    <t>Professor salaries</t>
  </si>
  <si>
    <t>Pairwise comparisons of objectives</t>
  </si>
  <si>
    <t>Normalized matrix</t>
  </si>
  <si>
    <t>Product</t>
  </si>
  <si>
    <t>Ratio</t>
  </si>
  <si>
    <t>Teaching</t>
  </si>
  <si>
    <t>Research</t>
  </si>
  <si>
    <t>Service</t>
  </si>
  <si>
    <t>Weightage</t>
  </si>
  <si>
    <t>CI</t>
  </si>
  <si>
    <t>CI/RI</t>
  </si>
  <si>
    <t>On teaching</t>
  </si>
  <si>
    <t>Professor 1</t>
  </si>
  <si>
    <t>Professor 2</t>
  </si>
  <si>
    <t>Scores</t>
  </si>
  <si>
    <t>On research</t>
  </si>
  <si>
    <t>On service</t>
  </si>
  <si>
    <t>Weights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</si>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</sst>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0" xfId="0" applyFont="1" applyFill="1"/>
    <xf numFmtId="0" fontId="0" fillId="3" borderId="0" xfId="0" applyFill="1"/>
    <xf numFmtId="0" fontId="0" fillId="0" borderId="0" xfId="0" quotePrefix="1" applyAlignment="1">
      <alignment horizontal="center"/>
    </xf>
    <xf numFmtId="0" fontId="0" fillId="2" borderId="0" xfId="0" applyFill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64" fontId="3" fillId="0" borderId="0" xfId="0" applyNumberFormat="1" applyFont="1"/>
    <xf numFmtId="165" fontId="3" fillId="0" borderId="0" xfId="0" applyNumberFormat="1" applyFont="1"/>
    <xf numFmtId="0" fontId="3" fillId="0" borderId="0" xfId="0" applyFont="1" applyAlignment="1">
      <alignment horizontal="center"/>
    </xf>
    <xf numFmtId="0" fontId="3" fillId="4" borderId="0" xfId="0" applyFont="1" applyFill="1"/>
    <xf numFmtId="0" fontId="0" fillId="0" borderId="0" xfId="0" applyFont="1"/>
    <xf numFmtId="0" fontId="0" fillId="5" borderId="0" xfId="0" applyFill="1"/>
    <xf numFmtId="0" fontId="3" fillId="6" borderId="0" xfId="0" applyFont="1" applyFill="1"/>
    <xf numFmtId="12" fontId="3" fillId="6" borderId="0" xfId="0" applyNumberFormat="1" applyFont="1" applyFill="1"/>
    <xf numFmtId="164" fontId="3" fillId="6" borderId="0" xfId="0" applyNumberFormat="1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723DE-5D84-406A-983E-57F914520D61}">
  <dimension ref="A2:G22"/>
  <sheetViews>
    <sheetView tabSelected="1" workbookViewId="0">
      <selection activeCell="D25" sqref="D25"/>
    </sheetView>
  </sheetViews>
  <sheetFormatPr defaultRowHeight="14.5" x14ac:dyDescent="0.35"/>
  <cols>
    <col min="1" max="1" width="21.1796875" customWidth="1"/>
    <col min="2" max="2" width="19.81640625" customWidth="1"/>
    <col min="3" max="3" width="13.90625" customWidth="1"/>
    <col min="4" max="4" width="19.6328125" customWidth="1"/>
    <col min="9" max="9" width="13.54296875" customWidth="1"/>
  </cols>
  <sheetData>
    <row r="2" spans="1:7" x14ac:dyDescent="0.35">
      <c r="B2" s="4" t="s">
        <v>0</v>
      </c>
      <c r="C2" s="5" t="s">
        <v>1</v>
      </c>
    </row>
    <row r="3" spans="1:7" x14ac:dyDescent="0.35">
      <c r="A3" s="6" t="s">
        <v>4</v>
      </c>
      <c r="B3" s="7">
        <v>10</v>
      </c>
      <c r="C3" s="7">
        <v>10</v>
      </c>
    </row>
    <row r="4" spans="1:7" x14ac:dyDescent="0.35">
      <c r="A4" s="6" t="s">
        <v>15</v>
      </c>
      <c r="B4">
        <f>SUM(B3:C3)</f>
        <v>20</v>
      </c>
    </row>
    <row r="6" spans="1:7" x14ac:dyDescent="0.35">
      <c r="B6" s="4" t="s">
        <v>0</v>
      </c>
      <c r="C6" s="4" t="s">
        <v>1</v>
      </c>
    </row>
    <row r="7" spans="1:7" x14ac:dyDescent="0.35">
      <c r="A7" s="6" t="s">
        <v>6</v>
      </c>
      <c r="B7" s="21">
        <f>40-3*B3</f>
        <v>10</v>
      </c>
      <c r="C7" s="21">
        <f>50-4*C3</f>
        <v>10</v>
      </c>
    </row>
    <row r="8" spans="1:7" x14ac:dyDescent="0.35">
      <c r="B8" s="1" t="s">
        <v>2</v>
      </c>
      <c r="C8" s="1" t="s">
        <v>2</v>
      </c>
    </row>
    <row r="9" spans="1:7" x14ac:dyDescent="0.35">
      <c r="B9">
        <v>5</v>
      </c>
      <c r="C9">
        <v>5</v>
      </c>
    </row>
    <row r="11" spans="1:7" x14ac:dyDescent="0.35">
      <c r="A11" s="6" t="s">
        <v>12</v>
      </c>
      <c r="B11" s="21">
        <v>5000</v>
      </c>
    </row>
    <row r="12" spans="1:7" x14ac:dyDescent="0.35">
      <c r="A12" s="6" t="s">
        <v>5</v>
      </c>
      <c r="B12" s="8">
        <f>B11*B4</f>
        <v>100000</v>
      </c>
      <c r="C12" s="2" t="s">
        <v>2</v>
      </c>
      <c r="D12">
        <v>100000</v>
      </c>
    </row>
    <row r="14" spans="1:7" x14ac:dyDescent="0.35">
      <c r="A14" s="6" t="s">
        <v>7</v>
      </c>
      <c r="B14" s="4" t="s">
        <v>8</v>
      </c>
      <c r="C14" s="6" t="s">
        <v>18</v>
      </c>
      <c r="D14" s="6" t="s">
        <v>19</v>
      </c>
      <c r="E14" s="4" t="s">
        <v>3</v>
      </c>
      <c r="F14" s="6"/>
      <c r="G14" s="4" t="s">
        <v>9</v>
      </c>
    </row>
    <row r="15" spans="1:7" x14ac:dyDescent="0.35">
      <c r="A15" s="6" t="s">
        <v>5</v>
      </c>
      <c r="B15">
        <f>B12</f>
        <v>100000</v>
      </c>
      <c r="C15">
        <f>D12-B12</f>
        <v>0</v>
      </c>
      <c r="D15">
        <f>B12-D12</f>
        <v>0</v>
      </c>
      <c r="E15">
        <f>B15+C15-D15</f>
        <v>100000</v>
      </c>
      <c r="F15" s="3" t="s">
        <v>10</v>
      </c>
      <c r="G15">
        <f>D12</f>
        <v>100000</v>
      </c>
    </row>
    <row r="16" spans="1:7" x14ac:dyDescent="0.35">
      <c r="A16" s="6" t="s">
        <v>11</v>
      </c>
      <c r="B16">
        <f>B7</f>
        <v>10</v>
      </c>
      <c r="C16">
        <v>0</v>
      </c>
      <c r="D16">
        <f>B7-B9</f>
        <v>5</v>
      </c>
      <c r="E16">
        <f t="shared" ref="E16:E17" si="0">B16+C16-D16</f>
        <v>5</v>
      </c>
      <c r="F16" s="3" t="s">
        <v>10</v>
      </c>
      <c r="G16">
        <v>5</v>
      </c>
    </row>
    <row r="17" spans="1:7" x14ac:dyDescent="0.35">
      <c r="A17" s="6" t="s">
        <v>13</v>
      </c>
      <c r="B17">
        <f>C7</f>
        <v>10</v>
      </c>
      <c r="C17">
        <v>0</v>
      </c>
      <c r="D17">
        <f>C7-C9</f>
        <v>5</v>
      </c>
      <c r="E17">
        <f t="shared" si="0"/>
        <v>5</v>
      </c>
      <c r="F17" s="3" t="s">
        <v>10</v>
      </c>
      <c r="G17">
        <f>C9</f>
        <v>5</v>
      </c>
    </row>
    <row r="19" spans="1:7" x14ac:dyDescent="0.35">
      <c r="B19" s="6" t="s">
        <v>14</v>
      </c>
    </row>
    <row r="20" spans="1:7" x14ac:dyDescent="0.35">
      <c r="A20" s="6" t="s">
        <v>5</v>
      </c>
      <c r="B20">
        <f>D15-C15</f>
        <v>0</v>
      </c>
      <c r="C20" s="2" t="s">
        <v>2</v>
      </c>
      <c r="D20">
        <v>0</v>
      </c>
    </row>
    <row r="21" spans="1:7" x14ac:dyDescent="0.35">
      <c r="A21" s="6" t="s">
        <v>11</v>
      </c>
      <c r="B21">
        <f>D16-C16</f>
        <v>5</v>
      </c>
      <c r="C21" s="2" t="s">
        <v>2</v>
      </c>
      <c r="D21">
        <v>5</v>
      </c>
    </row>
    <row r="22" spans="1:7" x14ac:dyDescent="0.35">
      <c r="A22" s="6" t="s">
        <v>13</v>
      </c>
      <c r="B22">
        <f>D17-C17</f>
        <v>5</v>
      </c>
      <c r="C22" s="2" t="s">
        <v>2</v>
      </c>
      <c r="D22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000DC-BF6F-421A-AECD-ED3823095C3E}">
  <dimension ref="A2:G22"/>
  <sheetViews>
    <sheetView workbookViewId="0">
      <selection activeCell="D8" sqref="D8"/>
    </sheetView>
  </sheetViews>
  <sheetFormatPr defaultRowHeight="14.5" x14ac:dyDescent="0.35"/>
  <cols>
    <col min="1" max="1" width="21.453125" customWidth="1"/>
    <col min="3" max="3" width="14.08984375" customWidth="1"/>
    <col min="4" max="4" width="14" customWidth="1"/>
  </cols>
  <sheetData>
    <row r="2" spans="1:7" x14ac:dyDescent="0.35">
      <c r="B2" s="4" t="s">
        <v>0</v>
      </c>
      <c r="C2" s="5" t="s">
        <v>1</v>
      </c>
    </row>
    <row r="3" spans="1:7" x14ac:dyDescent="0.35">
      <c r="A3" s="20" t="s">
        <v>4</v>
      </c>
      <c r="B3" s="10">
        <v>11</v>
      </c>
      <c r="C3" s="10">
        <v>10</v>
      </c>
    </row>
    <row r="4" spans="1:7" x14ac:dyDescent="0.35">
      <c r="A4" s="20" t="s">
        <v>15</v>
      </c>
      <c r="B4">
        <f>SUM(B3:C3)</f>
        <v>21</v>
      </c>
    </row>
    <row r="5" spans="1:7" x14ac:dyDescent="0.35">
      <c r="A5" s="20"/>
    </row>
    <row r="6" spans="1:7" x14ac:dyDescent="0.35">
      <c r="A6" s="20"/>
      <c r="B6" s="4" t="s">
        <v>0</v>
      </c>
      <c r="C6" s="5" t="s">
        <v>1</v>
      </c>
    </row>
    <row r="7" spans="1:7" x14ac:dyDescent="0.35">
      <c r="A7" s="20" t="s">
        <v>6</v>
      </c>
      <c r="B7" s="21">
        <f>40-3*B3</f>
        <v>7</v>
      </c>
      <c r="C7" s="21">
        <f>50-4*C3</f>
        <v>10</v>
      </c>
    </row>
    <row r="8" spans="1:7" x14ac:dyDescent="0.35">
      <c r="A8" s="20"/>
      <c r="B8" s="1" t="s">
        <v>2</v>
      </c>
      <c r="C8" s="1" t="s">
        <v>2</v>
      </c>
    </row>
    <row r="9" spans="1:7" x14ac:dyDescent="0.35">
      <c r="A9" s="20"/>
      <c r="B9">
        <v>5</v>
      </c>
      <c r="C9">
        <v>5</v>
      </c>
    </row>
    <row r="10" spans="1:7" x14ac:dyDescent="0.35">
      <c r="A10" s="20"/>
    </row>
    <row r="11" spans="1:7" x14ac:dyDescent="0.35">
      <c r="A11" s="20" t="s">
        <v>17</v>
      </c>
      <c r="B11" s="21">
        <v>5000</v>
      </c>
    </row>
    <row r="12" spans="1:7" x14ac:dyDescent="0.35">
      <c r="A12" s="20" t="s">
        <v>5</v>
      </c>
      <c r="B12">
        <f>B11*B4</f>
        <v>105000</v>
      </c>
      <c r="C12" s="2" t="s">
        <v>2</v>
      </c>
      <c r="D12">
        <v>100000</v>
      </c>
    </row>
    <row r="13" spans="1:7" x14ac:dyDescent="0.35">
      <c r="A13" s="20"/>
    </row>
    <row r="14" spans="1:7" x14ac:dyDescent="0.35">
      <c r="A14" s="20" t="s">
        <v>7</v>
      </c>
      <c r="B14" s="6" t="s">
        <v>8</v>
      </c>
      <c r="C14" s="6" t="s">
        <v>18</v>
      </c>
      <c r="D14" s="6" t="s">
        <v>19</v>
      </c>
      <c r="E14" s="6" t="s">
        <v>3</v>
      </c>
      <c r="F14" s="6"/>
      <c r="G14" s="6" t="s">
        <v>9</v>
      </c>
    </row>
    <row r="15" spans="1:7" x14ac:dyDescent="0.35">
      <c r="A15" s="20" t="s">
        <v>11</v>
      </c>
      <c r="B15">
        <f>B7</f>
        <v>7</v>
      </c>
      <c r="C15">
        <v>0</v>
      </c>
      <c r="D15">
        <f>B7-B9</f>
        <v>2</v>
      </c>
      <c r="E15">
        <f>B15+C15-D15</f>
        <v>5</v>
      </c>
      <c r="F15" s="9" t="s">
        <v>10</v>
      </c>
      <c r="G15">
        <v>5</v>
      </c>
    </row>
    <row r="16" spans="1:7" x14ac:dyDescent="0.35">
      <c r="A16" s="20" t="s">
        <v>5</v>
      </c>
      <c r="B16">
        <f>B12</f>
        <v>105000</v>
      </c>
      <c r="C16">
        <v>0</v>
      </c>
      <c r="D16">
        <f>B12-D12</f>
        <v>5000</v>
      </c>
      <c r="E16">
        <f>B16+C16-D16</f>
        <v>100000</v>
      </c>
      <c r="F16" s="9" t="s">
        <v>10</v>
      </c>
      <c r="G16">
        <v>100000</v>
      </c>
    </row>
    <row r="17" spans="1:7" x14ac:dyDescent="0.35">
      <c r="A17" s="20" t="s">
        <v>13</v>
      </c>
      <c r="B17">
        <f>C7</f>
        <v>10</v>
      </c>
      <c r="C17">
        <v>0</v>
      </c>
      <c r="D17">
        <f>C7-C9</f>
        <v>5</v>
      </c>
      <c r="E17">
        <f t="shared" ref="E17" si="0">B17+C17-D17</f>
        <v>5</v>
      </c>
      <c r="F17" s="9" t="s">
        <v>10</v>
      </c>
      <c r="G17">
        <v>5</v>
      </c>
    </row>
    <row r="18" spans="1:7" x14ac:dyDescent="0.35">
      <c r="A18" s="20"/>
    </row>
    <row r="19" spans="1:7" x14ac:dyDescent="0.35">
      <c r="A19" s="20" t="s">
        <v>16</v>
      </c>
    </row>
    <row r="20" spans="1:7" x14ac:dyDescent="0.35">
      <c r="A20" s="20" t="s">
        <v>11</v>
      </c>
      <c r="B20" s="8">
        <f>D15-C15</f>
        <v>2</v>
      </c>
      <c r="C20" s="2" t="s">
        <v>2</v>
      </c>
      <c r="D20">
        <v>5</v>
      </c>
    </row>
    <row r="21" spans="1:7" x14ac:dyDescent="0.35">
      <c r="A21" s="20" t="s">
        <v>5</v>
      </c>
      <c r="B21">
        <f>D16-C16</f>
        <v>5000</v>
      </c>
      <c r="C21" s="2" t="s">
        <v>2</v>
      </c>
      <c r="D21">
        <v>100000</v>
      </c>
    </row>
    <row r="22" spans="1:7" x14ac:dyDescent="0.35">
      <c r="A22" s="20" t="s">
        <v>13</v>
      </c>
      <c r="B22">
        <f>D17-C17</f>
        <v>5</v>
      </c>
      <c r="C22" s="2" t="s">
        <v>2</v>
      </c>
      <c r="D2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FFF9-29FF-4173-B0F6-126784BEBDC6}">
  <dimension ref="A1:O32"/>
  <sheetViews>
    <sheetView workbookViewId="0">
      <selection activeCell="H25" sqref="H25"/>
    </sheetView>
  </sheetViews>
  <sheetFormatPr defaultRowHeight="14.5" x14ac:dyDescent="0.35"/>
  <cols>
    <col min="1" max="1" width="18.453125" customWidth="1"/>
    <col min="6" max="6" width="11.453125" customWidth="1"/>
    <col min="7" max="7" width="10.453125" customWidth="1"/>
    <col min="8" max="8" width="11.54296875" customWidth="1"/>
    <col min="11" max="11" width="10.54296875" customWidth="1"/>
  </cols>
  <sheetData>
    <row r="1" spans="1:15" x14ac:dyDescent="0.35">
      <c r="A1" s="11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5" x14ac:dyDescent="0.3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35">
      <c r="A3" s="25" t="s">
        <v>21</v>
      </c>
      <c r="B3" s="25"/>
      <c r="C3" s="25"/>
      <c r="D3" s="25"/>
      <c r="E3" s="12"/>
      <c r="F3" s="25" t="s">
        <v>22</v>
      </c>
      <c r="G3" s="25"/>
      <c r="H3" s="25"/>
      <c r="I3" s="25"/>
      <c r="J3" s="12"/>
      <c r="K3" s="12"/>
      <c r="L3" s="12"/>
      <c r="M3" s="13" t="s">
        <v>23</v>
      </c>
      <c r="N3" s="13"/>
      <c r="O3" s="13" t="s">
        <v>24</v>
      </c>
    </row>
    <row r="4" spans="1:15" x14ac:dyDescent="0.35">
      <c r="A4" s="12"/>
      <c r="B4" s="14" t="s">
        <v>25</v>
      </c>
      <c r="C4" s="14" t="s">
        <v>26</v>
      </c>
      <c r="D4" s="14" t="s">
        <v>27</v>
      </c>
      <c r="E4" s="12"/>
      <c r="F4" s="12"/>
      <c r="G4" s="14" t="s">
        <v>25</v>
      </c>
      <c r="H4" s="14" t="s">
        <v>26</v>
      </c>
      <c r="I4" s="14" t="s">
        <v>27</v>
      </c>
      <c r="J4" s="12"/>
      <c r="K4" s="15" t="s">
        <v>28</v>
      </c>
      <c r="L4" s="12"/>
      <c r="M4" s="12"/>
      <c r="N4" s="12"/>
      <c r="O4" s="12"/>
    </row>
    <row r="5" spans="1:15" x14ac:dyDescent="0.35">
      <c r="A5" s="12" t="s">
        <v>25</v>
      </c>
      <c r="B5" s="22">
        <v>1</v>
      </c>
      <c r="C5" s="23">
        <v>0.33333333333333298</v>
      </c>
      <c r="D5" s="22">
        <v>5</v>
      </c>
      <c r="E5" s="12"/>
      <c r="F5" s="12" t="s">
        <v>25</v>
      </c>
      <c r="G5" s="12">
        <f>B5/B$8</f>
        <v>0.23809523809523808</v>
      </c>
      <c r="H5" s="16">
        <f>C5/C$8</f>
        <v>0.22580645161290239</v>
      </c>
      <c r="I5" s="12">
        <f>D5/D$8</f>
        <v>0.38461538461538464</v>
      </c>
      <c r="J5" s="12"/>
      <c r="K5" s="12">
        <f>AVERAGE(G5:I5)</f>
        <v>0.28283902477450834</v>
      </c>
      <c r="L5" s="12"/>
      <c r="M5" s="12">
        <f t="array" ref="M5:M7">MMULT(B5:D7,K5:K7)</f>
        <v>0.86616251132380051</v>
      </c>
      <c r="N5" s="12"/>
      <c r="O5" s="12">
        <f>M5/K5</f>
        <v>3.062386854198579</v>
      </c>
    </row>
    <row r="6" spans="1:15" x14ac:dyDescent="0.35">
      <c r="A6" s="12" t="s">
        <v>26</v>
      </c>
      <c r="B6" s="22">
        <v>3</v>
      </c>
      <c r="C6" s="22">
        <v>1</v>
      </c>
      <c r="D6" s="22">
        <v>7</v>
      </c>
      <c r="E6" s="12"/>
      <c r="F6" s="12" t="s">
        <v>26</v>
      </c>
      <c r="G6" s="12">
        <f t="shared" ref="G6:G7" si="0">B6/B$8</f>
        <v>0.7142857142857143</v>
      </c>
      <c r="H6" s="16">
        <f>C6/C$8</f>
        <v>0.67741935483870785</v>
      </c>
      <c r="I6" s="12">
        <f t="shared" ref="I6:I7" si="1">D6/D$8</f>
        <v>0.53846153846153844</v>
      </c>
      <c r="J6" s="12"/>
      <c r="K6" s="12">
        <f t="shared" ref="K6:K7" si="2">AVERAGE(G6:I6)</f>
        <v>0.64338886919532012</v>
      </c>
      <c r="L6" s="12"/>
      <c r="M6" s="12">
        <v>2.0083106857300388</v>
      </c>
      <c r="N6" s="12"/>
      <c r="O6" s="12">
        <f t="shared" ref="O6:O7" si="3">M6/K6</f>
        <v>3.1214569941842676</v>
      </c>
    </row>
    <row r="7" spans="1:15" x14ac:dyDescent="0.35">
      <c r="A7" s="12" t="s">
        <v>27</v>
      </c>
      <c r="B7" s="23">
        <v>0.2</v>
      </c>
      <c r="C7" s="23">
        <v>0.14285714285714285</v>
      </c>
      <c r="D7" s="22">
        <v>1</v>
      </c>
      <c r="E7" s="12"/>
      <c r="F7" s="12" t="s">
        <v>27</v>
      </c>
      <c r="G7" s="12">
        <f t="shared" si="0"/>
        <v>4.7619047619047616E-2</v>
      </c>
      <c r="H7" s="16">
        <f>C7/C$8</f>
        <v>9.6774193548386844E-2</v>
      </c>
      <c r="I7" s="12">
        <f t="shared" si="1"/>
        <v>7.6923076923076927E-2</v>
      </c>
      <c r="J7" s="12"/>
      <c r="K7" s="12">
        <f t="shared" si="2"/>
        <v>7.3772106030170467E-2</v>
      </c>
      <c r="L7" s="12"/>
      <c r="M7" s="12">
        <v>0.2222526065844036</v>
      </c>
      <c r="N7" s="12"/>
      <c r="O7" s="12">
        <f t="shared" si="3"/>
        <v>3.0126916329799407</v>
      </c>
    </row>
    <row r="8" spans="1:15" x14ac:dyDescent="0.35">
      <c r="A8" s="12"/>
      <c r="B8" s="12">
        <f>SUM(B5:B7)</f>
        <v>4.2</v>
      </c>
      <c r="C8" s="17">
        <v>1.47619047619048</v>
      </c>
      <c r="D8" s="12">
        <f>SUM(D5:D7)</f>
        <v>13</v>
      </c>
      <c r="E8" s="12"/>
      <c r="F8" s="12"/>
      <c r="G8" s="12"/>
      <c r="H8" s="12"/>
      <c r="I8" s="12"/>
      <c r="J8" s="12"/>
      <c r="K8" s="12"/>
      <c r="L8" s="12"/>
      <c r="M8" s="12"/>
      <c r="N8" s="11" t="s">
        <v>29</v>
      </c>
      <c r="O8" s="12">
        <f>(AVERAGE(O5:O7)-3)/2</f>
        <v>3.2755913560464478E-2</v>
      </c>
    </row>
    <row r="9" spans="1:15" x14ac:dyDescent="0.35">
      <c r="A9" s="18"/>
      <c r="B9" s="18"/>
      <c r="C9" s="18"/>
      <c r="D9" s="18"/>
      <c r="E9" s="12"/>
      <c r="F9" s="12"/>
      <c r="G9" s="12"/>
      <c r="H9" s="12"/>
      <c r="I9" s="12"/>
      <c r="J9" s="12"/>
      <c r="K9" s="12"/>
      <c r="L9" s="12"/>
      <c r="M9" s="12"/>
      <c r="N9" s="11" t="s">
        <v>30</v>
      </c>
      <c r="O9" s="12">
        <f>O8/0.58</f>
        <v>5.6475713035283585E-2</v>
      </c>
    </row>
    <row r="10" spans="1:15" x14ac:dyDescent="0.35">
      <c r="A10" s="11" t="s">
        <v>31</v>
      </c>
      <c r="B10" s="12"/>
      <c r="C10" s="12"/>
      <c r="D10" s="12"/>
      <c r="E10" s="12"/>
      <c r="F10" s="25" t="s">
        <v>22</v>
      </c>
      <c r="G10" s="25"/>
      <c r="H10" s="25"/>
      <c r="I10" s="12"/>
      <c r="J10" s="12"/>
      <c r="K10" s="12"/>
      <c r="L10" s="12"/>
      <c r="M10" s="12"/>
      <c r="N10" s="12"/>
      <c r="O10" s="12"/>
    </row>
    <row r="11" spans="1:15" x14ac:dyDescent="0.35">
      <c r="A11" s="12"/>
      <c r="B11" s="14" t="s">
        <v>32</v>
      </c>
      <c r="C11" s="14" t="s">
        <v>33</v>
      </c>
      <c r="D11" s="12"/>
      <c r="E11" s="12"/>
      <c r="F11" s="12"/>
      <c r="G11" s="14" t="s">
        <v>32</v>
      </c>
      <c r="H11" s="14" t="s">
        <v>33</v>
      </c>
      <c r="I11" s="12"/>
      <c r="J11" s="12"/>
      <c r="K11" s="13" t="s">
        <v>34</v>
      </c>
      <c r="L11" s="14"/>
      <c r="M11" s="13" t="s">
        <v>23</v>
      </c>
      <c r="N11" s="13"/>
      <c r="O11" s="13" t="s">
        <v>24</v>
      </c>
    </row>
    <row r="12" spans="1:15" x14ac:dyDescent="0.35">
      <c r="A12" s="12" t="s">
        <v>32</v>
      </c>
      <c r="B12" s="22">
        <v>1</v>
      </c>
      <c r="C12" s="22">
        <v>4</v>
      </c>
      <c r="D12" s="12"/>
      <c r="E12" s="12"/>
      <c r="F12" s="12" t="s">
        <v>32</v>
      </c>
      <c r="G12" s="12">
        <f>B12/B$14</f>
        <v>0.8</v>
      </c>
      <c r="H12" s="12">
        <f>C12/C$14</f>
        <v>0.8</v>
      </c>
      <c r="I12" s="12"/>
      <c r="J12" s="12"/>
      <c r="K12" s="12">
        <f>AVERAGE(G12:H12)</f>
        <v>0.8</v>
      </c>
      <c r="L12" s="12"/>
      <c r="M12" s="12">
        <f t="array" ref="M12:M13">MMULT(B12:C13,K12:K13)</f>
        <v>1.6</v>
      </c>
      <c r="N12" s="12"/>
      <c r="O12" s="12">
        <f>M12/K12</f>
        <v>2</v>
      </c>
    </row>
    <row r="13" spans="1:15" x14ac:dyDescent="0.35">
      <c r="A13" s="12" t="s">
        <v>33</v>
      </c>
      <c r="B13" s="23">
        <v>0.25</v>
      </c>
      <c r="C13" s="22">
        <v>1</v>
      </c>
      <c r="D13" s="12"/>
      <c r="E13" s="12"/>
      <c r="F13" s="12" t="s">
        <v>33</v>
      </c>
      <c r="G13" s="12">
        <f>B13/B$14</f>
        <v>0.2</v>
      </c>
      <c r="H13" s="12">
        <f>C13/C$14</f>
        <v>0.2</v>
      </c>
      <c r="I13" s="12"/>
      <c r="J13" s="12"/>
      <c r="K13" s="12">
        <f>AVERAGE(G13:H13)</f>
        <v>0.2</v>
      </c>
      <c r="L13" s="12"/>
      <c r="M13" s="12">
        <v>0.4</v>
      </c>
      <c r="N13" s="12"/>
      <c r="O13" s="12">
        <f>M13/K13</f>
        <v>2</v>
      </c>
    </row>
    <row r="14" spans="1:15" x14ac:dyDescent="0.35">
      <c r="A14" s="12"/>
      <c r="B14" s="22">
        <f>SUM(B12:B13)</f>
        <v>1.25</v>
      </c>
      <c r="C14" s="22">
        <f>SUM(C12:C13)</f>
        <v>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1" t="s">
        <v>29</v>
      </c>
      <c r="O14" s="12">
        <f>(AVERAGE(O12:O13)-2)/1</f>
        <v>0</v>
      </c>
    </row>
    <row r="15" spans="1:15" x14ac:dyDescent="0.35">
      <c r="A15" s="11" t="s">
        <v>35</v>
      </c>
      <c r="B15" s="12"/>
      <c r="C15" s="12"/>
      <c r="D15" s="12"/>
      <c r="E15" s="12"/>
      <c r="F15" s="25" t="s">
        <v>22</v>
      </c>
      <c r="G15" s="25"/>
      <c r="H15" s="25"/>
      <c r="I15" s="12"/>
      <c r="J15" s="12"/>
      <c r="K15" s="12"/>
      <c r="L15" s="12"/>
      <c r="M15" s="12"/>
      <c r="N15" s="11" t="s">
        <v>30</v>
      </c>
      <c r="O15" s="12">
        <v>0</v>
      </c>
    </row>
    <row r="16" spans="1:15" x14ac:dyDescent="0.35">
      <c r="A16" s="12"/>
      <c r="B16" s="14" t="s">
        <v>32</v>
      </c>
      <c r="C16" s="14" t="s">
        <v>33</v>
      </c>
      <c r="D16" s="12"/>
      <c r="E16" s="12"/>
      <c r="F16" s="12"/>
      <c r="G16" s="14" t="s">
        <v>32</v>
      </c>
      <c r="H16" s="14" t="s">
        <v>33</v>
      </c>
      <c r="I16" s="12"/>
      <c r="J16" s="12"/>
      <c r="K16" s="13" t="s">
        <v>34</v>
      </c>
      <c r="L16" s="12"/>
      <c r="M16" s="13" t="s">
        <v>23</v>
      </c>
      <c r="N16" s="13"/>
      <c r="O16" s="13" t="s">
        <v>24</v>
      </c>
    </row>
    <row r="17" spans="1:15" x14ac:dyDescent="0.35">
      <c r="A17" s="12" t="s">
        <v>32</v>
      </c>
      <c r="B17" s="22">
        <v>1</v>
      </c>
      <c r="C17" s="23">
        <v>0.33333333333333331</v>
      </c>
      <c r="D17" s="12"/>
      <c r="E17" s="12"/>
      <c r="F17" s="12" t="s">
        <v>32</v>
      </c>
      <c r="G17" s="12">
        <f>B17/B$19</f>
        <v>0.25</v>
      </c>
      <c r="H17" s="12">
        <f>C17/C$19</f>
        <v>0.25</v>
      </c>
      <c r="I17" s="12"/>
      <c r="J17" s="12"/>
      <c r="K17" s="12">
        <f>AVERAGE(G17:H17)</f>
        <v>0.25</v>
      </c>
      <c r="L17" s="12"/>
      <c r="M17" s="12">
        <f t="array" ref="M17:M18">MMULT(B17:C18,K17:K18)</f>
        <v>0.5</v>
      </c>
      <c r="N17" s="12"/>
      <c r="O17" s="12">
        <f>M17/K17</f>
        <v>2</v>
      </c>
    </row>
    <row r="18" spans="1:15" x14ac:dyDescent="0.35">
      <c r="A18" s="12" t="s">
        <v>33</v>
      </c>
      <c r="B18" s="22">
        <v>3</v>
      </c>
      <c r="C18" s="22">
        <v>1</v>
      </c>
      <c r="D18" s="12"/>
      <c r="E18" s="12"/>
      <c r="F18" s="12" t="s">
        <v>33</v>
      </c>
      <c r="G18" s="12">
        <f>B18/B$19</f>
        <v>0.75</v>
      </c>
      <c r="H18" s="12">
        <f>C18/C$19</f>
        <v>0.75</v>
      </c>
      <c r="I18" s="12"/>
      <c r="J18" s="12"/>
      <c r="K18" s="12">
        <f>AVERAGE(G18:H18)</f>
        <v>0.75</v>
      </c>
      <c r="L18" s="12"/>
      <c r="M18" s="12">
        <v>1.5</v>
      </c>
      <c r="N18" s="12"/>
      <c r="O18" s="12">
        <f>M18/K18</f>
        <v>2</v>
      </c>
    </row>
    <row r="19" spans="1:15" x14ac:dyDescent="0.35">
      <c r="A19" s="12"/>
      <c r="B19" s="22">
        <f>SUM(B17:B18)</f>
        <v>4</v>
      </c>
      <c r="C19" s="24">
        <f>SUM(C17:C18)</f>
        <v>1.3333333333333333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1" t="s">
        <v>29</v>
      </c>
      <c r="O19" s="12">
        <f>(AVERAGE(O17:O18)-2)/1</f>
        <v>0</v>
      </c>
    </row>
    <row r="20" spans="1:15" x14ac:dyDescent="0.35">
      <c r="A20" s="11" t="s">
        <v>36</v>
      </c>
      <c r="B20" s="12"/>
      <c r="C20" s="12"/>
      <c r="D20" s="12"/>
      <c r="E20" s="12"/>
      <c r="F20" s="25" t="s">
        <v>22</v>
      </c>
      <c r="G20" s="25"/>
      <c r="H20" s="25"/>
      <c r="I20" s="12"/>
      <c r="J20" s="12"/>
      <c r="K20" s="12"/>
      <c r="L20" s="12"/>
      <c r="M20" s="12"/>
      <c r="N20" s="11" t="s">
        <v>30</v>
      </c>
      <c r="O20" s="12">
        <v>0</v>
      </c>
    </row>
    <row r="21" spans="1:15" x14ac:dyDescent="0.35">
      <c r="A21" s="12"/>
      <c r="B21" s="14" t="s">
        <v>32</v>
      </c>
      <c r="C21" s="14" t="s">
        <v>33</v>
      </c>
      <c r="D21" s="12"/>
      <c r="E21" s="12"/>
      <c r="F21" s="12"/>
      <c r="G21" s="14" t="s">
        <v>32</v>
      </c>
      <c r="H21" s="14" t="s">
        <v>33</v>
      </c>
      <c r="I21" s="12"/>
      <c r="J21" s="12"/>
      <c r="K21" s="12"/>
      <c r="L21" s="12"/>
      <c r="M21" s="13" t="s">
        <v>23</v>
      </c>
      <c r="N21" s="13"/>
      <c r="O21" s="13" t="s">
        <v>24</v>
      </c>
    </row>
    <row r="22" spans="1:15" x14ac:dyDescent="0.35">
      <c r="A22" s="12" t="s">
        <v>32</v>
      </c>
      <c r="B22" s="22">
        <v>1</v>
      </c>
      <c r="C22" s="22">
        <v>6</v>
      </c>
      <c r="D22" s="12"/>
      <c r="E22" s="12"/>
      <c r="F22" s="12" t="s">
        <v>32</v>
      </c>
      <c r="G22" s="12">
        <f>B22/B$24</f>
        <v>0.8571428571428571</v>
      </c>
      <c r="H22" s="12">
        <f>C22/C$24</f>
        <v>0.8571428571428571</v>
      </c>
      <c r="I22" s="12"/>
      <c r="J22" s="12"/>
      <c r="K22" s="12">
        <f>AVERAGE(G22:H22)</f>
        <v>0.8571428571428571</v>
      </c>
      <c r="L22" s="12"/>
      <c r="M22" s="12">
        <f t="array" ref="M22:M23">MMULT(B22:C23,K22:K23)</f>
        <v>1.7142857142857142</v>
      </c>
      <c r="N22" s="12"/>
      <c r="O22" s="12">
        <f>M22/K22</f>
        <v>2</v>
      </c>
    </row>
    <row r="23" spans="1:15" x14ac:dyDescent="0.35">
      <c r="A23" s="12" t="s">
        <v>33</v>
      </c>
      <c r="B23" s="23">
        <v>0.16666666666666666</v>
      </c>
      <c r="C23" s="22">
        <v>1</v>
      </c>
      <c r="D23" s="12"/>
      <c r="E23" s="12"/>
      <c r="F23" s="12" t="s">
        <v>33</v>
      </c>
      <c r="G23" s="12">
        <f>B23/B$24</f>
        <v>0.14285714285714285</v>
      </c>
      <c r="H23" s="12">
        <f>C23/C$24</f>
        <v>0.14285714285714285</v>
      </c>
      <c r="I23" s="12"/>
      <c r="J23" s="12"/>
      <c r="K23" s="12">
        <f>AVERAGE(G23:H23)</f>
        <v>0.14285714285714285</v>
      </c>
      <c r="L23" s="12"/>
      <c r="M23" s="12">
        <v>0.2857142857142857</v>
      </c>
      <c r="N23" s="12"/>
      <c r="O23" s="12">
        <f>M23/K23</f>
        <v>2</v>
      </c>
    </row>
    <row r="24" spans="1:15" x14ac:dyDescent="0.35">
      <c r="A24" s="12"/>
      <c r="B24" s="22">
        <f>SUM(B22:B23)</f>
        <v>1.1666666666666667</v>
      </c>
      <c r="C24" s="22">
        <f>SUM(C22:C23)</f>
        <v>7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1" t="s">
        <v>29</v>
      </c>
      <c r="O24" s="12">
        <f>(AVERAGE(O22:O23)-2)/1</f>
        <v>0</v>
      </c>
    </row>
    <row r="25" spans="1:15" x14ac:dyDescent="0.3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1" t="s">
        <v>30</v>
      </c>
      <c r="O25" s="12">
        <v>0</v>
      </c>
    </row>
    <row r="26" spans="1:15" x14ac:dyDescent="0.3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</row>
    <row r="27" spans="1:15" x14ac:dyDescent="0.35">
      <c r="A27" s="12"/>
      <c r="B27" s="14" t="s">
        <v>25</v>
      </c>
      <c r="C27" s="14" t="s">
        <v>26</v>
      </c>
      <c r="D27" s="14" t="s">
        <v>27</v>
      </c>
      <c r="E27" s="12"/>
      <c r="F27" s="15" t="s">
        <v>37</v>
      </c>
      <c r="G27" s="15" t="s">
        <v>38</v>
      </c>
      <c r="H27" s="12"/>
      <c r="I27" s="12"/>
      <c r="J27" s="12"/>
      <c r="K27" s="12"/>
      <c r="L27" s="12"/>
      <c r="M27" s="12"/>
      <c r="N27" s="12"/>
      <c r="O27" s="12"/>
    </row>
    <row r="28" spans="1:15" x14ac:dyDescent="0.35">
      <c r="A28" s="12" t="s">
        <v>32</v>
      </c>
      <c r="B28" s="12">
        <f>K12</f>
        <v>0.8</v>
      </c>
      <c r="C28" s="12">
        <f>K17</f>
        <v>0.25</v>
      </c>
      <c r="D28" s="12">
        <f>K22</f>
        <v>0.8571428571428571</v>
      </c>
      <c r="E28" s="12"/>
      <c r="F28" s="12">
        <f>K5</f>
        <v>0.28283902477450834</v>
      </c>
      <c r="G28" s="12">
        <f>MMULT(B28:D28,F28:F30)</f>
        <v>0.45035167085858285</v>
      </c>
      <c r="H28" s="12"/>
      <c r="I28" s="12"/>
      <c r="J28" s="12"/>
      <c r="K28" s="12"/>
      <c r="L28" s="12"/>
      <c r="M28" s="12"/>
      <c r="N28" s="12"/>
      <c r="O28" s="12"/>
    </row>
    <row r="29" spans="1:15" x14ac:dyDescent="0.35">
      <c r="A29" s="12" t="s">
        <v>33</v>
      </c>
      <c r="B29" s="12">
        <f>K13</f>
        <v>0.2</v>
      </c>
      <c r="C29" s="12">
        <f>K18</f>
        <v>0.75</v>
      </c>
      <c r="D29" s="12">
        <f>K23</f>
        <v>0.14285714285714285</v>
      </c>
      <c r="E29" s="12"/>
      <c r="F29" s="12">
        <f t="shared" ref="F29:F30" si="4">K6</f>
        <v>0.64338886919532012</v>
      </c>
      <c r="G29" s="19">
        <f>MMULT(B29:D29,F28:F30)</f>
        <v>0.54964832914141615</v>
      </c>
      <c r="I29" s="12"/>
      <c r="J29" s="12"/>
      <c r="K29" s="12"/>
      <c r="L29" s="12"/>
      <c r="M29" s="12"/>
      <c r="N29" s="12"/>
      <c r="O29" s="12"/>
    </row>
    <row r="30" spans="1:15" x14ac:dyDescent="0.35">
      <c r="A30" s="12"/>
      <c r="B30" s="12"/>
      <c r="C30" s="12"/>
      <c r="D30" s="12"/>
      <c r="E30" s="12"/>
      <c r="F30" s="12">
        <f t="shared" si="4"/>
        <v>7.3772106030170467E-2</v>
      </c>
      <c r="G30" s="12"/>
      <c r="H30" s="12"/>
      <c r="I30" s="12"/>
      <c r="J30" s="12"/>
      <c r="K30" s="12"/>
      <c r="L30" s="12"/>
      <c r="M30" s="12"/>
      <c r="N30" s="12"/>
      <c r="O30" s="12"/>
    </row>
    <row r="31" spans="1:15" x14ac:dyDescent="0.35">
      <c r="A31" s="25"/>
      <c r="B31" s="25"/>
      <c r="C31" s="25"/>
      <c r="D31" s="25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x14ac:dyDescent="0.35">
      <c r="A32" s="25"/>
      <c r="B32" s="25"/>
      <c r="C32" s="25"/>
      <c r="D32" s="25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</sheetData>
  <mergeCells count="7">
    <mergeCell ref="A32:D32"/>
    <mergeCell ref="A31:D31"/>
    <mergeCell ref="A3:D3"/>
    <mergeCell ref="F3:I3"/>
    <mergeCell ref="F10:H10"/>
    <mergeCell ref="F15:H15"/>
    <mergeCell ref="F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2-A</vt:lpstr>
      <vt:lpstr>2-B</vt:lpstr>
      <vt:lpstr>Q-25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NITHIN DAS</cp:lastModifiedBy>
  <dcterms:created xsi:type="dcterms:W3CDTF">2018-12-13T20:56:13Z</dcterms:created>
  <dcterms:modified xsi:type="dcterms:W3CDTF">2019-11-22T03:44:38Z</dcterms:modified>
</cp:coreProperties>
</file>