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drawings/drawing4.xml" ContentType="application/vnd.openxmlformats-officedocument.drawing+xml"/>
  <Override PartName="/xl/slicers/slicer3.xml" ContentType="application/vnd.ms-excel.slicer+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5.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6.xml" ContentType="application/vnd.openxmlformats-officedocument.drawing+xml"/>
  <Override PartName="/xl/slicers/slicer4.xml" ContentType="application/vnd.ms-excel.slicer+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7.xml" ContentType="application/vnd.openxmlformats-officedocument.drawing+xml"/>
  <Override PartName="/xl/slicers/slicer5.xml" ContentType="application/vnd.ms-excel.slicer+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24226"/>
  <mc:AlternateContent xmlns:mc="http://schemas.openxmlformats.org/markup-compatibility/2006">
    <mc:Choice Requires="x15">
      <x15ac:absPath xmlns:x15ac="http://schemas.microsoft.com/office/spreadsheetml/2010/11/ac" url="C:\Users\Admin\Documents\"/>
    </mc:Choice>
  </mc:AlternateContent>
  <xr:revisionPtr revIDLastSave="0" documentId="13_ncr:1_{2FB6E0B1-AA84-4148-99E4-2BE67EBC141D}" xr6:coauthVersionLast="47" xr6:coauthVersionMax="47" xr10:uidLastSave="{00000000-0000-0000-0000-000000000000}"/>
  <bookViews>
    <workbookView xWindow="-108" yWindow="-108" windowWidth="23256" windowHeight="12576" firstSheet="3" activeTab="4" xr2:uid="{00000000-000D-0000-FFFF-FFFF00000000}"/>
  </bookViews>
  <sheets>
    <sheet name="Facebook" sheetId="30" r:id="rId1"/>
    <sheet name="Google_Data" sheetId="31" r:id="rId2"/>
    <sheet name="Recomendation_analysis" sheetId="25" r:id="rId3"/>
    <sheet name="Pivots" sheetId="10" r:id="rId4"/>
    <sheet name="grouping of dates" sheetId="11" r:id="rId5"/>
    <sheet name="googlPivot" sheetId="15" r:id="rId6"/>
    <sheet name="Charts" sheetId="7" r:id="rId7"/>
    <sheet name="google chart" sheetId="19" r:id="rId8"/>
    <sheet name="dashboard F" sheetId="20" r:id="rId9"/>
    <sheet name="dashboard Google" sheetId="22" r:id="rId10"/>
  </sheets>
  <definedNames>
    <definedName name="DESKTOP_1HIM1PK_SQLEXPRESS_Allo_FacebookRaw" localSheetId="0" hidden="1">Facebook!$A$1:$Q$271</definedName>
    <definedName name="DESKTOP_1HIM1PK_SQLEXPRESS_Allo_GoogleRaw" localSheetId="1" hidden="1">Google_Data!$A$1:$R$181</definedName>
    <definedName name="Slicer_Campaign_Name">#N/A</definedName>
    <definedName name="Slicer_Campaign_Name1">#N/A</definedName>
    <definedName name="Slicer_Date2">#N/A</definedName>
    <definedName name="Slicer_Date21">#N/A</definedName>
  </definedNames>
  <calcPr calcId="191029"/>
  <pivotCaches>
    <pivotCache cacheId="44" r:id="rId11"/>
    <pivotCache cacheId="1" r:id="rId12"/>
    <pivotCache cacheId="2"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81" i="31" l="1"/>
  <c r="T181" i="31"/>
  <c r="S181" i="31"/>
  <c r="U180" i="31"/>
  <c r="T180" i="31"/>
  <c r="S180" i="31"/>
  <c r="T179" i="31"/>
  <c r="U179" i="31" s="1"/>
  <c r="S179" i="31"/>
  <c r="T178" i="31"/>
  <c r="U178" i="31" s="1"/>
  <c r="S178" i="31"/>
  <c r="T177" i="31"/>
  <c r="U177" i="31" s="1"/>
  <c r="S177" i="31"/>
  <c r="T176" i="31"/>
  <c r="U176" i="31" s="1"/>
  <c r="S176" i="31"/>
  <c r="T175" i="31"/>
  <c r="U175" i="31" s="1"/>
  <c r="S175" i="31"/>
  <c r="T174" i="31"/>
  <c r="U174" i="31" s="1"/>
  <c r="S174" i="31"/>
  <c r="U173" i="31"/>
  <c r="T173" i="31"/>
  <c r="S173" i="31"/>
  <c r="U172" i="31"/>
  <c r="T172" i="31"/>
  <c r="S172" i="31"/>
  <c r="T171" i="31"/>
  <c r="U171" i="31" s="1"/>
  <c r="S171" i="31"/>
  <c r="T170" i="31"/>
  <c r="U170" i="31" s="1"/>
  <c r="S170" i="31"/>
  <c r="T169" i="31"/>
  <c r="U169" i="31" s="1"/>
  <c r="S169" i="31"/>
  <c r="T168" i="31"/>
  <c r="U168" i="31" s="1"/>
  <c r="S168" i="31"/>
  <c r="T167" i="31"/>
  <c r="U167" i="31" s="1"/>
  <c r="S167" i="31"/>
  <c r="T166" i="31"/>
  <c r="U166" i="31" s="1"/>
  <c r="S166" i="31"/>
  <c r="U165" i="31"/>
  <c r="T165" i="31"/>
  <c r="S165" i="31"/>
  <c r="U164" i="31"/>
  <c r="T164" i="31"/>
  <c r="S164" i="31"/>
  <c r="T163" i="31"/>
  <c r="U163" i="31" s="1"/>
  <c r="S163" i="31"/>
  <c r="T162" i="31"/>
  <c r="U162" i="31" s="1"/>
  <c r="S162" i="31"/>
  <c r="T161" i="31"/>
  <c r="U161" i="31" s="1"/>
  <c r="S161" i="31"/>
  <c r="T160" i="31"/>
  <c r="U160" i="31" s="1"/>
  <c r="S160" i="31"/>
  <c r="T159" i="31"/>
  <c r="U159" i="31" s="1"/>
  <c r="S159" i="31"/>
  <c r="T158" i="31"/>
  <c r="U158" i="31" s="1"/>
  <c r="S158" i="31"/>
  <c r="U157" i="31"/>
  <c r="T157" i="31"/>
  <c r="S157" i="31"/>
  <c r="U156" i="31"/>
  <c r="T156" i="31"/>
  <c r="S156" i="31"/>
  <c r="T155" i="31"/>
  <c r="U155" i="31" s="1"/>
  <c r="S155" i="31"/>
  <c r="T154" i="31"/>
  <c r="U154" i="31" s="1"/>
  <c r="S154" i="31"/>
  <c r="T153" i="31"/>
  <c r="U153" i="31" s="1"/>
  <c r="S153" i="31"/>
  <c r="T152" i="31"/>
  <c r="U152" i="31" s="1"/>
  <c r="S152" i="31"/>
  <c r="T151" i="31"/>
  <c r="U151" i="31" s="1"/>
  <c r="S151" i="31"/>
  <c r="T150" i="31"/>
  <c r="U150" i="31" s="1"/>
  <c r="S150" i="31"/>
  <c r="U149" i="31"/>
  <c r="T149" i="31"/>
  <c r="S149" i="31"/>
  <c r="U148" i="31"/>
  <c r="T148" i="31"/>
  <c r="S148" i="31"/>
  <c r="T147" i="31"/>
  <c r="U147" i="31" s="1"/>
  <c r="S147" i="31"/>
  <c r="T146" i="31"/>
  <c r="U146" i="31" s="1"/>
  <c r="S146" i="31"/>
  <c r="T145" i="31"/>
  <c r="U145" i="31" s="1"/>
  <c r="S145" i="31"/>
  <c r="T144" i="31"/>
  <c r="U144" i="31" s="1"/>
  <c r="S144" i="31"/>
  <c r="T143" i="31"/>
  <c r="U143" i="31" s="1"/>
  <c r="S143" i="31"/>
  <c r="T142" i="31"/>
  <c r="U142" i="31" s="1"/>
  <c r="S142" i="31"/>
  <c r="U141" i="31"/>
  <c r="T141" i="31"/>
  <c r="S141" i="31"/>
  <c r="U140" i="31"/>
  <c r="T140" i="31"/>
  <c r="S140" i="31"/>
  <c r="T139" i="31"/>
  <c r="U139" i="31" s="1"/>
  <c r="S139" i="31"/>
  <c r="T138" i="31"/>
  <c r="U138" i="31" s="1"/>
  <c r="S138" i="31"/>
  <c r="T137" i="31"/>
  <c r="U137" i="31" s="1"/>
  <c r="S137" i="31"/>
  <c r="T136" i="31"/>
  <c r="U136" i="31" s="1"/>
  <c r="S136" i="31"/>
  <c r="T135" i="31"/>
  <c r="U135" i="31" s="1"/>
  <c r="S135" i="31"/>
  <c r="T134" i="31"/>
  <c r="U134" i="31" s="1"/>
  <c r="S134" i="31"/>
  <c r="U133" i="31"/>
  <c r="T133" i="31"/>
  <c r="S133" i="31"/>
  <c r="U132" i="31"/>
  <c r="T132" i="31"/>
  <c r="S132" i="31"/>
  <c r="T131" i="31"/>
  <c r="U131" i="31" s="1"/>
  <c r="S131" i="31"/>
  <c r="T130" i="31"/>
  <c r="U130" i="31" s="1"/>
  <c r="S130" i="31"/>
  <c r="T129" i="31"/>
  <c r="U129" i="31" s="1"/>
  <c r="S129" i="31"/>
  <c r="T128" i="31"/>
  <c r="U128" i="31" s="1"/>
  <c r="S128" i="31"/>
  <c r="T127" i="31"/>
  <c r="U127" i="31" s="1"/>
  <c r="S127" i="31"/>
  <c r="T126" i="31"/>
  <c r="U126" i="31" s="1"/>
  <c r="S126" i="31"/>
  <c r="U125" i="31"/>
  <c r="T125" i="31"/>
  <c r="S125" i="31"/>
  <c r="U124" i="31"/>
  <c r="T124" i="31"/>
  <c r="S124" i="31"/>
  <c r="T123" i="31"/>
  <c r="U123" i="31" s="1"/>
  <c r="S123" i="31"/>
  <c r="T122" i="31"/>
  <c r="U122" i="31" s="1"/>
  <c r="S122" i="31"/>
  <c r="T121" i="31"/>
  <c r="U121" i="31" s="1"/>
  <c r="S121" i="31"/>
  <c r="T120" i="31"/>
  <c r="U120" i="31" s="1"/>
  <c r="S120" i="31"/>
  <c r="T119" i="31"/>
  <c r="U119" i="31" s="1"/>
  <c r="S119" i="31"/>
  <c r="T118" i="31"/>
  <c r="U118" i="31" s="1"/>
  <c r="S118" i="31"/>
  <c r="U117" i="31"/>
  <c r="T117" i="31"/>
  <c r="S117" i="31"/>
  <c r="U116" i="31"/>
  <c r="T116" i="31"/>
  <c r="S116" i="31"/>
  <c r="T115" i="31"/>
  <c r="U115" i="31" s="1"/>
  <c r="S115" i="31"/>
  <c r="T114" i="31"/>
  <c r="U114" i="31" s="1"/>
  <c r="S114" i="31"/>
  <c r="T113" i="31"/>
  <c r="U113" i="31" s="1"/>
  <c r="S113" i="31"/>
  <c r="T112" i="31"/>
  <c r="U112" i="31" s="1"/>
  <c r="S112" i="31"/>
  <c r="T111" i="31"/>
  <c r="U111" i="31" s="1"/>
  <c r="S111" i="31"/>
  <c r="T110" i="31"/>
  <c r="U110" i="31" s="1"/>
  <c r="S110" i="31"/>
  <c r="U109" i="31"/>
  <c r="T109" i="31"/>
  <c r="S109" i="31"/>
  <c r="U108" i="31"/>
  <c r="T108" i="31"/>
  <c r="S108" i="31"/>
  <c r="T107" i="31"/>
  <c r="U107" i="31" s="1"/>
  <c r="S107" i="31"/>
  <c r="T106" i="31"/>
  <c r="U106" i="31" s="1"/>
  <c r="S106" i="31"/>
  <c r="T105" i="31"/>
  <c r="U105" i="31" s="1"/>
  <c r="S105" i="31"/>
  <c r="T104" i="31"/>
  <c r="U104" i="31" s="1"/>
  <c r="S104" i="31"/>
  <c r="T103" i="31"/>
  <c r="U103" i="31" s="1"/>
  <c r="S103" i="31"/>
  <c r="T102" i="31"/>
  <c r="U102" i="31" s="1"/>
  <c r="S102" i="31"/>
  <c r="U101" i="31"/>
  <c r="T101" i="31"/>
  <c r="S101" i="31"/>
  <c r="U100" i="31"/>
  <c r="T100" i="31"/>
  <c r="S100" i="31"/>
  <c r="T99" i="31"/>
  <c r="U99" i="31" s="1"/>
  <c r="S99" i="31"/>
  <c r="T98" i="31"/>
  <c r="U98" i="31" s="1"/>
  <c r="S98" i="31"/>
  <c r="T97" i="31"/>
  <c r="U97" i="31" s="1"/>
  <c r="S97" i="31"/>
  <c r="T96" i="31"/>
  <c r="U96" i="31" s="1"/>
  <c r="S96" i="31"/>
  <c r="T95" i="31"/>
  <c r="U95" i="31" s="1"/>
  <c r="S95" i="31"/>
  <c r="T94" i="31"/>
  <c r="U94" i="31" s="1"/>
  <c r="S94" i="31"/>
  <c r="U93" i="31"/>
  <c r="T93" i="31"/>
  <c r="S93" i="31"/>
  <c r="U92" i="31"/>
  <c r="T92" i="31"/>
  <c r="S92" i="31"/>
  <c r="T91" i="31"/>
  <c r="U91" i="31" s="1"/>
  <c r="S91" i="31"/>
  <c r="T90" i="31"/>
  <c r="U90" i="31" s="1"/>
  <c r="S90" i="31"/>
  <c r="T89" i="31"/>
  <c r="U89" i="31" s="1"/>
  <c r="S89" i="31"/>
  <c r="T88" i="31"/>
  <c r="U88" i="31" s="1"/>
  <c r="S88" i="31"/>
  <c r="T87" i="31"/>
  <c r="U87" i="31" s="1"/>
  <c r="S87" i="31"/>
  <c r="T86" i="31"/>
  <c r="U86" i="31" s="1"/>
  <c r="S86" i="31"/>
  <c r="U85" i="31"/>
  <c r="T85" i="31"/>
  <c r="S85" i="31"/>
  <c r="U84" i="31"/>
  <c r="T84" i="31"/>
  <c r="S84" i="31"/>
  <c r="T83" i="31"/>
  <c r="U83" i="31" s="1"/>
  <c r="S83" i="31"/>
  <c r="T82" i="31"/>
  <c r="U82" i="31" s="1"/>
  <c r="S82" i="31"/>
  <c r="T81" i="31"/>
  <c r="U81" i="31" s="1"/>
  <c r="S81" i="31"/>
  <c r="T80" i="31"/>
  <c r="U80" i="31" s="1"/>
  <c r="S80" i="31"/>
  <c r="T79" i="31"/>
  <c r="U79" i="31" s="1"/>
  <c r="S79" i="31"/>
  <c r="T78" i="31"/>
  <c r="U78" i="31" s="1"/>
  <c r="S78" i="31"/>
  <c r="U77" i="31"/>
  <c r="T77" i="31"/>
  <c r="S77" i="31"/>
  <c r="U76" i="31"/>
  <c r="T76" i="31"/>
  <c r="S76" i="31"/>
  <c r="T75" i="31"/>
  <c r="U75" i="31" s="1"/>
  <c r="S75" i="31"/>
  <c r="T74" i="31"/>
  <c r="U74" i="31" s="1"/>
  <c r="S74" i="31"/>
  <c r="T73" i="31"/>
  <c r="U73" i="31" s="1"/>
  <c r="S73" i="31"/>
  <c r="T72" i="31"/>
  <c r="U72" i="31" s="1"/>
  <c r="S72" i="31"/>
  <c r="T71" i="31"/>
  <c r="U71" i="31" s="1"/>
  <c r="S71" i="31"/>
  <c r="T70" i="31"/>
  <c r="U70" i="31" s="1"/>
  <c r="S70" i="31"/>
  <c r="U69" i="31"/>
  <c r="T69" i="31"/>
  <c r="S69" i="31"/>
  <c r="U68" i="31"/>
  <c r="T68" i="31"/>
  <c r="S68" i="31"/>
  <c r="T67" i="31"/>
  <c r="U67" i="31" s="1"/>
  <c r="S67" i="31"/>
  <c r="T66" i="31"/>
  <c r="U66" i="31" s="1"/>
  <c r="S66" i="31"/>
  <c r="T65" i="31"/>
  <c r="U65" i="31" s="1"/>
  <c r="S65" i="31"/>
  <c r="T64" i="31"/>
  <c r="U64" i="31" s="1"/>
  <c r="S64" i="31"/>
  <c r="T63" i="31"/>
  <c r="U63" i="31" s="1"/>
  <c r="S63" i="31"/>
  <c r="T62" i="31"/>
  <c r="U62" i="31" s="1"/>
  <c r="S62" i="31"/>
  <c r="U61" i="31"/>
  <c r="T61" i="31"/>
  <c r="S61" i="31"/>
  <c r="U60" i="31"/>
  <c r="T60" i="31"/>
  <c r="S60" i="31"/>
  <c r="T59" i="31"/>
  <c r="U59" i="31" s="1"/>
  <c r="S59" i="31"/>
  <c r="T58" i="31"/>
  <c r="U58" i="31" s="1"/>
  <c r="S58" i="31"/>
  <c r="T57" i="31"/>
  <c r="U57" i="31" s="1"/>
  <c r="S57" i="31"/>
  <c r="T56" i="31"/>
  <c r="U56" i="31" s="1"/>
  <c r="S56" i="31"/>
  <c r="T55" i="31"/>
  <c r="U55" i="31" s="1"/>
  <c r="S55" i="31"/>
  <c r="T54" i="31"/>
  <c r="U54" i="31" s="1"/>
  <c r="S54" i="31"/>
  <c r="U53" i="31"/>
  <c r="T53" i="31"/>
  <c r="S53" i="31"/>
  <c r="U52" i="31"/>
  <c r="T52" i="31"/>
  <c r="S52" i="31"/>
  <c r="T51" i="31"/>
  <c r="U51" i="31" s="1"/>
  <c r="S51" i="31"/>
  <c r="T50" i="31"/>
  <c r="U50" i="31" s="1"/>
  <c r="S50" i="31"/>
  <c r="T49" i="31"/>
  <c r="U49" i="31" s="1"/>
  <c r="S49" i="31"/>
  <c r="T48" i="31"/>
  <c r="U48" i="31" s="1"/>
  <c r="S48" i="31"/>
  <c r="T47" i="31"/>
  <c r="U47" i="31" s="1"/>
  <c r="S47" i="31"/>
  <c r="T46" i="31"/>
  <c r="U46" i="31" s="1"/>
  <c r="S46" i="31"/>
  <c r="U45" i="31"/>
  <c r="T45" i="31"/>
  <c r="S45" i="31"/>
  <c r="U44" i="31"/>
  <c r="T44" i="31"/>
  <c r="S44" i="31"/>
  <c r="T43" i="31"/>
  <c r="U43" i="31" s="1"/>
  <c r="S43" i="31"/>
  <c r="T42" i="31"/>
  <c r="U42" i="31" s="1"/>
  <c r="S42" i="31"/>
  <c r="T41" i="31"/>
  <c r="U41" i="31" s="1"/>
  <c r="S41" i="31"/>
  <c r="T40" i="31"/>
  <c r="U40" i="31" s="1"/>
  <c r="S40" i="31"/>
  <c r="T39" i="31"/>
  <c r="U39" i="31" s="1"/>
  <c r="S39" i="31"/>
  <c r="T38" i="31"/>
  <c r="U38" i="31" s="1"/>
  <c r="S38" i="31"/>
  <c r="U37" i="31"/>
  <c r="T37" i="31"/>
  <c r="S37" i="31"/>
  <c r="U36" i="31"/>
  <c r="T36" i="31"/>
  <c r="S36" i="31"/>
  <c r="T35" i="31"/>
  <c r="U35" i="31" s="1"/>
  <c r="S35" i="31"/>
  <c r="T34" i="31"/>
  <c r="U34" i="31" s="1"/>
  <c r="S34" i="31"/>
  <c r="T33" i="31"/>
  <c r="U33" i="31" s="1"/>
  <c r="S33" i="31"/>
  <c r="T32" i="31"/>
  <c r="U32" i="31" s="1"/>
  <c r="S32" i="31"/>
  <c r="T31" i="31"/>
  <c r="U31" i="31" s="1"/>
  <c r="S31" i="31"/>
  <c r="T30" i="31"/>
  <c r="U30" i="31" s="1"/>
  <c r="S30" i="31"/>
  <c r="U29" i="31"/>
  <c r="T29" i="31"/>
  <c r="S29" i="31"/>
  <c r="U28" i="31"/>
  <c r="T28" i="31"/>
  <c r="S28" i="31"/>
  <c r="T27" i="31"/>
  <c r="U27" i="31" s="1"/>
  <c r="S27" i="31"/>
  <c r="T26" i="31"/>
  <c r="U26" i="31" s="1"/>
  <c r="S26" i="31"/>
  <c r="T25" i="31"/>
  <c r="U25" i="31" s="1"/>
  <c r="S25" i="31"/>
  <c r="T24" i="31"/>
  <c r="U24" i="31" s="1"/>
  <c r="S24" i="31"/>
  <c r="T23" i="31"/>
  <c r="U23" i="31" s="1"/>
  <c r="S23" i="31"/>
  <c r="T22" i="31"/>
  <c r="U22" i="31" s="1"/>
  <c r="S22" i="31"/>
  <c r="U21" i="31"/>
  <c r="T21" i="31"/>
  <c r="S21" i="31"/>
  <c r="U20" i="31"/>
  <c r="T20" i="31"/>
  <c r="S20" i="31"/>
  <c r="T19" i="31"/>
  <c r="U19" i="31" s="1"/>
  <c r="S19" i="31"/>
  <c r="T18" i="31"/>
  <c r="U18" i="31" s="1"/>
  <c r="S18" i="31"/>
  <c r="T17" i="31"/>
  <c r="U17" i="31" s="1"/>
  <c r="S17" i="31"/>
  <c r="T16" i="31"/>
  <c r="U16" i="31" s="1"/>
  <c r="S16" i="31"/>
  <c r="T15" i="31"/>
  <c r="U15" i="31" s="1"/>
  <c r="S15" i="31"/>
  <c r="T14" i="31"/>
  <c r="U14" i="31" s="1"/>
  <c r="S14" i="31"/>
  <c r="U13" i="31"/>
  <c r="T13" i="31"/>
  <c r="S13" i="31"/>
  <c r="U12" i="31"/>
  <c r="T12" i="31"/>
  <c r="S12" i="31"/>
  <c r="T11" i="31"/>
  <c r="U11" i="31" s="1"/>
  <c r="S11" i="31"/>
  <c r="T10" i="31"/>
  <c r="U10" i="31" s="1"/>
  <c r="S10" i="31"/>
  <c r="T9" i="31"/>
  <c r="U9" i="31" s="1"/>
  <c r="S9" i="31"/>
  <c r="T8" i="31"/>
  <c r="U8" i="31" s="1"/>
  <c r="S8" i="31"/>
  <c r="T7" i="31"/>
  <c r="U7" i="31" s="1"/>
  <c r="S7" i="31"/>
  <c r="T6" i="31"/>
  <c r="U6" i="31" s="1"/>
  <c r="S6" i="31"/>
  <c r="U5" i="31"/>
  <c r="T5" i="31"/>
  <c r="S5" i="31"/>
  <c r="U4" i="31"/>
  <c r="T4" i="31"/>
  <c r="S4" i="31"/>
  <c r="T3" i="31"/>
  <c r="U3" i="31" s="1"/>
  <c r="S3" i="31"/>
  <c r="T2" i="31"/>
  <c r="U2" i="31" s="1"/>
  <c r="S2" i="31"/>
  <c r="R2" i="30"/>
  <c r="S2" i="30"/>
  <c r="T2" i="30"/>
  <c r="R3" i="30"/>
  <c r="S3" i="30"/>
  <c r="T3" i="30"/>
  <c r="R4" i="30"/>
  <c r="S4" i="30"/>
  <c r="T4" i="30" s="1"/>
  <c r="R5" i="30"/>
  <c r="S5" i="30"/>
  <c r="T5" i="30"/>
  <c r="R6" i="30"/>
  <c r="S6" i="30"/>
  <c r="T6" i="30"/>
  <c r="R7" i="30"/>
  <c r="S7" i="30"/>
  <c r="T7" i="30" s="1"/>
  <c r="R8" i="30"/>
  <c r="S8" i="30"/>
  <c r="T8" i="30" s="1"/>
  <c r="R9" i="30"/>
  <c r="S9" i="30"/>
  <c r="T9" i="30"/>
  <c r="R10" i="30"/>
  <c r="S10" i="30"/>
  <c r="T10" i="30"/>
  <c r="R11" i="30"/>
  <c r="S11" i="30"/>
  <c r="T11" i="30"/>
  <c r="R12" i="30"/>
  <c r="S12" i="30"/>
  <c r="T12" i="30" s="1"/>
  <c r="R13" i="30"/>
  <c r="S13" i="30"/>
  <c r="T13" i="30"/>
  <c r="R14" i="30"/>
  <c r="S14" i="30"/>
  <c r="T14" i="30"/>
  <c r="R15" i="30"/>
  <c r="S15" i="30"/>
  <c r="T15" i="30"/>
  <c r="R16" i="30"/>
  <c r="S16" i="30"/>
  <c r="T16" i="30" s="1"/>
  <c r="R17" i="30"/>
  <c r="S17" i="30"/>
  <c r="T17" i="30"/>
  <c r="R18" i="30"/>
  <c r="S18" i="30"/>
  <c r="T18" i="30"/>
  <c r="R19" i="30"/>
  <c r="S19" i="30"/>
  <c r="T19" i="30"/>
  <c r="R20" i="30"/>
  <c r="S20" i="30"/>
  <c r="T20" i="30" s="1"/>
  <c r="R21" i="30"/>
  <c r="S21" i="30"/>
  <c r="T21" i="30"/>
  <c r="R22" i="30"/>
  <c r="S22" i="30"/>
  <c r="T22" i="30"/>
  <c r="R23" i="30"/>
  <c r="S23" i="30"/>
  <c r="T23" i="30" s="1"/>
  <c r="R24" i="30"/>
  <c r="S24" i="30"/>
  <c r="T24" i="30" s="1"/>
  <c r="R25" i="30"/>
  <c r="S25" i="30"/>
  <c r="T25" i="30"/>
  <c r="R26" i="30"/>
  <c r="S26" i="30"/>
  <c r="T26" i="30"/>
  <c r="R27" i="30"/>
  <c r="S27" i="30"/>
  <c r="T27" i="30"/>
  <c r="R28" i="30"/>
  <c r="S28" i="30"/>
  <c r="T28" i="30" s="1"/>
  <c r="R29" i="30"/>
  <c r="S29" i="30"/>
  <c r="T29" i="30"/>
  <c r="R30" i="30"/>
  <c r="S30" i="30"/>
  <c r="T30" i="30"/>
  <c r="R31" i="30"/>
  <c r="S31" i="30"/>
  <c r="T31" i="30" s="1"/>
  <c r="R32" i="30"/>
  <c r="S32" i="30"/>
  <c r="T32" i="30" s="1"/>
  <c r="R33" i="30"/>
  <c r="S33" i="30"/>
  <c r="T33" i="30"/>
  <c r="R34" i="30"/>
  <c r="S34" i="30"/>
  <c r="T34" i="30"/>
  <c r="R35" i="30"/>
  <c r="S35" i="30"/>
  <c r="T35" i="30" s="1"/>
  <c r="R36" i="30"/>
  <c r="S36" i="30"/>
  <c r="T36" i="30" s="1"/>
  <c r="R37" i="30"/>
  <c r="S37" i="30"/>
  <c r="T37" i="30"/>
  <c r="R38" i="30"/>
  <c r="S38" i="30"/>
  <c r="T38" i="30"/>
  <c r="R39" i="30"/>
  <c r="S39" i="30"/>
  <c r="T39" i="30" s="1"/>
  <c r="R40" i="30"/>
  <c r="S40" i="30"/>
  <c r="T40" i="30" s="1"/>
  <c r="R41" i="30"/>
  <c r="S41" i="30"/>
  <c r="T41" i="30"/>
  <c r="R42" i="30"/>
  <c r="S42" i="30"/>
  <c r="T42" i="30"/>
  <c r="R43" i="30"/>
  <c r="S43" i="30"/>
  <c r="T43" i="30" s="1"/>
  <c r="R44" i="30"/>
  <c r="S44" i="30"/>
  <c r="T44" i="30" s="1"/>
  <c r="R45" i="30"/>
  <c r="S45" i="30"/>
  <c r="T45" i="30"/>
  <c r="R46" i="30"/>
  <c r="S46" i="30"/>
  <c r="T46" i="30"/>
  <c r="R47" i="30"/>
  <c r="S47" i="30"/>
  <c r="T47" i="30" s="1"/>
  <c r="R48" i="30"/>
  <c r="S48" i="30"/>
  <c r="T48" i="30" s="1"/>
  <c r="R49" i="30"/>
  <c r="S49" i="30"/>
  <c r="T49" i="30"/>
  <c r="R50" i="30"/>
  <c r="S50" i="30"/>
  <c r="T50" i="30"/>
  <c r="R51" i="30"/>
  <c r="S51" i="30"/>
  <c r="T51" i="30" s="1"/>
  <c r="R52" i="30"/>
  <c r="S52" i="30"/>
  <c r="T52" i="30" s="1"/>
  <c r="R53" i="30"/>
  <c r="S53" i="30"/>
  <c r="T53" i="30"/>
  <c r="R54" i="30"/>
  <c r="S54" i="30"/>
  <c r="T54" i="30"/>
  <c r="R55" i="30"/>
  <c r="S55" i="30"/>
  <c r="T55" i="30" s="1"/>
  <c r="R56" i="30"/>
  <c r="S56" i="30"/>
  <c r="T56" i="30" s="1"/>
  <c r="R57" i="30"/>
  <c r="S57" i="30"/>
  <c r="T57" i="30"/>
  <c r="R58" i="30"/>
  <c r="S58" i="30"/>
  <c r="T58" i="30"/>
  <c r="R59" i="30"/>
  <c r="S59" i="30"/>
  <c r="T59" i="30" s="1"/>
  <c r="R60" i="30"/>
  <c r="S60" i="30"/>
  <c r="T60" i="30" s="1"/>
  <c r="R61" i="30"/>
  <c r="S61" i="30"/>
  <c r="T61" i="30"/>
  <c r="R62" i="30"/>
  <c r="S62" i="30"/>
  <c r="T62" i="30"/>
  <c r="R63" i="30"/>
  <c r="S63" i="30"/>
  <c r="T63" i="30" s="1"/>
  <c r="R64" i="30"/>
  <c r="S64" i="30"/>
  <c r="T64" i="30" s="1"/>
  <c r="R65" i="30"/>
  <c r="S65" i="30"/>
  <c r="T65" i="30"/>
  <c r="R66" i="30"/>
  <c r="S66" i="30"/>
  <c r="T66" i="30"/>
  <c r="R67" i="30"/>
  <c r="S67" i="30"/>
  <c r="T67" i="30" s="1"/>
  <c r="R68" i="30"/>
  <c r="S68" i="30"/>
  <c r="T68" i="30" s="1"/>
  <c r="R69" i="30"/>
  <c r="S69" i="30"/>
  <c r="T69" i="30"/>
  <c r="R70" i="30"/>
  <c r="S70" i="30"/>
  <c r="T70" i="30"/>
  <c r="R71" i="30"/>
  <c r="S71" i="30"/>
  <c r="T71" i="30" s="1"/>
  <c r="R72" i="30"/>
  <c r="S72" i="30"/>
  <c r="T72" i="30" s="1"/>
  <c r="R73" i="30"/>
  <c r="S73" i="30"/>
  <c r="T73" i="30"/>
  <c r="R74" i="30"/>
  <c r="S74" i="30"/>
  <c r="T74" i="30"/>
  <c r="R75" i="30"/>
  <c r="S75" i="30"/>
  <c r="T75" i="30" s="1"/>
  <c r="R76" i="30"/>
  <c r="S76" i="30"/>
  <c r="T76" i="30" s="1"/>
  <c r="R77" i="30"/>
  <c r="S77" i="30"/>
  <c r="T77" i="30"/>
  <c r="R78" i="30"/>
  <c r="S78" i="30"/>
  <c r="T78" i="30"/>
  <c r="R79" i="30"/>
  <c r="S79" i="30"/>
  <c r="T79" i="30" s="1"/>
  <c r="R80" i="30"/>
  <c r="S80" i="30"/>
  <c r="T80" i="30" s="1"/>
  <c r="R81" i="30"/>
  <c r="S81" i="30"/>
  <c r="T81" i="30"/>
  <c r="R82" i="30"/>
  <c r="S82" i="30"/>
  <c r="T82" i="30"/>
  <c r="R83" i="30"/>
  <c r="S83" i="30"/>
  <c r="T83" i="30" s="1"/>
  <c r="R84" i="30"/>
  <c r="S84" i="30"/>
  <c r="T84" i="30" s="1"/>
  <c r="R85" i="30"/>
  <c r="S85" i="30"/>
  <c r="T85" i="30"/>
  <c r="R86" i="30"/>
  <c r="S86" i="30"/>
  <c r="T86" i="30"/>
  <c r="R87" i="30"/>
  <c r="S87" i="30"/>
  <c r="T87" i="30" s="1"/>
  <c r="R88" i="30"/>
  <c r="S88" i="30"/>
  <c r="T88" i="30" s="1"/>
  <c r="R89" i="30"/>
  <c r="S89" i="30"/>
  <c r="T89" i="30"/>
  <c r="R90" i="30"/>
  <c r="S90" i="30"/>
  <c r="T90" i="30"/>
  <c r="R91" i="30"/>
  <c r="S91" i="30"/>
  <c r="T91" i="30" s="1"/>
  <c r="R92" i="30"/>
  <c r="S92" i="30"/>
  <c r="T92" i="30" s="1"/>
  <c r="R93" i="30"/>
  <c r="S93" i="30"/>
  <c r="T93" i="30"/>
  <c r="R94" i="30"/>
  <c r="S94" i="30"/>
  <c r="T94" i="30"/>
  <c r="R95" i="30"/>
  <c r="S95" i="30"/>
  <c r="T95" i="30" s="1"/>
  <c r="R96" i="30"/>
  <c r="S96" i="30"/>
  <c r="T96" i="30" s="1"/>
  <c r="R97" i="30"/>
  <c r="S97" i="30"/>
  <c r="T97" i="30"/>
  <c r="R98" i="30"/>
  <c r="S98" i="30"/>
  <c r="T98" i="30"/>
  <c r="R99" i="30"/>
  <c r="S99" i="30"/>
  <c r="T99" i="30" s="1"/>
  <c r="R100" i="30"/>
  <c r="S100" i="30"/>
  <c r="T100" i="30" s="1"/>
  <c r="R101" i="30"/>
  <c r="S101" i="30"/>
  <c r="T101" i="30"/>
  <c r="R102" i="30"/>
  <c r="S102" i="30"/>
  <c r="T102" i="30"/>
  <c r="R103" i="30"/>
  <c r="S103" i="30"/>
  <c r="T103" i="30" s="1"/>
  <c r="R104" i="30"/>
  <c r="S104" i="30"/>
  <c r="T104" i="30" s="1"/>
  <c r="R105" i="30"/>
  <c r="S105" i="30"/>
  <c r="T105" i="30"/>
  <c r="R106" i="30"/>
  <c r="S106" i="30"/>
  <c r="T106" i="30"/>
  <c r="R107" i="30"/>
  <c r="S107" i="30"/>
  <c r="T107" i="30" s="1"/>
  <c r="R108" i="30"/>
  <c r="S108" i="30"/>
  <c r="T108" i="30" s="1"/>
  <c r="R109" i="30"/>
  <c r="S109" i="30"/>
  <c r="T109" i="30"/>
  <c r="R110" i="30"/>
  <c r="S110" i="30"/>
  <c r="T110" i="30"/>
  <c r="R111" i="30"/>
  <c r="S111" i="30"/>
  <c r="T111" i="30"/>
  <c r="R112" i="30"/>
  <c r="S112" i="30"/>
  <c r="T112" i="30" s="1"/>
  <c r="R113" i="30"/>
  <c r="S113" i="30"/>
  <c r="T113" i="30"/>
  <c r="R114" i="30"/>
  <c r="S114" i="30"/>
  <c r="T114" i="30"/>
  <c r="R115" i="30"/>
  <c r="S115" i="30"/>
  <c r="T115" i="30" s="1"/>
  <c r="R116" i="30"/>
  <c r="S116" i="30"/>
  <c r="T116" i="30" s="1"/>
  <c r="R117" i="30"/>
  <c r="S117" i="30"/>
  <c r="T117" i="30"/>
  <c r="R118" i="30"/>
  <c r="S118" i="30"/>
  <c r="T118" i="30"/>
  <c r="R119" i="30"/>
  <c r="S119" i="30"/>
  <c r="T119" i="30" s="1"/>
  <c r="R120" i="30"/>
  <c r="S120" i="30"/>
  <c r="T120" i="30" s="1"/>
  <c r="R121" i="30"/>
  <c r="S121" i="30"/>
  <c r="T121" i="30"/>
  <c r="R122" i="30"/>
  <c r="S122" i="30"/>
  <c r="T122" i="30"/>
  <c r="R123" i="30"/>
  <c r="S123" i="30"/>
  <c r="T123" i="30"/>
  <c r="R124" i="30"/>
  <c r="S124" i="30"/>
  <c r="T124" i="30" s="1"/>
  <c r="R125" i="30"/>
  <c r="S125" i="30"/>
  <c r="T125" i="30"/>
  <c r="R126" i="30"/>
  <c r="S126" i="30"/>
  <c r="T126" i="30"/>
  <c r="R127" i="30"/>
  <c r="S127" i="30"/>
  <c r="T127" i="30"/>
  <c r="R128" i="30"/>
  <c r="S128" i="30"/>
  <c r="T128" i="30" s="1"/>
  <c r="R129" i="30"/>
  <c r="S129" i="30"/>
  <c r="T129" i="30"/>
  <c r="R130" i="30"/>
  <c r="S130" i="30"/>
  <c r="T130" i="30"/>
  <c r="R131" i="30"/>
  <c r="S131" i="30"/>
  <c r="T131" i="30"/>
  <c r="R132" i="30"/>
  <c r="S132" i="30"/>
  <c r="T132" i="30" s="1"/>
  <c r="R133" i="30"/>
  <c r="S133" i="30"/>
  <c r="T133" i="30"/>
  <c r="R134" i="30"/>
  <c r="S134" i="30"/>
  <c r="T134" i="30"/>
  <c r="R135" i="30"/>
  <c r="S135" i="30"/>
  <c r="T135" i="30"/>
  <c r="R136" i="30"/>
  <c r="S136" i="30"/>
  <c r="T136" i="30" s="1"/>
  <c r="R137" i="30"/>
  <c r="S137" i="30"/>
  <c r="T137" i="30"/>
  <c r="R138" i="30"/>
  <c r="S138" i="30"/>
  <c r="T138" i="30"/>
  <c r="R139" i="30"/>
  <c r="S139" i="30"/>
  <c r="T139" i="30"/>
  <c r="R140" i="30"/>
  <c r="S140" i="30"/>
  <c r="T140" i="30" s="1"/>
  <c r="R141" i="30"/>
  <c r="S141" i="30"/>
  <c r="T141" i="30"/>
  <c r="R142" i="30"/>
  <c r="S142" i="30"/>
  <c r="T142" i="30"/>
  <c r="R143" i="30"/>
  <c r="S143" i="30"/>
  <c r="T143" i="30"/>
  <c r="R144" i="30"/>
  <c r="S144" i="30"/>
  <c r="T144" i="30" s="1"/>
  <c r="R145" i="30"/>
  <c r="S145" i="30"/>
  <c r="T145" i="30"/>
  <c r="R146" i="30"/>
  <c r="S146" i="30"/>
  <c r="T146" i="30"/>
  <c r="R147" i="30"/>
  <c r="S147" i="30"/>
  <c r="T147" i="30"/>
  <c r="R148" i="30"/>
  <c r="S148" i="30"/>
  <c r="T148" i="30" s="1"/>
  <c r="R149" i="30"/>
  <c r="S149" i="30"/>
  <c r="T149" i="30"/>
  <c r="R150" i="30"/>
  <c r="S150" i="30"/>
  <c r="T150" i="30"/>
  <c r="R151" i="30"/>
  <c r="S151" i="30"/>
  <c r="T151" i="30"/>
  <c r="R152" i="30"/>
  <c r="S152" i="30"/>
  <c r="T152" i="30" s="1"/>
  <c r="R153" i="30"/>
  <c r="S153" i="30"/>
  <c r="T153" i="30"/>
  <c r="R154" i="30"/>
  <c r="S154" i="30"/>
  <c r="T154" i="30"/>
  <c r="R155" i="30"/>
  <c r="S155" i="30"/>
  <c r="T155" i="30"/>
  <c r="R156" i="30"/>
  <c r="S156" i="30"/>
  <c r="T156" i="30" s="1"/>
  <c r="R157" i="30"/>
  <c r="S157" i="30"/>
  <c r="T157" i="30"/>
  <c r="R158" i="30"/>
  <c r="S158" i="30"/>
  <c r="T158" i="30"/>
  <c r="R159" i="30"/>
  <c r="S159" i="30"/>
  <c r="T159" i="30" s="1"/>
  <c r="R160" i="30"/>
  <c r="S160" i="30"/>
  <c r="T160" i="30" s="1"/>
  <c r="R161" i="30"/>
  <c r="S161" i="30"/>
  <c r="T161" i="30"/>
  <c r="R162" i="30"/>
  <c r="S162" i="30"/>
  <c r="T162" i="30"/>
  <c r="R163" i="30"/>
  <c r="S163" i="30"/>
  <c r="T163" i="30"/>
  <c r="R164" i="30"/>
  <c r="S164" i="30"/>
  <c r="T164" i="30" s="1"/>
  <c r="R165" i="30"/>
  <c r="S165" i="30"/>
  <c r="T165" i="30"/>
  <c r="R166" i="30"/>
  <c r="S166" i="30"/>
  <c r="T166" i="30"/>
  <c r="R167" i="30"/>
  <c r="S167" i="30"/>
  <c r="T167" i="30" s="1"/>
  <c r="R168" i="30"/>
  <c r="S168" i="30"/>
  <c r="T168" i="30" s="1"/>
  <c r="R169" i="30"/>
  <c r="S169" i="30"/>
  <c r="T169" i="30"/>
  <c r="R170" i="30"/>
  <c r="S170" i="30"/>
  <c r="T170" i="30"/>
  <c r="R171" i="30"/>
  <c r="S171" i="30"/>
  <c r="T171" i="30" s="1"/>
  <c r="R172" i="30"/>
  <c r="S172" i="30"/>
  <c r="T172" i="30" s="1"/>
  <c r="R173" i="30"/>
  <c r="S173" i="30"/>
  <c r="T173" i="30"/>
  <c r="R174" i="30"/>
  <c r="S174" i="30"/>
  <c r="T174" i="30"/>
  <c r="R175" i="30"/>
  <c r="S175" i="30"/>
  <c r="T175" i="30" s="1"/>
  <c r="R176" i="30"/>
  <c r="S176" i="30"/>
  <c r="T176" i="30" s="1"/>
  <c r="R177" i="30"/>
  <c r="S177" i="30"/>
  <c r="T177" i="30"/>
  <c r="R178" i="30"/>
  <c r="S178" i="30"/>
  <c r="T178" i="30"/>
  <c r="R179" i="30"/>
  <c r="S179" i="30"/>
  <c r="T179" i="30" s="1"/>
  <c r="R180" i="30"/>
  <c r="S180" i="30"/>
  <c r="T180" i="30" s="1"/>
  <c r="R181" i="30"/>
  <c r="S181" i="30"/>
  <c r="T181" i="30"/>
  <c r="R182" i="30"/>
  <c r="S182" i="30"/>
  <c r="T182" i="30"/>
  <c r="R183" i="30"/>
  <c r="S183" i="30"/>
  <c r="T183" i="30" s="1"/>
  <c r="R184" i="30"/>
  <c r="S184" i="30"/>
  <c r="T184" i="30" s="1"/>
  <c r="R185" i="30"/>
  <c r="S185" i="30"/>
  <c r="T185" i="30"/>
  <c r="R186" i="30"/>
  <c r="S186" i="30"/>
  <c r="T186" i="30"/>
  <c r="R187" i="30"/>
  <c r="S187" i="30"/>
  <c r="T187" i="30" s="1"/>
  <c r="R188" i="30"/>
  <c r="S188" i="30"/>
  <c r="T188" i="30" s="1"/>
  <c r="R189" i="30"/>
  <c r="S189" i="30"/>
  <c r="T189" i="30"/>
  <c r="R190" i="30"/>
  <c r="S190" i="30"/>
  <c r="T190" i="30"/>
  <c r="R191" i="30"/>
  <c r="S191" i="30"/>
  <c r="T191" i="30" s="1"/>
  <c r="R192" i="30"/>
  <c r="S192" i="30"/>
  <c r="T192" i="30" s="1"/>
  <c r="R193" i="30"/>
  <c r="S193" i="30"/>
  <c r="T193" i="30"/>
  <c r="R194" i="30"/>
  <c r="S194" i="30"/>
  <c r="T194" i="30"/>
  <c r="R195" i="30"/>
  <c r="S195" i="30"/>
  <c r="T195" i="30" s="1"/>
  <c r="R196" i="30"/>
  <c r="S196" i="30"/>
  <c r="T196" i="30" s="1"/>
  <c r="R197" i="30"/>
  <c r="S197" i="30"/>
  <c r="T197" i="30"/>
  <c r="R198" i="30"/>
  <c r="S198" i="30"/>
  <c r="T198" i="30"/>
  <c r="R199" i="30"/>
  <c r="S199" i="30"/>
  <c r="T199" i="30" s="1"/>
  <c r="R200" i="30"/>
  <c r="S200" i="30"/>
  <c r="T200" i="30" s="1"/>
  <c r="R201" i="30"/>
  <c r="S201" i="30"/>
  <c r="T201" i="30"/>
  <c r="R202" i="30"/>
  <c r="S202" i="30"/>
  <c r="T202" i="30"/>
  <c r="R203" i="30"/>
  <c r="S203" i="30"/>
  <c r="T203" i="30" s="1"/>
  <c r="R204" i="30"/>
  <c r="S204" i="30"/>
  <c r="T204" i="30" s="1"/>
  <c r="R205" i="30"/>
  <c r="S205" i="30"/>
  <c r="T205" i="30"/>
  <c r="R206" i="30"/>
  <c r="S206" i="30"/>
  <c r="T206" i="30"/>
  <c r="R207" i="30"/>
  <c r="S207" i="30"/>
  <c r="T207" i="30" s="1"/>
  <c r="R208" i="30"/>
  <c r="S208" i="30"/>
  <c r="T208" i="30" s="1"/>
  <c r="R209" i="30"/>
  <c r="S209" i="30"/>
  <c r="T209" i="30"/>
  <c r="R210" i="30"/>
  <c r="S210" i="30"/>
  <c r="T210" i="30"/>
  <c r="R211" i="30"/>
  <c r="S211" i="30"/>
  <c r="T211" i="30" s="1"/>
  <c r="R212" i="30"/>
  <c r="S212" i="30"/>
  <c r="T212" i="30" s="1"/>
  <c r="R213" i="30"/>
  <c r="S213" i="30"/>
  <c r="T213" i="30"/>
  <c r="R214" i="30"/>
  <c r="S214" i="30"/>
  <c r="T214" i="30"/>
  <c r="R215" i="30"/>
  <c r="S215" i="30"/>
  <c r="T215" i="30" s="1"/>
  <c r="R216" i="30"/>
  <c r="S216" i="30"/>
  <c r="T216" i="30" s="1"/>
  <c r="R217" i="30"/>
  <c r="S217" i="30"/>
  <c r="T217" i="30"/>
  <c r="R218" i="30"/>
  <c r="S218" i="30"/>
  <c r="T218" i="30"/>
  <c r="R219" i="30"/>
  <c r="S219" i="30"/>
  <c r="T219" i="30" s="1"/>
  <c r="R220" i="30"/>
  <c r="S220" i="30"/>
  <c r="T220" i="30" s="1"/>
  <c r="R221" i="30"/>
  <c r="S221" i="30"/>
  <c r="T221" i="30"/>
  <c r="R222" i="30"/>
  <c r="S222" i="30"/>
  <c r="T222" i="30"/>
  <c r="R223" i="30"/>
  <c r="S223" i="30"/>
  <c r="T223" i="30" s="1"/>
  <c r="R224" i="30"/>
  <c r="S224" i="30"/>
  <c r="T224" i="30" s="1"/>
  <c r="R225" i="30"/>
  <c r="S225" i="30"/>
  <c r="T225" i="30"/>
  <c r="R226" i="30"/>
  <c r="S226" i="30"/>
  <c r="T226" i="30"/>
  <c r="R227" i="30"/>
  <c r="S227" i="30"/>
  <c r="T227" i="30" s="1"/>
  <c r="R228" i="30"/>
  <c r="S228" i="30"/>
  <c r="T228" i="30" s="1"/>
  <c r="R229" i="30"/>
  <c r="S229" i="30"/>
  <c r="T229" i="30"/>
  <c r="R230" i="30"/>
  <c r="S230" i="30"/>
  <c r="T230" i="30"/>
  <c r="R231" i="30"/>
  <c r="S231" i="30"/>
  <c r="T231" i="30" s="1"/>
  <c r="R232" i="30"/>
  <c r="S232" i="30"/>
  <c r="T232" i="30" s="1"/>
  <c r="R233" i="30"/>
  <c r="S233" i="30"/>
  <c r="T233" i="30"/>
  <c r="R234" i="30"/>
  <c r="S234" i="30"/>
  <c r="T234" i="30"/>
  <c r="R235" i="30"/>
  <c r="S235" i="30"/>
  <c r="T235" i="30" s="1"/>
  <c r="R236" i="30"/>
  <c r="S236" i="30"/>
  <c r="T236" i="30" s="1"/>
  <c r="R237" i="30"/>
  <c r="S237" i="30"/>
  <c r="T237" i="30"/>
  <c r="R238" i="30"/>
  <c r="S238" i="30"/>
  <c r="T238" i="30"/>
  <c r="R239" i="30"/>
  <c r="S239" i="30"/>
  <c r="T239" i="30" s="1"/>
  <c r="R240" i="30"/>
  <c r="S240" i="30"/>
  <c r="T240" i="30" s="1"/>
  <c r="R241" i="30"/>
  <c r="S241" i="30"/>
  <c r="T241" i="30"/>
  <c r="R242" i="30"/>
  <c r="S242" i="30"/>
  <c r="T242" i="30"/>
  <c r="R243" i="30"/>
  <c r="S243" i="30"/>
  <c r="T243" i="30" s="1"/>
  <c r="R244" i="30"/>
  <c r="S244" i="30"/>
  <c r="T244" i="30" s="1"/>
  <c r="R245" i="30"/>
  <c r="S245" i="30"/>
  <c r="T245" i="30"/>
  <c r="R246" i="30"/>
  <c r="S246" i="30"/>
  <c r="T246" i="30"/>
  <c r="R247" i="30"/>
  <c r="S247" i="30"/>
  <c r="T247" i="30" s="1"/>
  <c r="R248" i="30"/>
  <c r="S248" i="30"/>
  <c r="T248" i="30" s="1"/>
  <c r="R249" i="30"/>
  <c r="S249" i="30"/>
  <c r="T249" i="30"/>
  <c r="R250" i="30"/>
  <c r="S250" i="30"/>
  <c r="T250" i="30"/>
  <c r="R251" i="30"/>
  <c r="S251" i="30"/>
  <c r="T251" i="30" s="1"/>
  <c r="R252" i="30"/>
  <c r="S252" i="30"/>
  <c r="T252" i="30" s="1"/>
  <c r="R253" i="30"/>
  <c r="S253" i="30"/>
  <c r="T253" i="30"/>
  <c r="R254" i="30"/>
  <c r="S254" i="30"/>
  <c r="T254" i="30"/>
  <c r="R255" i="30"/>
  <c r="S255" i="30"/>
  <c r="T255" i="30" s="1"/>
  <c r="R256" i="30"/>
  <c r="S256" i="30"/>
  <c r="T256" i="30" s="1"/>
  <c r="R257" i="30"/>
  <c r="S257" i="30"/>
  <c r="T257" i="30"/>
  <c r="R258" i="30"/>
  <c r="S258" i="30"/>
  <c r="T258" i="30"/>
  <c r="R259" i="30"/>
  <c r="S259" i="30"/>
  <c r="T259" i="30" s="1"/>
  <c r="R260" i="30"/>
  <c r="S260" i="30"/>
  <c r="T260" i="30" s="1"/>
  <c r="R261" i="30"/>
  <c r="S261" i="30"/>
  <c r="T261" i="30"/>
  <c r="R262" i="30"/>
  <c r="S262" i="30"/>
  <c r="T262" i="30"/>
  <c r="R263" i="30"/>
  <c r="S263" i="30"/>
  <c r="T263" i="30" s="1"/>
  <c r="R264" i="30"/>
  <c r="S264" i="30"/>
  <c r="T264" i="30" s="1"/>
  <c r="R265" i="30"/>
  <c r="S265" i="30"/>
  <c r="T265" i="30"/>
  <c r="R266" i="30"/>
  <c r="S266" i="30"/>
  <c r="T266" i="30"/>
  <c r="R267" i="30"/>
  <c r="S267" i="30"/>
  <c r="T267" i="30" s="1"/>
  <c r="R268" i="30"/>
  <c r="S268" i="30"/>
  <c r="T268" i="30" s="1"/>
  <c r="R269" i="30"/>
  <c r="S269" i="30"/>
  <c r="T269" i="30"/>
  <c r="R270" i="30"/>
  <c r="S270" i="30"/>
  <c r="T270" i="30"/>
  <c r="R271" i="30"/>
  <c r="S271" i="30"/>
  <c r="T271" i="30" s="1"/>
  <c r="D8" i="25"/>
  <c r="D9" i="25"/>
  <c r="D10" i="25"/>
  <c r="D11" i="25"/>
  <c r="D12" i="25"/>
  <c r="D13" i="25"/>
  <c r="D14" i="25"/>
  <c r="D15" i="25"/>
  <c r="D16" i="25"/>
  <c r="D17" i="25"/>
  <c r="D18" i="25"/>
  <c r="D19" i="25"/>
  <c r="D20" i="25"/>
  <c r="D21" i="25"/>
  <c r="D22" i="25"/>
  <c r="D23" i="25"/>
  <c r="D24" i="25"/>
  <c r="D25" i="25"/>
  <c r="D26" i="25"/>
  <c r="D27" i="25"/>
  <c r="D28" i="25"/>
  <c r="D29" i="25"/>
  <c r="D30" i="25"/>
  <c r="D31" i="25"/>
  <c r="D32" i="25"/>
  <c r="D33" i="25"/>
  <c r="D34" i="25"/>
  <c r="D35" i="25"/>
  <c r="D36" i="25"/>
  <c r="D37" i="25"/>
  <c r="D38" i="25"/>
  <c r="D39" i="25"/>
  <c r="D40" i="25"/>
  <c r="D41" i="25"/>
  <c r="D42" i="25"/>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108" i="25"/>
  <c r="D109" i="25"/>
  <c r="D110" i="25"/>
  <c r="D111" i="25"/>
  <c r="D112" i="25"/>
  <c r="D113" i="25"/>
  <c r="D114" i="25"/>
  <c r="D115" i="25"/>
  <c r="D116" i="25"/>
  <c r="D117" i="25"/>
  <c r="D118" i="25"/>
  <c r="D119" i="25"/>
  <c r="D120" i="25"/>
  <c r="D121" i="25"/>
  <c r="D122" i="25"/>
  <c r="D123" i="25"/>
  <c r="D124" i="25"/>
  <c r="D125" i="25"/>
  <c r="D126" i="25"/>
  <c r="D127" i="25"/>
  <c r="D128" i="25"/>
  <c r="D129" i="25"/>
  <c r="D130" i="25"/>
  <c r="D131" i="25"/>
  <c r="D132" i="25"/>
  <c r="D133" i="25"/>
  <c r="D134" i="25"/>
  <c r="D135" i="25"/>
  <c r="D136" i="25"/>
  <c r="D137" i="25"/>
  <c r="D138" i="25"/>
  <c r="D139" i="25"/>
  <c r="D140" i="25"/>
  <c r="D141" i="25"/>
  <c r="D142" i="25"/>
  <c r="D143" i="25"/>
  <c r="D144" i="25"/>
  <c r="D145" i="25"/>
  <c r="D146" i="25"/>
  <c r="D147" i="25"/>
  <c r="D148" i="25"/>
  <c r="D149" i="25"/>
  <c r="D150" i="25"/>
  <c r="D151" i="25"/>
  <c r="D152" i="25"/>
  <c r="D153" i="25"/>
  <c r="D154" i="25"/>
  <c r="D155" i="25"/>
  <c r="D156" i="25"/>
  <c r="D157" i="25"/>
  <c r="D158" i="25"/>
  <c r="D159" i="25"/>
  <c r="D160" i="25"/>
  <c r="D161" i="25"/>
  <c r="D162" i="25"/>
  <c r="D163" i="25"/>
  <c r="D164" i="25"/>
  <c r="D165" i="25"/>
  <c r="D166" i="25"/>
  <c r="D167" i="25"/>
  <c r="D168" i="25"/>
  <c r="D169" i="25"/>
  <c r="D170" i="25"/>
  <c r="D171" i="25"/>
  <c r="D172" i="25"/>
  <c r="D173" i="25"/>
  <c r="D174" i="25"/>
  <c r="D175" i="25"/>
  <c r="D176" i="25"/>
  <c r="D177" i="25"/>
  <c r="D178" i="25"/>
  <c r="D179" i="25"/>
  <c r="D180" i="25"/>
  <c r="D181" i="25"/>
  <c r="D182" i="25"/>
  <c r="D183" i="25"/>
  <c r="D184" i="25"/>
  <c r="D185" i="25"/>
  <c r="D186" i="25"/>
  <c r="D187" i="25"/>
  <c r="D188" i="25"/>
  <c r="D189" i="25"/>
  <c r="D190" i="25"/>
  <c r="D191" i="25"/>
  <c r="D192" i="25"/>
  <c r="D193" i="25"/>
  <c r="D194" i="25"/>
  <c r="D195" i="25"/>
  <c r="D196" i="25"/>
  <c r="D197" i="25"/>
  <c r="D198" i="25"/>
  <c r="D199" i="25"/>
  <c r="D200" i="25"/>
  <c r="D201" i="25"/>
  <c r="D202" i="25"/>
  <c r="D203" i="25"/>
  <c r="D204" i="25"/>
  <c r="D205" i="25"/>
  <c r="D206" i="25"/>
  <c r="D207" i="25"/>
  <c r="D208" i="25"/>
  <c r="D209" i="25"/>
  <c r="D210" i="25"/>
  <c r="D211" i="25"/>
  <c r="D212" i="25"/>
  <c r="D213" i="25"/>
  <c r="D214" i="25"/>
  <c r="D215" i="25"/>
  <c r="D216" i="25"/>
  <c r="D217" i="25"/>
  <c r="D218" i="25"/>
  <c r="D219" i="25"/>
  <c r="D220" i="25"/>
  <c r="D221" i="25"/>
  <c r="D222" i="25"/>
  <c r="D223" i="25"/>
  <c r="D224" i="25"/>
  <c r="D225" i="25"/>
  <c r="D226" i="25"/>
  <c r="D227" i="25"/>
  <c r="D228" i="25"/>
  <c r="D229" i="25"/>
  <c r="D230" i="25"/>
  <c r="D231" i="25"/>
  <c r="D232" i="25"/>
  <c r="D233" i="25"/>
  <c r="D234" i="25"/>
  <c r="D235" i="25"/>
  <c r="D236" i="25"/>
  <c r="D237" i="25"/>
  <c r="D238" i="25"/>
  <c r="D239" i="25"/>
  <c r="D240" i="25"/>
  <c r="D241" i="25"/>
  <c r="D242" i="25"/>
  <c r="D243" i="25"/>
  <c r="D244" i="25"/>
  <c r="D245" i="25"/>
  <c r="D246" i="25"/>
  <c r="D247" i="25"/>
  <c r="D248" i="25"/>
  <c r="D249" i="25"/>
  <c r="D250" i="25"/>
  <c r="D251" i="25"/>
  <c r="D252" i="25"/>
  <c r="D253" i="25"/>
  <c r="D254" i="25"/>
  <c r="D255" i="25"/>
  <c r="D256" i="25"/>
  <c r="D257" i="25"/>
  <c r="D258" i="25"/>
  <c r="D259" i="25"/>
  <c r="D260" i="25"/>
  <c r="D261" i="25"/>
  <c r="D262" i="25"/>
  <c r="D263" i="25"/>
  <c r="D264" i="25"/>
  <c r="D265" i="25"/>
  <c r="D266" i="25"/>
  <c r="D267" i="25"/>
  <c r="D268" i="25"/>
  <c r="D269" i="25"/>
  <c r="D270" i="25"/>
  <c r="D271" i="25"/>
  <c r="D272" i="25"/>
  <c r="D273" i="25"/>
  <c r="D274" i="25"/>
  <c r="D275" i="25"/>
  <c r="D276" i="25"/>
  <c r="D277" i="25"/>
  <c r="D278" i="25"/>
  <c r="D279" i="25"/>
  <c r="D280" i="25"/>
  <c r="D281" i="25"/>
  <c r="D282" i="25"/>
  <c r="D283" i="25"/>
  <c r="D284" i="25"/>
  <c r="D285" i="25"/>
  <c r="D286" i="25"/>
  <c r="D287" i="25"/>
  <c r="D288" i="25"/>
  <c r="D289" i="25"/>
  <c r="D290" i="25"/>
  <c r="D291" i="25"/>
  <c r="D292" i="25"/>
  <c r="D293" i="25"/>
  <c r="D294" i="25"/>
  <c r="D295" i="25"/>
  <c r="D296" i="25"/>
  <c r="D297" i="25"/>
  <c r="D298" i="25"/>
  <c r="D299" i="25"/>
  <c r="D300" i="25"/>
  <c r="D301" i="25"/>
  <c r="D302" i="25"/>
  <c r="D303" i="25"/>
  <c r="D304" i="25"/>
  <c r="D305" i="25"/>
  <c r="D306" i="25"/>
  <c r="D307" i="25"/>
  <c r="D308" i="25"/>
  <c r="D309" i="25"/>
  <c r="D310" i="25"/>
  <c r="D311" i="25"/>
  <c r="D312" i="25"/>
  <c r="D313" i="25"/>
  <c r="D314" i="25"/>
  <c r="D315" i="25"/>
  <c r="D316" i="25"/>
  <c r="D317" i="25"/>
  <c r="D318" i="25"/>
  <c r="D319" i="25"/>
  <c r="D320" i="25"/>
  <c r="D321" i="25"/>
  <c r="D322" i="25"/>
  <c r="D323" i="25"/>
  <c r="D324" i="25"/>
  <c r="D325" i="25"/>
  <c r="D326" i="25"/>
  <c r="D327" i="25"/>
  <c r="D328" i="25"/>
  <c r="D329" i="25"/>
  <c r="D330" i="25"/>
  <c r="D331" i="25"/>
  <c r="D332" i="25"/>
  <c r="D333" i="25"/>
  <c r="D334" i="25"/>
  <c r="D335" i="25"/>
  <c r="D336" i="25"/>
  <c r="D337" i="25"/>
  <c r="D338" i="25"/>
  <c r="D339" i="25"/>
  <c r="D340" i="25"/>
  <c r="D341" i="25"/>
  <c r="D342" i="25"/>
  <c r="D343" i="25"/>
  <c r="D344" i="25"/>
  <c r="D345" i="25"/>
  <c r="D346" i="25"/>
  <c r="D347" i="25"/>
  <c r="D348" i="25"/>
  <c r="D349" i="25"/>
  <c r="D350" i="25"/>
  <c r="D351" i="25"/>
  <c r="D352" i="25"/>
  <c r="D353" i="25"/>
  <c r="D354" i="25"/>
  <c r="D355" i="25"/>
  <c r="D356" i="25"/>
  <c r="D357" i="25"/>
  <c r="D358" i="25"/>
  <c r="D359" i="25"/>
  <c r="D360" i="25"/>
  <c r="D361" i="25"/>
  <c r="D362" i="25"/>
  <c r="D363" i="25"/>
  <c r="D364" i="25"/>
  <c r="D365" i="25"/>
  <c r="D366" i="25"/>
  <c r="D367" i="25"/>
  <c r="D368" i="25"/>
  <c r="D369" i="25"/>
  <c r="D370" i="25"/>
  <c r="D371" i="25"/>
  <c r="D372" i="25"/>
  <c r="D373" i="25"/>
  <c r="D374" i="25"/>
  <c r="D375" i="25"/>
  <c r="D376" i="25"/>
  <c r="D377" i="25"/>
  <c r="D378" i="25"/>
  <c r="D379" i="25"/>
  <c r="D380" i="25"/>
  <c r="D381" i="25"/>
  <c r="D382" i="25"/>
  <c r="D383" i="25"/>
  <c r="D384" i="25"/>
  <c r="D385" i="25"/>
  <c r="D386" i="25"/>
  <c r="D387" i="25"/>
  <c r="D388" i="25"/>
  <c r="D389" i="25"/>
  <c r="D390" i="25"/>
  <c r="D391" i="25"/>
  <c r="D392" i="25"/>
  <c r="D393" i="25"/>
  <c r="D394" i="25"/>
  <c r="D395" i="25"/>
  <c r="D396" i="25"/>
  <c r="D397" i="25"/>
  <c r="D398" i="25"/>
  <c r="D399" i="25"/>
  <c r="D400" i="25"/>
  <c r="D401" i="25"/>
  <c r="D402" i="25"/>
  <c r="D403" i="25"/>
  <c r="D404" i="25"/>
  <c r="D405" i="25"/>
  <c r="D406" i="25"/>
  <c r="D407" i="25"/>
  <c r="D408" i="25"/>
  <c r="D409" i="25"/>
  <c r="D410" i="25"/>
  <c r="D411" i="25"/>
  <c r="D412" i="25"/>
  <c r="D413" i="25"/>
  <c r="D414" i="25"/>
  <c r="D415" i="25"/>
  <c r="D416" i="25"/>
  <c r="D417" i="25"/>
  <c r="D418" i="25"/>
  <c r="D419" i="25"/>
  <c r="D420" i="25"/>
  <c r="D421" i="25"/>
  <c r="D422" i="25"/>
  <c r="D423" i="25"/>
  <c r="D424" i="25"/>
  <c r="D425" i="25"/>
  <c r="D426" i="25"/>
  <c r="D427" i="25"/>
  <c r="D428" i="25"/>
  <c r="D429" i="25"/>
  <c r="D430" i="25"/>
  <c r="D431" i="25"/>
  <c r="D432" i="25"/>
  <c r="D433" i="25"/>
  <c r="D434" i="25"/>
  <c r="D435" i="25"/>
  <c r="D436" i="25"/>
  <c r="D437" i="25"/>
  <c r="D438" i="25"/>
  <c r="D439" i="25"/>
  <c r="D440" i="25"/>
  <c r="D441" i="25"/>
  <c r="D442" i="25"/>
  <c r="D443" i="25"/>
  <c r="D444" i="25"/>
  <c r="D445" i="25"/>
  <c r="D446" i="25"/>
  <c r="D447" i="25"/>
  <c r="D448" i="25"/>
  <c r="D449" i="25"/>
  <c r="D450" i="25"/>
  <c r="D451" i="25"/>
  <c r="D2" i="25" l="1"/>
  <c r="D3" i="25"/>
  <c r="D4" i="25"/>
  <c r="D5" i="25"/>
  <c r="D6" i="25"/>
  <c r="D7" i="25"/>
  <c r="N101" i="10"/>
  <c r="I100" i="10"/>
  <c r="N100" i="10"/>
  <c r="I101" i="10"/>
  <c r="I102" i="10"/>
  <c r="N102" i="10" l="1"/>
  <c r="I103"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Admin\Documents\My Data Sources\DESKTOP-1HIM1PK_SQLEXPRESS Allo FacebookRaw.odc" keepAlive="1" name="DESKTOP-1HIM1PK_SQLEXPRESS Allo FacebookRaw" type="5" refreshedVersion="4" background="1" saveData="1">
    <dbPr connection="Provider=SQLOLEDB.1;Integrated Security=SSPI;Persist Security Info=True;Initial Catalog=Allo;Data Source=DESKTOP-1HIM1PK\SQLEXPRESS;Use Procedure for Prepare=1;Auto Translate=True;Packet Size=4096;Workstation ID=DESKTOP-1HIM1PK;Use Encryption for Data=False;Tag with column collation when possible=False" command="&quot;Allo&quot;.&quot;dbo&quot;.&quot;FacebookRaw&quot;" commandType="3"/>
  </connection>
  <connection id="2" xr16:uid="{00000000-0015-0000-FFFF-FFFF01000000}" odcFile="C:\Users\Admin\Documents\My Data Sources\DESKTOP-1HIM1PK_SQLEXPRESS Allo GoogleRaw.odc" keepAlive="1" name="DESKTOP-1HIM1PK_SQLEXPRESS Allo GoogleRaw" type="5" refreshedVersion="4" background="1" saveData="1">
    <dbPr connection="Provider=SQLOLEDB.1;Integrated Security=SSPI;Persist Security Info=True;Initial Catalog=Allo;Data Source=DESKTOP-1HIM1PK\SQLEXPRESS;Use Procedure for Prepare=1;Auto Translate=True;Packet Size=4096;Workstation ID=DESKTOP-1HIM1PK;Use Encryption for Data=False;Tag with column collation when possible=False" command="&quot;Allo&quot;.&quot;dbo&quot;.&quot;GoogleRaw&quot;" commandType="3"/>
  </connection>
</connections>
</file>

<file path=xl/sharedStrings.xml><?xml version="1.0" encoding="utf-8"?>
<sst xmlns="http://schemas.openxmlformats.org/spreadsheetml/2006/main" count="1740" uniqueCount="118">
  <si>
    <t>Date</t>
  </si>
  <si>
    <t>Clicks_Traffic</t>
  </si>
  <si>
    <t>CTR</t>
  </si>
  <si>
    <t>Leads</t>
  </si>
  <si>
    <t>Traffic_to_Lead</t>
  </si>
  <si>
    <t>Call_Conversion</t>
  </si>
  <si>
    <t>Lead_To_Call</t>
  </si>
  <si>
    <t>Type_of_Call_Online</t>
  </si>
  <si>
    <t>Type_of_Call_Offline</t>
  </si>
  <si>
    <t>2024-04-01</t>
  </si>
  <si>
    <t>Retargeting</t>
  </si>
  <si>
    <t>Ad Set 5</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</si>
  <si>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</si>
  <si>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</si>
  <si>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</si>
  <si>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</si>
  <si>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</si>
  <si>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</si>
  <si>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</si>
  <si>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</si>
  <si>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</si>
  <si>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</si>
  <si>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</si>
  <si>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</si>
  <si>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</si>
  <si>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</si>
  <si>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</si>
  <si>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</si>
  <si>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</si>
  <si>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</si>
  <si>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</si>
  <si>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</si>
  <si>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</si>
  <si>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</si>
  <si>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</si>
  <si>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</si>
  <si>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</si>
  <si>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</si>
  <si>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</si>
  <si>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</si>
  <si>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</si>
  <si>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OpenAudience</t>
  </si>
  <si>
    <t>LookalikeAudience</t>
  </si>
  <si>
    <t>Ad Set 6</t>
  </si>
  <si>
    <t>Ad Set 7</t>
  </si>
  <si>
    <t>Campaign A</t>
  </si>
  <si>
    <t>Ad Set 1</t>
  </si>
  <si>
    <t>Campaign B</t>
  </si>
  <si>
    <t>Ad Set 2</t>
  </si>
  <si>
    <t>Ad Set 3</t>
  </si>
  <si>
    <t>Row Labels</t>
  </si>
  <si>
    <t>Grand Total</t>
  </si>
  <si>
    <t>Sum of Total_Revenue</t>
  </si>
  <si>
    <t>Sum of Impressions</t>
  </si>
  <si>
    <t>Sum of Clicks_Traffic</t>
  </si>
  <si>
    <t>1st week</t>
  </si>
  <si>
    <t>2nd week</t>
  </si>
  <si>
    <t>3rd week</t>
  </si>
  <si>
    <t>4th week</t>
  </si>
  <si>
    <t>5th week</t>
  </si>
  <si>
    <t>Online_Calls</t>
  </si>
  <si>
    <t>Offline_Calls</t>
  </si>
  <si>
    <t>Total_Calls</t>
  </si>
  <si>
    <t>Sum of Leads</t>
  </si>
  <si>
    <t>Total_Impressions</t>
  </si>
  <si>
    <t>Total_Clicks</t>
  </si>
  <si>
    <t>Total_Call_Conversion</t>
  </si>
  <si>
    <t>Total_Online_calls</t>
  </si>
  <si>
    <t>Total_Offline_calls</t>
  </si>
  <si>
    <t>Total_Revenue_from_Offline</t>
  </si>
  <si>
    <t>Total_Revenue_from_online</t>
  </si>
  <si>
    <t>Sum of Type_of_Call_Online</t>
  </si>
  <si>
    <t>Sum of Type_of_Call_Offline</t>
  </si>
  <si>
    <t>Sum of CPC_INR</t>
  </si>
  <si>
    <t>Sum of CPL_INR</t>
  </si>
  <si>
    <t>Total_Calls_From_google</t>
  </si>
  <si>
    <t>Sum of Call_Conversion</t>
  </si>
  <si>
    <t>Total Impressions</t>
  </si>
  <si>
    <t>Total Clicks_Traffic</t>
  </si>
  <si>
    <t>Total Calls</t>
  </si>
  <si>
    <t>Sum of CAC</t>
  </si>
  <si>
    <t>%Leads</t>
  </si>
  <si>
    <t>Sum of CPL</t>
  </si>
  <si>
    <t>sum_of_CPC</t>
  </si>
  <si>
    <t>Sum of Revenue_from_online</t>
  </si>
  <si>
    <t>Sum of Revenue_from_Offline</t>
  </si>
  <si>
    <t>Facebook adds Analysis</t>
  </si>
  <si>
    <t>Google adds Analysis</t>
  </si>
  <si>
    <t>Group1</t>
  </si>
  <si>
    <t>Group2</t>
  </si>
  <si>
    <t>Group3</t>
  </si>
  <si>
    <t>Group4</t>
  </si>
  <si>
    <t>Group5</t>
  </si>
  <si>
    <t>Sum of Calls</t>
  </si>
  <si>
    <t>Average of Type_of_Call_Offline</t>
  </si>
  <si>
    <t>Sum of budget</t>
  </si>
  <si>
    <t>Max of Lead_to_Call</t>
  </si>
  <si>
    <t>Max of Lead_To_Call</t>
  </si>
  <si>
    <t>Sum of Traffic_to_Lead</t>
  </si>
  <si>
    <t>Max of Traffic_to_Lead</t>
  </si>
  <si>
    <t>Total budget</t>
  </si>
  <si>
    <t>weeks</t>
  </si>
  <si>
    <t>Campaign_Name</t>
  </si>
  <si>
    <t>Ad_Set_Name</t>
  </si>
  <si>
    <t>Impressions</t>
  </si>
  <si>
    <t>Cost_INR</t>
  </si>
  <si>
    <t>CPC_INR</t>
  </si>
  <si>
    <t>CPL_INR</t>
  </si>
  <si>
    <t>Revenue_from_online</t>
  </si>
  <si>
    <t>Revenue_from_Offline</t>
  </si>
  <si>
    <t>Total_Revenue</t>
  </si>
  <si>
    <t>lead_cost</t>
  </si>
  <si>
    <t>budget</t>
  </si>
  <si>
    <t>Calls</t>
  </si>
  <si>
    <t>Lead_to_Call</t>
  </si>
  <si>
    <t>CAC</t>
  </si>
  <si>
    <t>cost_for_lead</t>
  </si>
  <si>
    <t>because of holiday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</si>
</sst>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20"/>
      <color theme="1"/>
      <name val="Times New Roman"/>
      <family val="1"/>
    </font>
    <font>
      <b/>
      <sz val="22"/>
      <color theme="1"/>
      <name val="Times New Roman"/>
      <family val="1"/>
    </font>
    <font>
      <b/>
      <sz val="22"/>
      <color theme="1"/>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5" tint="0.59999389629810485"/>
        <bgColor indexed="64"/>
      </patternFill>
    </fill>
  </fills>
  <borders count="14">
    <border>
      <left/>
      <right/>
      <top/>
      <bottom/>
      <diagonal/>
    </border>
    <border>
      <left/>
      <right/>
      <top style="thin">
        <color theme="4" tint="0.39997558519241921"/>
      </top>
      <bottom style="thin">
        <color theme="4" tint="0.39997558519241921"/>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style="thin">
        <color indexed="8"/>
      </left>
      <right/>
      <top style="thin">
        <color indexed="65"/>
      </top>
      <bottom/>
      <diagonal/>
    </border>
    <border>
      <left style="thin">
        <color indexed="65"/>
      </left>
      <right/>
      <top style="thin">
        <color indexed="65"/>
      </top>
      <bottom/>
      <diagonal/>
    </border>
    <border>
      <left style="thin">
        <color indexed="65"/>
      </left>
      <right style="thin">
        <color indexed="8"/>
      </right>
      <top style="thin">
        <color indexed="65"/>
      </top>
      <bottom/>
      <diagonal/>
    </border>
    <border>
      <left style="thin">
        <color indexed="8"/>
      </left>
      <right/>
      <top style="thin">
        <color indexed="65"/>
      </top>
      <bottom style="thin">
        <color indexed="8"/>
      </bottom>
      <diagonal/>
    </border>
    <border>
      <left style="thin">
        <color indexed="65"/>
      </left>
      <right/>
      <top style="thin">
        <color indexed="65"/>
      </top>
      <bottom style="thin">
        <color indexed="8"/>
      </bottom>
      <diagonal/>
    </border>
    <border>
      <left style="thin">
        <color indexed="65"/>
      </left>
      <right style="thin">
        <color indexed="8"/>
      </right>
      <top style="thin">
        <color indexed="65"/>
      </top>
      <bottom style="thin">
        <color indexed="8"/>
      </bottom>
      <diagonal/>
    </border>
    <border>
      <left/>
      <right/>
      <top style="thin">
        <color theme="4" tint="0.39997558519241921"/>
      </top>
      <bottom/>
      <diagonal/>
    </border>
    <border>
      <left/>
      <right/>
      <top/>
      <bottom style="thin">
        <color theme="4" tint="0.39997558519241921"/>
      </bottom>
      <diagonal/>
    </border>
    <border>
      <left/>
      <right/>
      <top/>
      <bottom style="thin">
        <color rgb="FF95B3D7"/>
      </bottom>
      <diagonal/>
    </border>
  </borders>
  <cellStyleXfs count="1">
    <xf numFmtId="0" fontId="0" fillId="0" borderId="0"/>
  </cellStyleXfs>
  <cellXfs count="24">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3" borderId="1" xfId="0" applyFill="1"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4" borderId="0" xfId="0" applyFill="1"/>
    <xf numFmtId="0" fontId="2" fillId="4" borderId="0" xfId="0" applyFont="1" applyFill="1" applyAlignment="1">
      <alignment horizontal="center"/>
    </xf>
    <xf numFmtId="0" fontId="3" fillId="4" borderId="0" xfId="0" applyFont="1" applyFill="1"/>
    <xf numFmtId="0" fontId="4" fillId="4" borderId="0" xfId="0" applyFont="1" applyFill="1"/>
    <xf numFmtId="0" fontId="1" fillId="2" borderId="12" xfId="0" applyFont="1" applyFill="1" applyBorder="1"/>
    <xf numFmtId="0" fontId="1" fillId="2" borderId="13" xfId="0" applyFont="1" applyFill="1" applyBorder="1"/>
    <xf numFmtId="14" fontId="0" fillId="0" borderId="0" xfId="0" applyNumberFormat="1"/>
    <xf numFmtId="0" fontId="0" fillId="0" borderId="0" xfId="0" applyNumberFormat="1"/>
  </cellXfs>
  <cellStyles count="1">
    <cellStyle name="Normal" xfId="0" builtinId="0"/>
  </cellStyles>
  <dxfs count="14">
    <dxf>
      <numFmt numFmtId="0" formatCode="General"/>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border outline="0">
        <left style="thin">
          <color rgb="FF95B3D7"/>
        </left>
        <top style="thin">
          <color rgb="FF95B3D7"/>
        </top>
      </border>
    </dxf>
    <dxf>
      <border outline="0">
        <bottom style="thin">
          <color rgb="FF95B3D7"/>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[HealthCare_Project(ALLO).xlsx]Recomendation_analysis!PivotTable2</c:name>
    <c:fmtId val="0"/>
  </c:pivotSource>
  <c:chart>
    <c:title>
      <c:overlay val="0"/>
    </c:title>
    <c:autoTitleDeleted val="0"/>
    <c:pivotFmts>
      <c:pivotFmt>
        <c:idx val="0"/>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Recomendation_analysis!$B$457</c:f>
              <c:strCache>
                <c:ptCount val="1"/>
                <c:pt idx="0">
                  <c:v>Total</c:v>
                </c:pt>
              </c:strCache>
            </c:strRef>
          </c:tx>
          <c:marker>
            <c:symbol val="none"/>
          </c:marker>
          <c:cat>
            <c:strRef>
              <c:f>Recomendation_analysis!$A$458:$A$488</c:f>
              <c:strCache>
                <c:ptCount val="30"/>
                <c:pt idx="0">
                  <c:v>2024-04-01</c:v>
                </c:pt>
                <c:pt idx="1">
                  <c:v>2024-04-02</c:v>
                </c:pt>
                <c:pt idx="2">
                  <c:v>2024-04-03</c:v>
                </c:pt>
                <c:pt idx="3">
                  <c:v>2024-04-04</c:v>
                </c:pt>
                <c:pt idx="4">
                  <c:v>2024-04-05</c:v>
                </c:pt>
                <c:pt idx="5">
                  <c:v>2024-04-06</c:v>
                </c:pt>
                <c:pt idx="6">
                  <c:v>2024-04-07</c:v>
                </c:pt>
                <c:pt idx="7">
                  <c:v>2024-04-08</c:v>
                </c:pt>
                <c:pt idx="8">
                  <c:v>2024-04-09</c:v>
                </c:pt>
                <c:pt idx="9">
                  <c:v>2024-04-10</c:v>
                </c:pt>
                <c:pt idx="10">
                  <c:v>2024-04-11</c:v>
                </c:pt>
                <c:pt idx="11">
                  <c:v>2024-04-12</c:v>
                </c:pt>
                <c:pt idx="12">
                  <c:v>2024-04-13</c:v>
                </c:pt>
                <c:pt idx="13">
                  <c:v>2024-04-14</c:v>
                </c:pt>
                <c:pt idx="14">
                  <c:v>2024-04-15</c:v>
                </c:pt>
                <c:pt idx="15">
                  <c:v>2024-04-16</c:v>
                </c:pt>
                <c:pt idx="16">
                  <c:v>2024-04-17</c:v>
                </c:pt>
                <c:pt idx="17">
                  <c:v>2024-04-18</c:v>
                </c:pt>
                <c:pt idx="18">
                  <c:v>2024-04-19</c:v>
                </c:pt>
                <c:pt idx="19">
                  <c:v>2024-04-20</c:v>
                </c:pt>
                <c:pt idx="20">
                  <c:v>2024-04-21</c:v>
                </c:pt>
                <c:pt idx="21">
                  <c:v>2024-04-22</c:v>
                </c:pt>
                <c:pt idx="22">
                  <c:v>2024-04-23</c:v>
                </c:pt>
                <c:pt idx="23">
                  <c:v>2024-04-24</c:v>
                </c:pt>
                <c:pt idx="24">
                  <c:v>2024-04-25</c:v>
                </c:pt>
                <c:pt idx="25">
                  <c:v>2024-04-26</c:v>
                </c:pt>
                <c:pt idx="26">
                  <c:v>2024-04-27</c:v>
                </c:pt>
                <c:pt idx="27">
                  <c:v>2024-04-28</c:v>
                </c:pt>
                <c:pt idx="28">
                  <c:v>2024-04-29</c:v>
                </c:pt>
                <c:pt idx="29">
                  <c:v>2024-04-30</c:v>
                </c:pt>
              </c:strCache>
            </c:strRef>
          </c:cat>
          <c:val>
            <c:numRef>
              <c:f>Recomendation_analysis!$B$458:$B$488</c:f>
              <c:numCache>
                <c:formatCode>General</c:formatCode>
                <c:ptCount val="30"/>
                <c:pt idx="0">
                  <c:v>8.4</c:v>
                </c:pt>
                <c:pt idx="1">
                  <c:v>10.199999999999999</c:v>
                </c:pt>
                <c:pt idx="2">
                  <c:v>8.3333333333333339</c:v>
                </c:pt>
                <c:pt idx="3">
                  <c:v>9.4</c:v>
                </c:pt>
                <c:pt idx="4">
                  <c:v>9.4666666666666668</c:v>
                </c:pt>
                <c:pt idx="5">
                  <c:v>9.4</c:v>
                </c:pt>
                <c:pt idx="6">
                  <c:v>13.133333333333333</c:v>
                </c:pt>
                <c:pt idx="7">
                  <c:v>9.3333333333333339</c:v>
                </c:pt>
                <c:pt idx="8">
                  <c:v>9.8666666666666671</c:v>
                </c:pt>
                <c:pt idx="9">
                  <c:v>9.6666666666666661</c:v>
                </c:pt>
                <c:pt idx="10">
                  <c:v>7.0666666666666664</c:v>
                </c:pt>
                <c:pt idx="11">
                  <c:v>9.4666666666666668</c:v>
                </c:pt>
                <c:pt idx="12">
                  <c:v>6.9333333333333336</c:v>
                </c:pt>
                <c:pt idx="13">
                  <c:v>7.6</c:v>
                </c:pt>
                <c:pt idx="14">
                  <c:v>9.3333333333333339</c:v>
                </c:pt>
                <c:pt idx="15">
                  <c:v>7.6</c:v>
                </c:pt>
                <c:pt idx="16">
                  <c:v>10.333333333333334</c:v>
                </c:pt>
                <c:pt idx="17">
                  <c:v>8</c:v>
                </c:pt>
                <c:pt idx="18">
                  <c:v>9.1999999999999993</c:v>
                </c:pt>
                <c:pt idx="19">
                  <c:v>8.1999999999999993</c:v>
                </c:pt>
                <c:pt idx="20">
                  <c:v>7.0666666666666664</c:v>
                </c:pt>
                <c:pt idx="21">
                  <c:v>8.5333333333333332</c:v>
                </c:pt>
                <c:pt idx="22">
                  <c:v>8.4</c:v>
                </c:pt>
                <c:pt idx="23">
                  <c:v>7.8666666666666663</c:v>
                </c:pt>
                <c:pt idx="24">
                  <c:v>10.199999999999999</c:v>
                </c:pt>
                <c:pt idx="25">
                  <c:v>9.9333333333333336</c:v>
                </c:pt>
                <c:pt idx="26">
                  <c:v>9.3333333333333339</c:v>
                </c:pt>
                <c:pt idx="27">
                  <c:v>10.866666666666667</c:v>
                </c:pt>
                <c:pt idx="28">
                  <c:v>9.0666666666666664</c:v>
                </c:pt>
                <c:pt idx="29">
                  <c:v>9.6</c:v>
                </c:pt>
              </c:numCache>
            </c:numRef>
          </c:val>
          <c:smooth val="0"/>
          <c:extLst>
            <c:ext xmlns:c16="http://schemas.microsoft.com/office/drawing/2014/chart" uri="{C3380CC4-5D6E-409C-BE32-E72D297353CC}">
              <c16:uniqueId val="{00000000-3BB2-47EF-B716-5F5967A720F1}"/>
            </c:ext>
          </c:extLst>
        </c:ser>
        <c:dLbls>
          <c:showLegendKey val="0"/>
          <c:showVal val="0"/>
          <c:showCatName val="0"/>
          <c:showSerName val="0"/>
          <c:showPercent val="0"/>
          <c:showBubbleSize val="0"/>
        </c:dLbls>
        <c:smooth val="0"/>
        <c:axId val="217286144"/>
        <c:axId val="217287680"/>
      </c:lineChart>
      <c:catAx>
        <c:axId val="217286144"/>
        <c:scaling>
          <c:orientation val="minMax"/>
        </c:scaling>
        <c:delete val="0"/>
        <c:axPos val="b"/>
        <c:numFmt formatCode="General" sourceLinked="0"/>
        <c:majorTickMark val="out"/>
        <c:minorTickMark val="none"/>
        <c:tickLblPos val="nextTo"/>
        <c:crossAx val="217287680"/>
        <c:crosses val="autoZero"/>
        <c:auto val="1"/>
        <c:lblAlgn val="ctr"/>
        <c:lblOffset val="100"/>
        <c:noMultiLvlLbl val="0"/>
      </c:catAx>
      <c:valAx>
        <c:axId val="217287680"/>
        <c:scaling>
          <c:orientation val="minMax"/>
        </c:scaling>
        <c:delete val="0"/>
        <c:axPos val="l"/>
        <c:majorGridlines/>
        <c:numFmt formatCode="General" sourceLinked="1"/>
        <c:majorTickMark val="out"/>
        <c:minorTickMark val="none"/>
        <c:tickLblPos val="nextTo"/>
        <c:crossAx val="21728614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[HealthCare_Project(ALLO).xlsx]Recomendation_analysis!PivotTable1</c:name>
    <c:fmtId val="0"/>
  </c:pivotSource>
  <c:chart>
    <c:title>
      <c:overlay val="0"/>
    </c:title>
    <c:autoTitleDeleted val="0"/>
    <c:pivotFmts>
      <c:pivotFmt>
        <c:idx val="0"/>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Recomendation_analysis!$G$482</c:f>
              <c:strCache>
                <c:ptCount val="1"/>
                <c:pt idx="0">
                  <c:v>Total</c:v>
                </c:pt>
              </c:strCache>
            </c:strRef>
          </c:tx>
          <c:marker>
            <c:symbol val="none"/>
          </c:marker>
          <c:cat>
            <c:strRef>
              <c:f>Recomendation_analysis!$F$483:$F$490</c:f>
              <c:strCache>
                <c:ptCount val="7"/>
                <c:pt idx="0">
                  <c:v>1</c:v>
                </c:pt>
                <c:pt idx="1">
                  <c:v>2</c:v>
                </c:pt>
                <c:pt idx="2">
                  <c:v>3</c:v>
                </c:pt>
                <c:pt idx="3">
                  <c:v>4</c:v>
                </c:pt>
                <c:pt idx="4">
                  <c:v>5</c:v>
                </c:pt>
                <c:pt idx="5">
                  <c:v>6</c:v>
                </c:pt>
                <c:pt idx="6">
                  <c:v>7</c:v>
                </c:pt>
              </c:strCache>
            </c:strRef>
          </c:cat>
          <c:val>
            <c:numRef>
              <c:f>Recomendation_analysis!$G$483:$G$490</c:f>
              <c:numCache>
                <c:formatCode>General</c:formatCode>
                <c:ptCount val="7"/>
                <c:pt idx="0">
                  <c:v>1786</c:v>
                </c:pt>
                <c:pt idx="1">
                  <c:v>1731</c:v>
                </c:pt>
                <c:pt idx="2">
                  <c:v>1399</c:v>
                </c:pt>
                <c:pt idx="3">
                  <c:v>1351</c:v>
                </c:pt>
                <c:pt idx="4">
                  <c:v>1376</c:v>
                </c:pt>
                <c:pt idx="5">
                  <c:v>1366</c:v>
                </c:pt>
                <c:pt idx="6">
                  <c:v>1424</c:v>
                </c:pt>
              </c:numCache>
            </c:numRef>
          </c:val>
          <c:smooth val="0"/>
          <c:extLst>
            <c:ext xmlns:c16="http://schemas.microsoft.com/office/drawing/2014/chart" uri="{C3380CC4-5D6E-409C-BE32-E72D297353CC}">
              <c16:uniqueId val="{00000000-EF25-42A4-999D-2915A724DC83}"/>
            </c:ext>
          </c:extLst>
        </c:ser>
        <c:dLbls>
          <c:showLegendKey val="0"/>
          <c:showVal val="0"/>
          <c:showCatName val="0"/>
          <c:showSerName val="0"/>
          <c:showPercent val="0"/>
          <c:showBubbleSize val="0"/>
        </c:dLbls>
        <c:smooth val="0"/>
        <c:axId val="314657408"/>
        <c:axId val="314659200"/>
      </c:lineChart>
      <c:catAx>
        <c:axId val="314657408"/>
        <c:scaling>
          <c:orientation val="minMax"/>
        </c:scaling>
        <c:delete val="0"/>
        <c:axPos val="b"/>
        <c:numFmt formatCode="General" sourceLinked="0"/>
        <c:majorTickMark val="out"/>
        <c:minorTickMark val="none"/>
        <c:tickLblPos val="nextTo"/>
        <c:crossAx val="314659200"/>
        <c:crosses val="autoZero"/>
        <c:auto val="1"/>
        <c:lblAlgn val="ctr"/>
        <c:lblOffset val="100"/>
        <c:noMultiLvlLbl val="0"/>
      </c:catAx>
      <c:valAx>
        <c:axId val="314659200"/>
        <c:scaling>
          <c:orientation val="minMax"/>
        </c:scaling>
        <c:delete val="0"/>
        <c:axPos val="l"/>
        <c:majorGridlines/>
        <c:numFmt formatCode="General" sourceLinked="1"/>
        <c:majorTickMark val="out"/>
        <c:minorTickMark val="none"/>
        <c:tickLblPos val="nextTo"/>
        <c:crossAx val="31465740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[HealthCare_Project(ALLO).xlsx]Recomendation_analysis!PivotTable3</c:name>
    <c:fmtId val="0"/>
  </c:pivotSource>
  <c:chart>
    <c:autoTitleDeleted val="0"/>
    <c:pivotFmts>
      <c:pivotFmt>
        <c:idx val="0"/>
        <c:marker>
          <c:symbol val="none"/>
        </c:marker>
      </c:pivotFmt>
      <c:pivotFmt>
        <c:idx val="1"/>
        <c:marker>
          <c:symbol val="none"/>
        </c:marker>
      </c:pivotFmt>
    </c:pivotFmts>
    <c:plotArea>
      <c:layout/>
      <c:lineChart>
        <c:grouping val="standard"/>
        <c:varyColors val="0"/>
        <c:dLbls>
          <c:showLegendKey val="0"/>
          <c:showVal val="0"/>
          <c:showCatName val="0"/>
          <c:showSerName val="0"/>
          <c:showPercent val="0"/>
          <c:showBubbleSize val="0"/>
        </c:dLbls>
        <c:marker val="1"/>
        <c:smooth val="0"/>
        <c:axId val="21743872"/>
        <c:axId val="21860352"/>
      </c:lineChart>
      <c:catAx>
        <c:axId val="21743872"/>
        <c:scaling>
          <c:orientation val="minMax"/>
        </c:scaling>
        <c:delete val="0"/>
        <c:axPos val="b"/>
        <c:majorTickMark val="out"/>
        <c:minorTickMark val="none"/>
        <c:tickLblPos val="nextTo"/>
        <c:crossAx val="21860352"/>
        <c:crosses val="autoZero"/>
        <c:auto val="1"/>
        <c:lblAlgn val="ctr"/>
        <c:lblOffset val="100"/>
        <c:noMultiLvlLbl val="0"/>
      </c:catAx>
      <c:valAx>
        <c:axId val="21860352"/>
        <c:scaling>
          <c:orientation val="minMax"/>
        </c:scaling>
        <c:delete val="0"/>
        <c:axPos val="l"/>
        <c:majorGridlines/>
        <c:numFmt formatCode="General" sourceLinked="1"/>
        <c:majorTickMark val="out"/>
        <c:minorTickMark val="none"/>
        <c:tickLblPos val="nextTo"/>
        <c:crossAx val="2174387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[HealthCare_Project(ALLO).xlsx]Recomendation_analysis!PivotTable4</c:name>
    <c:fmtId val="0"/>
  </c:pivotSource>
  <c:chart>
    <c:title>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Recomendation_analysis!$P$40</c:f>
              <c:strCache>
                <c:ptCount val="1"/>
                <c:pt idx="0">
                  <c:v>Total</c:v>
                </c:pt>
              </c:strCache>
            </c:strRef>
          </c:tx>
          <c:marker>
            <c:symbol val="none"/>
          </c:marker>
          <c:cat>
            <c:strRef>
              <c:f>Recomendation_analysis!$O$41:$O$71</c:f>
              <c:strCache>
                <c:ptCount val="30"/>
                <c:pt idx="0">
                  <c:v>2024-04-01</c:v>
                </c:pt>
                <c:pt idx="1">
                  <c:v>2024-04-02</c:v>
                </c:pt>
                <c:pt idx="2">
                  <c:v>2024-04-03</c:v>
                </c:pt>
                <c:pt idx="3">
                  <c:v>2024-04-04</c:v>
                </c:pt>
                <c:pt idx="4">
                  <c:v>2024-04-05</c:v>
                </c:pt>
                <c:pt idx="5">
                  <c:v>2024-04-06</c:v>
                </c:pt>
                <c:pt idx="6">
                  <c:v>2024-04-07</c:v>
                </c:pt>
                <c:pt idx="7">
                  <c:v>2024-04-08</c:v>
                </c:pt>
                <c:pt idx="8">
                  <c:v>2024-04-09</c:v>
                </c:pt>
                <c:pt idx="9">
                  <c:v>2024-04-10</c:v>
                </c:pt>
                <c:pt idx="10">
                  <c:v>2024-04-11</c:v>
                </c:pt>
                <c:pt idx="11">
                  <c:v>2024-04-12</c:v>
                </c:pt>
                <c:pt idx="12">
                  <c:v>2024-04-13</c:v>
                </c:pt>
                <c:pt idx="13">
                  <c:v>2024-04-14</c:v>
                </c:pt>
                <c:pt idx="14">
                  <c:v>2024-04-15</c:v>
                </c:pt>
                <c:pt idx="15">
                  <c:v>2024-04-16</c:v>
                </c:pt>
                <c:pt idx="16">
                  <c:v>2024-04-17</c:v>
                </c:pt>
                <c:pt idx="17">
                  <c:v>2024-04-18</c:v>
                </c:pt>
                <c:pt idx="18">
                  <c:v>2024-04-19</c:v>
                </c:pt>
                <c:pt idx="19">
                  <c:v>2024-04-20</c:v>
                </c:pt>
                <c:pt idx="20">
                  <c:v>2024-04-21</c:v>
                </c:pt>
                <c:pt idx="21">
                  <c:v>2024-04-22</c:v>
                </c:pt>
                <c:pt idx="22">
                  <c:v>2024-04-23</c:v>
                </c:pt>
                <c:pt idx="23">
                  <c:v>2024-04-24</c:v>
                </c:pt>
                <c:pt idx="24">
                  <c:v>2024-04-25</c:v>
                </c:pt>
                <c:pt idx="25">
                  <c:v>2024-04-26</c:v>
                </c:pt>
                <c:pt idx="26">
                  <c:v>2024-04-27</c:v>
                </c:pt>
                <c:pt idx="27">
                  <c:v>2024-04-28</c:v>
                </c:pt>
                <c:pt idx="28">
                  <c:v>2024-04-29</c:v>
                </c:pt>
                <c:pt idx="29">
                  <c:v>2024-04-30</c:v>
                </c:pt>
              </c:strCache>
            </c:strRef>
          </c:cat>
          <c:val>
            <c:numRef>
              <c:f>Recomendation_analysis!$P$41:$P$71</c:f>
              <c:numCache>
                <c:formatCode>General</c:formatCode>
                <c:ptCount val="30"/>
                <c:pt idx="0">
                  <c:v>72.549019610000002</c:v>
                </c:pt>
                <c:pt idx="1">
                  <c:v>62.711864409999997</c:v>
                </c:pt>
                <c:pt idx="2">
                  <c:v>58.18181818</c:v>
                </c:pt>
                <c:pt idx="3">
                  <c:v>72.549019610000002</c:v>
                </c:pt>
                <c:pt idx="4">
                  <c:v>68.518518520000001</c:v>
                </c:pt>
                <c:pt idx="5">
                  <c:v>60.784313729999994</c:v>
                </c:pt>
                <c:pt idx="6">
                  <c:v>78</c:v>
                </c:pt>
                <c:pt idx="7">
                  <c:v>68</c:v>
                </c:pt>
                <c:pt idx="8">
                  <c:v>66.666666669999998</c:v>
                </c:pt>
                <c:pt idx="9">
                  <c:v>50</c:v>
                </c:pt>
                <c:pt idx="10">
                  <c:v>51.724137930000005</c:v>
                </c:pt>
                <c:pt idx="11">
                  <c:v>60.784313729999994</c:v>
                </c:pt>
                <c:pt idx="12">
                  <c:v>54.901960780000003</c:v>
                </c:pt>
                <c:pt idx="13">
                  <c:v>57.575757580000001</c:v>
                </c:pt>
                <c:pt idx="14">
                  <c:v>71.153846149999993</c:v>
                </c:pt>
                <c:pt idx="15">
                  <c:v>57.999999999999993</c:v>
                </c:pt>
                <c:pt idx="16">
                  <c:v>71.153846149999993</c:v>
                </c:pt>
                <c:pt idx="17">
                  <c:v>52.727272729999996</c:v>
                </c:pt>
                <c:pt idx="18">
                  <c:v>59.090909089999997</c:v>
                </c:pt>
                <c:pt idx="19">
                  <c:v>62.264150939999993</c:v>
                </c:pt>
                <c:pt idx="20">
                  <c:v>55.072463769999999</c:v>
                </c:pt>
                <c:pt idx="21">
                  <c:v>66.666666669999998</c:v>
                </c:pt>
                <c:pt idx="22">
                  <c:v>70.909090910000003</c:v>
                </c:pt>
                <c:pt idx="23">
                  <c:v>65.38461538</c:v>
                </c:pt>
                <c:pt idx="24">
                  <c:v>73.07692308</c:v>
                </c:pt>
                <c:pt idx="25">
                  <c:v>74.509803919999996</c:v>
                </c:pt>
                <c:pt idx="26">
                  <c:v>66</c:v>
                </c:pt>
                <c:pt idx="27">
                  <c:v>59.375</c:v>
                </c:pt>
                <c:pt idx="28">
                  <c:v>69.230769229999993</c:v>
                </c:pt>
                <c:pt idx="29">
                  <c:v>64.150943400000003</c:v>
                </c:pt>
              </c:numCache>
            </c:numRef>
          </c:val>
          <c:smooth val="0"/>
          <c:extLst>
            <c:ext xmlns:c16="http://schemas.microsoft.com/office/drawing/2014/chart" uri="{C3380CC4-5D6E-409C-BE32-E72D297353CC}">
              <c16:uniqueId val="{00000000-0ACB-44E0-8458-01B15529B259}"/>
            </c:ext>
          </c:extLst>
        </c:ser>
        <c:dLbls>
          <c:showLegendKey val="0"/>
          <c:showVal val="0"/>
          <c:showCatName val="0"/>
          <c:showSerName val="0"/>
          <c:showPercent val="0"/>
          <c:showBubbleSize val="0"/>
        </c:dLbls>
        <c:smooth val="0"/>
        <c:axId val="169386368"/>
        <c:axId val="169387904"/>
      </c:lineChart>
      <c:catAx>
        <c:axId val="169386368"/>
        <c:scaling>
          <c:orientation val="minMax"/>
        </c:scaling>
        <c:delete val="0"/>
        <c:axPos val="b"/>
        <c:numFmt formatCode="General" sourceLinked="0"/>
        <c:majorTickMark val="out"/>
        <c:minorTickMark val="none"/>
        <c:tickLblPos val="nextTo"/>
        <c:crossAx val="169387904"/>
        <c:crosses val="autoZero"/>
        <c:auto val="1"/>
        <c:lblAlgn val="ctr"/>
        <c:lblOffset val="100"/>
        <c:noMultiLvlLbl val="0"/>
      </c:catAx>
      <c:valAx>
        <c:axId val="169387904"/>
        <c:scaling>
          <c:orientation val="minMax"/>
        </c:scaling>
        <c:delete val="0"/>
        <c:axPos val="l"/>
        <c:majorGridlines/>
        <c:numFmt formatCode="General" sourceLinked="1"/>
        <c:majorTickMark val="out"/>
        <c:minorTickMark val="none"/>
        <c:tickLblPos val="nextTo"/>
        <c:crossAx val="16938636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5"/>
    </mc:Choice>
    <mc:Fallback>
      <c:style val="45"/>
    </mc:Fallback>
  </mc:AlternateContent>
  <c:pivotSource>
    <c:name>[HealthCare_Project(ALLO).xlsx]Pivots!trend F</c:name>
    <c:fmtId val="4"/>
  </c:pivotSource>
  <c:chart>
    <c:autoTitleDeleted val="1"/>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spPr>
          <a:ln w="34925"/>
        </c:spPr>
        <c:marker>
          <c:symbol val="square"/>
          <c:size val="3"/>
          <c:spPr>
            <a:ln cap="rnd"/>
          </c:spPr>
        </c:marker>
        <c:dLbl>
          <c:idx val="0"/>
          <c:delete val="1"/>
          <c:extLst>
            <c:ext xmlns:c15="http://schemas.microsoft.com/office/drawing/2012/chart" uri="{CE6537A1-D6FC-4f65-9D91-7224C49458BB}"/>
          </c:extLst>
        </c:dLbl>
      </c:pivotFmt>
      <c:pivotFmt>
        <c:idx val="10"/>
        <c:spPr>
          <a:ln w="34925"/>
        </c:spPr>
        <c:marker>
          <c:symbol val="square"/>
          <c:size val="6"/>
          <c:spPr>
            <a:ln cap="rnd"/>
          </c:spPr>
        </c:marker>
      </c:pivotFmt>
      <c:pivotFmt>
        <c:idx val="11"/>
        <c:spPr>
          <a:ln w="34925"/>
        </c:spPr>
        <c:marker>
          <c:symbol val="triangle"/>
          <c:size val="6"/>
          <c:spPr>
            <a:ln cap="rnd"/>
          </c:spPr>
        </c:marker>
      </c:pivotFmt>
      <c:pivotFmt>
        <c:idx val="12"/>
        <c:spPr>
          <a:ln w="25400"/>
        </c:spPr>
        <c:marker>
          <c:symbol val="square"/>
          <c:size val="3"/>
          <c:spPr>
            <a:ln cap="rnd"/>
          </c:spPr>
        </c:marker>
        <c:dLbl>
          <c:idx val="0"/>
          <c:delete val="1"/>
          <c:extLst>
            <c:ext xmlns:c15="http://schemas.microsoft.com/office/drawing/2012/chart" uri="{CE6537A1-D6FC-4f65-9D91-7224C49458BB}"/>
          </c:extLst>
        </c:dLbl>
      </c:pivotFmt>
      <c:pivotFmt>
        <c:idx val="13"/>
        <c:spPr>
          <a:ln w="28575"/>
        </c:spPr>
        <c:marker>
          <c:symbol val="triangle"/>
          <c:size val="5"/>
          <c:spPr>
            <a:ln cap="rnd"/>
          </c:spPr>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Pivots!$B$3</c:f>
              <c:strCache>
                <c:ptCount val="1"/>
                <c:pt idx="0">
                  <c:v>Total_Calls</c:v>
                </c:pt>
              </c:strCache>
            </c:strRef>
          </c:tx>
          <c:spPr>
            <a:ln w="34925"/>
          </c:spPr>
          <c:marker>
            <c:symbol val="square"/>
            <c:size val="3"/>
            <c:spPr>
              <a:ln cap="rnd"/>
            </c:spPr>
          </c:marker>
          <c:cat>
            <c:strRef>
              <c:f>Pivots!$A$4:$A$34</c:f>
              <c:strCache>
                <c:ptCount val="30"/>
                <c:pt idx="0">
                  <c:v>2024-04-01</c:v>
                </c:pt>
                <c:pt idx="1">
                  <c:v>2024-04-02</c:v>
                </c:pt>
                <c:pt idx="2">
                  <c:v>2024-04-03</c:v>
                </c:pt>
                <c:pt idx="3">
                  <c:v>2024-04-04</c:v>
                </c:pt>
                <c:pt idx="4">
                  <c:v>2024-04-05</c:v>
                </c:pt>
                <c:pt idx="5">
                  <c:v>2024-04-06</c:v>
                </c:pt>
                <c:pt idx="6">
                  <c:v>2024-04-07</c:v>
                </c:pt>
                <c:pt idx="7">
                  <c:v>2024-04-08</c:v>
                </c:pt>
                <c:pt idx="8">
                  <c:v>2024-04-09</c:v>
                </c:pt>
                <c:pt idx="9">
                  <c:v>2024-04-10</c:v>
                </c:pt>
                <c:pt idx="10">
                  <c:v>2024-04-11</c:v>
                </c:pt>
                <c:pt idx="11">
                  <c:v>2024-04-12</c:v>
                </c:pt>
                <c:pt idx="12">
                  <c:v>2024-04-13</c:v>
                </c:pt>
                <c:pt idx="13">
                  <c:v>2024-04-14</c:v>
                </c:pt>
                <c:pt idx="14">
                  <c:v>2024-04-15</c:v>
                </c:pt>
                <c:pt idx="15">
                  <c:v>2024-04-16</c:v>
                </c:pt>
                <c:pt idx="16">
                  <c:v>2024-04-17</c:v>
                </c:pt>
                <c:pt idx="17">
                  <c:v>2024-04-18</c:v>
                </c:pt>
                <c:pt idx="18">
                  <c:v>2024-04-19</c:v>
                </c:pt>
                <c:pt idx="19">
                  <c:v>2024-04-20</c:v>
                </c:pt>
                <c:pt idx="20">
                  <c:v>2024-04-21</c:v>
                </c:pt>
                <c:pt idx="21">
                  <c:v>2024-04-22</c:v>
                </c:pt>
                <c:pt idx="22">
                  <c:v>2024-04-23</c:v>
                </c:pt>
                <c:pt idx="23">
                  <c:v>2024-04-24</c:v>
                </c:pt>
                <c:pt idx="24">
                  <c:v>2024-04-25</c:v>
                </c:pt>
                <c:pt idx="25">
                  <c:v>2024-04-26</c:v>
                </c:pt>
                <c:pt idx="26">
                  <c:v>2024-04-27</c:v>
                </c:pt>
                <c:pt idx="27">
                  <c:v>2024-04-28</c:v>
                </c:pt>
                <c:pt idx="28">
                  <c:v>2024-04-29</c:v>
                </c:pt>
                <c:pt idx="29">
                  <c:v>2024-04-30</c:v>
                </c:pt>
              </c:strCache>
            </c:strRef>
          </c:cat>
          <c:val>
            <c:numRef>
              <c:f>Pivots!$B$4:$B$34</c:f>
              <c:numCache>
                <c:formatCode>General</c:formatCode>
                <c:ptCount val="30"/>
                <c:pt idx="0">
                  <c:v>164</c:v>
                </c:pt>
                <c:pt idx="1">
                  <c:v>163</c:v>
                </c:pt>
                <c:pt idx="2">
                  <c:v>168</c:v>
                </c:pt>
                <c:pt idx="3">
                  <c:v>167</c:v>
                </c:pt>
                <c:pt idx="4">
                  <c:v>159</c:v>
                </c:pt>
                <c:pt idx="5">
                  <c:v>168</c:v>
                </c:pt>
                <c:pt idx="6">
                  <c:v>179</c:v>
                </c:pt>
                <c:pt idx="7">
                  <c:v>184</c:v>
                </c:pt>
                <c:pt idx="8">
                  <c:v>188</c:v>
                </c:pt>
                <c:pt idx="9">
                  <c:v>188</c:v>
                </c:pt>
                <c:pt idx="10">
                  <c:v>172</c:v>
                </c:pt>
                <c:pt idx="11">
                  <c:v>165</c:v>
                </c:pt>
                <c:pt idx="12">
                  <c:v>169</c:v>
                </c:pt>
                <c:pt idx="13">
                  <c:v>165</c:v>
                </c:pt>
                <c:pt idx="14">
                  <c:v>172</c:v>
                </c:pt>
                <c:pt idx="15">
                  <c:v>181</c:v>
                </c:pt>
                <c:pt idx="16">
                  <c:v>179</c:v>
                </c:pt>
                <c:pt idx="17">
                  <c:v>168</c:v>
                </c:pt>
                <c:pt idx="18">
                  <c:v>173</c:v>
                </c:pt>
                <c:pt idx="19">
                  <c:v>174</c:v>
                </c:pt>
                <c:pt idx="20">
                  <c:v>175</c:v>
                </c:pt>
                <c:pt idx="21">
                  <c:v>179</c:v>
                </c:pt>
                <c:pt idx="22">
                  <c:v>176</c:v>
                </c:pt>
                <c:pt idx="23">
                  <c:v>168</c:v>
                </c:pt>
                <c:pt idx="24">
                  <c:v>175</c:v>
                </c:pt>
                <c:pt idx="25">
                  <c:v>163</c:v>
                </c:pt>
                <c:pt idx="26">
                  <c:v>179</c:v>
                </c:pt>
                <c:pt idx="27">
                  <c:v>196</c:v>
                </c:pt>
                <c:pt idx="28">
                  <c:v>158</c:v>
                </c:pt>
                <c:pt idx="29">
                  <c:v>166</c:v>
                </c:pt>
              </c:numCache>
            </c:numRef>
          </c:val>
          <c:smooth val="0"/>
          <c:extLst>
            <c:ext xmlns:c16="http://schemas.microsoft.com/office/drawing/2014/chart" uri="{C3380CC4-5D6E-409C-BE32-E72D297353CC}">
              <c16:uniqueId val="{00000000-0219-4D9B-ADA2-15BA5899A211}"/>
            </c:ext>
          </c:extLst>
        </c:ser>
        <c:ser>
          <c:idx val="1"/>
          <c:order val="1"/>
          <c:tx>
            <c:strRef>
              <c:f>Pivots!$C$3</c:f>
              <c:strCache>
                <c:ptCount val="1"/>
                <c:pt idx="0">
                  <c:v>Total_Online_calls</c:v>
                </c:pt>
              </c:strCache>
            </c:strRef>
          </c:tx>
          <c:spPr>
            <a:ln w="25400"/>
          </c:spPr>
          <c:marker>
            <c:symbol val="square"/>
            <c:size val="3"/>
            <c:spPr>
              <a:ln cap="rnd"/>
            </c:spPr>
          </c:marker>
          <c:cat>
            <c:strRef>
              <c:f>Pivots!$A$4:$A$34</c:f>
              <c:strCache>
                <c:ptCount val="30"/>
                <c:pt idx="0">
                  <c:v>2024-04-01</c:v>
                </c:pt>
                <c:pt idx="1">
                  <c:v>2024-04-02</c:v>
                </c:pt>
                <c:pt idx="2">
                  <c:v>2024-04-03</c:v>
                </c:pt>
                <c:pt idx="3">
                  <c:v>2024-04-04</c:v>
                </c:pt>
                <c:pt idx="4">
                  <c:v>2024-04-05</c:v>
                </c:pt>
                <c:pt idx="5">
                  <c:v>2024-04-06</c:v>
                </c:pt>
                <c:pt idx="6">
                  <c:v>2024-04-07</c:v>
                </c:pt>
                <c:pt idx="7">
                  <c:v>2024-04-08</c:v>
                </c:pt>
                <c:pt idx="8">
                  <c:v>2024-04-09</c:v>
                </c:pt>
                <c:pt idx="9">
                  <c:v>2024-04-10</c:v>
                </c:pt>
                <c:pt idx="10">
                  <c:v>2024-04-11</c:v>
                </c:pt>
                <c:pt idx="11">
                  <c:v>2024-04-12</c:v>
                </c:pt>
                <c:pt idx="12">
                  <c:v>2024-04-13</c:v>
                </c:pt>
                <c:pt idx="13">
                  <c:v>2024-04-14</c:v>
                </c:pt>
                <c:pt idx="14">
                  <c:v>2024-04-15</c:v>
                </c:pt>
                <c:pt idx="15">
                  <c:v>2024-04-16</c:v>
                </c:pt>
                <c:pt idx="16">
                  <c:v>2024-04-17</c:v>
                </c:pt>
                <c:pt idx="17">
                  <c:v>2024-04-18</c:v>
                </c:pt>
                <c:pt idx="18">
                  <c:v>2024-04-19</c:v>
                </c:pt>
                <c:pt idx="19">
                  <c:v>2024-04-20</c:v>
                </c:pt>
                <c:pt idx="20">
                  <c:v>2024-04-21</c:v>
                </c:pt>
                <c:pt idx="21">
                  <c:v>2024-04-22</c:v>
                </c:pt>
                <c:pt idx="22">
                  <c:v>2024-04-23</c:v>
                </c:pt>
                <c:pt idx="23">
                  <c:v>2024-04-24</c:v>
                </c:pt>
                <c:pt idx="24">
                  <c:v>2024-04-25</c:v>
                </c:pt>
                <c:pt idx="25">
                  <c:v>2024-04-26</c:v>
                </c:pt>
                <c:pt idx="26">
                  <c:v>2024-04-27</c:v>
                </c:pt>
                <c:pt idx="27">
                  <c:v>2024-04-28</c:v>
                </c:pt>
                <c:pt idx="28">
                  <c:v>2024-04-29</c:v>
                </c:pt>
                <c:pt idx="29">
                  <c:v>2024-04-30</c:v>
                </c:pt>
              </c:strCache>
            </c:strRef>
          </c:cat>
          <c:val>
            <c:numRef>
              <c:f>Pivots!$C$4:$C$34</c:f>
              <c:numCache>
                <c:formatCode>General</c:formatCode>
                <c:ptCount val="30"/>
                <c:pt idx="0">
                  <c:v>128</c:v>
                </c:pt>
                <c:pt idx="1">
                  <c:v>130</c:v>
                </c:pt>
                <c:pt idx="2">
                  <c:v>119</c:v>
                </c:pt>
                <c:pt idx="3">
                  <c:v>120</c:v>
                </c:pt>
                <c:pt idx="4">
                  <c:v>120</c:v>
                </c:pt>
                <c:pt idx="5">
                  <c:v>120</c:v>
                </c:pt>
                <c:pt idx="6">
                  <c:v>105</c:v>
                </c:pt>
                <c:pt idx="7">
                  <c:v>138</c:v>
                </c:pt>
                <c:pt idx="8">
                  <c:v>118</c:v>
                </c:pt>
                <c:pt idx="9">
                  <c:v>126</c:v>
                </c:pt>
                <c:pt idx="10">
                  <c:v>119</c:v>
                </c:pt>
                <c:pt idx="11">
                  <c:v>119</c:v>
                </c:pt>
                <c:pt idx="12">
                  <c:v>132</c:v>
                </c:pt>
                <c:pt idx="13">
                  <c:v>130</c:v>
                </c:pt>
                <c:pt idx="14">
                  <c:v>124</c:v>
                </c:pt>
                <c:pt idx="15">
                  <c:v>119</c:v>
                </c:pt>
                <c:pt idx="16">
                  <c:v>129</c:v>
                </c:pt>
                <c:pt idx="17">
                  <c:v>125</c:v>
                </c:pt>
                <c:pt idx="18">
                  <c:v>133</c:v>
                </c:pt>
                <c:pt idx="19">
                  <c:v>124</c:v>
                </c:pt>
                <c:pt idx="20">
                  <c:v>134</c:v>
                </c:pt>
                <c:pt idx="21">
                  <c:v>135</c:v>
                </c:pt>
                <c:pt idx="22">
                  <c:v>130</c:v>
                </c:pt>
                <c:pt idx="23">
                  <c:v>128</c:v>
                </c:pt>
                <c:pt idx="24">
                  <c:v>122</c:v>
                </c:pt>
                <c:pt idx="25">
                  <c:v>108</c:v>
                </c:pt>
                <c:pt idx="26">
                  <c:v>131</c:v>
                </c:pt>
                <c:pt idx="27">
                  <c:v>113</c:v>
                </c:pt>
                <c:pt idx="28">
                  <c:v>125</c:v>
                </c:pt>
                <c:pt idx="29">
                  <c:v>122</c:v>
                </c:pt>
              </c:numCache>
            </c:numRef>
          </c:val>
          <c:smooth val="0"/>
          <c:extLst>
            <c:ext xmlns:c16="http://schemas.microsoft.com/office/drawing/2014/chart" uri="{C3380CC4-5D6E-409C-BE32-E72D297353CC}">
              <c16:uniqueId val="{00000001-0219-4D9B-ADA2-15BA5899A211}"/>
            </c:ext>
          </c:extLst>
        </c:ser>
        <c:ser>
          <c:idx val="2"/>
          <c:order val="2"/>
          <c:tx>
            <c:strRef>
              <c:f>Pivots!$D$3</c:f>
              <c:strCache>
                <c:ptCount val="1"/>
                <c:pt idx="0">
                  <c:v>Total_Offline_calls</c:v>
                </c:pt>
              </c:strCache>
            </c:strRef>
          </c:tx>
          <c:spPr>
            <a:ln w="28575"/>
          </c:spPr>
          <c:marker>
            <c:symbol val="triangle"/>
            <c:size val="5"/>
            <c:spPr>
              <a:ln cap="rnd"/>
            </c:spPr>
          </c:marker>
          <c:cat>
            <c:strRef>
              <c:f>Pivots!$A$4:$A$34</c:f>
              <c:strCache>
                <c:ptCount val="30"/>
                <c:pt idx="0">
                  <c:v>2024-04-01</c:v>
                </c:pt>
                <c:pt idx="1">
                  <c:v>2024-04-02</c:v>
                </c:pt>
                <c:pt idx="2">
                  <c:v>2024-04-03</c:v>
                </c:pt>
                <c:pt idx="3">
                  <c:v>2024-04-04</c:v>
                </c:pt>
                <c:pt idx="4">
                  <c:v>2024-04-05</c:v>
                </c:pt>
                <c:pt idx="5">
                  <c:v>2024-04-06</c:v>
                </c:pt>
                <c:pt idx="6">
                  <c:v>2024-04-07</c:v>
                </c:pt>
                <c:pt idx="7">
                  <c:v>2024-04-08</c:v>
                </c:pt>
                <c:pt idx="8">
                  <c:v>2024-04-09</c:v>
                </c:pt>
                <c:pt idx="9">
                  <c:v>2024-04-10</c:v>
                </c:pt>
                <c:pt idx="10">
                  <c:v>2024-04-11</c:v>
                </c:pt>
                <c:pt idx="11">
                  <c:v>2024-04-12</c:v>
                </c:pt>
                <c:pt idx="12">
                  <c:v>2024-04-13</c:v>
                </c:pt>
                <c:pt idx="13">
                  <c:v>2024-04-14</c:v>
                </c:pt>
                <c:pt idx="14">
                  <c:v>2024-04-15</c:v>
                </c:pt>
                <c:pt idx="15">
                  <c:v>2024-04-16</c:v>
                </c:pt>
                <c:pt idx="16">
                  <c:v>2024-04-17</c:v>
                </c:pt>
                <c:pt idx="17">
                  <c:v>2024-04-18</c:v>
                </c:pt>
                <c:pt idx="18">
                  <c:v>2024-04-19</c:v>
                </c:pt>
                <c:pt idx="19">
                  <c:v>2024-04-20</c:v>
                </c:pt>
                <c:pt idx="20">
                  <c:v>2024-04-21</c:v>
                </c:pt>
                <c:pt idx="21">
                  <c:v>2024-04-22</c:v>
                </c:pt>
                <c:pt idx="22">
                  <c:v>2024-04-23</c:v>
                </c:pt>
                <c:pt idx="23">
                  <c:v>2024-04-24</c:v>
                </c:pt>
                <c:pt idx="24">
                  <c:v>2024-04-25</c:v>
                </c:pt>
                <c:pt idx="25">
                  <c:v>2024-04-26</c:v>
                </c:pt>
                <c:pt idx="26">
                  <c:v>2024-04-27</c:v>
                </c:pt>
                <c:pt idx="27">
                  <c:v>2024-04-28</c:v>
                </c:pt>
                <c:pt idx="28">
                  <c:v>2024-04-29</c:v>
                </c:pt>
                <c:pt idx="29">
                  <c:v>2024-04-30</c:v>
                </c:pt>
              </c:strCache>
            </c:strRef>
          </c:cat>
          <c:val>
            <c:numRef>
              <c:f>Pivots!$D$4:$D$34</c:f>
              <c:numCache>
                <c:formatCode>General</c:formatCode>
                <c:ptCount val="30"/>
                <c:pt idx="0">
                  <c:v>36</c:v>
                </c:pt>
                <c:pt idx="1">
                  <c:v>33</c:v>
                </c:pt>
                <c:pt idx="2">
                  <c:v>49</c:v>
                </c:pt>
                <c:pt idx="3">
                  <c:v>47</c:v>
                </c:pt>
                <c:pt idx="4">
                  <c:v>39</c:v>
                </c:pt>
                <c:pt idx="5">
                  <c:v>48</c:v>
                </c:pt>
                <c:pt idx="6">
                  <c:v>74</c:v>
                </c:pt>
                <c:pt idx="7">
                  <c:v>46</c:v>
                </c:pt>
                <c:pt idx="8">
                  <c:v>70</c:v>
                </c:pt>
                <c:pt idx="9">
                  <c:v>62</c:v>
                </c:pt>
                <c:pt idx="10">
                  <c:v>53</c:v>
                </c:pt>
                <c:pt idx="11">
                  <c:v>46</c:v>
                </c:pt>
                <c:pt idx="12">
                  <c:v>37</c:v>
                </c:pt>
                <c:pt idx="13">
                  <c:v>35</c:v>
                </c:pt>
                <c:pt idx="14">
                  <c:v>48</c:v>
                </c:pt>
                <c:pt idx="15">
                  <c:v>62</c:v>
                </c:pt>
                <c:pt idx="16">
                  <c:v>50</c:v>
                </c:pt>
                <c:pt idx="17">
                  <c:v>43</c:v>
                </c:pt>
                <c:pt idx="18">
                  <c:v>40</c:v>
                </c:pt>
                <c:pt idx="19">
                  <c:v>50</c:v>
                </c:pt>
                <c:pt idx="20">
                  <c:v>41</c:v>
                </c:pt>
                <c:pt idx="21">
                  <c:v>44</c:v>
                </c:pt>
                <c:pt idx="22">
                  <c:v>46</c:v>
                </c:pt>
                <c:pt idx="23">
                  <c:v>40</c:v>
                </c:pt>
                <c:pt idx="24">
                  <c:v>53</c:v>
                </c:pt>
                <c:pt idx="25">
                  <c:v>55</c:v>
                </c:pt>
                <c:pt idx="26">
                  <c:v>48</c:v>
                </c:pt>
                <c:pt idx="27">
                  <c:v>83</c:v>
                </c:pt>
                <c:pt idx="28">
                  <c:v>33</c:v>
                </c:pt>
                <c:pt idx="29">
                  <c:v>44</c:v>
                </c:pt>
              </c:numCache>
            </c:numRef>
          </c:val>
          <c:smooth val="0"/>
          <c:extLst>
            <c:ext xmlns:c16="http://schemas.microsoft.com/office/drawing/2014/chart" uri="{C3380CC4-5D6E-409C-BE32-E72D297353CC}">
              <c16:uniqueId val="{00000002-0219-4D9B-ADA2-15BA5899A211}"/>
            </c:ext>
          </c:extLst>
        </c:ser>
        <c:dLbls>
          <c:showLegendKey val="0"/>
          <c:showVal val="0"/>
          <c:showCatName val="0"/>
          <c:showSerName val="0"/>
          <c:showPercent val="0"/>
          <c:showBubbleSize val="0"/>
        </c:dLbls>
        <c:marker val="1"/>
        <c:smooth val="0"/>
        <c:axId val="220203264"/>
        <c:axId val="220205440"/>
      </c:lineChart>
      <c:catAx>
        <c:axId val="220203264"/>
        <c:scaling>
          <c:orientation val="minMax"/>
        </c:scaling>
        <c:delete val="0"/>
        <c:axPos val="b"/>
        <c:numFmt formatCode="General" sourceLinked="0"/>
        <c:majorTickMark val="none"/>
        <c:minorTickMark val="none"/>
        <c:tickLblPos val="nextTo"/>
        <c:crossAx val="220205440"/>
        <c:crosses val="autoZero"/>
        <c:auto val="1"/>
        <c:lblAlgn val="ctr"/>
        <c:lblOffset val="100"/>
        <c:noMultiLvlLbl val="0"/>
      </c:catAx>
      <c:valAx>
        <c:axId val="220205440"/>
        <c:scaling>
          <c:orientation val="minMax"/>
        </c:scaling>
        <c:delete val="0"/>
        <c:axPos val="l"/>
        <c:numFmt formatCode="General" sourceLinked="1"/>
        <c:majorTickMark val="none"/>
        <c:minorTickMark val="none"/>
        <c:tickLblPos val="nextTo"/>
        <c:crossAx val="220203264"/>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5"/>
    </mc:Choice>
    <mc:Fallback>
      <c:style val="45"/>
    </mc:Fallback>
  </mc:AlternateContent>
  <c:pivotSource>
    <c:name>[HealthCare_Project(ALLO).xlsx]Pivots!FLeads</c:name>
    <c:fmtId val="3"/>
  </c:pivotSource>
  <c:chart>
    <c:title>
      <c:tx>
        <c:rich>
          <a:bodyPr/>
          <a:lstStyle/>
          <a:p>
            <a:pPr>
              <a:defRPr/>
            </a:pPr>
            <a:r>
              <a:rPr lang="en-US"/>
              <a:t>%Leads</a:t>
            </a:r>
          </a:p>
        </c:rich>
      </c:tx>
      <c:overlay val="0"/>
    </c:title>
    <c:autoTitleDeleted val="0"/>
    <c:pivotFmts>
      <c:pivotFmt>
        <c:idx val="0"/>
      </c:pivotFmt>
      <c:pivotFmt>
        <c:idx val="1"/>
      </c:pivotFmt>
      <c:pivotFmt>
        <c:idx val="2"/>
        <c:dLbl>
          <c:idx val="0"/>
          <c:showLegendKey val="0"/>
          <c:showVal val="0"/>
          <c:showCatName val="1"/>
          <c:showSerName val="0"/>
          <c:showPercent val="1"/>
          <c:showBubbleSize val="0"/>
          <c:extLst>
            <c:ext xmlns:c15="http://schemas.microsoft.com/office/drawing/2012/chart" uri="{CE6537A1-D6FC-4f65-9D91-7224C49458BB}"/>
          </c:extLst>
        </c:dLbl>
      </c:pivotFmt>
      <c:pivotFmt>
        <c:idx val="3"/>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Pivots!$B$37</c:f>
              <c:strCache>
                <c:ptCount val="1"/>
                <c:pt idx="0">
                  <c:v>Total</c:v>
                </c:pt>
              </c:strCache>
            </c:strRef>
          </c:tx>
          <c:dLbls>
            <c:spPr/>
            <c:txPr>
              <a:bodyPr/>
              <a:lstStyle/>
              <a:p>
                <a:pPr>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f>Pivots!$A$38:$A$41</c:f>
              <c:strCache>
                <c:ptCount val="3"/>
                <c:pt idx="0">
                  <c:v>Ad Set 5</c:v>
                </c:pt>
                <c:pt idx="1">
                  <c:v>Ad Set 6</c:v>
                </c:pt>
                <c:pt idx="2">
                  <c:v>Ad Set 7</c:v>
                </c:pt>
              </c:strCache>
            </c:strRef>
          </c:cat>
          <c:val>
            <c:numRef>
              <c:f>Pivots!$B$38:$B$41</c:f>
              <c:numCache>
                <c:formatCode>General</c:formatCode>
                <c:ptCount val="3"/>
                <c:pt idx="0">
                  <c:v>4402</c:v>
                </c:pt>
                <c:pt idx="1">
                  <c:v>4477</c:v>
                </c:pt>
                <c:pt idx="2">
                  <c:v>4463</c:v>
                </c:pt>
              </c:numCache>
            </c:numRef>
          </c:val>
          <c:extLst>
            <c:ext xmlns:c16="http://schemas.microsoft.com/office/drawing/2014/chart" uri="{C3380CC4-5D6E-409C-BE32-E72D297353CC}">
              <c16:uniqueId val="{00000000-26CD-4B0F-9659-9093586C54B4}"/>
            </c:ext>
          </c:extLst>
        </c:ser>
        <c:dLbls>
          <c:showLegendKey val="0"/>
          <c:showVal val="0"/>
          <c:showCatName val="1"/>
          <c:showSerName val="0"/>
          <c:showPercent val="1"/>
          <c:showBubbleSize val="0"/>
          <c:showLeaderLines val="1"/>
        </c:dLbls>
        <c:firstSliceAng val="0"/>
      </c:pieChart>
    </c:plotArea>
    <c:plotVisOnly val="1"/>
    <c:dispBlanksAs val="gap"/>
    <c:showDLblsOverMax val="0"/>
  </c:chart>
  <c:txPr>
    <a:bodyPr/>
    <a:lstStyle/>
    <a:p>
      <a:pPr>
        <a:defRPr b="1">
          <a:solidFill>
            <a:schemeClr val="bg1"/>
          </a:solidFill>
          <a:latin typeface="Times New Roman" pitchFamily="18" charset="0"/>
          <a:cs typeface="Times New Roman"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5"/>
    </mc:Choice>
    <mc:Fallback>
      <c:style val="45"/>
    </mc:Fallback>
  </mc:AlternateContent>
  <c:pivotSource>
    <c:name>[HealthCare_Project(ALLO).xlsx]Pivots!Fsetwise m,c,c,c</c:name>
    <c:fmtId val="4"/>
  </c:pivotSource>
  <c:chart>
    <c:autoTitleDeleted val="1"/>
    <c:pivotFmts>
      <c:pivotFmt>
        <c:idx val="0"/>
      </c:pivotFmt>
      <c:pivotFmt>
        <c:idx val="1"/>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Pivots!$K$23</c:f>
              <c:strCache>
                <c:ptCount val="1"/>
                <c:pt idx="0">
                  <c:v>Total_Impressions</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Pivots!$J$24:$J$27</c:f>
              <c:strCache>
                <c:ptCount val="3"/>
                <c:pt idx="0">
                  <c:v>Ad Set 5</c:v>
                </c:pt>
                <c:pt idx="1">
                  <c:v>Ad Set 6</c:v>
                </c:pt>
                <c:pt idx="2">
                  <c:v>Ad Set 7</c:v>
                </c:pt>
              </c:strCache>
            </c:strRef>
          </c:cat>
          <c:val>
            <c:numRef>
              <c:f>Pivots!$K$24:$K$27</c:f>
              <c:numCache>
                <c:formatCode>General</c:formatCode>
                <c:ptCount val="3"/>
                <c:pt idx="0">
                  <c:v>1437469</c:v>
                </c:pt>
                <c:pt idx="1">
                  <c:v>1444410</c:v>
                </c:pt>
                <c:pt idx="2">
                  <c:v>1448672</c:v>
                </c:pt>
              </c:numCache>
            </c:numRef>
          </c:val>
          <c:extLst>
            <c:ext xmlns:c16="http://schemas.microsoft.com/office/drawing/2014/chart" uri="{C3380CC4-5D6E-409C-BE32-E72D297353CC}">
              <c16:uniqueId val="{00000000-5B8B-4860-BC77-2555614DBFCA}"/>
            </c:ext>
          </c:extLst>
        </c:ser>
        <c:ser>
          <c:idx val="1"/>
          <c:order val="1"/>
          <c:tx>
            <c:strRef>
              <c:f>Pivots!$L$23</c:f>
              <c:strCache>
                <c:ptCount val="1"/>
                <c:pt idx="0">
                  <c:v>Total_Clicks</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Pivots!$J$24:$J$27</c:f>
              <c:strCache>
                <c:ptCount val="3"/>
                <c:pt idx="0">
                  <c:v>Ad Set 5</c:v>
                </c:pt>
                <c:pt idx="1">
                  <c:v>Ad Set 6</c:v>
                </c:pt>
                <c:pt idx="2">
                  <c:v>Ad Set 7</c:v>
                </c:pt>
              </c:strCache>
            </c:strRef>
          </c:cat>
          <c:val>
            <c:numRef>
              <c:f>Pivots!$L$24:$L$27</c:f>
              <c:numCache>
                <c:formatCode>General</c:formatCode>
                <c:ptCount val="3"/>
                <c:pt idx="0">
                  <c:v>72814</c:v>
                </c:pt>
                <c:pt idx="1">
                  <c:v>71601</c:v>
                </c:pt>
                <c:pt idx="2">
                  <c:v>72311</c:v>
                </c:pt>
              </c:numCache>
            </c:numRef>
          </c:val>
          <c:extLst>
            <c:ext xmlns:c16="http://schemas.microsoft.com/office/drawing/2014/chart" uri="{C3380CC4-5D6E-409C-BE32-E72D297353CC}">
              <c16:uniqueId val="{00000001-5B8B-4860-BC77-2555614DBFCA}"/>
            </c:ext>
          </c:extLst>
        </c:ser>
        <c:ser>
          <c:idx val="2"/>
          <c:order val="2"/>
          <c:tx>
            <c:strRef>
              <c:f>Pivots!$M$23</c:f>
              <c:strCache>
                <c:ptCount val="1"/>
                <c:pt idx="0">
                  <c:v>Total_Call_Conversion</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Pivots!$J$24:$J$27</c:f>
              <c:strCache>
                <c:ptCount val="3"/>
                <c:pt idx="0">
                  <c:v>Ad Set 5</c:v>
                </c:pt>
                <c:pt idx="1">
                  <c:v>Ad Set 6</c:v>
                </c:pt>
                <c:pt idx="2">
                  <c:v>Ad Set 7</c:v>
                </c:pt>
              </c:strCache>
            </c:strRef>
          </c:cat>
          <c:val>
            <c:numRef>
              <c:f>Pivots!$M$24:$M$27</c:f>
              <c:numCache>
                <c:formatCode>General</c:formatCode>
                <c:ptCount val="3"/>
                <c:pt idx="0">
                  <c:v>1719</c:v>
                </c:pt>
                <c:pt idx="1">
                  <c:v>1745</c:v>
                </c:pt>
                <c:pt idx="2">
                  <c:v>1717</c:v>
                </c:pt>
              </c:numCache>
            </c:numRef>
          </c:val>
          <c:extLst>
            <c:ext xmlns:c16="http://schemas.microsoft.com/office/drawing/2014/chart" uri="{C3380CC4-5D6E-409C-BE32-E72D297353CC}">
              <c16:uniqueId val="{00000002-5B8B-4860-BC77-2555614DBFCA}"/>
            </c:ext>
          </c:extLst>
        </c:ser>
        <c:ser>
          <c:idx val="3"/>
          <c:order val="3"/>
          <c:tx>
            <c:strRef>
              <c:f>Pivots!$N$23</c:f>
              <c:strCache>
                <c:ptCount val="1"/>
                <c:pt idx="0">
                  <c:v>Total budget</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Pivots!$J$24:$J$27</c:f>
              <c:strCache>
                <c:ptCount val="3"/>
                <c:pt idx="0">
                  <c:v>Ad Set 5</c:v>
                </c:pt>
                <c:pt idx="1">
                  <c:v>Ad Set 6</c:v>
                </c:pt>
                <c:pt idx="2">
                  <c:v>Ad Set 7</c:v>
                </c:pt>
              </c:strCache>
            </c:strRef>
          </c:cat>
          <c:val>
            <c:numRef>
              <c:f>Pivots!$N$24:$N$27</c:f>
              <c:numCache>
                <c:formatCode>General</c:formatCode>
                <c:ptCount val="3"/>
                <c:pt idx="0">
                  <c:v>313061.95579999982</c:v>
                </c:pt>
                <c:pt idx="1">
                  <c:v>314803.32719999988</c:v>
                </c:pt>
                <c:pt idx="2">
                  <c:v>313849.65879999992</c:v>
                </c:pt>
              </c:numCache>
            </c:numRef>
          </c:val>
          <c:extLst>
            <c:ext xmlns:c16="http://schemas.microsoft.com/office/drawing/2014/chart" uri="{C3380CC4-5D6E-409C-BE32-E72D297353CC}">
              <c16:uniqueId val="{00000003-5B8B-4860-BC77-2555614DBFCA}"/>
            </c:ext>
          </c:extLst>
        </c:ser>
        <c:dLbls>
          <c:showLegendKey val="0"/>
          <c:showVal val="1"/>
          <c:showCatName val="0"/>
          <c:showSerName val="0"/>
          <c:showPercent val="0"/>
          <c:showBubbleSize val="0"/>
        </c:dLbls>
        <c:gapWidth val="150"/>
        <c:overlap val="-25"/>
        <c:axId val="220341376"/>
        <c:axId val="220342912"/>
      </c:barChart>
      <c:catAx>
        <c:axId val="220341376"/>
        <c:scaling>
          <c:orientation val="minMax"/>
        </c:scaling>
        <c:delete val="0"/>
        <c:axPos val="b"/>
        <c:numFmt formatCode="General" sourceLinked="0"/>
        <c:majorTickMark val="none"/>
        <c:minorTickMark val="none"/>
        <c:tickLblPos val="nextTo"/>
        <c:crossAx val="220342912"/>
        <c:crosses val="autoZero"/>
        <c:auto val="1"/>
        <c:lblAlgn val="ctr"/>
        <c:lblOffset val="100"/>
        <c:noMultiLvlLbl val="0"/>
      </c:catAx>
      <c:valAx>
        <c:axId val="220342912"/>
        <c:scaling>
          <c:orientation val="minMax"/>
        </c:scaling>
        <c:delete val="1"/>
        <c:axPos val="l"/>
        <c:numFmt formatCode="General" sourceLinked="1"/>
        <c:majorTickMark val="none"/>
        <c:minorTickMark val="none"/>
        <c:tickLblPos val="nextTo"/>
        <c:crossAx val="220341376"/>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5"/>
    </mc:Choice>
    <mc:Fallback>
      <c:style val="45"/>
    </mc:Fallback>
  </mc:AlternateContent>
  <c:pivotSource>
    <c:name>[HealthCare_Project(ALLO).xlsx]Pivots!Fcosts</c:name>
    <c:fmtId val="2"/>
  </c:pivotSource>
  <c:chart>
    <c:autoTitleDeleted val="1"/>
    <c:pivotFmts>
      <c:pivotFmt>
        <c:idx val="0"/>
      </c:pivotFmt>
      <c:pivotFmt>
        <c:idx val="1"/>
      </c:pivotFmt>
      <c:pivotFmt>
        <c:idx val="2"/>
      </c:pivotFmt>
      <c:pivotFmt>
        <c:idx val="3"/>
      </c:pivotFmt>
      <c:pivotFmt>
        <c:idx val="4"/>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1"/>
    </c:view3D>
    <c:floor>
      <c:thickness val="0"/>
    </c:floor>
    <c:sideWall>
      <c:thickness val="0"/>
    </c:sideWall>
    <c:backWall>
      <c:thickness val="0"/>
    </c:backWall>
    <c:plotArea>
      <c:layout/>
      <c:bar3DChart>
        <c:barDir val="bar"/>
        <c:grouping val="percentStacked"/>
        <c:varyColors val="0"/>
        <c:ser>
          <c:idx val="0"/>
          <c:order val="0"/>
          <c:tx>
            <c:strRef>
              <c:f>Pivots!$H$39</c:f>
              <c:strCache>
                <c:ptCount val="1"/>
                <c:pt idx="0">
                  <c:v>Sum of CPC_INR</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Pivots!$G$40:$G$43</c:f>
              <c:strCache>
                <c:ptCount val="3"/>
                <c:pt idx="0">
                  <c:v>Ad Set 5</c:v>
                </c:pt>
                <c:pt idx="1">
                  <c:v>Ad Set 6</c:v>
                </c:pt>
                <c:pt idx="2">
                  <c:v>Ad Set 7</c:v>
                </c:pt>
              </c:strCache>
            </c:strRef>
          </c:cat>
          <c:val>
            <c:numRef>
              <c:f>Pivots!$H$40:$H$43</c:f>
              <c:numCache>
                <c:formatCode>General</c:formatCode>
                <c:ptCount val="3"/>
                <c:pt idx="0">
                  <c:v>194.60249999999999</c:v>
                </c:pt>
                <c:pt idx="1">
                  <c:v>199.03049999999993</c:v>
                </c:pt>
                <c:pt idx="2">
                  <c:v>196.70640000000003</c:v>
                </c:pt>
              </c:numCache>
            </c:numRef>
          </c:val>
          <c:extLst>
            <c:ext xmlns:c16="http://schemas.microsoft.com/office/drawing/2014/chart" uri="{C3380CC4-5D6E-409C-BE32-E72D297353CC}">
              <c16:uniqueId val="{00000000-CEB7-41C5-B54B-8592675A8565}"/>
            </c:ext>
          </c:extLst>
        </c:ser>
        <c:ser>
          <c:idx val="1"/>
          <c:order val="1"/>
          <c:tx>
            <c:strRef>
              <c:f>Pivots!$I$39</c:f>
              <c:strCache>
                <c:ptCount val="1"/>
                <c:pt idx="0">
                  <c:v>Sum of CPL_INR</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Pivots!$G$40:$G$43</c:f>
              <c:strCache>
                <c:ptCount val="3"/>
                <c:pt idx="0">
                  <c:v>Ad Set 5</c:v>
                </c:pt>
                <c:pt idx="1">
                  <c:v>Ad Set 6</c:v>
                </c:pt>
                <c:pt idx="2">
                  <c:v>Ad Set 7</c:v>
                </c:pt>
              </c:strCache>
            </c:strRef>
          </c:cat>
          <c:val>
            <c:numRef>
              <c:f>Pivots!$I$40:$I$43</c:f>
              <c:numCache>
                <c:formatCode>General</c:formatCode>
                <c:ptCount val="3"/>
                <c:pt idx="0">
                  <c:v>3213.9877999999985</c:v>
                </c:pt>
                <c:pt idx="1">
                  <c:v>3173.23</c:v>
                </c:pt>
                <c:pt idx="2">
                  <c:v>3178.9160000000002</c:v>
                </c:pt>
              </c:numCache>
            </c:numRef>
          </c:val>
          <c:extLst>
            <c:ext xmlns:c16="http://schemas.microsoft.com/office/drawing/2014/chart" uri="{C3380CC4-5D6E-409C-BE32-E72D297353CC}">
              <c16:uniqueId val="{00000001-CEB7-41C5-B54B-8592675A8565}"/>
            </c:ext>
          </c:extLst>
        </c:ser>
        <c:dLbls>
          <c:showLegendKey val="0"/>
          <c:showVal val="1"/>
          <c:showCatName val="0"/>
          <c:showSerName val="0"/>
          <c:showPercent val="0"/>
          <c:showBubbleSize val="0"/>
        </c:dLbls>
        <c:gapWidth val="75"/>
        <c:shape val="cylinder"/>
        <c:axId val="220392448"/>
        <c:axId val="220410624"/>
        <c:axId val="0"/>
      </c:bar3DChart>
      <c:catAx>
        <c:axId val="220392448"/>
        <c:scaling>
          <c:orientation val="minMax"/>
        </c:scaling>
        <c:delete val="0"/>
        <c:axPos val="l"/>
        <c:numFmt formatCode="General" sourceLinked="0"/>
        <c:majorTickMark val="none"/>
        <c:minorTickMark val="none"/>
        <c:tickLblPos val="nextTo"/>
        <c:crossAx val="220410624"/>
        <c:crosses val="autoZero"/>
        <c:auto val="1"/>
        <c:lblAlgn val="ctr"/>
        <c:lblOffset val="100"/>
        <c:noMultiLvlLbl val="0"/>
      </c:catAx>
      <c:valAx>
        <c:axId val="220410624"/>
        <c:scaling>
          <c:orientation val="minMax"/>
        </c:scaling>
        <c:delete val="0"/>
        <c:axPos val="b"/>
        <c:numFmt formatCode="0%" sourceLinked="1"/>
        <c:majorTickMark val="none"/>
        <c:minorTickMark val="none"/>
        <c:tickLblPos val="nextTo"/>
        <c:crossAx val="220392448"/>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5"/>
    </mc:Choice>
    <mc:Fallback>
      <c:style val="45"/>
    </mc:Fallback>
  </mc:AlternateContent>
  <c:pivotSource>
    <c:name>[HealthCare_Project(ALLO).xlsx]Pivots!Fcallstype</c:name>
    <c:fmtId val="3"/>
  </c:pivotSource>
  <c:chart>
    <c:autoTitleDeleted val="1"/>
    <c:pivotFmts>
      <c:pivotFmt>
        <c:idx val="0"/>
      </c:pivotFmt>
      <c:pivotFmt>
        <c:idx val="1"/>
      </c:pivotFmt>
      <c:pivotFmt>
        <c:idx val="2"/>
      </c:pivotFmt>
      <c:pivotFmt>
        <c:idx val="3"/>
      </c:pivotFmt>
      <c:pivotFmt>
        <c:idx val="4"/>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Pivots!$K$46</c:f>
              <c:strCache>
                <c:ptCount val="1"/>
                <c:pt idx="0">
                  <c:v>Total_Revenue_from_online</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Pivots!$J$47:$J$50</c:f>
              <c:strCache>
                <c:ptCount val="3"/>
                <c:pt idx="0">
                  <c:v>Ad Set 5</c:v>
                </c:pt>
                <c:pt idx="1">
                  <c:v>Ad Set 6</c:v>
                </c:pt>
                <c:pt idx="2">
                  <c:v>Ad Set 7</c:v>
                </c:pt>
              </c:strCache>
            </c:strRef>
          </c:cat>
          <c:val>
            <c:numRef>
              <c:f>Pivots!$K$47:$K$50</c:f>
              <c:numCache>
                <c:formatCode>General</c:formatCode>
                <c:ptCount val="3"/>
                <c:pt idx="0">
                  <c:v>1502400</c:v>
                </c:pt>
                <c:pt idx="1">
                  <c:v>1483200</c:v>
                </c:pt>
                <c:pt idx="2">
                  <c:v>1485600</c:v>
                </c:pt>
              </c:numCache>
            </c:numRef>
          </c:val>
          <c:extLst>
            <c:ext xmlns:c16="http://schemas.microsoft.com/office/drawing/2014/chart" uri="{C3380CC4-5D6E-409C-BE32-E72D297353CC}">
              <c16:uniqueId val="{00000000-6185-4433-B422-D7EEA62FDBDD}"/>
            </c:ext>
          </c:extLst>
        </c:ser>
        <c:ser>
          <c:idx val="1"/>
          <c:order val="1"/>
          <c:tx>
            <c:strRef>
              <c:f>Pivots!$L$46</c:f>
              <c:strCache>
                <c:ptCount val="1"/>
                <c:pt idx="0">
                  <c:v>Total_Revenue_from_Offline</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Pivots!$J$47:$J$50</c:f>
              <c:strCache>
                <c:ptCount val="3"/>
                <c:pt idx="0">
                  <c:v>Ad Set 5</c:v>
                </c:pt>
                <c:pt idx="1">
                  <c:v>Ad Set 6</c:v>
                </c:pt>
                <c:pt idx="2">
                  <c:v>Ad Set 7</c:v>
                </c:pt>
              </c:strCache>
            </c:strRef>
          </c:cat>
          <c:val>
            <c:numRef>
              <c:f>Pivots!$L$47:$L$50</c:f>
              <c:numCache>
                <c:formatCode>General</c:formatCode>
                <c:ptCount val="3"/>
                <c:pt idx="0">
                  <c:v>934000</c:v>
                </c:pt>
                <c:pt idx="1">
                  <c:v>1018000</c:v>
                </c:pt>
                <c:pt idx="2">
                  <c:v>958000</c:v>
                </c:pt>
              </c:numCache>
            </c:numRef>
          </c:val>
          <c:extLst>
            <c:ext xmlns:c16="http://schemas.microsoft.com/office/drawing/2014/chart" uri="{C3380CC4-5D6E-409C-BE32-E72D297353CC}">
              <c16:uniqueId val="{00000001-6185-4433-B422-D7EEA62FDBDD}"/>
            </c:ext>
          </c:extLst>
        </c:ser>
        <c:dLbls>
          <c:showLegendKey val="0"/>
          <c:showVal val="1"/>
          <c:showCatName val="0"/>
          <c:showSerName val="0"/>
          <c:showPercent val="0"/>
          <c:showBubbleSize val="0"/>
        </c:dLbls>
        <c:gapWidth val="75"/>
        <c:shape val="cylinder"/>
        <c:axId val="220532096"/>
        <c:axId val="220550272"/>
        <c:axId val="0"/>
      </c:bar3DChart>
      <c:catAx>
        <c:axId val="220532096"/>
        <c:scaling>
          <c:orientation val="minMax"/>
        </c:scaling>
        <c:delete val="0"/>
        <c:axPos val="b"/>
        <c:numFmt formatCode="General" sourceLinked="0"/>
        <c:majorTickMark val="none"/>
        <c:minorTickMark val="none"/>
        <c:tickLblPos val="nextTo"/>
        <c:crossAx val="220550272"/>
        <c:crosses val="autoZero"/>
        <c:auto val="1"/>
        <c:lblAlgn val="ctr"/>
        <c:lblOffset val="100"/>
        <c:noMultiLvlLbl val="0"/>
      </c:catAx>
      <c:valAx>
        <c:axId val="220550272"/>
        <c:scaling>
          <c:orientation val="minMax"/>
        </c:scaling>
        <c:delete val="0"/>
        <c:axPos val="l"/>
        <c:numFmt formatCode="General" sourceLinked="1"/>
        <c:majorTickMark val="none"/>
        <c:minorTickMark val="none"/>
        <c:tickLblPos val="nextTo"/>
        <c:crossAx val="220532096"/>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5"/>
    </mc:Choice>
    <mc:Fallback>
      <c:style val="45"/>
    </mc:Fallback>
  </mc:AlternateContent>
  <c:pivotSource>
    <c:name>[HealthCare_Project(ALLO).xlsx]Pivots!Google Trend</c:name>
    <c:fmtId val="10"/>
  </c:pivotSource>
  <c:chart>
    <c:autoTitleDeleted val="1"/>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spPr>
          <a:ln w="34925"/>
        </c:spPr>
        <c:marker>
          <c:symbol val="square"/>
          <c:size val="3"/>
          <c:spPr>
            <a:ln cap="rnd"/>
          </c:spPr>
        </c:marker>
      </c:pivotFmt>
      <c:pivotFmt>
        <c:idx val="10"/>
        <c:spPr>
          <a:ln w="34925"/>
        </c:spPr>
        <c:marker>
          <c:symbol val="square"/>
          <c:size val="6"/>
          <c:spPr>
            <a:ln cap="rnd"/>
          </c:spPr>
        </c:marker>
      </c:pivotFmt>
      <c:pivotFmt>
        <c:idx val="11"/>
        <c:spPr>
          <a:ln w="34925"/>
        </c:spPr>
        <c:marker>
          <c:symbol val="triangle"/>
          <c:size val="6"/>
          <c:spPr>
            <a:ln cap="rnd"/>
          </c:spPr>
        </c:marker>
      </c:pivotFmt>
      <c:pivotFmt>
        <c:idx val="12"/>
        <c:spPr>
          <a:ln w="25400"/>
        </c:spPr>
        <c:marker>
          <c:symbol val="square"/>
          <c:size val="3"/>
          <c:spPr>
            <a:ln cap="rnd"/>
          </c:spPr>
        </c:marker>
      </c:pivotFmt>
      <c:pivotFmt>
        <c:idx val="13"/>
        <c:spPr>
          <a:ln w="28575"/>
        </c:spPr>
        <c:marker>
          <c:symbol val="triangle"/>
          <c:size val="5"/>
          <c:spPr>
            <a:ln cap="rnd"/>
          </c:spPr>
        </c:marker>
      </c:pivotFmt>
      <c:pivotFmt>
        <c:idx val="14"/>
        <c:spPr>
          <a:ln w="34925"/>
        </c:spPr>
        <c:marker>
          <c:symbol val="square"/>
          <c:size val="3"/>
          <c:spPr>
            <a:ln cap="rnd"/>
          </c:spPr>
        </c:marker>
      </c:pivotFmt>
      <c:pivotFmt>
        <c:idx val="15"/>
        <c:spPr>
          <a:ln w="25400"/>
        </c:spPr>
        <c:marker>
          <c:symbol val="square"/>
          <c:size val="3"/>
          <c:spPr>
            <a:ln cap="rnd"/>
          </c:spPr>
        </c:marker>
      </c:pivotFmt>
      <c:pivotFmt>
        <c:idx val="16"/>
        <c:spPr>
          <a:ln w="28575"/>
        </c:spPr>
        <c:marker>
          <c:symbol val="triangle"/>
          <c:size val="5"/>
          <c:spPr>
            <a:ln cap="rnd"/>
          </c:spPr>
        </c:marker>
      </c:pivotFmt>
      <c:pivotFmt>
        <c:idx val="17"/>
        <c:spPr>
          <a:ln w="34925"/>
        </c:spPr>
        <c:marker>
          <c:symbol val="square"/>
          <c:size val="3"/>
          <c:spPr>
            <a:ln cap="rnd"/>
          </c:spPr>
        </c:marker>
      </c:pivotFmt>
      <c:pivotFmt>
        <c:idx val="18"/>
        <c:spPr>
          <a:ln w="25400"/>
        </c:spPr>
        <c:marker>
          <c:symbol val="square"/>
          <c:size val="3"/>
          <c:spPr>
            <a:ln cap="rnd"/>
          </c:spPr>
        </c:marker>
      </c:pivotFmt>
      <c:pivotFmt>
        <c:idx val="19"/>
        <c:spPr>
          <a:ln w="28575"/>
        </c:spPr>
        <c:marker>
          <c:symbol val="triangle"/>
          <c:size val="5"/>
          <c:spPr>
            <a:ln cap="rnd"/>
          </c:spPr>
        </c:marker>
      </c:pivotFmt>
      <c:pivotFmt>
        <c:idx val="20"/>
        <c:spPr>
          <a:ln w="34925"/>
        </c:spPr>
        <c:marker>
          <c:symbol val="square"/>
          <c:size val="3"/>
          <c:spPr>
            <a:ln cap="rnd"/>
          </c:spPr>
        </c:marker>
      </c:pivotFmt>
      <c:pivotFmt>
        <c:idx val="21"/>
        <c:spPr>
          <a:ln w="25400"/>
        </c:spPr>
        <c:marker>
          <c:symbol val="square"/>
          <c:size val="3"/>
          <c:spPr>
            <a:ln cap="rnd"/>
          </c:spPr>
        </c:marker>
      </c:pivotFmt>
      <c:pivotFmt>
        <c:idx val="22"/>
        <c:spPr>
          <a:ln w="28575"/>
        </c:spPr>
        <c:marker>
          <c:symbol val="triangle"/>
          <c:size val="5"/>
          <c:spPr>
            <a:ln cap="rnd"/>
          </c:spPr>
        </c:marker>
      </c:pivotFmt>
      <c:pivotFmt>
        <c:idx val="23"/>
        <c:spPr>
          <a:ln w="34925"/>
        </c:spPr>
        <c:marker>
          <c:symbol val="square"/>
          <c:size val="3"/>
          <c:spPr>
            <a:ln cap="rnd"/>
          </c:spPr>
        </c:marker>
      </c:pivotFmt>
      <c:pivotFmt>
        <c:idx val="24"/>
        <c:spPr>
          <a:ln w="25400"/>
        </c:spPr>
        <c:marker>
          <c:symbol val="square"/>
          <c:size val="3"/>
          <c:spPr>
            <a:ln cap="rnd"/>
          </c:spPr>
        </c:marker>
      </c:pivotFmt>
      <c:pivotFmt>
        <c:idx val="25"/>
        <c:spPr>
          <a:ln w="28575"/>
        </c:spPr>
        <c:marker>
          <c:symbol val="triangle"/>
          <c:size val="5"/>
          <c:spPr>
            <a:ln cap="rnd"/>
          </c:spPr>
        </c:marker>
      </c:pivotFmt>
      <c:pivotFmt>
        <c:idx val="26"/>
        <c:spPr>
          <a:ln w="34925"/>
        </c:spPr>
        <c:marker>
          <c:symbol val="square"/>
          <c:size val="3"/>
          <c:spPr>
            <a:ln cap="rnd"/>
          </c:spPr>
        </c:marker>
        <c:dLbl>
          <c:idx val="0"/>
          <c:delete val="1"/>
          <c:extLst>
            <c:ext xmlns:c15="http://schemas.microsoft.com/office/drawing/2012/chart" uri="{CE6537A1-D6FC-4f65-9D91-7224C49458BB}"/>
          </c:extLst>
        </c:dLbl>
      </c:pivotFmt>
      <c:pivotFmt>
        <c:idx val="27"/>
        <c:spPr>
          <a:ln w="25400"/>
        </c:spPr>
        <c:marker>
          <c:symbol val="square"/>
          <c:size val="3"/>
          <c:spPr>
            <a:ln cap="rnd"/>
          </c:spPr>
        </c:marker>
        <c:dLbl>
          <c:idx val="0"/>
          <c:delete val="1"/>
          <c:extLst>
            <c:ext xmlns:c15="http://schemas.microsoft.com/office/drawing/2012/chart" uri="{CE6537A1-D6FC-4f65-9D91-7224C49458BB}"/>
          </c:extLst>
        </c:dLbl>
      </c:pivotFmt>
      <c:pivotFmt>
        <c:idx val="28"/>
        <c:spPr>
          <a:ln w="28575"/>
        </c:spPr>
        <c:marker>
          <c:symbol val="triangle"/>
          <c:size val="5"/>
          <c:spPr>
            <a:ln cap="rnd"/>
          </c:spPr>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Pivots!$J$59</c:f>
              <c:strCache>
                <c:ptCount val="1"/>
                <c:pt idx="0">
                  <c:v>Total_Calls_From_google</c:v>
                </c:pt>
              </c:strCache>
            </c:strRef>
          </c:tx>
          <c:spPr>
            <a:ln w="34925"/>
          </c:spPr>
          <c:marker>
            <c:symbol val="square"/>
            <c:size val="3"/>
            <c:spPr>
              <a:ln cap="rnd"/>
            </c:spPr>
          </c:marker>
          <c:cat>
            <c:multiLvlStrRef>
              <c:f>Pivots!$I$60:$I$95</c:f>
              <c:multiLvlStrCache>
                <c:ptCount val="30"/>
                <c:lvl>
                  <c:pt idx="0">
                    <c:v>2024-04-01</c:v>
                  </c:pt>
                  <c:pt idx="1">
                    <c:v>2024-04-02</c:v>
                  </c:pt>
                  <c:pt idx="2">
                    <c:v>2024-04-03</c:v>
                  </c:pt>
                  <c:pt idx="3">
                    <c:v>2024-04-04</c:v>
                  </c:pt>
                  <c:pt idx="4">
                    <c:v>2024-04-05</c:v>
                  </c:pt>
                  <c:pt idx="5">
                    <c:v>2024-04-06</c:v>
                  </c:pt>
                  <c:pt idx="6">
                    <c:v>2024-04-07</c:v>
                  </c:pt>
                  <c:pt idx="7">
                    <c:v>2024-04-08</c:v>
                  </c:pt>
                  <c:pt idx="8">
                    <c:v>2024-04-09</c:v>
                  </c:pt>
                  <c:pt idx="9">
                    <c:v>2024-04-10</c:v>
                  </c:pt>
                  <c:pt idx="10">
                    <c:v>2024-04-11</c:v>
                  </c:pt>
                  <c:pt idx="11">
                    <c:v>2024-04-12</c:v>
                  </c:pt>
                  <c:pt idx="12">
                    <c:v>2024-04-13</c:v>
                  </c:pt>
                  <c:pt idx="13">
                    <c:v>2024-04-14</c:v>
                  </c:pt>
                  <c:pt idx="14">
                    <c:v>2024-04-15</c:v>
                  </c:pt>
                  <c:pt idx="15">
                    <c:v>2024-04-16</c:v>
                  </c:pt>
                  <c:pt idx="16">
                    <c:v>2024-04-17</c:v>
                  </c:pt>
                  <c:pt idx="17">
                    <c:v>2024-04-18</c:v>
                  </c:pt>
                  <c:pt idx="18">
                    <c:v>2024-04-19</c:v>
                  </c:pt>
                  <c:pt idx="19">
                    <c:v>2024-04-20</c:v>
                  </c:pt>
                  <c:pt idx="20">
                    <c:v>2024-04-21</c:v>
                  </c:pt>
                  <c:pt idx="21">
                    <c:v>2024-04-22</c:v>
                  </c:pt>
                  <c:pt idx="22">
                    <c:v>2024-04-23</c:v>
                  </c:pt>
                  <c:pt idx="23">
                    <c:v>2024-04-24</c:v>
                  </c:pt>
                  <c:pt idx="24">
                    <c:v>2024-04-25</c:v>
                  </c:pt>
                  <c:pt idx="25">
                    <c:v>2024-04-26</c:v>
                  </c:pt>
                  <c:pt idx="26">
                    <c:v>2024-04-27</c:v>
                  </c:pt>
                  <c:pt idx="27">
                    <c:v>2024-04-28</c:v>
                  </c:pt>
                  <c:pt idx="28">
                    <c:v>2024-04-29</c:v>
                  </c:pt>
                  <c:pt idx="29">
                    <c:v>2024-04-30</c:v>
                  </c:pt>
                </c:lvl>
                <c:lvl>
                  <c:pt idx="0">
                    <c:v>Group1</c:v>
                  </c:pt>
                  <c:pt idx="7">
                    <c:v>Group2</c:v>
                  </c:pt>
                  <c:pt idx="14">
                    <c:v>Group3</c:v>
                  </c:pt>
                  <c:pt idx="21">
                    <c:v>Group4</c:v>
                  </c:pt>
                  <c:pt idx="28">
                    <c:v>Group5</c:v>
                  </c:pt>
                </c:lvl>
              </c:multiLvlStrCache>
            </c:multiLvlStrRef>
          </c:cat>
          <c:val>
            <c:numRef>
              <c:f>Pivots!$J$60:$J$95</c:f>
              <c:numCache>
                <c:formatCode>General</c:formatCode>
                <c:ptCount val="30"/>
                <c:pt idx="0">
                  <c:v>187</c:v>
                </c:pt>
                <c:pt idx="1">
                  <c:v>191</c:v>
                </c:pt>
                <c:pt idx="2">
                  <c:v>173</c:v>
                </c:pt>
                <c:pt idx="3">
                  <c:v>176</c:v>
                </c:pt>
                <c:pt idx="4">
                  <c:v>193</c:v>
                </c:pt>
                <c:pt idx="5">
                  <c:v>178</c:v>
                </c:pt>
                <c:pt idx="6">
                  <c:v>204</c:v>
                </c:pt>
                <c:pt idx="7">
                  <c:v>181</c:v>
                </c:pt>
                <c:pt idx="8">
                  <c:v>164</c:v>
                </c:pt>
                <c:pt idx="9">
                  <c:v>167</c:v>
                </c:pt>
                <c:pt idx="10">
                  <c:v>149</c:v>
                </c:pt>
                <c:pt idx="11">
                  <c:v>173</c:v>
                </c:pt>
                <c:pt idx="12">
                  <c:v>157</c:v>
                </c:pt>
                <c:pt idx="13">
                  <c:v>169</c:v>
                </c:pt>
                <c:pt idx="14">
                  <c:v>194</c:v>
                </c:pt>
                <c:pt idx="15">
                  <c:v>148</c:v>
                </c:pt>
                <c:pt idx="16">
                  <c:v>191</c:v>
                </c:pt>
                <c:pt idx="17">
                  <c:v>161</c:v>
                </c:pt>
                <c:pt idx="18">
                  <c:v>183</c:v>
                </c:pt>
                <c:pt idx="19">
                  <c:v>159</c:v>
                </c:pt>
                <c:pt idx="20">
                  <c:v>164</c:v>
                </c:pt>
                <c:pt idx="21">
                  <c:v>178</c:v>
                </c:pt>
                <c:pt idx="22">
                  <c:v>166</c:v>
                </c:pt>
                <c:pt idx="23">
                  <c:v>165</c:v>
                </c:pt>
                <c:pt idx="24">
                  <c:v>183</c:v>
                </c:pt>
                <c:pt idx="25">
                  <c:v>167</c:v>
                </c:pt>
                <c:pt idx="26">
                  <c:v>182</c:v>
                </c:pt>
                <c:pt idx="27">
                  <c:v>172</c:v>
                </c:pt>
                <c:pt idx="28">
                  <c:v>189</c:v>
                </c:pt>
                <c:pt idx="29">
                  <c:v>188</c:v>
                </c:pt>
              </c:numCache>
            </c:numRef>
          </c:val>
          <c:smooth val="0"/>
          <c:extLst>
            <c:ext xmlns:c16="http://schemas.microsoft.com/office/drawing/2014/chart" uri="{C3380CC4-5D6E-409C-BE32-E72D297353CC}">
              <c16:uniqueId val="{00000000-6FAF-43A9-AAF8-06AD23714BB5}"/>
            </c:ext>
          </c:extLst>
        </c:ser>
        <c:ser>
          <c:idx val="1"/>
          <c:order val="1"/>
          <c:tx>
            <c:strRef>
              <c:f>Pivots!$K$59</c:f>
              <c:strCache>
                <c:ptCount val="1"/>
                <c:pt idx="0">
                  <c:v>Sum of Type_of_Call_Online</c:v>
                </c:pt>
              </c:strCache>
            </c:strRef>
          </c:tx>
          <c:spPr>
            <a:ln w="25400"/>
          </c:spPr>
          <c:marker>
            <c:symbol val="square"/>
            <c:size val="3"/>
            <c:spPr>
              <a:ln cap="rnd"/>
            </c:spPr>
          </c:marker>
          <c:cat>
            <c:multiLvlStrRef>
              <c:f>Pivots!$I$60:$I$95</c:f>
              <c:multiLvlStrCache>
                <c:ptCount val="30"/>
                <c:lvl>
                  <c:pt idx="0">
                    <c:v>2024-04-01</c:v>
                  </c:pt>
                  <c:pt idx="1">
                    <c:v>2024-04-02</c:v>
                  </c:pt>
                  <c:pt idx="2">
                    <c:v>2024-04-03</c:v>
                  </c:pt>
                  <c:pt idx="3">
                    <c:v>2024-04-04</c:v>
                  </c:pt>
                  <c:pt idx="4">
                    <c:v>2024-04-05</c:v>
                  </c:pt>
                  <c:pt idx="5">
                    <c:v>2024-04-06</c:v>
                  </c:pt>
                  <c:pt idx="6">
                    <c:v>2024-04-07</c:v>
                  </c:pt>
                  <c:pt idx="7">
                    <c:v>2024-04-08</c:v>
                  </c:pt>
                  <c:pt idx="8">
                    <c:v>2024-04-09</c:v>
                  </c:pt>
                  <c:pt idx="9">
                    <c:v>2024-04-10</c:v>
                  </c:pt>
                  <c:pt idx="10">
                    <c:v>2024-04-11</c:v>
                  </c:pt>
                  <c:pt idx="11">
                    <c:v>2024-04-12</c:v>
                  </c:pt>
                  <c:pt idx="12">
                    <c:v>2024-04-13</c:v>
                  </c:pt>
                  <c:pt idx="13">
                    <c:v>2024-04-14</c:v>
                  </c:pt>
                  <c:pt idx="14">
                    <c:v>2024-04-15</c:v>
                  </c:pt>
                  <c:pt idx="15">
                    <c:v>2024-04-16</c:v>
                  </c:pt>
                  <c:pt idx="16">
                    <c:v>2024-04-17</c:v>
                  </c:pt>
                  <c:pt idx="17">
                    <c:v>2024-04-18</c:v>
                  </c:pt>
                  <c:pt idx="18">
                    <c:v>2024-04-19</c:v>
                  </c:pt>
                  <c:pt idx="19">
                    <c:v>2024-04-20</c:v>
                  </c:pt>
                  <c:pt idx="20">
                    <c:v>2024-04-21</c:v>
                  </c:pt>
                  <c:pt idx="21">
                    <c:v>2024-04-22</c:v>
                  </c:pt>
                  <c:pt idx="22">
                    <c:v>2024-04-23</c:v>
                  </c:pt>
                  <c:pt idx="23">
                    <c:v>2024-04-24</c:v>
                  </c:pt>
                  <c:pt idx="24">
                    <c:v>2024-04-25</c:v>
                  </c:pt>
                  <c:pt idx="25">
                    <c:v>2024-04-26</c:v>
                  </c:pt>
                  <c:pt idx="26">
                    <c:v>2024-04-27</c:v>
                  </c:pt>
                  <c:pt idx="27">
                    <c:v>2024-04-28</c:v>
                  </c:pt>
                  <c:pt idx="28">
                    <c:v>2024-04-29</c:v>
                  </c:pt>
                  <c:pt idx="29">
                    <c:v>2024-04-30</c:v>
                  </c:pt>
                </c:lvl>
                <c:lvl>
                  <c:pt idx="0">
                    <c:v>Group1</c:v>
                  </c:pt>
                  <c:pt idx="7">
                    <c:v>Group2</c:v>
                  </c:pt>
                  <c:pt idx="14">
                    <c:v>Group3</c:v>
                  </c:pt>
                  <c:pt idx="21">
                    <c:v>Group4</c:v>
                  </c:pt>
                  <c:pt idx="28">
                    <c:v>Group5</c:v>
                  </c:pt>
                </c:lvl>
              </c:multiLvlStrCache>
            </c:multiLvlStrRef>
          </c:cat>
          <c:val>
            <c:numRef>
              <c:f>Pivots!$K$60:$K$95</c:f>
              <c:numCache>
                <c:formatCode>General</c:formatCode>
                <c:ptCount val="30"/>
                <c:pt idx="0">
                  <c:v>97</c:v>
                </c:pt>
                <c:pt idx="1">
                  <c:v>71</c:v>
                </c:pt>
                <c:pt idx="2">
                  <c:v>97</c:v>
                </c:pt>
                <c:pt idx="3">
                  <c:v>82</c:v>
                </c:pt>
                <c:pt idx="4">
                  <c:v>90</c:v>
                </c:pt>
                <c:pt idx="5">
                  <c:v>85</c:v>
                </c:pt>
                <c:pt idx="6">
                  <c:v>81</c:v>
                </c:pt>
                <c:pt idx="7">
                  <c:v>87</c:v>
                </c:pt>
                <c:pt idx="8">
                  <c:v>86</c:v>
                </c:pt>
                <c:pt idx="9">
                  <c:v>84</c:v>
                </c:pt>
                <c:pt idx="10">
                  <c:v>96</c:v>
                </c:pt>
                <c:pt idx="11">
                  <c:v>77</c:v>
                </c:pt>
                <c:pt idx="12">
                  <c:v>90</c:v>
                </c:pt>
                <c:pt idx="13">
                  <c:v>90</c:v>
                </c:pt>
                <c:pt idx="14">
                  <c:v>102</c:v>
                </c:pt>
                <c:pt idx="15">
                  <c:v>96</c:v>
                </c:pt>
                <c:pt idx="16">
                  <c:v>86</c:v>
                </c:pt>
                <c:pt idx="17">
                  <c:v>84</c:v>
                </c:pt>
                <c:pt idx="18">
                  <c:v>85</c:v>
                </c:pt>
                <c:pt idx="19">
                  <c:v>86</c:v>
                </c:pt>
                <c:pt idx="20">
                  <c:v>99</c:v>
                </c:pt>
                <c:pt idx="21">
                  <c:v>94</c:v>
                </c:pt>
                <c:pt idx="22">
                  <c:v>86</c:v>
                </c:pt>
                <c:pt idx="23">
                  <c:v>87</c:v>
                </c:pt>
                <c:pt idx="24">
                  <c:v>83</c:v>
                </c:pt>
                <c:pt idx="25">
                  <c:v>73</c:v>
                </c:pt>
                <c:pt idx="26">
                  <c:v>90</c:v>
                </c:pt>
                <c:pt idx="27">
                  <c:v>92</c:v>
                </c:pt>
                <c:pt idx="28">
                  <c:v>86</c:v>
                </c:pt>
                <c:pt idx="29">
                  <c:v>88</c:v>
                </c:pt>
              </c:numCache>
            </c:numRef>
          </c:val>
          <c:smooth val="0"/>
          <c:extLst>
            <c:ext xmlns:c16="http://schemas.microsoft.com/office/drawing/2014/chart" uri="{C3380CC4-5D6E-409C-BE32-E72D297353CC}">
              <c16:uniqueId val="{00000001-6FAF-43A9-AAF8-06AD23714BB5}"/>
            </c:ext>
          </c:extLst>
        </c:ser>
        <c:ser>
          <c:idx val="2"/>
          <c:order val="2"/>
          <c:tx>
            <c:strRef>
              <c:f>Pivots!$L$59</c:f>
              <c:strCache>
                <c:ptCount val="1"/>
                <c:pt idx="0">
                  <c:v>Sum of Type_of_Call_Offline</c:v>
                </c:pt>
              </c:strCache>
            </c:strRef>
          </c:tx>
          <c:spPr>
            <a:ln w="28575"/>
          </c:spPr>
          <c:marker>
            <c:symbol val="triangle"/>
            <c:size val="5"/>
            <c:spPr>
              <a:ln cap="rnd"/>
            </c:spPr>
          </c:marker>
          <c:cat>
            <c:multiLvlStrRef>
              <c:f>Pivots!$I$60:$I$95</c:f>
              <c:multiLvlStrCache>
                <c:ptCount val="30"/>
                <c:lvl>
                  <c:pt idx="0">
                    <c:v>2024-04-01</c:v>
                  </c:pt>
                  <c:pt idx="1">
                    <c:v>2024-04-02</c:v>
                  </c:pt>
                  <c:pt idx="2">
                    <c:v>2024-04-03</c:v>
                  </c:pt>
                  <c:pt idx="3">
                    <c:v>2024-04-04</c:v>
                  </c:pt>
                  <c:pt idx="4">
                    <c:v>2024-04-05</c:v>
                  </c:pt>
                  <c:pt idx="5">
                    <c:v>2024-04-06</c:v>
                  </c:pt>
                  <c:pt idx="6">
                    <c:v>2024-04-07</c:v>
                  </c:pt>
                  <c:pt idx="7">
                    <c:v>2024-04-08</c:v>
                  </c:pt>
                  <c:pt idx="8">
                    <c:v>2024-04-09</c:v>
                  </c:pt>
                  <c:pt idx="9">
                    <c:v>2024-04-10</c:v>
                  </c:pt>
                  <c:pt idx="10">
                    <c:v>2024-04-11</c:v>
                  </c:pt>
                  <c:pt idx="11">
                    <c:v>2024-04-12</c:v>
                  </c:pt>
                  <c:pt idx="12">
                    <c:v>2024-04-13</c:v>
                  </c:pt>
                  <c:pt idx="13">
                    <c:v>2024-04-14</c:v>
                  </c:pt>
                  <c:pt idx="14">
                    <c:v>2024-04-15</c:v>
                  </c:pt>
                  <c:pt idx="15">
                    <c:v>2024-04-16</c:v>
                  </c:pt>
                  <c:pt idx="16">
                    <c:v>2024-04-17</c:v>
                  </c:pt>
                  <c:pt idx="17">
                    <c:v>2024-04-18</c:v>
                  </c:pt>
                  <c:pt idx="18">
                    <c:v>2024-04-19</c:v>
                  </c:pt>
                  <c:pt idx="19">
                    <c:v>2024-04-20</c:v>
                  </c:pt>
                  <c:pt idx="20">
                    <c:v>2024-04-21</c:v>
                  </c:pt>
                  <c:pt idx="21">
                    <c:v>2024-04-22</c:v>
                  </c:pt>
                  <c:pt idx="22">
                    <c:v>2024-04-23</c:v>
                  </c:pt>
                  <c:pt idx="23">
                    <c:v>2024-04-24</c:v>
                  </c:pt>
                  <c:pt idx="24">
                    <c:v>2024-04-25</c:v>
                  </c:pt>
                  <c:pt idx="25">
                    <c:v>2024-04-26</c:v>
                  </c:pt>
                  <c:pt idx="26">
                    <c:v>2024-04-27</c:v>
                  </c:pt>
                  <c:pt idx="27">
                    <c:v>2024-04-28</c:v>
                  </c:pt>
                  <c:pt idx="28">
                    <c:v>2024-04-29</c:v>
                  </c:pt>
                  <c:pt idx="29">
                    <c:v>2024-04-30</c:v>
                  </c:pt>
                </c:lvl>
                <c:lvl>
                  <c:pt idx="0">
                    <c:v>Group1</c:v>
                  </c:pt>
                  <c:pt idx="7">
                    <c:v>Group2</c:v>
                  </c:pt>
                  <c:pt idx="14">
                    <c:v>Group3</c:v>
                  </c:pt>
                  <c:pt idx="21">
                    <c:v>Group4</c:v>
                  </c:pt>
                  <c:pt idx="28">
                    <c:v>Group5</c:v>
                  </c:pt>
                </c:lvl>
              </c:multiLvlStrCache>
            </c:multiLvlStrRef>
          </c:cat>
          <c:val>
            <c:numRef>
              <c:f>Pivots!$L$60:$L$95</c:f>
              <c:numCache>
                <c:formatCode>General</c:formatCode>
                <c:ptCount val="30"/>
                <c:pt idx="0">
                  <c:v>90</c:v>
                </c:pt>
                <c:pt idx="1">
                  <c:v>120</c:v>
                </c:pt>
                <c:pt idx="2">
                  <c:v>76</c:v>
                </c:pt>
                <c:pt idx="3">
                  <c:v>94</c:v>
                </c:pt>
                <c:pt idx="4">
                  <c:v>103</c:v>
                </c:pt>
                <c:pt idx="5">
                  <c:v>93</c:v>
                </c:pt>
                <c:pt idx="6">
                  <c:v>123</c:v>
                </c:pt>
                <c:pt idx="7">
                  <c:v>94</c:v>
                </c:pt>
                <c:pt idx="8">
                  <c:v>78</c:v>
                </c:pt>
                <c:pt idx="9">
                  <c:v>83</c:v>
                </c:pt>
                <c:pt idx="10">
                  <c:v>53</c:v>
                </c:pt>
                <c:pt idx="11">
                  <c:v>96</c:v>
                </c:pt>
                <c:pt idx="12">
                  <c:v>67</c:v>
                </c:pt>
                <c:pt idx="13">
                  <c:v>79</c:v>
                </c:pt>
                <c:pt idx="14">
                  <c:v>92</c:v>
                </c:pt>
                <c:pt idx="15">
                  <c:v>52</c:v>
                </c:pt>
                <c:pt idx="16">
                  <c:v>105</c:v>
                </c:pt>
                <c:pt idx="17">
                  <c:v>77</c:v>
                </c:pt>
                <c:pt idx="18">
                  <c:v>98</c:v>
                </c:pt>
                <c:pt idx="19">
                  <c:v>73</c:v>
                </c:pt>
                <c:pt idx="20">
                  <c:v>65</c:v>
                </c:pt>
                <c:pt idx="21">
                  <c:v>84</c:v>
                </c:pt>
                <c:pt idx="22">
                  <c:v>80</c:v>
                </c:pt>
                <c:pt idx="23">
                  <c:v>78</c:v>
                </c:pt>
                <c:pt idx="24">
                  <c:v>100</c:v>
                </c:pt>
                <c:pt idx="25">
                  <c:v>94</c:v>
                </c:pt>
                <c:pt idx="26">
                  <c:v>92</c:v>
                </c:pt>
                <c:pt idx="27">
                  <c:v>80</c:v>
                </c:pt>
                <c:pt idx="28">
                  <c:v>103</c:v>
                </c:pt>
                <c:pt idx="29">
                  <c:v>100</c:v>
                </c:pt>
              </c:numCache>
            </c:numRef>
          </c:val>
          <c:smooth val="0"/>
          <c:extLst>
            <c:ext xmlns:c16="http://schemas.microsoft.com/office/drawing/2014/chart" uri="{C3380CC4-5D6E-409C-BE32-E72D297353CC}">
              <c16:uniqueId val="{00000002-6FAF-43A9-AAF8-06AD23714BB5}"/>
            </c:ext>
          </c:extLst>
        </c:ser>
        <c:dLbls>
          <c:showLegendKey val="0"/>
          <c:showVal val="0"/>
          <c:showCatName val="0"/>
          <c:showSerName val="0"/>
          <c:showPercent val="0"/>
          <c:showBubbleSize val="0"/>
        </c:dLbls>
        <c:marker val="1"/>
        <c:smooth val="0"/>
        <c:axId val="220678400"/>
        <c:axId val="220680576"/>
      </c:lineChart>
      <c:catAx>
        <c:axId val="220678400"/>
        <c:scaling>
          <c:orientation val="minMax"/>
        </c:scaling>
        <c:delete val="0"/>
        <c:axPos val="b"/>
        <c:numFmt formatCode="General" sourceLinked="0"/>
        <c:majorTickMark val="none"/>
        <c:minorTickMark val="none"/>
        <c:tickLblPos val="nextTo"/>
        <c:crossAx val="220680576"/>
        <c:crosses val="autoZero"/>
        <c:auto val="1"/>
        <c:lblAlgn val="ctr"/>
        <c:lblOffset val="100"/>
        <c:noMultiLvlLbl val="0"/>
      </c:catAx>
      <c:valAx>
        <c:axId val="220680576"/>
        <c:scaling>
          <c:orientation val="minMax"/>
        </c:scaling>
        <c:delete val="0"/>
        <c:axPos val="l"/>
        <c:numFmt formatCode="General" sourceLinked="1"/>
        <c:majorTickMark val="none"/>
        <c:minorTickMark val="none"/>
        <c:tickLblPos val="nextTo"/>
        <c:crossAx val="22067840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5"/>
    </mc:Choice>
    <mc:Fallback>
      <c:style val="45"/>
    </mc:Fallback>
  </mc:AlternateContent>
  <c:pivotSource>
    <c:name>[HealthCare_Project(ALLO).xlsx]googlPivot!google trend</c:name>
    <c:fmtId val="2"/>
  </c:pivotSource>
  <c:chart>
    <c:autoTitleDeleted val="1"/>
    <c:pivotFmts>
      <c:pivotFmt>
        <c:idx val="0"/>
      </c:pivotFmt>
      <c:pivotFmt>
        <c:idx val="1"/>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googlPivot!$D$22</c:f>
              <c:strCache>
                <c:ptCount val="1"/>
                <c:pt idx="0">
                  <c:v>Total Impressions</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googlPivot!$C$23:$C$26</c:f>
              <c:strCache>
                <c:ptCount val="3"/>
                <c:pt idx="0">
                  <c:v>Ad Set 1</c:v>
                </c:pt>
                <c:pt idx="1">
                  <c:v>Ad Set 2</c:v>
                </c:pt>
                <c:pt idx="2">
                  <c:v>Ad Set 3</c:v>
                </c:pt>
              </c:strCache>
            </c:strRef>
          </c:cat>
          <c:val>
            <c:numRef>
              <c:f>googlPivot!$D$23:$D$26</c:f>
              <c:numCache>
                <c:formatCode>General</c:formatCode>
                <c:ptCount val="3"/>
                <c:pt idx="0">
                  <c:v>1209432</c:v>
                </c:pt>
                <c:pt idx="1">
                  <c:v>1236201</c:v>
                </c:pt>
                <c:pt idx="2">
                  <c:v>1235032</c:v>
                </c:pt>
              </c:numCache>
            </c:numRef>
          </c:val>
          <c:extLst>
            <c:ext xmlns:c16="http://schemas.microsoft.com/office/drawing/2014/chart" uri="{C3380CC4-5D6E-409C-BE32-E72D297353CC}">
              <c16:uniqueId val="{00000000-5C2B-4F81-ACFF-25F47EE0A4E3}"/>
            </c:ext>
          </c:extLst>
        </c:ser>
        <c:ser>
          <c:idx val="1"/>
          <c:order val="1"/>
          <c:tx>
            <c:strRef>
              <c:f>googlPivot!$E$22</c:f>
              <c:strCache>
                <c:ptCount val="1"/>
                <c:pt idx="0">
                  <c:v>Total Clicks_Traffic</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googlPivot!$C$23:$C$26</c:f>
              <c:strCache>
                <c:ptCount val="3"/>
                <c:pt idx="0">
                  <c:v>Ad Set 1</c:v>
                </c:pt>
                <c:pt idx="1">
                  <c:v>Ad Set 2</c:v>
                </c:pt>
                <c:pt idx="2">
                  <c:v>Ad Set 3</c:v>
                </c:pt>
              </c:strCache>
            </c:strRef>
          </c:cat>
          <c:val>
            <c:numRef>
              <c:f>googlPivot!$E$23:$E$26</c:f>
              <c:numCache>
                <c:formatCode>General</c:formatCode>
                <c:ptCount val="3"/>
                <c:pt idx="0">
                  <c:v>62793</c:v>
                </c:pt>
                <c:pt idx="1">
                  <c:v>63392</c:v>
                </c:pt>
                <c:pt idx="2">
                  <c:v>63131</c:v>
                </c:pt>
              </c:numCache>
            </c:numRef>
          </c:val>
          <c:extLst>
            <c:ext xmlns:c16="http://schemas.microsoft.com/office/drawing/2014/chart" uri="{C3380CC4-5D6E-409C-BE32-E72D297353CC}">
              <c16:uniqueId val="{00000001-5C2B-4F81-ACFF-25F47EE0A4E3}"/>
            </c:ext>
          </c:extLst>
        </c:ser>
        <c:ser>
          <c:idx val="2"/>
          <c:order val="2"/>
          <c:tx>
            <c:strRef>
              <c:f>googlPivot!$F$22</c:f>
              <c:strCache>
                <c:ptCount val="1"/>
                <c:pt idx="0">
                  <c:v>Total Calls</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googlPivot!$C$23:$C$26</c:f>
              <c:strCache>
                <c:ptCount val="3"/>
                <c:pt idx="0">
                  <c:v>Ad Set 1</c:v>
                </c:pt>
                <c:pt idx="1">
                  <c:v>Ad Set 2</c:v>
                </c:pt>
                <c:pt idx="2">
                  <c:v>Ad Set 3</c:v>
                </c:pt>
              </c:strCache>
            </c:strRef>
          </c:cat>
          <c:val>
            <c:numRef>
              <c:f>googlPivot!$F$23:$F$26</c:f>
              <c:numCache>
                <c:formatCode>General</c:formatCode>
                <c:ptCount val="3"/>
                <c:pt idx="0">
                  <c:v>1747</c:v>
                </c:pt>
                <c:pt idx="1">
                  <c:v>1755</c:v>
                </c:pt>
                <c:pt idx="2">
                  <c:v>1750</c:v>
                </c:pt>
              </c:numCache>
            </c:numRef>
          </c:val>
          <c:extLst>
            <c:ext xmlns:c16="http://schemas.microsoft.com/office/drawing/2014/chart" uri="{C3380CC4-5D6E-409C-BE32-E72D297353CC}">
              <c16:uniqueId val="{00000002-5C2B-4F81-ACFF-25F47EE0A4E3}"/>
            </c:ext>
          </c:extLst>
        </c:ser>
        <c:ser>
          <c:idx val="3"/>
          <c:order val="3"/>
          <c:tx>
            <c:strRef>
              <c:f>googlPivot!$G$22</c:f>
              <c:strCache>
                <c:ptCount val="1"/>
                <c:pt idx="0">
                  <c:v>Total budget</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googlPivot!$C$23:$C$26</c:f>
              <c:strCache>
                <c:ptCount val="3"/>
                <c:pt idx="0">
                  <c:v>Ad Set 1</c:v>
                </c:pt>
                <c:pt idx="1">
                  <c:v>Ad Set 2</c:v>
                </c:pt>
                <c:pt idx="2">
                  <c:v>Ad Set 3</c:v>
                </c:pt>
              </c:strCache>
            </c:strRef>
          </c:cat>
          <c:val>
            <c:numRef>
              <c:f>googlPivot!$G$23:$G$26</c:f>
              <c:numCache>
                <c:formatCode>General</c:formatCode>
                <c:ptCount val="3"/>
                <c:pt idx="0">
                  <c:v>262559.54650000005</c:v>
                </c:pt>
                <c:pt idx="1">
                  <c:v>262299.97910000006</c:v>
                </c:pt>
                <c:pt idx="2">
                  <c:v>257746.1121</c:v>
                </c:pt>
              </c:numCache>
            </c:numRef>
          </c:val>
          <c:extLst>
            <c:ext xmlns:c16="http://schemas.microsoft.com/office/drawing/2014/chart" uri="{C3380CC4-5D6E-409C-BE32-E72D297353CC}">
              <c16:uniqueId val="{00000003-5C2B-4F81-ACFF-25F47EE0A4E3}"/>
            </c:ext>
          </c:extLst>
        </c:ser>
        <c:dLbls>
          <c:showLegendKey val="0"/>
          <c:showVal val="1"/>
          <c:showCatName val="0"/>
          <c:showSerName val="0"/>
          <c:showPercent val="0"/>
          <c:showBubbleSize val="0"/>
        </c:dLbls>
        <c:gapWidth val="150"/>
        <c:overlap val="-25"/>
        <c:axId val="220834048"/>
        <c:axId val="220844032"/>
      </c:barChart>
      <c:catAx>
        <c:axId val="220834048"/>
        <c:scaling>
          <c:orientation val="minMax"/>
        </c:scaling>
        <c:delete val="0"/>
        <c:axPos val="b"/>
        <c:numFmt formatCode="General" sourceLinked="0"/>
        <c:majorTickMark val="none"/>
        <c:minorTickMark val="none"/>
        <c:tickLblPos val="nextTo"/>
        <c:crossAx val="220844032"/>
        <c:crosses val="autoZero"/>
        <c:auto val="1"/>
        <c:lblAlgn val="ctr"/>
        <c:lblOffset val="100"/>
        <c:noMultiLvlLbl val="0"/>
      </c:catAx>
      <c:valAx>
        <c:axId val="220844032"/>
        <c:scaling>
          <c:orientation val="minMax"/>
        </c:scaling>
        <c:delete val="1"/>
        <c:axPos val="l"/>
        <c:numFmt formatCode="General" sourceLinked="1"/>
        <c:majorTickMark val="none"/>
        <c:minorTickMark val="none"/>
        <c:tickLblPos val="nextTo"/>
        <c:crossAx val="220834048"/>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5"/>
    </mc:Choice>
    <mc:Fallback>
      <c:style val="45"/>
    </mc:Fallback>
  </mc:AlternateContent>
  <c:pivotSource>
    <c:name>[HealthCare_Project(ALLO).xlsx]googlPivot!gCosts</c:name>
    <c:fmtId val="2"/>
  </c:pivotSource>
  <c:chart>
    <c:autoTitleDeleted val="1"/>
    <c:pivotFmts>
      <c:pivotFmt>
        <c:idx val="0"/>
      </c:pivotFmt>
      <c:pivotFmt>
        <c:idx val="1"/>
      </c:pivotFmt>
      <c:pivotFmt>
        <c:idx val="2"/>
      </c:pivotFmt>
      <c:pivotFmt>
        <c:idx val="3"/>
      </c:pivotFmt>
      <c:pivotFmt>
        <c:idx val="4"/>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1"/>
    </c:view3D>
    <c:floor>
      <c:thickness val="0"/>
    </c:floor>
    <c:sideWall>
      <c:thickness val="0"/>
    </c:sideWall>
    <c:backWall>
      <c:thickness val="0"/>
    </c:backWall>
    <c:plotArea>
      <c:layout/>
      <c:bar3DChart>
        <c:barDir val="bar"/>
        <c:grouping val="percentStacked"/>
        <c:varyColors val="0"/>
        <c:ser>
          <c:idx val="0"/>
          <c:order val="0"/>
          <c:tx>
            <c:strRef>
              <c:f>googlPivot!$J$2</c:f>
              <c:strCache>
                <c:ptCount val="1"/>
                <c:pt idx="0">
                  <c:v>sum_of_CPC</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googlPivot!$I$3:$I$6</c:f>
              <c:strCache>
                <c:ptCount val="3"/>
                <c:pt idx="0">
                  <c:v>Ad Set 1</c:v>
                </c:pt>
                <c:pt idx="1">
                  <c:v>Ad Set 2</c:v>
                </c:pt>
                <c:pt idx="2">
                  <c:v>Ad Set 3</c:v>
                </c:pt>
              </c:strCache>
            </c:strRef>
          </c:cat>
          <c:val>
            <c:numRef>
              <c:f>googlPivot!$J$3:$J$6</c:f>
              <c:numCache>
                <c:formatCode>General</c:formatCode>
                <c:ptCount val="3"/>
                <c:pt idx="0">
                  <c:v>124.0578</c:v>
                </c:pt>
                <c:pt idx="1">
                  <c:v>122.71089999999998</c:v>
                </c:pt>
                <c:pt idx="2">
                  <c:v>120.93700000000003</c:v>
                </c:pt>
              </c:numCache>
            </c:numRef>
          </c:val>
          <c:extLst>
            <c:ext xmlns:c16="http://schemas.microsoft.com/office/drawing/2014/chart" uri="{C3380CC4-5D6E-409C-BE32-E72D297353CC}">
              <c16:uniqueId val="{00000000-E16F-4490-83A9-EB3F59E1D7B6}"/>
            </c:ext>
          </c:extLst>
        </c:ser>
        <c:ser>
          <c:idx val="1"/>
          <c:order val="1"/>
          <c:tx>
            <c:strRef>
              <c:f>googlPivot!$K$2</c:f>
              <c:strCache>
                <c:ptCount val="1"/>
                <c:pt idx="0">
                  <c:v>Sum of CPL</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googlPivot!$I$3:$I$6</c:f>
              <c:strCache>
                <c:ptCount val="3"/>
                <c:pt idx="0">
                  <c:v>Ad Set 1</c:v>
                </c:pt>
                <c:pt idx="1">
                  <c:v>Ad Set 2</c:v>
                </c:pt>
                <c:pt idx="2">
                  <c:v>Ad Set 3</c:v>
                </c:pt>
              </c:strCache>
            </c:strRef>
          </c:cat>
          <c:val>
            <c:numRef>
              <c:f>googlPivot!$K$3:$K$6</c:f>
              <c:numCache>
                <c:formatCode>General</c:formatCode>
                <c:ptCount val="3"/>
                <c:pt idx="0">
                  <c:v>2191.1229999999996</c:v>
                </c:pt>
                <c:pt idx="1">
                  <c:v>2196.96</c:v>
                </c:pt>
                <c:pt idx="2">
                  <c:v>2148.8263000000002</c:v>
                </c:pt>
              </c:numCache>
            </c:numRef>
          </c:val>
          <c:extLst>
            <c:ext xmlns:c16="http://schemas.microsoft.com/office/drawing/2014/chart" uri="{C3380CC4-5D6E-409C-BE32-E72D297353CC}">
              <c16:uniqueId val="{00000001-E16F-4490-83A9-EB3F59E1D7B6}"/>
            </c:ext>
          </c:extLst>
        </c:ser>
        <c:ser>
          <c:idx val="2"/>
          <c:order val="2"/>
          <c:tx>
            <c:strRef>
              <c:f>googlPivot!$L$2</c:f>
              <c:strCache>
                <c:ptCount val="1"/>
                <c:pt idx="0">
                  <c:v>Sum of CAC</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googlPivot!$I$3:$I$6</c:f>
              <c:strCache>
                <c:ptCount val="3"/>
                <c:pt idx="0">
                  <c:v>Ad Set 1</c:v>
                </c:pt>
                <c:pt idx="1">
                  <c:v>Ad Set 2</c:v>
                </c:pt>
                <c:pt idx="2">
                  <c:v>Ad Set 3</c:v>
                </c:pt>
              </c:strCache>
            </c:strRef>
          </c:cat>
          <c:val>
            <c:numRef>
              <c:f>googlPivot!$L$3:$L$6</c:f>
              <c:numCache>
                <c:formatCode>General</c:formatCode>
                <c:ptCount val="3"/>
                <c:pt idx="0">
                  <c:v>4611.3038999999999</c:v>
                </c:pt>
                <c:pt idx="1">
                  <c:v>4572.3505999999998</c:v>
                </c:pt>
                <c:pt idx="2">
                  <c:v>4509.2907999999998</c:v>
                </c:pt>
              </c:numCache>
            </c:numRef>
          </c:val>
          <c:extLst>
            <c:ext xmlns:c16="http://schemas.microsoft.com/office/drawing/2014/chart" uri="{C3380CC4-5D6E-409C-BE32-E72D297353CC}">
              <c16:uniqueId val="{00000002-E16F-4490-83A9-EB3F59E1D7B6}"/>
            </c:ext>
          </c:extLst>
        </c:ser>
        <c:dLbls>
          <c:showLegendKey val="0"/>
          <c:showVal val="1"/>
          <c:showCatName val="0"/>
          <c:showSerName val="0"/>
          <c:showPercent val="0"/>
          <c:showBubbleSize val="0"/>
        </c:dLbls>
        <c:gapWidth val="75"/>
        <c:shape val="cylinder"/>
        <c:axId val="220908160"/>
        <c:axId val="221000064"/>
        <c:axId val="0"/>
      </c:bar3DChart>
      <c:catAx>
        <c:axId val="220908160"/>
        <c:scaling>
          <c:orientation val="minMax"/>
        </c:scaling>
        <c:delete val="0"/>
        <c:axPos val="l"/>
        <c:numFmt formatCode="General" sourceLinked="0"/>
        <c:majorTickMark val="none"/>
        <c:minorTickMark val="none"/>
        <c:tickLblPos val="nextTo"/>
        <c:crossAx val="221000064"/>
        <c:crosses val="autoZero"/>
        <c:auto val="1"/>
        <c:lblAlgn val="ctr"/>
        <c:lblOffset val="100"/>
        <c:noMultiLvlLbl val="0"/>
      </c:catAx>
      <c:valAx>
        <c:axId val="221000064"/>
        <c:scaling>
          <c:orientation val="minMax"/>
        </c:scaling>
        <c:delete val="0"/>
        <c:axPos val="b"/>
        <c:numFmt formatCode="0%" sourceLinked="1"/>
        <c:majorTickMark val="none"/>
        <c:minorTickMark val="none"/>
        <c:tickLblPos val="nextTo"/>
        <c:crossAx val="22090816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5"/>
    </mc:Choice>
    <mc:Fallback>
      <c:style val="45"/>
    </mc:Fallback>
  </mc:AlternateContent>
  <c:pivotSource>
    <c:name>[HealthCare_Project(ALLO).xlsx]googlPivot!gleads</c:name>
    <c:fmtId val="2"/>
  </c:pivotSource>
  <c:chart>
    <c:title>
      <c:tx>
        <c:rich>
          <a:bodyPr/>
          <a:lstStyle/>
          <a:p>
            <a:pPr>
              <a:defRPr/>
            </a:pPr>
            <a:r>
              <a:rPr lang="en-IN"/>
              <a:t>%Leads</a:t>
            </a:r>
          </a:p>
        </c:rich>
      </c:tx>
      <c:overlay val="0"/>
    </c:title>
    <c:autoTitleDeleted val="0"/>
    <c:pivotFmts>
      <c:pivotFmt>
        <c:idx val="0"/>
      </c:pivotFmt>
      <c:pivotFmt>
        <c:idx val="1"/>
      </c:pivotFmt>
      <c:pivotFmt>
        <c:idx val="2"/>
        <c:dLbl>
          <c:idx val="0"/>
          <c:showLegendKey val="0"/>
          <c:showVal val="0"/>
          <c:showCatName val="1"/>
          <c:showSerName val="0"/>
          <c:showPercent val="1"/>
          <c:showBubbleSize val="0"/>
          <c:extLst>
            <c:ext xmlns:c15="http://schemas.microsoft.com/office/drawing/2012/chart" uri="{CE6537A1-D6FC-4f65-9D91-7224C49458BB}"/>
          </c:extLst>
        </c:dLbl>
      </c:pivotFmt>
      <c:pivotFmt>
        <c:idx val="3"/>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googlPivot!$B$2</c:f>
              <c:strCache>
                <c:ptCount val="1"/>
                <c:pt idx="0">
                  <c:v>Total</c:v>
                </c:pt>
              </c:strCache>
            </c:strRef>
          </c:tx>
          <c:dLbls>
            <c:spPr/>
            <c:txPr>
              <a:bodyPr/>
              <a:lstStyle/>
              <a:p>
                <a:pPr>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f>googlPivot!$A$3:$A$6</c:f>
              <c:strCache>
                <c:ptCount val="3"/>
                <c:pt idx="0">
                  <c:v>Ad Set 1</c:v>
                </c:pt>
                <c:pt idx="1">
                  <c:v>Ad Set 2</c:v>
                </c:pt>
                <c:pt idx="2">
                  <c:v>Ad Set 3</c:v>
                </c:pt>
              </c:strCache>
            </c:strRef>
          </c:cat>
          <c:val>
            <c:numRef>
              <c:f>googlPivot!$B$3:$B$6</c:f>
              <c:numCache>
                <c:formatCode>General</c:formatCode>
                <c:ptCount val="3"/>
                <c:pt idx="0">
                  <c:v>3569</c:v>
                </c:pt>
                <c:pt idx="1">
                  <c:v>3561</c:v>
                </c:pt>
                <c:pt idx="2">
                  <c:v>3577</c:v>
                </c:pt>
              </c:numCache>
            </c:numRef>
          </c:val>
          <c:extLst>
            <c:ext xmlns:c16="http://schemas.microsoft.com/office/drawing/2014/chart" uri="{C3380CC4-5D6E-409C-BE32-E72D297353CC}">
              <c16:uniqueId val="{00000000-AD4E-40B2-BAF2-AD5950376509}"/>
            </c:ext>
          </c:extLst>
        </c:ser>
        <c:dLbls>
          <c:showLegendKey val="0"/>
          <c:showVal val="0"/>
          <c:showCatName val="1"/>
          <c:showSerName val="0"/>
          <c:showPercent val="1"/>
          <c:showBubbleSize val="0"/>
          <c:showLeaderLines val="1"/>
        </c:dLbls>
        <c:firstSliceAng val="0"/>
      </c:pieChart>
    </c:plotArea>
    <c:plotVisOnly val="1"/>
    <c:dispBlanksAs val="gap"/>
    <c:showDLblsOverMax val="0"/>
  </c:chart>
  <c:txPr>
    <a:bodyPr/>
    <a:lstStyle/>
    <a:p>
      <a:pPr>
        <a:defRPr b="1">
          <a:solidFill>
            <a:schemeClr val="bg1"/>
          </a:solidFill>
          <a:latin typeface="Times New Roman" pitchFamily="18" charset="0"/>
          <a:cs typeface="Times New Roman"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5"/>
    </mc:Choice>
    <mc:Fallback>
      <c:style val="45"/>
    </mc:Fallback>
  </mc:AlternateContent>
  <c:pivotSource>
    <c:name>[HealthCare_Project(ALLO).xlsx]googlPivot!gtypecall</c:name>
    <c:fmtId val="2"/>
  </c:pivotSource>
  <c:chart>
    <c:autoTitleDeleted val="1"/>
    <c:pivotFmts>
      <c:pivotFmt>
        <c:idx val="0"/>
      </c:pivotFmt>
      <c:pivotFmt>
        <c:idx val="1"/>
      </c:pivotFmt>
      <c:pivotFmt>
        <c:idx val="2"/>
      </c:pivotFmt>
      <c:pivotFmt>
        <c:idx val="3"/>
      </c:pivotFmt>
      <c:pivotFmt>
        <c:idx val="4"/>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floor>
    <c:sideWall>
      <c:thickness val="0"/>
    </c:sideWall>
    <c:backWall>
      <c:thickness val="0"/>
    </c:backWall>
    <c:plotArea>
      <c:layout>
        <c:manualLayout>
          <c:layoutTarget val="inner"/>
          <c:xMode val="edge"/>
          <c:yMode val="edge"/>
          <c:x val="0.13423884514435697"/>
          <c:y val="0.15779126567512394"/>
          <c:w val="0.83242782152230976"/>
          <c:h val="0.7866531787693205"/>
        </c:manualLayout>
      </c:layout>
      <c:bar3DChart>
        <c:barDir val="bar"/>
        <c:grouping val="clustered"/>
        <c:varyColors val="0"/>
        <c:ser>
          <c:idx val="0"/>
          <c:order val="0"/>
          <c:tx>
            <c:strRef>
              <c:f>googlPivot!$O$3</c:f>
              <c:strCache>
                <c:ptCount val="1"/>
                <c:pt idx="0">
                  <c:v>Sum of Revenue_from_online</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googlPivot!$N$4:$N$7</c:f>
              <c:strCache>
                <c:ptCount val="3"/>
                <c:pt idx="0">
                  <c:v>Ad Set 1</c:v>
                </c:pt>
                <c:pt idx="1">
                  <c:v>Ad Set 2</c:v>
                </c:pt>
                <c:pt idx="2">
                  <c:v>Ad Set 3</c:v>
                </c:pt>
              </c:strCache>
            </c:strRef>
          </c:cat>
          <c:val>
            <c:numRef>
              <c:f>googlPivot!$O$4:$O$7</c:f>
              <c:numCache>
                <c:formatCode>General</c:formatCode>
                <c:ptCount val="3"/>
                <c:pt idx="0">
                  <c:v>1032000</c:v>
                </c:pt>
                <c:pt idx="1">
                  <c:v>1063200</c:v>
                </c:pt>
                <c:pt idx="2">
                  <c:v>1060800</c:v>
                </c:pt>
              </c:numCache>
            </c:numRef>
          </c:val>
          <c:extLst>
            <c:ext xmlns:c16="http://schemas.microsoft.com/office/drawing/2014/chart" uri="{C3380CC4-5D6E-409C-BE32-E72D297353CC}">
              <c16:uniqueId val="{00000000-B232-4F40-8CFD-74882EC4D1BC}"/>
            </c:ext>
          </c:extLst>
        </c:ser>
        <c:ser>
          <c:idx val="1"/>
          <c:order val="1"/>
          <c:tx>
            <c:strRef>
              <c:f>googlPivot!$P$3</c:f>
              <c:strCache>
                <c:ptCount val="1"/>
                <c:pt idx="0">
                  <c:v>Sum of Revenue_from_Offline</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googlPivot!$N$4:$N$7</c:f>
              <c:strCache>
                <c:ptCount val="3"/>
                <c:pt idx="0">
                  <c:v>Ad Set 1</c:v>
                </c:pt>
                <c:pt idx="1">
                  <c:v>Ad Set 2</c:v>
                </c:pt>
                <c:pt idx="2">
                  <c:v>Ad Set 3</c:v>
                </c:pt>
              </c:strCache>
            </c:strRef>
          </c:cat>
          <c:val>
            <c:numRef>
              <c:f>googlPivot!$P$4:$P$7</c:f>
              <c:numCache>
                <c:formatCode>General</c:formatCode>
                <c:ptCount val="3"/>
                <c:pt idx="0">
                  <c:v>1774000</c:v>
                </c:pt>
                <c:pt idx="1">
                  <c:v>1738000</c:v>
                </c:pt>
                <c:pt idx="2">
                  <c:v>1732000</c:v>
                </c:pt>
              </c:numCache>
            </c:numRef>
          </c:val>
          <c:extLst>
            <c:ext xmlns:c16="http://schemas.microsoft.com/office/drawing/2014/chart" uri="{C3380CC4-5D6E-409C-BE32-E72D297353CC}">
              <c16:uniqueId val="{00000001-B232-4F40-8CFD-74882EC4D1BC}"/>
            </c:ext>
          </c:extLst>
        </c:ser>
        <c:dLbls>
          <c:showLegendKey val="0"/>
          <c:showVal val="1"/>
          <c:showCatName val="0"/>
          <c:showSerName val="0"/>
          <c:showPercent val="0"/>
          <c:showBubbleSize val="0"/>
        </c:dLbls>
        <c:gapWidth val="150"/>
        <c:shape val="cylinder"/>
        <c:axId val="221165056"/>
        <c:axId val="221166592"/>
        <c:axId val="0"/>
      </c:bar3DChart>
      <c:catAx>
        <c:axId val="221165056"/>
        <c:scaling>
          <c:orientation val="minMax"/>
        </c:scaling>
        <c:delete val="0"/>
        <c:axPos val="l"/>
        <c:numFmt formatCode="General" sourceLinked="0"/>
        <c:majorTickMark val="none"/>
        <c:minorTickMark val="none"/>
        <c:tickLblPos val="nextTo"/>
        <c:crossAx val="221166592"/>
        <c:crosses val="autoZero"/>
        <c:auto val="1"/>
        <c:lblAlgn val="ctr"/>
        <c:lblOffset val="100"/>
        <c:noMultiLvlLbl val="0"/>
      </c:catAx>
      <c:valAx>
        <c:axId val="221166592"/>
        <c:scaling>
          <c:orientation val="minMax"/>
        </c:scaling>
        <c:delete val="1"/>
        <c:axPos val="b"/>
        <c:numFmt formatCode="General" sourceLinked="1"/>
        <c:majorTickMark val="none"/>
        <c:minorTickMark val="none"/>
        <c:tickLblPos val="nextTo"/>
        <c:crossAx val="221165056"/>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5"/>
    </mc:Choice>
    <mc:Fallback>
      <c:style val="45"/>
    </mc:Fallback>
  </mc:AlternateContent>
  <c:pivotSource>
    <c:name>[HealthCare_Project(ALLO).xlsx]Pivots!trend F</c:name>
    <c:fmtId val="15"/>
  </c:pivotSource>
  <c:chart>
    <c:autoTitleDeleted val="1"/>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spPr>
          <a:ln w="34925"/>
        </c:spPr>
        <c:marker>
          <c:symbol val="square"/>
          <c:size val="3"/>
          <c:spPr>
            <a:ln cap="rnd"/>
          </c:spPr>
        </c:marker>
      </c:pivotFmt>
      <c:pivotFmt>
        <c:idx val="10"/>
        <c:spPr>
          <a:ln w="34925"/>
        </c:spPr>
        <c:marker>
          <c:symbol val="square"/>
          <c:size val="6"/>
          <c:spPr>
            <a:ln cap="rnd"/>
          </c:spPr>
        </c:marker>
      </c:pivotFmt>
      <c:pivotFmt>
        <c:idx val="11"/>
        <c:spPr>
          <a:ln w="34925"/>
        </c:spPr>
        <c:marker>
          <c:symbol val="triangle"/>
          <c:size val="6"/>
          <c:spPr>
            <a:ln cap="rnd"/>
          </c:spPr>
        </c:marker>
      </c:pivotFmt>
      <c:pivotFmt>
        <c:idx val="12"/>
        <c:spPr>
          <a:ln w="25400"/>
        </c:spPr>
        <c:marker>
          <c:symbol val="square"/>
          <c:size val="3"/>
          <c:spPr>
            <a:ln cap="rnd"/>
          </c:spPr>
        </c:marker>
      </c:pivotFmt>
      <c:pivotFmt>
        <c:idx val="13"/>
        <c:spPr>
          <a:ln w="28575"/>
        </c:spPr>
        <c:marker>
          <c:symbol val="triangle"/>
          <c:size val="5"/>
          <c:spPr>
            <a:ln cap="rnd"/>
          </c:spPr>
        </c:marker>
      </c:pivotFmt>
      <c:pivotFmt>
        <c:idx val="14"/>
        <c:spPr>
          <a:ln w="34925"/>
        </c:spPr>
        <c:marker>
          <c:symbol val="square"/>
          <c:size val="3"/>
          <c:spPr>
            <a:ln cap="rnd"/>
          </c:spPr>
        </c:marker>
      </c:pivotFmt>
      <c:pivotFmt>
        <c:idx val="15"/>
        <c:spPr>
          <a:ln w="25400"/>
        </c:spPr>
        <c:marker>
          <c:symbol val="square"/>
          <c:size val="3"/>
          <c:spPr>
            <a:ln cap="rnd"/>
          </c:spPr>
        </c:marker>
      </c:pivotFmt>
      <c:pivotFmt>
        <c:idx val="16"/>
        <c:spPr>
          <a:ln w="28575"/>
        </c:spPr>
        <c:marker>
          <c:symbol val="triangle"/>
          <c:size val="5"/>
          <c:spPr>
            <a:ln cap="rnd"/>
          </c:spPr>
        </c:marker>
      </c:pivotFmt>
      <c:pivotFmt>
        <c:idx val="17"/>
        <c:spPr>
          <a:ln w="34925"/>
        </c:spPr>
        <c:marker>
          <c:symbol val="square"/>
          <c:size val="3"/>
          <c:spPr>
            <a:ln cap="rnd"/>
          </c:spPr>
        </c:marker>
        <c:dLbl>
          <c:idx val="0"/>
          <c:delete val="1"/>
          <c:extLst>
            <c:ext xmlns:c15="http://schemas.microsoft.com/office/drawing/2012/chart" uri="{CE6537A1-D6FC-4f65-9D91-7224C49458BB}"/>
          </c:extLst>
        </c:dLbl>
      </c:pivotFmt>
      <c:pivotFmt>
        <c:idx val="18"/>
        <c:spPr>
          <a:ln w="25400"/>
        </c:spPr>
        <c:marker>
          <c:symbol val="square"/>
          <c:size val="3"/>
          <c:spPr>
            <a:ln cap="rnd"/>
          </c:spPr>
        </c:marker>
        <c:dLbl>
          <c:idx val="0"/>
          <c:delete val="1"/>
          <c:extLst>
            <c:ext xmlns:c15="http://schemas.microsoft.com/office/drawing/2012/chart" uri="{CE6537A1-D6FC-4f65-9D91-7224C49458BB}"/>
          </c:extLst>
        </c:dLbl>
      </c:pivotFmt>
      <c:pivotFmt>
        <c:idx val="19"/>
        <c:spPr>
          <a:ln w="28575"/>
        </c:spPr>
        <c:marker>
          <c:symbol val="triangle"/>
          <c:size val="5"/>
          <c:spPr>
            <a:ln cap="rnd"/>
          </c:spPr>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Pivots!$B$3</c:f>
              <c:strCache>
                <c:ptCount val="1"/>
                <c:pt idx="0">
                  <c:v>Total_Calls</c:v>
                </c:pt>
              </c:strCache>
            </c:strRef>
          </c:tx>
          <c:spPr>
            <a:ln w="34925"/>
          </c:spPr>
          <c:marker>
            <c:symbol val="square"/>
            <c:size val="3"/>
            <c:spPr>
              <a:ln cap="rnd"/>
            </c:spPr>
          </c:marker>
          <c:cat>
            <c:strRef>
              <c:f>Pivots!$A$4:$A$34</c:f>
              <c:strCache>
                <c:ptCount val="30"/>
                <c:pt idx="0">
                  <c:v>2024-04-01</c:v>
                </c:pt>
                <c:pt idx="1">
                  <c:v>2024-04-02</c:v>
                </c:pt>
                <c:pt idx="2">
                  <c:v>2024-04-03</c:v>
                </c:pt>
                <c:pt idx="3">
                  <c:v>2024-04-04</c:v>
                </c:pt>
                <c:pt idx="4">
                  <c:v>2024-04-05</c:v>
                </c:pt>
                <c:pt idx="5">
                  <c:v>2024-04-06</c:v>
                </c:pt>
                <c:pt idx="6">
                  <c:v>2024-04-07</c:v>
                </c:pt>
                <c:pt idx="7">
                  <c:v>2024-04-08</c:v>
                </c:pt>
                <c:pt idx="8">
                  <c:v>2024-04-09</c:v>
                </c:pt>
                <c:pt idx="9">
                  <c:v>2024-04-10</c:v>
                </c:pt>
                <c:pt idx="10">
                  <c:v>2024-04-11</c:v>
                </c:pt>
                <c:pt idx="11">
                  <c:v>2024-04-12</c:v>
                </c:pt>
                <c:pt idx="12">
                  <c:v>2024-04-13</c:v>
                </c:pt>
                <c:pt idx="13">
                  <c:v>2024-04-14</c:v>
                </c:pt>
                <c:pt idx="14">
                  <c:v>2024-04-15</c:v>
                </c:pt>
                <c:pt idx="15">
                  <c:v>2024-04-16</c:v>
                </c:pt>
                <c:pt idx="16">
                  <c:v>2024-04-17</c:v>
                </c:pt>
                <c:pt idx="17">
                  <c:v>2024-04-18</c:v>
                </c:pt>
                <c:pt idx="18">
                  <c:v>2024-04-19</c:v>
                </c:pt>
                <c:pt idx="19">
                  <c:v>2024-04-20</c:v>
                </c:pt>
                <c:pt idx="20">
                  <c:v>2024-04-21</c:v>
                </c:pt>
                <c:pt idx="21">
                  <c:v>2024-04-22</c:v>
                </c:pt>
                <c:pt idx="22">
                  <c:v>2024-04-23</c:v>
                </c:pt>
                <c:pt idx="23">
                  <c:v>2024-04-24</c:v>
                </c:pt>
                <c:pt idx="24">
                  <c:v>2024-04-25</c:v>
                </c:pt>
                <c:pt idx="25">
                  <c:v>2024-04-26</c:v>
                </c:pt>
                <c:pt idx="26">
                  <c:v>2024-04-27</c:v>
                </c:pt>
                <c:pt idx="27">
                  <c:v>2024-04-28</c:v>
                </c:pt>
                <c:pt idx="28">
                  <c:v>2024-04-29</c:v>
                </c:pt>
                <c:pt idx="29">
                  <c:v>2024-04-30</c:v>
                </c:pt>
              </c:strCache>
            </c:strRef>
          </c:cat>
          <c:val>
            <c:numRef>
              <c:f>Pivots!$B$4:$B$34</c:f>
              <c:numCache>
                <c:formatCode>General</c:formatCode>
                <c:ptCount val="30"/>
                <c:pt idx="0">
                  <c:v>164</c:v>
                </c:pt>
                <c:pt idx="1">
                  <c:v>163</c:v>
                </c:pt>
                <c:pt idx="2">
                  <c:v>168</c:v>
                </c:pt>
                <c:pt idx="3">
                  <c:v>167</c:v>
                </c:pt>
                <c:pt idx="4">
                  <c:v>159</c:v>
                </c:pt>
                <c:pt idx="5">
                  <c:v>168</c:v>
                </c:pt>
                <c:pt idx="6">
                  <c:v>179</c:v>
                </c:pt>
                <c:pt idx="7">
                  <c:v>184</c:v>
                </c:pt>
                <c:pt idx="8">
                  <c:v>188</c:v>
                </c:pt>
                <c:pt idx="9">
                  <c:v>188</c:v>
                </c:pt>
                <c:pt idx="10">
                  <c:v>172</c:v>
                </c:pt>
                <c:pt idx="11">
                  <c:v>165</c:v>
                </c:pt>
                <c:pt idx="12">
                  <c:v>169</c:v>
                </c:pt>
                <c:pt idx="13">
                  <c:v>165</c:v>
                </c:pt>
                <c:pt idx="14">
                  <c:v>172</c:v>
                </c:pt>
                <c:pt idx="15">
                  <c:v>181</c:v>
                </c:pt>
                <c:pt idx="16">
                  <c:v>179</c:v>
                </c:pt>
                <c:pt idx="17">
                  <c:v>168</c:v>
                </c:pt>
                <c:pt idx="18">
                  <c:v>173</c:v>
                </c:pt>
                <c:pt idx="19">
                  <c:v>174</c:v>
                </c:pt>
                <c:pt idx="20">
                  <c:v>175</c:v>
                </c:pt>
                <c:pt idx="21">
                  <c:v>179</c:v>
                </c:pt>
                <c:pt idx="22">
                  <c:v>176</c:v>
                </c:pt>
                <c:pt idx="23">
                  <c:v>168</c:v>
                </c:pt>
                <c:pt idx="24">
                  <c:v>175</c:v>
                </c:pt>
                <c:pt idx="25">
                  <c:v>163</c:v>
                </c:pt>
                <c:pt idx="26">
                  <c:v>179</c:v>
                </c:pt>
                <c:pt idx="27">
                  <c:v>196</c:v>
                </c:pt>
                <c:pt idx="28">
                  <c:v>158</c:v>
                </c:pt>
                <c:pt idx="29">
                  <c:v>166</c:v>
                </c:pt>
              </c:numCache>
            </c:numRef>
          </c:val>
          <c:smooth val="0"/>
          <c:extLst>
            <c:ext xmlns:c16="http://schemas.microsoft.com/office/drawing/2014/chart" uri="{C3380CC4-5D6E-409C-BE32-E72D297353CC}">
              <c16:uniqueId val="{00000000-CDA4-4056-B80C-589DF9EDE821}"/>
            </c:ext>
          </c:extLst>
        </c:ser>
        <c:ser>
          <c:idx val="1"/>
          <c:order val="1"/>
          <c:tx>
            <c:strRef>
              <c:f>Pivots!$C$3</c:f>
              <c:strCache>
                <c:ptCount val="1"/>
                <c:pt idx="0">
                  <c:v>Total_Online_calls</c:v>
                </c:pt>
              </c:strCache>
            </c:strRef>
          </c:tx>
          <c:spPr>
            <a:ln w="25400"/>
          </c:spPr>
          <c:marker>
            <c:symbol val="square"/>
            <c:size val="3"/>
            <c:spPr>
              <a:ln cap="rnd"/>
            </c:spPr>
          </c:marker>
          <c:cat>
            <c:strRef>
              <c:f>Pivots!$A$4:$A$34</c:f>
              <c:strCache>
                <c:ptCount val="30"/>
                <c:pt idx="0">
                  <c:v>2024-04-01</c:v>
                </c:pt>
                <c:pt idx="1">
                  <c:v>2024-04-02</c:v>
                </c:pt>
                <c:pt idx="2">
                  <c:v>2024-04-03</c:v>
                </c:pt>
                <c:pt idx="3">
                  <c:v>2024-04-04</c:v>
                </c:pt>
                <c:pt idx="4">
                  <c:v>2024-04-05</c:v>
                </c:pt>
                <c:pt idx="5">
                  <c:v>2024-04-06</c:v>
                </c:pt>
                <c:pt idx="6">
                  <c:v>2024-04-07</c:v>
                </c:pt>
                <c:pt idx="7">
                  <c:v>2024-04-08</c:v>
                </c:pt>
                <c:pt idx="8">
                  <c:v>2024-04-09</c:v>
                </c:pt>
                <c:pt idx="9">
                  <c:v>2024-04-10</c:v>
                </c:pt>
                <c:pt idx="10">
                  <c:v>2024-04-11</c:v>
                </c:pt>
                <c:pt idx="11">
                  <c:v>2024-04-12</c:v>
                </c:pt>
                <c:pt idx="12">
                  <c:v>2024-04-13</c:v>
                </c:pt>
                <c:pt idx="13">
                  <c:v>2024-04-14</c:v>
                </c:pt>
                <c:pt idx="14">
                  <c:v>2024-04-15</c:v>
                </c:pt>
                <c:pt idx="15">
                  <c:v>2024-04-16</c:v>
                </c:pt>
                <c:pt idx="16">
                  <c:v>2024-04-17</c:v>
                </c:pt>
                <c:pt idx="17">
                  <c:v>2024-04-18</c:v>
                </c:pt>
                <c:pt idx="18">
                  <c:v>2024-04-19</c:v>
                </c:pt>
                <c:pt idx="19">
                  <c:v>2024-04-20</c:v>
                </c:pt>
                <c:pt idx="20">
                  <c:v>2024-04-21</c:v>
                </c:pt>
                <c:pt idx="21">
                  <c:v>2024-04-22</c:v>
                </c:pt>
                <c:pt idx="22">
                  <c:v>2024-04-23</c:v>
                </c:pt>
                <c:pt idx="23">
                  <c:v>2024-04-24</c:v>
                </c:pt>
                <c:pt idx="24">
                  <c:v>2024-04-25</c:v>
                </c:pt>
                <c:pt idx="25">
                  <c:v>2024-04-26</c:v>
                </c:pt>
                <c:pt idx="26">
                  <c:v>2024-04-27</c:v>
                </c:pt>
                <c:pt idx="27">
                  <c:v>2024-04-28</c:v>
                </c:pt>
                <c:pt idx="28">
                  <c:v>2024-04-29</c:v>
                </c:pt>
                <c:pt idx="29">
                  <c:v>2024-04-30</c:v>
                </c:pt>
              </c:strCache>
            </c:strRef>
          </c:cat>
          <c:val>
            <c:numRef>
              <c:f>Pivots!$C$4:$C$34</c:f>
              <c:numCache>
                <c:formatCode>General</c:formatCode>
                <c:ptCount val="30"/>
                <c:pt idx="0">
                  <c:v>128</c:v>
                </c:pt>
                <c:pt idx="1">
                  <c:v>130</c:v>
                </c:pt>
                <c:pt idx="2">
                  <c:v>119</c:v>
                </c:pt>
                <c:pt idx="3">
                  <c:v>120</c:v>
                </c:pt>
                <c:pt idx="4">
                  <c:v>120</c:v>
                </c:pt>
                <c:pt idx="5">
                  <c:v>120</c:v>
                </c:pt>
                <c:pt idx="6">
                  <c:v>105</c:v>
                </c:pt>
                <c:pt idx="7">
                  <c:v>138</c:v>
                </c:pt>
                <c:pt idx="8">
                  <c:v>118</c:v>
                </c:pt>
                <c:pt idx="9">
                  <c:v>126</c:v>
                </c:pt>
                <c:pt idx="10">
                  <c:v>119</c:v>
                </c:pt>
                <c:pt idx="11">
                  <c:v>119</c:v>
                </c:pt>
                <c:pt idx="12">
                  <c:v>132</c:v>
                </c:pt>
                <c:pt idx="13">
                  <c:v>130</c:v>
                </c:pt>
                <c:pt idx="14">
                  <c:v>124</c:v>
                </c:pt>
                <c:pt idx="15">
                  <c:v>119</c:v>
                </c:pt>
                <c:pt idx="16">
                  <c:v>129</c:v>
                </c:pt>
                <c:pt idx="17">
                  <c:v>125</c:v>
                </c:pt>
                <c:pt idx="18">
                  <c:v>133</c:v>
                </c:pt>
                <c:pt idx="19">
                  <c:v>124</c:v>
                </c:pt>
                <c:pt idx="20">
                  <c:v>134</c:v>
                </c:pt>
                <c:pt idx="21">
                  <c:v>135</c:v>
                </c:pt>
                <c:pt idx="22">
                  <c:v>130</c:v>
                </c:pt>
                <c:pt idx="23">
                  <c:v>128</c:v>
                </c:pt>
                <c:pt idx="24">
                  <c:v>122</c:v>
                </c:pt>
                <c:pt idx="25">
                  <c:v>108</c:v>
                </c:pt>
                <c:pt idx="26">
                  <c:v>131</c:v>
                </c:pt>
                <c:pt idx="27">
                  <c:v>113</c:v>
                </c:pt>
                <c:pt idx="28">
                  <c:v>125</c:v>
                </c:pt>
                <c:pt idx="29">
                  <c:v>122</c:v>
                </c:pt>
              </c:numCache>
            </c:numRef>
          </c:val>
          <c:smooth val="0"/>
          <c:extLst>
            <c:ext xmlns:c16="http://schemas.microsoft.com/office/drawing/2014/chart" uri="{C3380CC4-5D6E-409C-BE32-E72D297353CC}">
              <c16:uniqueId val="{00000001-CDA4-4056-B80C-589DF9EDE821}"/>
            </c:ext>
          </c:extLst>
        </c:ser>
        <c:ser>
          <c:idx val="2"/>
          <c:order val="2"/>
          <c:tx>
            <c:strRef>
              <c:f>Pivots!$D$3</c:f>
              <c:strCache>
                <c:ptCount val="1"/>
                <c:pt idx="0">
                  <c:v>Total_Offline_calls</c:v>
                </c:pt>
              </c:strCache>
            </c:strRef>
          </c:tx>
          <c:spPr>
            <a:ln w="28575"/>
          </c:spPr>
          <c:marker>
            <c:symbol val="triangle"/>
            <c:size val="5"/>
            <c:spPr>
              <a:ln cap="rnd"/>
            </c:spPr>
          </c:marker>
          <c:cat>
            <c:strRef>
              <c:f>Pivots!$A$4:$A$34</c:f>
              <c:strCache>
                <c:ptCount val="30"/>
                <c:pt idx="0">
                  <c:v>2024-04-01</c:v>
                </c:pt>
                <c:pt idx="1">
                  <c:v>2024-04-02</c:v>
                </c:pt>
                <c:pt idx="2">
                  <c:v>2024-04-03</c:v>
                </c:pt>
                <c:pt idx="3">
                  <c:v>2024-04-04</c:v>
                </c:pt>
                <c:pt idx="4">
                  <c:v>2024-04-05</c:v>
                </c:pt>
                <c:pt idx="5">
                  <c:v>2024-04-06</c:v>
                </c:pt>
                <c:pt idx="6">
                  <c:v>2024-04-07</c:v>
                </c:pt>
                <c:pt idx="7">
                  <c:v>2024-04-08</c:v>
                </c:pt>
                <c:pt idx="8">
                  <c:v>2024-04-09</c:v>
                </c:pt>
                <c:pt idx="9">
                  <c:v>2024-04-10</c:v>
                </c:pt>
                <c:pt idx="10">
                  <c:v>2024-04-11</c:v>
                </c:pt>
                <c:pt idx="11">
                  <c:v>2024-04-12</c:v>
                </c:pt>
                <c:pt idx="12">
                  <c:v>2024-04-13</c:v>
                </c:pt>
                <c:pt idx="13">
                  <c:v>2024-04-14</c:v>
                </c:pt>
                <c:pt idx="14">
                  <c:v>2024-04-15</c:v>
                </c:pt>
                <c:pt idx="15">
                  <c:v>2024-04-16</c:v>
                </c:pt>
                <c:pt idx="16">
                  <c:v>2024-04-17</c:v>
                </c:pt>
                <c:pt idx="17">
                  <c:v>2024-04-18</c:v>
                </c:pt>
                <c:pt idx="18">
                  <c:v>2024-04-19</c:v>
                </c:pt>
                <c:pt idx="19">
                  <c:v>2024-04-20</c:v>
                </c:pt>
                <c:pt idx="20">
                  <c:v>2024-04-21</c:v>
                </c:pt>
                <c:pt idx="21">
                  <c:v>2024-04-22</c:v>
                </c:pt>
                <c:pt idx="22">
                  <c:v>2024-04-23</c:v>
                </c:pt>
                <c:pt idx="23">
                  <c:v>2024-04-24</c:v>
                </c:pt>
                <c:pt idx="24">
                  <c:v>2024-04-25</c:v>
                </c:pt>
                <c:pt idx="25">
                  <c:v>2024-04-26</c:v>
                </c:pt>
                <c:pt idx="26">
                  <c:v>2024-04-27</c:v>
                </c:pt>
                <c:pt idx="27">
                  <c:v>2024-04-28</c:v>
                </c:pt>
                <c:pt idx="28">
                  <c:v>2024-04-29</c:v>
                </c:pt>
                <c:pt idx="29">
                  <c:v>2024-04-30</c:v>
                </c:pt>
              </c:strCache>
            </c:strRef>
          </c:cat>
          <c:val>
            <c:numRef>
              <c:f>Pivots!$D$4:$D$34</c:f>
              <c:numCache>
                <c:formatCode>General</c:formatCode>
                <c:ptCount val="30"/>
                <c:pt idx="0">
                  <c:v>36</c:v>
                </c:pt>
                <c:pt idx="1">
                  <c:v>33</c:v>
                </c:pt>
                <c:pt idx="2">
                  <c:v>49</c:v>
                </c:pt>
                <c:pt idx="3">
                  <c:v>47</c:v>
                </c:pt>
                <c:pt idx="4">
                  <c:v>39</c:v>
                </c:pt>
                <c:pt idx="5">
                  <c:v>48</c:v>
                </c:pt>
                <c:pt idx="6">
                  <c:v>74</c:v>
                </c:pt>
                <c:pt idx="7">
                  <c:v>46</c:v>
                </c:pt>
                <c:pt idx="8">
                  <c:v>70</c:v>
                </c:pt>
                <c:pt idx="9">
                  <c:v>62</c:v>
                </c:pt>
                <c:pt idx="10">
                  <c:v>53</c:v>
                </c:pt>
                <c:pt idx="11">
                  <c:v>46</c:v>
                </c:pt>
                <c:pt idx="12">
                  <c:v>37</c:v>
                </c:pt>
                <c:pt idx="13">
                  <c:v>35</c:v>
                </c:pt>
                <c:pt idx="14">
                  <c:v>48</c:v>
                </c:pt>
                <c:pt idx="15">
                  <c:v>62</c:v>
                </c:pt>
                <c:pt idx="16">
                  <c:v>50</c:v>
                </c:pt>
                <c:pt idx="17">
                  <c:v>43</c:v>
                </c:pt>
                <c:pt idx="18">
                  <c:v>40</c:v>
                </c:pt>
                <c:pt idx="19">
                  <c:v>50</c:v>
                </c:pt>
                <c:pt idx="20">
                  <c:v>41</c:v>
                </c:pt>
                <c:pt idx="21">
                  <c:v>44</c:v>
                </c:pt>
                <c:pt idx="22">
                  <c:v>46</c:v>
                </c:pt>
                <c:pt idx="23">
                  <c:v>40</c:v>
                </c:pt>
                <c:pt idx="24">
                  <c:v>53</c:v>
                </c:pt>
                <c:pt idx="25">
                  <c:v>55</c:v>
                </c:pt>
                <c:pt idx="26">
                  <c:v>48</c:v>
                </c:pt>
                <c:pt idx="27">
                  <c:v>83</c:v>
                </c:pt>
                <c:pt idx="28">
                  <c:v>33</c:v>
                </c:pt>
                <c:pt idx="29">
                  <c:v>44</c:v>
                </c:pt>
              </c:numCache>
            </c:numRef>
          </c:val>
          <c:smooth val="0"/>
          <c:extLst>
            <c:ext xmlns:c16="http://schemas.microsoft.com/office/drawing/2014/chart" uri="{C3380CC4-5D6E-409C-BE32-E72D297353CC}">
              <c16:uniqueId val="{00000002-CDA4-4056-B80C-589DF9EDE821}"/>
            </c:ext>
          </c:extLst>
        </c:ser>
        <c:dLbls>
          <c:showLegendKey val="0"/>
          <c:showVal val="0"/>
          <c:showCatName val="0"/>
          <c:showSerName val="0"/>
          <c:showPercent val="0"/>
          <c:showBubbleSize val="0"/>
        </c:dLbls>
        <c:marker val="1"/>
        <c:smooth val="0"/>
        <c:axId val="218323200"/>
        <c:axId val="218333568"/>
      </c:lineChart>
      <c:catAx>
        <c:axId val="218323200"/>
        <c:scaling>
          <c:orientation val="minMax"/>
        </c:scaling>
        <c:delete val="0"/>
        <c:axPos val="b"/>
        <c:numFmt formatCode="General" sourceLinked="0"/>
        <c:majorTickMark val="none"/>
        <c:minorTickMark val="none"/>
        <c:tickLblPos val="nextTo"/>
        <c:crossAx val="218333568"/>
        <c:crosses val="autoZero"/>
        <c:auto val="1"/>
        <c:lblAlgn val="ctr"/>
        <c:lblOffset val="100"/>
        <c:noMultiLvlLbl val="0"/>
      </c:catAx>
      <c:valAx>
        <c:axId val="218333568"/>
        <c:scaling>
          <c:orientation val="minMax"/>
        </c:scaling>
        <c:delete val="0"/>
        <c:axPos val="l"/>
        <c:numFmt formatCode="General" sourceLinked="1"/>
        <c:majorTickMark val="none"/>
        <c:minorTickMark val="none"/>
        <c:tickLblPos val="nextTo"/>
        <c:crossAx val="21832320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5"/>
    </mc:Choice>
    <mc:Fallback>
      <c:style val="45"/>
    </mc:Fallback>
  </mc:AlternateContent>
  <c:pivotSource>
    <c:name>[HealthCare_Project(ALLO).xlsx]Pivots!Fsetwise m,c,c,c</c:name>
    <c:fmtId val="15"/>
  </c:pivotSource>
  <c:chart>
    <c:autoTitleDeleted val="1"/>
    <c:pivotFmts>
      <c:pivotFmt>
        <c:idx val="0"/>
      </c:pivotFmt>
      <c:pivotFmt>
        <c:idx val="1"/>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Pivots!$K$23</c:f>
              <c:strCache>
                <c:ptCount val="1"/>
                <c:pt idx="0">
                  <c:v>Total_Impressions</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Pivots!$J$24:$J$27</c:f>
              <c:strCache>
                <c:ptCount val="3"/>
                <c:pt idx="0">
                  <c:v>Ad Set 5</c:v>
                </c:pt>
                <c:pt idx="1">
                  <c:v>Ad Set 6</c:v>
                </c:pt>
                <c:pt idx="2">
                  <c:v>Ad Set 7</c:v>
                </c:pt>
              </c:strCache>
            </c:strRef>
          </c:cat>
          <c:val>
            <c:numRef>
              <c:f>Pivots!$K$24:$K$27</c:f>
              <c:numCache>
                <c:formatCode>General</c:formatCode>
                <c:ptCount val="3"/>
                <c:pt idx="0">
                  <c:v>1437469</c:v>
                </c:pt>
                <c:pt idx="1">
                  <c:v>1444410</c:v>
                </c:pt>
                <c:pt idx="2">
                  <c:v>1448672</c:v>
                </c:pt>
              </c:numCache>
            </c:numRef>
          </c:val>
          <c:extLst>
            <c:ext xmlns:c16="http://schemas.microsoft.com/office/drawing/2014/chart" uri="{C3380CC4-5D6E-409C-BE32-E72D297353CC}">
              <c16:uniqueId val="{00000000-D788-4547-8885-546EA830E9B5}"/>
            </c:ext>
          </c:extLst>
        </c:ser>
        <c:ser>
          <c:idx val="1"/>
          <c:order val="1"/>
          <c:tx>
            <c:strRef>
              <c:f>Pivots!$L$23</c:f>
              <c:strCache>
                <c:ptCount val="1"/>
                <c:pt idx="0">
                  <c:v>Total_Clicks</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Pivots!$J$24:$J$27</c:f>
              <c:strCache>
                <c:ptCount val="3"/>
                <c:pt idx="0">
                  <c:v>Ad Set 5</c:v>
                </c:pt>
                <c:pt idx="1">
                  <c:v>Ad Set 6</c:v>
                </c:pt>
                <c:pt idx="2">
                  <c:v>Ad Set 7</c:v>
                </c:pt>
              </c:strCache>
            </c:strRef>
          </c:cat>
          <c:val>
            <c:numRef>
              <c:f>Pivots!$L$24:$L$27</c:f>
              <c:numCache>
                <c:formatCode>General</c:formatCode>
                <c:ptCount val="3"/>
                <c:pt idx="0">
                  <c:v>72814</c:v>
                </c:pt>
                <c:pt idx="1">
                  <c:v>71601</c:v>
                </c:pt>
                <c:pt idx="2">
                  <c:v>72311</c:v>
                </c:pt>
              </c:numCache>
            </c:numRef>
          </c:val>
          <c:extLst>
            <c:ext xmlns:c16="http://schemas.microsoft.com/office/drawing/2014/chart" uri="{C3380CC4-5D6E-409C-BE32-E72D297353CC}">
              <c16:uniqueId val="{00000001-D788-4547-8885-546EA830E9B5}"/>
            </c:ext>
          </c:extLst>
        </c:ser>
        <c:ser>
          <c:idx val="2"/>
          <c:order val="2"/>
          <c:tx>
            <c:strRef>
              <c:f>Pivots!$M$23</c:f>
              <c:strCache>
                <c:ptCount val="1"/>
                <c:pt idx="0">
                  <c:v>Total_Call_Conversion</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Pivots!$J$24:$J$27</c:f>
              <c:strCache>
                <c:ptCount val="3"/>
                <c:pt idx="0">
                  <c:v>Ad Set 5</c:v>
                </c:pt>
                <c:pt idx="1">
                  <c:v>Ad Set 6</c:v>
                </c:pt>
                <c:pt idx="2">
                  <c:v>Ad Set 7</c:v>
                </c:pt>
              </c:strCache>
            </c:strRef>
          </c:cat>
          <c:val>
            <c:numRef>
              <c:f>Pivots!$M$24:$M$27</c:f>
              <c:numCache>
                <c:formatCode>General</c:formatCode>
                <c:ptCount val="3"/>
                <c:pt idx="0">
                  <c:v>1719</c:v>
                </c:pt>
                <c:pt idx="1">
                  <c:v>1745</c:v>
                </c:pt>
                <c:pt idx="2">
                  <c:v>1717</c:v>
                </c:pt>
              </c:numCache>
            </c:numRef>
          </c:val>
          <c:extLst>
            <c:ext xmlns:c16="http://schemas.microsoft.com/office/drawing/2014/chart" uri="{C3380CC4-5D6E-409C-BE32-E72D297353CC}">
              <c16:uniqueId val="{00000002-D788-4547-8885-546EA830E9B5}"/>
            </c:ext>
          </c:extLst>
        </c:ser>
        <c:ser>
          <c:idx val="3"/>
          <c:order val="3"/>
          <c:tx>
            <c:strRef>
              <c:f>Pivots!$N$23</c:f>
              <c:strCache>
                <c:ptCount val="1"/>
                <c:pt idx="0">
                  <c:v>Total budget</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Pivots!$J$24:$J$27</c:f>
              <c:strCache>
                <c:ptCount val="3"/>
                <c:pt idx="0">
                  <c:v>Ad Set 5</c:v>
                </c:pt>
                <c:pt idx="1">
                  <c:v>Ad Set 6</c:v>
                </c:pt>
                <c:pt idx="2">
                  <c:v>Ad Set 7</c:v>
                </c:pt>
              </c:strCache>
            </c:strRef>
          </c:cat>
          <c:val>
            <c:numRef>
              <c:f>Pivots!$N$24:$N$27</c:f>
              <c:numCache>
                <c:formatCode>General</c:formatCode>
                <c:ptCount val="3"/>
                <c:pt idx="0">
                  <c:v>313061.95579999982</c:v>
                </c:pt>
                <c:pt idx="1">
                  <c:v>314803.32719999988</c:v>
                </c:pt>
                <c:pt idx="2">
                  <c:v>313849.65879999992</c:v>
                </c:pt>
              </c:numCache>
            </c:numRef>
          </c:val>
          <c:extLst>
            <c:ext xmlns:c16="http://schemas.microsoft.com/office/drawing/2014/chart" uri="{C3380CC4-5D6E-409C-BE32-E72D297353CC}">
              <c16:uniqueId val="{00000003-D788-4547-8885-546EA830E9B5}"/>
            </c:ext>
          </c:extLst>
        </c:ser>
        <c:dLbls>
          <c:showLegendKey val="0"/>
          <c:showVal val="1"/>
          <c:showCatName val="0"/>
          <c:showSerName val="0"/>
          <c:showPercent val="0"/>
          <c:showBubbleSize val="0"/>
        </c:dLbls>
        <c:gapWidth val="150"/>
        <c:overlap val="-25"/>
        <c:axId val="258232704"/>
        <c:axId val="258234240"/>
      </c:barChart>
      <c:catAx>
        <c:axId val="258232704"/>
        <c:scaling>
          <c:orientation val="minMax"/>
        </c:scaling>
        <c:delete val="0"/>
        <c:axPos val="b"/>
        <c:numFmt formatCode="General" sourceLinked="0"/>
        <c:majorTickMark val="none"/>
        <c:minorTickMark val="none"/>
        <c:tickLblPos val="nextTo"/>
        <c:crossAx val="258234240"/>
        <c:crosses val="autoZero"/>
        <c:auto val="1"/>
        <c:lblAlgn val="ctr"/>
        <c:lblOffset val="100"/>
        <c:noMultiLvlLbl val="0"/>
      </c:catAx>
      <c:valAx>
        <c:axId val="258234240"/>
        <c:scaling>
          <c:orientation val="minMax"/>
        </c:scaling>
        <c:delete val="1"/>
        <c:axPos val="l"/>
        <c:numFmt formatCode="General" sourceLinked="1"/>
        <c:majorTickMark val="none"/>
        <c:minorTickMark val="none"/>
        <c:tickLblPos val="nextTo"/>
        <c:crossAx val="258232704"/>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5"/>
    </mc:Choice>
    <mc:Fallback>
      <c:style val="45"/>
    </mc:Fallback>
  </mc:AlternateContent>
  <c:pivotSource>
    <c:name>[HealthCare_Project(ALLO).xlsx]Pivots!FLeads</c:name>
    <c:fmtId val="8"/>
  </c:pivotSource>
  <c:chart>
    <c:title>
      <c:tx>
        <c:rich>
          <a:bodyPr/>
          <a:lstStyle/>
          <a:p>
            <a:pPr>
              <a:defRPr/>
            </a:pPr>
            <a:r>
              <a:rPr lang="en-US"/>
              <a:t>%Leads</a:t>
            </a:r>
          </a:p>
        </c:rich>
      </c:tx>
      <c:overlay val="0"/>
    </c:title>
    <c:autoTitleDeleted val="0"/>
    <c:pivotFmts>
      <c:pivotFmt>
        <c:idx val="0"/>
      </c:pivotFmt>
      <c:pivotFmt>
        <c:idx val="1"/>
      </c:pivotFmt>
      <c:pivotFmt>
        <c:idx val="2"/>
        <c:dLbl>
          <c:idx val="0"/>
          <c:showLegendKey val="0"/>
          <c:showVal val="0"/>
          <c:showCatName val="1"/>
          <c:showSerName val="0"/>
          <c:showPercent val="1"/>
          <c:showBubbleSize val="0"/>
          <c:extLst>
            <c:ext xmlns:c15="http://schemas.microsoft.com/office/drawing/2012/chart" uri="{CE6537A1-D6FC-4f65-9D91-7224C49458BB}"/>
          </c:extLst>
        </c:dLbl>
      </c:pivotFmt>
      <c:pivotFmt>
        <c:idx val="3"/>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Pivots!$B$37</c:f>
              <c:strCache>
                <c:ptCount val="1"/>
                <c:pt idx="0">
                  <c:v>Total</c:v>
                </c:pt>
              </c:strCache>
            </c:strRef>
          </c:tx>
          <c:dLbls>
            <c:spPr/>
            <c:txPr>
              <a:bodyPr/>
              <a:lstStyle/>
              <a:p>
                <a:pPr>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f>Pivots!$A$38:$A$41</c:f>
              <c:strCache>
                <c:ptCount val="3"/>
                <c:pt idx="0">
                  <c:v>Ad Set 5</c:v>
                </c:pt>
                <c:pt idx="1">
                  <c:v>Ad Set 6</c:v>
                </c:pt>
                <c:pt idx="2">
                  <c:v>Ad Set 7</c:v>
                </c:pt>
              </c:strCache>
            </c:strRef>
          </c:cat>
          <c:val>
            <c:numRef>
              <c:f>Pivots!$B$38:$B$41</c:f>
              <c:numCache>
                <c:formatCode>General</c:formatCode>
                <c:ptCount val="3"/>
                <c:pt idx="0">
                  <c:v>4402</c:v>
                </c:pt>
                <c:pt idx="1">
                  <c:v>4477</c:v>
                </c:pt>
                <c:pt idx="2">
                  <c:v>4463</c:v>
                </c:pt>
              </c:numCache>
            </c:numRef>
          </c:val>
          <c:extLst>
            <c:ext xmlns:c16="http://schemas.microsoft.com/office/drawing/2014/chart" uri="{C3380CC4-5D6E-409C-BE32-E72D297353CC}">
              <c16:uniqueId val="{00000000-B813-4A11-AC9F-62901BAD3542}"/>
            </c:ext>
          </c:extLst>
        </c:ser>
        <c:dLbls>
          <c:showLegendKey val="0"/>
          <c:showVal val="0"/>
          <c:showCatName val="1"/>
          <c:showSerName val="0"/>
          <c:showPercent val="1"/>
          <c:showBubbleSize val="0"/>
          <c:showLeaderLines val="1"/>
        </c:dLbls>
        <c:firstSliceAng val="0"/>
      </c:pieChart>
    </c:plotArea>
    <c:plotVisOnly val="1"/>
    <c:dispBlanksAs val="gap"/>
    <c:showDLblsOverMax val="0"/>
  </c:chart>
  <c:txPr>
    <a:bodyPr/>
    <a:lstStyle/>
    <a:p>
      <a:pPr>
        <a:defRPr b="1">
          <a:solidFill>
            <a:schemeClr val="bg1"/>
          </a:solidFill>
          <a:latin typeface="Times New Roman" pitchFamily="18" charset="0"/>
          <a:cs typeface="Times New Roman"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5"/>
    </mc:Choice>
    <mc:Fallback>
      <c:style val="45"/>
    </mc:Fallback>
  </mc:AlternateContent>
  <c:pivotSource>
    <c:name>[HealthCare_Project(ALLO).xlsx]Pivots!Fcosts</c:name>
    <c:fmtId val="7"/>
  </c:pivotSource>
  <c:chart>
    <c:autoTitleDeleted val="1"/>
    <c:pivotFmts>
      <c:pivotFmt>
        <c:idx val="0"/>
      </c:pivotFmt>
      <c:pivotFmt>
        <c:idx val="1"/>
      </c:pivotFmt>
      <c:pivotFmt>
        <c:idx val="2"/>
      </c:pivotFmt>
      <c:pivotFmt>
        <c:idx val="3"/>
      </c:pivotFmt>
      <c:pivotFmt>
        <c:idx val="4"/>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1"/>
    </c:view3D>
    <c:floor>
      <c:thickness val="0"/>
    </c:floor>
    <c:sideWall>
      <c:thickness val="0"/>
    </c:sideWall>
    <c:backWall>
      <c:thickness val="0"/>
    </c:backWall>
    <c:plotArea>
      <c:layout/>
      <c:bar3DChart>
        <c:barDir val="bar"/>
        <c:grouping val="percentStacked"/>
        <c:varyColors val="0"/>
        <c:ser>
          <c:idx val="0"/>
          <c:order val="0"/>
          <c:tx>
            <c:strRef>
              <c:f>Pivots!$H$39</c:f>
              <c:strCache>
                <c:ptCount val="1"/>
                <c:pt idx="0">
                  <c:v>Sum of CPC_INR</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Pivots!$G$40:$G$43</c:f>
              <c:strCache>
                <c:ptCount val="3"/>
                <c:pt idx="0">
                  <c:v>Ad Set 5</c:v>
                </c:pt>
                <c:pt idx="1">
                  <c:v>Ad Set 6</c:v>
                </c:pt>
                <c:pt idx="2">
                  <c:v>Ad Set 7</c:v>
                </c:pt>
              </c:strCache>
            </c:strRef>
          </c:cat>
          <c:val>
            <c:numRef>
              <c:f>Pivots!$H$40:$H$43</c:f>
              <c:numCache>
                <c:formatCode>General</c:formatCode>
                <c:ptCount val="3"/>
                <c:pt idx="0">
                  <c:v>194.60249999999999</c:v>
                </c:pt>
                <c:pt idx="1">
                  <c:v>199.03049999999993</c:v>
                </c:pt>
                <c:pt idx="2">
                  <c:v>196.70640000000003</c:v>
                </c:pt>
              </c:numCache>
            </c:numRef>
          </c:val>
          <c:extLst>
            <c:ext xmlns:c16="http://schemas.microsoft.com/office/drawing/2014/chart" uri="{C3380CC4-5D6E-409C-BE32-E72D297353CC}">
              <c16:uniqueId val="{00000000-08DB-4B95-8DAE-498CF9B17000}"/>
            </c:ext>
          </c:extLst>
        </c:ser>
        <c:ser>
          <c:idx val="1"/>
          <c:order val="1"/>
          <c:tx>
            <c:strRef>
              <c:f>Pivots!$I$39</c:f>
              <c:strCache>
                <c:ptCount val="1"/>
                <c:pt idx="0">
                  <c:v>Sum of CPL_INR</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Pivots!$G$40:$G$43</c:f>
              <c:strCache>
                <c:ptCount val="3"/>
                <c:pt idx="0">
                  <c:v>Ad Set 5</c:v>
                </c:pt>
                <c:pt idx="1">
                  <c:v>Ad Set 6</c:v>
                </c:pt>
                <c:pt idx="2">
                  <c:v>Ad Set 7</c:v>
                </c:pt>
              </c:strCache>
            </c:strRef>
          </c:cat>
          <c:val>
            <c:numRef>
              <c:f>Pivots!$I$40:$I$43</c:f>
              <c:numCache>
                <c:formatCode>General</c:formatCode>
                <c:ptCount val="3"/>
                <c:pt idx="0">
                  <c:v>3213.9877999999985</c:v>
                </c:pt>
                <c:pt idx="1">
                  <c:v>3173.23</c:v>
                </c:pt>
                <c:pt idx="2">
                  <c:v>3178.9160000000002</c:v>
                </c:pt>
              </c:numCache>
            </c:numRef>
          </c:val>
          <c:extLst>
            <c:ext xmlns:c16="http://schemas.microsoft.com/office/drawing/2014/chart" uri="{C3380CC4-5D6E-409C-BE32-E72D297353CC}">
              <c16:uniqueId val="{00000001-08DB-4B95-8DAE-498CF9B17000}"/>
            </c:ext>
          </c:extLst>
        </c:ser>
        <c:dLbls>
          <c:showLegendKey val="0"/>
          <c:showVal val="1"/>
          <c:showCatName val="0"/>
          <c:showSerName val="0"/>
          <c:showPercent val="0"/>
          <c:showBubbleSize val="0"/>
        </c:dLbls>
        <c:gapWidth val="75"/>
        <c:shape val="cylinder"/>
        <c:axId val="258331392"/>
        <c:axId val="258332928"/>
        <c:axId val="0"/>
      </c:bar3DChart>
      <c:catAx>
        <c:axId val="258331392"/>
        <c:scaling>
          <c:orientation val="minMax"/>
        </c:scaling>
        <c:delete val="0"/>
        <c:axPos val="l"/>
        <c:numFmt formatCode="General" sourceLinked="0"/>
        <c:majorTickMark val="none"/>
        <c:minorTickMark val="none"/>
        <c:tickLblPos val="nextTo"/>
        <c:crossAx val="258332928"/>
        <c:crosses val="autoZero"/>
        <c:auto val="1"/>
        <c:lblAlgn val="ctr"/>
        <c:lblOffset val="100"/>
        <c:noMultiLvlLbl val="0"/>
      </c:catAx>
      <c:valAx>
        <c:axId val="258332928"/>
        <c:scaling>
          <c:orientation val="minMax"/>
        </c:scaling>
        <c:delete val="0"/>
        <c:axPos val="b"/>
        <c:numFmt formatCode="0%" sourceLinked="1"/>
        <c:majorTickMark val="none"/>
        <c:minorTickMark val="none"/>
        <c:tickLblPos val="nextTo"/>
        <c:crossAx val="258331392"/>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5"/>
    </mc:Choice>
    <mc:Fallback>
      <c:style val="45"/>
    </mc:Fallback>
  </mc:AlternateContent>
  <c:pivotSource>
    <c:name>[HealthCare_Project(ALLO).xlsx]Pivots!Fcallstype</c:name>
    <c:fmtId val="9"/>
  </c:pivotSource>
  <c:chart>
    <c:autoTitleDeleted val="1"/>
    <c:pivotFmts>
      <c:pivotFmt>
        <c:idx val="0"/>
      </c:pivotFmt>
      <c:pivotFmt>
        <c:idx val="1"/>
      </c:pivotFmt>
      <c:pivotFmt>
        <c:idx val="2"/>
      </c:pivotFmt>
      <c:pivotFmt>
        <c:idx val="3"/>
      </c:pivotFmt>
      <c:pivotFmt>
        <c:idx val="4"/>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Pivots!$K$46</c:f>
              <c:strCache>
                <c:ptCount val="1"/>
                <c:pt idx="0">
                  <c:v>Total_Revenue_from_online</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Pivots!$J$47:$J$50</c:f>
              <c:strCache>
                <c:ptCount val="3"/>
                <c:pt idx="0">
                  <c:v>Ad Set 5</c:v>
                </c:pt>
                <c:pt idx="1">
                  <c:v>Ad Set 6</c:v>
                </c:pt>
                <c:pt idx="2">
                  <c:v>Ad Set 7</c:v>
                </c:pt>
              </c:strCache>
            </c:strRef>
          </c:cat>
          <c:val>
            <c:numRef>
              <c:f>Pivots!$K$47:$K$50</c:f>
              <c:numCache>
                <c:formatCode>General</c:formatCode>
                <c:ptCount val="3"/>
                <c:pt idx="0">
                  <c:v>1502400</c:v>
                </c:pt>
                <c:pt idx="1">
                  <c:v>1483200</c:v>
                </c:pt>
                <c:pt idx="2">
                  <c:v>1485600</c:v>
                </c:pt>
              </c:numCache>
            </c:numRef>
          </c:val>
          <c:extLst>
            <c:ext xmlns:c16="http://schemas.microsoft.com/office/drawing/2014/chart" uri="{C3380CC4-5D6E-409C-BE32-E72D297353CC}">
              <c16:uniqueId val="{00000000-E709-4584-9488-552834CEA4C6}"/>
            </c:ext>
          </c:extLst>
        </c:ser>
        <c:ser>
          <c:idx val="1"/>
          <c:order val="1"/>
          <c:tx>
            <c:strRef>
              <c:f>Pivots!$L$46</c:f>
              <c:strCache>
                <c:ptCount val="1"/>
                <c:pt idx="0">
                  <c:v>Total_Revenue_from_Offline</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Pivots!$J$47:$J$50</c:f>
              <c:strCache>
                <c:ptCount val="3"/>
                <c:pt idx="0">
                  <c:v>Ad Set 5</c:v>
                </c:pt>
                <c:pt idx="1">
                  <c:v>Ad Set 6</c:v>
                </c:pt>
                <c:pt idx="2">
                  <c:v>Ad Set 7</c:v>
                </c:pt>
              </c:strCache>
            </c:strRef>
          </c:cat>
          <c:val>
            <c:numRef>
              <c:f>Pivots!$L$47:$L$50</c:f>
              <c:numCache>
                <c:formatCode>General</c:formatCode>
                <c:ptCount val="3"/>
                <c:pt idx="0">
                  <c:v>934000</c:v>
                </c:pt>
                <c:pt idx="1">
                  <c:v>1018000</c:v>
                </c:pt>
                <c:pt idx="2">
                  <c:v>958000</c:v>
                </c:pt>
              </c:numCache>
            </c:numRef>
          </c:val>
          <c:extLst>
            <c:ext xmlns:c16="http://schemas.microsoft.com/office/drawing/2014/chart" uri="{C3380CC4-5D6E-409C-BE32-E72D297353CC}">
              <c16:uniqueId val="{00000001-E709-4584-9488-552834CEA4C6}"/>
            </c:ext>
          </c:extLst>
        </c:ser>
        <c:dLbls>
          <c:showLegendKey val="0"/>
          <c:showVal val="1"/>
          <c:showCatName val="0"/>
          <c:showSerName val="0"/>
          <c:showPercent val="0"/>
          <c:showBubbleSize val="0"/>
        </c:dLbls>
        <c:gapWidth val="75"/>
        <c:shape val="cylinder"/>
        <c:axId val="259660416"/>
        <c:axId val="259662208"/>
        <c:axId val="0"/>
      </c:bar3DChart>
      <c:catAx>
        <c:axId val="259660416"/>
        <c:scaling>
          <c:orientation val="minMax"/>
        </c:scaling>
        <c:delete val="0"/>
        <c:axPos val="b"/>
        <c:numFmt formatCode="General" sourceLinked="0"/>
        <c:majorTickMark val="none"/>
        <c:minorTickMark val="none"/>
        <c:tickLblPos val="nextTo"/>
        <c:crossAx val="259662208"/>
        <c:crosses val="autoZero"/>
        <c:auto val="1"/>
        <c:lblAlgn val="ctr"/>
        <c:lblOffset val="100"/>
        <c:noMultiLvlLbl val="0"/>
      </c:catAx>
      <c:valAx>
        <c:axId val="259662208"/>
        <c:scaling>
          <c:orientation val="minMax"/>
        </c:scaling>
        <c:delete val="0"/>
        <c:axPos val="l"/>
        <c:numFmt formatCode="General" sourceLinked="1"/>
        <c:majorTickMark val="none"/>
        <c:minorTickMark val="none"/>
        <c:tickLblPos val="nextTo"/>
        <c:crossAx val="259660416"/>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5"/>
    </mc:Choice>
    <mc:Fallback>
      <c:style val="45"/>
    </mc:Fallback>
  </mc:AlternateContent>
  <c:pivotSource>
    <c:name>[HealthCare_Project(ALLO).xlsx]Pivots!Google Trend</c:name>
    <c:fmtId val="13"/>
  </c:pivotSource>
  <c:chart>
    <c:autoTitleDeleted val="1"/>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spPr>
          <a:ln w="34925"/>
        </c:spPr>
        <c:marker>
          <c:symbol val="square"/>
          <c:size val="3"/>
          <c:spPr>
            <a:ln cap="rnd"/>
          </c:spPr>
        </c:marker>
      </c:pivotFmt>
      <c:pivotFmt>
        <c:idx val="10"/>
        <c:spPr>
          <a:ln w="34925"/>
        </c:spPr>
        <c:marker>
          <c:symbol val="square"/>
          <c:size val="6"/>
          <c:spPr>
            <a:ln cap="rnd"/>
          </c:spPr>
        </c:marker>
      </c:pivotFmt>
      <c:pivotFmt>
        <c:idx val="11"/>
        <c:spPr>
          <a:ln w="34925"/>
        </c:spPr>
        <c:marker>
          <c:symbol val="triangle"/>
          <c:size val="6"/>
          <c:spPr>
            <a:ln cap="rnd"/>
          </c:spPr>
        </c:marker>
      </c:pivotFmt>
      <c:pivotFmt>
        <c:idx val="12"/>
        <c:spPr>
          <a:ln w="25400"/>
        </c:spPr>
        <c:marker>
          <c:symbol val="square"/>
          <c:size val="3"/>
          <c:spPr>
            <a:ln cap="rnd"/>
          </c:spPr>
        </c:marker>
      </c:pivotFmt>
      <c:pivotFmt>
        <c:idx val="13"/>
        <c:spPr>
          <a:ln w="28575"/>
        </c:spPr>
        <c:marker>
          <c:symbol val="triangle"/>
          <c:size val="5"/>
          <c:spPr>
            <a:ln cap="rnd"/>
          </c:spPr>
        </c:marker>
      </c:pivotFmt>
      <c:pivotFmt>
        <c:idx val="14"/>
        <c:spPr>
          <a:ln w="34925"/>
        </c:spPr>
        <c:marker>
          <c:symbol val="square"/>
          <c:size val="3"/>
          <c:spPr>
            <a:ln cap="rnd"/>
          </c:spPr>
        </c:marker>
      </c:pivotFmt>
      <c:pivotFmt>
        <c:idx val="15"/>
        <c:spPr>
          <a:ln w="25400"/>
        </c:spPr>
        <c:marker>
          <c:symbol val="square"/>
          <c:size val="3"/>
          <c:spPr>
            <a:ln cap="rnd"/>
          </c:spPr>
        </c:marker>
      </c:pivotFmt>
      <c:pivotFmt>
        <c:idx val="16"/>
        <c:spPr>
          <a:ln w="28575"/>
        </c:spPr>
        <c:marker>
          <c:symbol val="triangle"/>
          <c:size val="5"/>
          <c:spPr>
            <a:ln cap="rnd"/>
          </c:spPr>
        </c:marker>
      </c:pivotFmt>
      <c:pivotFmt>
        <c:idx val="17"/>
        <c:spPr>
          <a:ln w="34925"/>
        </c:spPr>
        <c:marker>
          <c:symbol val="square"/>
          <c:size val="3"/>
          <c:spPr>
            <a:ln cap="rnd"/>
          </c:spPr>
        </c:marker>
      </c:pivotFmt>
      <c:pivotFmt>
        <c:idx val="18"/>
        <c:spPr>
          <a:ln w="25400"/>
        </c:spPr>
        <c:marker>
          <c:symbol val="square"/>
          <c:size val="3"/>
          <c:spPr>
            <a:ln cap="rnd"/>
          </c:spPr>
        </c:marker>
      </c:pivotFmt>
      <c:pivotFmt>
        <c:idx val="19"/>
        <c:spPr>
          <a:ln w="28575"/>
        </c:spPr>
        <c:marker>
          <c:symbol val="triangle"/>
          <c:size val="5"/>
          <c:spPr>
            <a:ln cap="rnd"/>
          </c:spPr>
        </c:marker>
      </c:pivotFmt>
      <c:pivotFmt>
        <c:idx val="20"/>
        <c:spPr>
          <a:ln w="34925"/>
        </c:spPr>
        <c:marker>
          <c:symbol val="square"/>
          <c:size val="3"/>
          <c:spPr>
            <a:ln cap="rnd"/>
          </c:spPr>
        </c:marker>
      </c:pivotFmt>
      <c:pivotFmt>
        <c:idx val="21"/>
        <c:spPr>
          <a:ln w="25400"/>
        </c:spPr>
        <c:marker>
          <c:symbol val="square"/>
          <c:size val="3"/>
          <c:spPr>
            <a:ln cap="rnd"/>
          </c:spPr>
        </c:marker>
      </c:pivotFmt>
      <c:pivotFmt>
        <c:idx val="22"/>
        <c:spPr>
          <a:ln w="28575"/>
        </c:spPr>
        <c:marker>
          <c:symbol val="triangle"/>
          <c:size val="5"/>
          <c:spPr>
            <a:ln cap="rnd"/>
          </c:spPr>
        </c:marker>
      </c:pivotFmt>
      <c:pivotFmt>
        <c:idx val="23"/>
        <c:spPr>
          <a:ln w="34925"/>
        </c:spPr>
        <c:marker>
          <c:symbol val="square"/>
          <c:size val="3"/>
          <c:spPr>
            <a:ln cap="rnd"/>
          </c:spPr>
        </c:marker>
      </c:pivotFmt>
      <c:pivotFmt>
        <c:idx val="24"/>
        <c:spPr>
          <a:ln w="25400"/>
        </c:spPr>
        <c:marker>
          <c:symbol val="square"/>
          <c:size val="3"/>
          <c:spPr>
            <a:ln cap="rnd"/>
          </c:spPr>
        </c:marker>
      </c:pivotFmt>
      <c:pivotFmt>
        <c:idx val="25"/>
        <c:spPr>
          <a:ln w="28575"/>
        </c:spPr>
        <c:marker>
          <c:symbol val="triangle"/>
          <c:size val="5"/>
          <c:spPr>
            <a:ln cap="rnd"/>
          </c:spPr>
        </c:marker>
      </c:pivotFmt>
      <c:pivotFmt>
        <c:idx val="26"/>
        <c:spPr>
          <a:ln w="34925"/>
        </c:spPr>
        <c:marker>
          <c:symbol val="square"/>
          <c:size val="3"/>
          <c:spPr>
            <a:ln cap="rnd"/>
          </c:spPr>
        </c:marker>
      </c:pivotFmt>
      <c:pivotFmt>
        <c:idx val="27"/>
        <c:spPr>
          <a:ln w="25400"/>
        </c:spPr>
        <c:marker>
          <c:symbol val="square"/>
          <c:size val="3"/>
          <c:spPr>
            <a:ln cap="rnd"/>
          </c:spPr>
        </c:marker>
      </c:pivotFmt>
      <c:pivotFmt>
        <c:idx val="28"/>
        <c:spPr>
          <a:ln w="28575"/>
        </c:spPr>
        <c:marker>
          <c:symbol val="triangle"/>
          <c:size val="5"/>
          <c:spPr>
            <a:ln cap="rnd"/>
          </c:spPr>
        </c:marker>
      </c:pivotFmt>
      <c:pivotFmt>
        <c:idx val="29"/>
        <c:spPr>
          <a:ln w="34925"/>
        </c:spPr>
        <c:marker>
          <c:symbol val="square"/>
          <c:size val="3"/>
          <c:spPr>
            <a:ln cap="rnd"/>
          </c:spPr>
        </c:marker>
      </c:pivotFmt>
      <c:pivotFmt>
        <c:idx val="30"/>
        <c:spPr>
          <a:ln w="25400"/>
        </c:spPr>
        <c:marker>
          <c:symbol val="square"/>
          <c:size val="3"/>
          <c:spPr>
            <a:ln cap="rnd"/>
          </c:spPr>
        </c:marker>
      </c:pivotFmt>
      <c:pivotFmt>
        <c:idx val="31"/>
        <c:spPr>
          <a:ln w="28575"/>
        </c:spPr>
        <c:marker>
          <c:symbol val="triangle"/>
          <c:size val="5"/>
          <c:spPr>
            <a:ln cap="rnd"/>
          </c:spPr>
        </c:marker>
      </c:pivotFmt>
      <c:pivotFmt>
        <c:idx val="32"/>
        <c:spPr>
          <a:ln w="34925"/>
        </c:spPr>
        <c:marker>
          <c:symbol val="square"/>
          <c:size val="3"/>
          <c:spPr>
            <a:ln cap="rnd"/>
          </c:spPr>
        </c:marker>
        <c:dLbl>
          <c:idx val="0"/>
          <c:delete val="1"/>
          <c:extLst>
            <c:ext xmlns:c15="http://schemas.microsoft.com/office/drawing/2012/chart" uri="{CE6537A1-D6FC-4f65-9D91-7224C49458BB}"/>
          </c:extLst>
        </c:dLbl>
      </c:pivotFmt>
      <c:pivotFmt>
        <c:idx val="33"/>
        <c:spPr>
          <a:ln w="25400"/>
        </c:spPr>
        <c:marker>
          <c:symbol val="square"/>
          <c:size val="3"/>
          <c:spPr>
            <a:ln cap="rnd"/>
          </c:spPr>
        </c:marker>
        <c:dLbl>
          <c:idx val="0"/>
          <c:delete val="1"/>
          <c:extLst>
            <c:ext xmlns:c15="http://schemas.microsoft.com/office/drawing/2012/chart" uri="{CE6537A1-D6FC-4f65-9D91-7224C49458BB}"/>
          </c:extLst>
        </c:dLbl>
      </c:pivotFmt>
      <c:pivotFmt>
        <c:idx val="34"/>
        <c:spPr>
          <a:ln w="28575"/>
        </c:spPr>
        <c:marker>
          <c:symbol val="triangle"/>
          <c:size val="5"/>
          <c:spPr>
            <a:ln cap="rnd"/>
          </c:spPr>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Pivots!$J$59</c:f>
              <c:strCache>
                <c:ptCount val="1"/>
                <c:pt idx="0">
                  <c:v>Total_Calls_From_google</c:v>
                </c:pt>
              </c:strCache>
            </c:strRef>
          </c:tx>
          <c:spPr>
            <a:ln w="34925"/>
          </c:spPr>
          <c:marker>
            <c:symbol val="square"/>
            <c:size val="3"/>
            <c:spPr>
              <a:ln cap="rnd"/>
            </c:spPr>
          </c:marker>
          <c:cat>
            <c:multiLvlStrRef>
              <c:f>Pivots!$I$60:$I$95</c:f>
              <c:multiLvlStrCache>
                <c:ptCount val="30"/>
                <c:lvl>
                  <c:pt idx="0">
                    <c:v>2024-04-01</c:v>
                  </c:pt>
                  <c:pt idx="1">
                    <c:v>2024-04-02</c:v>
                  </c:pt>
                  <c:pt idx="2">
                    <c:v>2024-04-03</c:v>
                  </c:pt>
                  <c:pt idx="3">
                    <c:v>2024-04-04</c:v>
                  </c:pt>
                  <c:pt idx="4">
                    <c:v>2024-04-05</c:v>
                  </c:pt>
                  <c:pt idx="5">
                    <c:v>2024-04-06</c:v>
                  </c:pt>
                  <c:pt idx="6">
                    <c:v>2024-04-07</c:v>
                  </c:pt>
                  <c:pt idx="7">
                    <c:v>2024-04-08</c:v>
                  </c:pt>
                  <c:pt idx="8">
                    <c:v>2024-04-09</c:v>
                  </c:pt>
                  <c:pt idx="9">
                    <c:v>2024-04-10</c:v>
                  </c:pt>
                  <c:pt idx="10">
                    <c:v>2024-04-11</c:v>
                  </c:pt>
                  <c:pt idx="11">
                    <c:v>2024-04-12</c:v>
                  </c:pt>
                  <c:pt idx="12">
                    <c:v>2024-04-13</c:v>
                  </c:pt>
                  <c:pt idx="13">
                    <c:v>2024-04-14</c:v>
                  </c:pt>
                  <c:pt idx="14">
                    <c:v>2024-04-15</c:v>
                  </c:pt>
                  <c:pt idx="15">
                    <c:v>2024-04-16</c:v>
                  </c:pt>
                  <c:pt idx="16">
                    <c:v>2024-04-17</c:v>
                  </c:pt>
                  <c:pt idx="17">
                    <c:v>2024-04-18</c:v>
                  </c:pt>
                  <c:pt idx="18">
                    <c:v>2024-04-19</c:v>
                  </c:pt>
                  <c:pt idx="19">
                    <c:v>2024-04-20</c:v>
                  </c:pt>
                  <c:pt idx="20">
                    <c:v>2024-04-21</c:v>
                  </c:pt>
                  <c:pt idx="21">
                    <c:v>2024-04-22</c:v>
                  </c:pt>
                  <c:pt idx="22">
                    <c:v>2024-04-23</c:v>
                  </c:pt>
                  <c:pt idx="23">
                    <c:v>2024-04-24</c:v>
                  </c:pt>
                  <c:pt idx="24">
                    <c:v>2024-04-25</c:v>
                  </c:pt>
                  <c:pt idx="25">
                    <c:v>2024-04-26</c:v>
                  </c:pt>
                  <c:pt idx="26">
                    <c:v>2024-04-27</c:v>
                  </c:pt>
                  <c:pt idx="27">
                    <c:v>2024-04-28</c:v>
                  </c:pt>
                  <c:pt idx="28">
                    <c:v>2024-04-29</c:v>
                  </c:pt>
                  <c:pt idx="29">
                    <c:v>2024-04-30</c:v>
                  </c:pt>
                </c:lvl>
                <c:lvl>
                  <c:pt idx="0">
                    <c:v>Group1</c:v>
                  </c:pt>
                  <c:pt idx="7">
                    <c:v>Group2</c:v>
                  </c:pt>
                  <c:pt idx="14">
                    <c:v>Group3</c:v>
                  </c:pt>
                  <c:pt idx="21">
                    <c:v>Group4</c:v>
                  </c:pt>
                  <c:pt idx="28">
                    <c:v>Group5</c:v>
                  </c:pt>
                </c:lvl>
              </c:multiLvlStrCache>
            </c:multiLvlStrRef>
          </c:cat>
          <c:val>
            <c:numRef>
              <c:f>Pivots!$J$60:$J$95</c:f>
              <c:numCache>
                <c:formatCode>General</c:formatCode>
                <c:ptCount val="30"/>
                <c:pt idx="0">
                  <c:v>187</c:v>
                </c:pt>
                <c:pt idx="1">
                  <c:v>191</c:v>
                </c:pt>
                <c:pt idx="2">
                  <c:v>173</c:v>
                </c:pt>
                <c:pt idx="3">
                  <c:v>176</c:v>
                </c:pt>
                <c:pt idx="4">
                  <c:v>193</c:v>
                </c:pt>
                <c:pt idx="5">
                  <c:v>178</c:v>
                </c:pt>
                <c:pt idx="6">
                  <c:v>204</c:v>
                </c:pt>
                <c:pt idx="7">
                  <c:v>181</c:v>
                </c:pt>
                <c:pt idx="8">
                  <c:v>164</c:v>
                </c:pt>
                <c:pt idx="9">
                  <c:v>167</c:v>
                </c:pt>
                <c:pt idx="10">
                  <c:v>149</c:v>
                </c:pt>
                <c:pt idx="11">
                  <c:v>173</c:v>
                </c:pt>
                <c:pt idx="12">
                  <c:v>157</c:v>
                </c:pt>
                <c:pt idx="13">
                  <c:v>169</c:v>
                </c:pt>
                <c:pt idx="14">
                  <c:v>194</c:v>
                </c:pt>
                <c:pt idx="15">
                  <c:v>148</c:v>
                </c:pt>
                <c:pt idx="16">
                  <c:v>191</c:v>
                </c:pt>
                <c:pt idx="17">
                  <c:v>161</c:v>
                </c:pt>
                <c:pt idx="18">
                  <c:v>183</c:v>
                </c:pt>
                <c:pt idx="19">
                  <c:v>159</c:v>
                </c:pt>
                <c:pt idx="20">
                  <c:v>164</c:v>
                </c:pt>
                <c:pt idx="21">
                  <c:v>178</c:v>
                </c:pt>
                <c:pt idx="22">
                  <c:v>166</c:v>
                </c:pt>
                <c:pt idx="23">
                  <c:v>165</c:v>
                </c:pt>
                <c:pt idx="24">
                  <c:v>183</c:v>
                </c:pt>
                <c:pt idx="25">
                  <c:v>167</c:v>
                </c:pt>
                <c:pt idx="26">
                  <c:v>182</c:v>
                </c:pt>
                <c:pt idx="27">
                  <c:v>172</c:v>
                </c:pt>
                <c:pt idx="28">
                  <c:v>189</c:v>
                </c:pt>
                <c:pt idx="29">
                  <c:v>188</c:v>
                </c:pt>
              </c:numCache>
            </c:numRef>
          </c:val>
          <c:smooth val="0"/>
          <c:extLst>
            <c:ext xmlns:c16="http://schemas.microsoft.com/office/drawing/2014/chart" uri="{C3380CC4-5D6E-409C-BE32-E72D297353CC}">
              <c16:uniqueId val="{00000000-66BC-41C7-9BDA-2EFB2F8BECC7}"/>
            </c:ext>
          </c:extLst>
        </c:ser>
        <c:ser>
          <c:idx val="1"/>
          <c:order val="1"/>
          <c:tx>
            <c:strRef>
              <c:f>Pivots!$K$59</c:f>
              <c:strCache>
                <c:ptCount val="1"/>
                <c:pt idx="0">
                  <c:v>Sum of Type_of_Call_Online</c:v>
                </c:pt>
              </c:strCache>
            </c:strRef>
          </c:tx>
          <c:spPr>
            <a:ln w="25400"/>
          </c:spPr>
          <c:marker>
            <c:symbol val="square"/>
            <c:size val="3"/>
            <c:spPr>
              <a:ln cap="rnd"/>
            </c:spPr>
          </c:marker>
          <c:cat>
            <c:multiLvlStrRef>
              <c:f>Pivots!$I$60:$I$95</c:f>
              <c:multiLvlStrCache>
                <c:ptCount val="30"/>
                <c:lvl>
                  <c:pt idx="0">
                    <c:v>2024-04-01</c:v>
                  </c:pt>
                  <c:pt idx="1">
                    <c:v>2024-04-02</c:v>
                  </c:pt>
                  <c:pt idx="2">
                    <c:v>2024-04-03</c:v>
                  </c:pt>
                  <c:pt idx="3">
                    <c:v>2024-04-04</c:v>
                  </c:pt>
                  <c:pt idx="4">
                    <c:v>2024-04-05</c:v>
                  </c:pt>
                  <c:pt idx="5">
                    <c:v>2024-04-06</c:v>
                  </c:pt>
                  <c:pt idx="6">
                    <c:v>2024-04-07</c:v>
                  </c:pt>
                  <c:pt idx="7">
                    <c:v>2024-04-08</c:v>
                  </c:pt>
                  <c:pt idx="8">
                    <c:v>2024-04-09</c:v>
                  </c:pt>
                  <c:pt idx="9">
                    <c:v>2024-04-10</c:v>
                  </c:pt>
                  <c:pt idx="10">
                    <c:v>2024-04-11</c:v>
                  </c:pt>
                  <c:pt idx="11">
                    <c:v>2024-04-12</c:v>
                  </c:pt>
                  <c:pt idx="12">
                    <c:v>2024-04-13</c:v>
                  </c:pt>
                  <c:pt idx="13">
                    <c:v>2024-04-14</c:v>
                  </c:pt>
                  <c:pt idx="14">
                    <c:v>2024-04-15</c:v>
                  </c:pt>
                  <c:pt idx="15">
                    <c:v>2024-04-16</c:v>
                  </c:pt>
                  <c:pt idx="16">
                    <c:v>2024-04-17</c:v>
                  </c:pt>
                  <c:pt idx="17">
                    <c:v>2024-04-18</c:v>
                  </c:pt>
                  <c:pt idx="18">
                    <c:v>2024-04-19</c:v>
                  </c:pt>
                  <c:pt idx="19">
                    <c:v>2024-04-20</c:v>
                  </c:pt>
                  <c:pt idx="20">
                    <c:v>2024-04-21</c:v>
                  </c:pt>
                  <c:pt idx="21">
                    <c:v>2024-04-22</c:v>
                  </c:pt>
                  <c:pt idx="22">
                    <c:v>2024-04-23</c:v>
                  </c:pt>
                  <c:pt idx="23">
                    <c:v>2024-04-24</c:v>
                  </c:pt>
                  <c:pt idx="24">
                    <c:v>2024-04-25</c:v>
                  </c:pt>
                  <c:pt idx="25">
                    <c:v>2024-04-26</c:v>
                  </c:pt>
                  <c:pt idx="26">
                    <c:v>2024-04-27</c:v>
                  </c:pt>
                  <c:pt idx="27">
                    <c:v>2024-04-28</c:v>
                  </c:pt>
                  <c:pt idx="28">
                    <c:v>2024-04-29</c:v>
                  </c:pt>
                  <c:pt idx="29">
                    <c:v>2024-04-30</c:v>
                  </c:pt>
                </c:lvl>
                <c:lvl>
                  <c:pt idx="0">
                    <c:v>Group1</c:v>
                  </c:pt>
                  <c:pt idx="7">
                    <c:v>Group2</c:v>
                  </c:pt>
                  <c:pt idx="14">
                    <c:v>Group3</c:v>
                  </c:pt>
                  <c:pt idx="21">
                    <c:v>Group4</c:v>
                  </c:pt>
                  <c:pt idx="28">
                    <c:v>Group5</c:v>
                  </c:pt>
                </c:lvl>
              </c:multiLvlStrCache>
            </c:multiLvlStrRef>
          </c:cat>
          <c:val>
            <c:numRef>
              <c:f>Pivots!$K$60:$K$95</c:f>
              <c:numCache>
                <c:formatCode>General</c:formatCode>
                <c:ptCount val="30"/>
                <c:pt idx="0">
                  <c:v>97</c:v>
                </c:pt>
                <c:pt idx="1">
                  <c:v>71</c:v>
                </c:pt>
                <c:pt idx="2">
                  <c:v>97</c:v>
                </c:pt>
                <c:pt idx="3">
                  <c:v>82</c:v>
                </c:pt>
                <c:pt idx="4">
                  <c:v>90</c:v>
                </c:pt>
                <c:pt idx="5">
                  <c:v>85</c:v>
                </c:pt>
                <c:pt idx="6">
                  <c:v>81</c:v>
                </c:pt>
                <c:pt idx="7">
                  <c:v>87</c:v>
                </c:pt>
                <c:pt idx="8">
                  <c:v>86</c:v>
                </c:pt>
                <c:pt idx="9">
                  <c:v>84</c:v>
                </c:pt>
                <c:pt idx="10">
                  <c:v>96</c:v>
                </c:pt>
                <c:pt idx="11">
                  <c:v>77</c:v>
                </c:pt>
                <c:pt idx="12">
                  <c:v>90</c:v>
                </c:pt>
                <c:pt idx="13">
                  <c:v>90</c:v>
                </c:pt>
                <c:pt idx="14">
                  <c:v>102</c:v>
                </c:pt>
                <c:pt idx="15">
                  <c:v>96</c:v>
                </c:pt>
                <c:pt idx="16">
                  <c:v>86</c:v>
                </c:pt>
                <c:pt idx="17">
                  <c:v>84</c:v>
                </c:pt>
                <c:pt idx="18">
                  <c:v>85</c:v>
                </c:pt>
                <c:pt idx="19">
                  <c:v>86</c:v>
                </c:pt>
                <c:pt idx="20">
                  <c:v>99</c:v>
                </c:pt>
                <c:pt idx="21">
                  <c:v>94</c:v>
                </c:pt>
                <c:pt idx="22">
                  <c:v>86</c:v>
                </c:pt>
                <c:pt idx="23">
                  <c:v>87</c:v>
                </c:pt>
                <c:pt idx="24">
                  <c:v>83</c:v>
                </c:pt>
                <c:pt idx="25">
                  <c:v>73</c:v>
                </c:pt>
                <c:pt idx="26">
                  <c:v>90</c:v>
                </c:pt>
                <c:pt idx="27">
                  <c:v>92</c:v>
                </c:pt>
                <c:pt idx="28">
                  <c:v>86</c:v>
                </c:pt>
                <c:pt idx="29">
                  <c:v>88</c:v>
                </c:pt>
              </c:numCache>
            </c:numRef>
          </c:val>
          <c:smooth val="0"/>
          <c:extLst>
            <c:ext xmlns:c16="http://schemas.microsoft.com/office/drawing/2014/chart" uri="{C3380CC4-5D6E-409C-BE32-E72D297353CC}">
              <c16:uniqueId val="{00000001-66BC-41C7-9BDA-2EFB2F8BECC7}"/>
            </c:ext>
          </c:extLst>
        </c:ser>
        <c:ser>
          <c:idx val="2"/>
          <c:order val="2"/>
          <c:tx>
            <c:strRef>
              <c:f>Pivots!$L$59</c:f>
              <c:strCache>
                <c:ptCount val="1"/>
                <c:pt idx="0">
                  <c:v>Sum of Type_of_Call_Offline</c:v>
                </c:pt>
              </c:strCache>
            </c:strRef>
          </c:tx>
          <c:spPr>
            <a:ln w="28575"/>
          </c:spPr>
          <c:marker>
            <c:symbol val="triangle"/>
            <c:size val="5"/>
            <c:spPr>
              <a:ln cap="rnd"/>
            </c:spPr>
          </c:marker>
          <c:cat>
            <c:multiLvlStrRef>
              <c:f>Pivots!$I$60:$I$95</c:f>
              <c:multiLvlStrCache>
                <c:ptCount val="30"/>
                <c:lvl>
                  <c:pt idx="0">
                    <c:v>2024-04-01</c:v>
                  </c:pt>
                  <c:pt idx="1">
                    <c:v>2024-04-02</c:v>
                  </c:pt>
                  <c:pt idx="2">
                    <c:v>2024-04-03</c:v>
                  </c:pt>
                  <c:pt idx="3">
                    <c:v>2024-04-04</c:v>
                  </c:pt>
                  <c:pt idx="4">
                    <c:v>2024-04-05</c:v>
                  </c:pt>
                  <c:pt idx="5">
                    <c:v>2024-04-06</c:v>
                  </c:pt>
                  <c:pt idx="6">
                    <c:v>2024-04-07</c:v>
                  </c:pt>
                  <c:pt idx="7">
                    <c:v>2024-04-08</c:v>
                  </c:pt>
                  <c:pt idx="8">
                    <c:v>2024-04-09</c:v>
                  </c:pt>
                  <c:pt idx="9">
                    <c:v>2024-04-10</c:v>
                  </c:pt>
                  <c:pt idx="10">
                    <c:v>2024-04-11</c:v>
                  </c:pt>
                  <c:pt idx="11">
                    <c:v>2024-04-12</c:v>
                  </c:pt>
                  <c:pt idx="12">
                    <c:v>2024-04-13</c:v>
                  </c:pt>
                  <c:pt idx="13">
                    <c:v>2024-04-14</c:v>
                  </c:pt>
                  <c:pt idx="14">
                    <c:v>2024-04-15</c:v>
                  </c:pt>
                  <c:pt idx="15">
                    <c:v>2024-04-16</c:v>
                  </c:pt>
                  <c:pt idx="16">
                    <c:v>2024-04-17</c:v>
                  </c:pt>
                  <c:pt idx="17">
                    <c:v>2024-04-18</c:v>
                  </c:pt>
                  <c:pt idx="18">
                    <c:v>2024-04-19</c:v>
                  </c:pt>
                  <c:pt idx="19">
                    <c:v>2024-04-20</c:v>
                  </c:pt>
                  <c:pt idx="20">
                    <c:v>2024-04-21</c:v>
                  </c:pt>
                  <c:pt idx="21">
                    <c:v>2024-04-22</c:v>
                  </c:pt>
                  <c:pt idx="22">
                    <c:v>2024-04-23</c:v>
                  </c:pt>
                  <c:pt idx="23">
                    <c:v>2024-04-24</c:v>
                  </c:pt>
                  <c:pt idx="24">
                    <c:v>2024-04-25</c:v>
                  </c:pt>
                  <c:pt idx="25">
                    <c:v>2024-04-26</c:v>
                  </c:pt>
                  <c:pt idx="26">
                    <c:v>2024-04-27</c:v>
                  </c:pt>
                  <c:pt idx="27">
                    <c:v>2024-04-28</c:v>
                  </c:pt>
                  <c:pt idx="28">
                    <c:v>2024-04-29</c:v>
                  </c:pt>
                  <c:pt idx="29">
                    <c:v>2024-04-30</c:v>
                  </c:pt>
                </c:lvl>
                <c:lvl>
                  <c:pt idx="0">
                    <c:v>Group1</c:v>
                  </c:pt>
                  <c:pt idx="7">
                    <c:v>Group2</c:v>
                  </c:pt>
                  <c:pt idx="14">
                    <c:v>Group3</c:v>
                  </c:pt>
                  <c:pt idx="21">
                    <c:v>Group4</c:v>
                  </c:pt>
                  <c:pt idx="28">
                    <c:v>Group5</c:v>
                  </c:pt>
                </c:lvl>
              </c:multiLvlStrCache>
            </c:multiLvlStrRef>
          </c:cat>
          <c:val>
            <c:numRef>
              <c:f>Pivots!$L$60:$L$95</c:f>
              <c:numCache>
                <c:formatCode>General</c:formatCode>
                <c:ptCount val="30"/>
                <c:pt idx="0">
                  <c:v>90</c:v>
                </c:pt>
                <c:pt idx="1">
                  <c:v>120</c:v>
                </c:pt>
                <c:pt idx="2">
                  <c:v>76</c:v>
                </c:pt>
                <c:pt idx="3">
                  <c:v>94</c:v>
                </c:pt>
                <c:pt idx="4">
                  <c:v>103</c:v>
                </c:pt>
                <c:pt idx="5">
                  <c:v>93</c:v>
                </c:pt>
                <c:pt idx="6">
                  <c:v>123</c:v>
                </c:pt>
                <c:pt idx="7">
                  <c:v>94</c:v>
                </c:pt>
                <c:pt idx="8">
                  <c:v>78</c:v>
                </c:pt>
                <c:pt idx="9">
                  <c:v>83</c:v>
                </c:pt>
                <c:pt idx="10">
                  <c:v>53</c:v>
                </c:pt>
                <c:pt idx="11">
                  <c:v>96</c:v>
                </c:pt>
                <c:pt idx="12">
                  <c:v>67</c:v>
                </c:pt>
                <c:pt idx="13">
                  <c:v>79</c:v>
                </c:pt>
                <c:pt idx="14">
                  <c:v>92</c:v>
                </c:pt>
                <c:pt idx="15">
                  <c:v>52</c:v>
                </c:pt>
                <c:pt idx="16">
                  <c:v>105</c:v>
                </c:pt>
                <c:pt idx="17">
                  <c:v>77</c:v>
                </c:pt>
                <c:pt idx="18">
                  <c:v>98</c:v>
                </c:pt>
                <c:pt idx="19">
                  <c:v>73</c:v>
                </c:pt>
                <c:pt idx="20">
                  <c:v>65</c:v>
                </c:pt>
                <c:pt idx="21">
                  <c:v>84</c:v>
                </c:pt>
                <c:pt idx="22">
                  <c:v>80</c:v>
                </c:pt>
                <c:pt idx="23">
                  <c:v>78</c:v>
                </c:pt>
                <c:pt idx="24">
                  <c:v>100</c:v>
                </c:pt>
                <c:pt idx="25">
                  <c:v>94</c:v>
                </c:pt>
                <c:pt idx="26">
                  <c:v>92</c:v>
                </c:pt>
                <c:pt idx="27">
                  <c:v>80</c:v>
                </c:pt>
                <c:pt idx="28">
                  <c:v>103</c:v>
                </c:pt>
                <c:pt idx="29">
                  <c:v>100</c:v>
                </c:pt>
              </c:numCache>
            </c:numRef>
          </c:val>
          <c:smooth val="0"/>
          <c:extLst>
            <c:ext xmlns:c16="http://schemas.microsoft.com/office/drawing/2014/chart" uri="{C3380CC4-5D6E-409C-BE32-E72D297353CC}">
              <c16:uniqueId val="{00000002-66BC-41C7-9BDA-2EFB2F8BECC7}"/>
            </c:ext>
          </c:extLst>
        </c:ser>
        <c:dLbls>
          <c:showLegendKey val="0"/>
          <c:showVal val="0"/>
          <c:showCatName val="0"/>
          <c:showSerName val="0"/>
          <c:showPercent val="0"/>
          <c:showBubbleSize val="0"/>
        </c:dLbls>
        <c:marker val="1"/>
        <c:smooth val="0"/>
        <c:axId val="259768704"/>
        <c:axId val="259770624"/>
      </c:lineChart>
      <c:catAx>
        <c:axId val="259768704"/>
        <c:scaling>
          <c:orientation val="minMax"/>
        </c:scaling>
        <c:delete val="0"/>
        <c:axPos val="b"/>
        <c:numFmt formatCode="General" sourceLinked="0"/>
        <c:majorTickMark val="none"/>
        <c:minorTickMark val="none"/>
        <c:tickLblPos val="nextTo"/>
        <c:crossAx val="259770624"/>
        <c:crosses val="autoZero"/>
        <c:auto val="1"/>
        <c:lblAlgn val="ctr"/>
        <c:lblOffset val="100"/>
        <c:noMultiLvlLbl val="0"/>
      </c:catAx>
      <c:valAx>
        <c:axId val="259770624"/>
        <c:scaling>
          <c:orientation val="minMax"/>
        </c:scaling>
        <c:delete val="0"/>
        <c:axPos val="l"/>
        <c:numFmt formatCode="General" sourceLinked="1"/>
        <c:majorTickMark val="none"/>
        <c:minorTickMark val="none"/>
        <c:tickLblPos val="nextTo"/>
        <c:crossAx val="259768704"/>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5"/>
    </mc:Choice>
    <mc:Fallback>
      <c:style val="45"/>
    </mc:Fallback>
  </mc:AlternateContent>
  <c:pivotSource>
    <c:name>[HealthCare_Project(ALLO).xlsx]googlPivot!gCosts</c:name>
    <c:fmtId val="5"/>
  </c:pivotSource>
  <c:chart>
    <c:autoTitleDeleted val="1"/>
    <c:pivotFmts>
      <c:pivotFmt>
        <c:idx val="0"/>
      </c:pivotFmt>
      <c:pivotFmt>
        <c:idx val="1"/>
      </c:pivotFmt>
      <c:pivotFmt>
        <c:idx val="2"/>
      </c:pivotFmt>
      <c:pivotFmt>
        <c:idx val="3"/>
      </c:pivotFmt>
      <c:pivotFmt>
        <c:idx val="4"/>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1"/>
    </c:view3D>
    <c:floor>
      <c:thickness val="0"/>
    </c:floor>
    <c:sideWall>
      <c:thickness val="0"/>
    </c:sideWall>
    <c:backWall>
      <c:thickness val="0"/>
    </c:backWall>
    <c:plotArea>
      <c:layout/>
      <c:bar3DChart>
        <c:barDir val="bar"/>
        <c:grouping val="percentStacked"/>
        <c:varyColors val="0"/>
        <c:ser>
          <c:idx val="0"/>
          <c:order val="0"/>
          <c:tx>
            <c:strRef>
              <c:f>googlPivot!$J$2</c:f>
              <c:strCache>
                <c:ptCount val="1"/>
                <c:pt idx="0">
                  <c:v>sum_of_CPC</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googlPivot!$I$3:$I$6</c:f>
              <c:strCache>
                <c:ptCount val="3"/>
                <c:pt idx="0">
                  <c:v>Ad Set 1</c:v>
                </c:pt>
                <c:pt idx="1">
                  <c:v>Ad Set 2</c:v>
                </c:pt>
                <c:pt idx="2">
                  <c:v>Ad Set 3</c:v>
                </c:pt>
              </c:strCache>
            </c:strRef>
          </c:cat>
          <c:val>
            <c:numRef>
              <c:f>googlPivot!$J$3:$J$6</c:f>
              <c:numCache>
                <c:formatCode>General</c:formatCode>
                <c:ptCount val="3"/>
                <c:pt idx="0">
                  <c:v>124.0578</c:v>
                </c:pt>
                <c:pt idx="1">
                  <c:v>122.71089999999998</c:v>
                </c:pt>
                <c:pt idx="2">
                  <c:v>120.93700000000003</c:v>
                </c:pt>
              </c:numCache>
            </c:numRef>
          </c:val>
          <c:extLst>
            <c:ext xmlns:c16="http://schemas.microsoft.com/office/drawing/2014/chart" uri="{C3380CC4-5D6E-409C-BE32-E72D297353CC}">
              <c16:uniqueId val="{00000000-A601-4557-BE3F-506A64A31E18}"/>
            </c:ext>
          </c:extLst>
        </c:ser>
        <c:ser>
          <c:idx val="1"/>
          <c:order val="1"/>
          <c:tx>
            <c:strRef>
              <c:f>googlPivot!$K$2</c:f>
              <c:strCache>
                <c:ptCount val="1"/>
                <c:pt idx="0">
                  <c:v>Sum of CPL</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googlPivot!$I$3:$I$6</c:f>
              <c:strCache>
                <c:ptCount val="3"/>
                <c:pt idx="0">
                  <c:v>Ad Set 1</c:v>
                </c:pt>
                <c:pt idx="1">
                  <c:v>Ad Set 2</c:v>
                </c:pt>
                <c:pt idx="2">
                  <c:v>Ad Set 3</c:v>
                </c:pt>
              </c:strCache>
            </c:strRef>
          </c:cat>
          <c:val>
            <c:numRef>
              <c:f>googlPivot!$K$3:$K$6</c:f>
              <c:numCache>
                <c:formatCode>General</c:formatCode>
                <c:ptCount val="3"/>
                <c:pt idx="0">
                  <c:v>2191.1229999999996</c:v>
                </c:pt>
                <c:pt idx="1">
                  <c:v>2196.96</c:v>
                </c:pt>
                <c:pt idx="2">
                  <c:v>2148.8263000000002</c:v>
                </c:pt>
              </c:numCache>
            </c:numRef>
          </c:val>
          <c:extLst>
            <c:ext xmlns:c16="http://schemas.microsoft.com/office/drawing/2014/chart" uri="{C3380CC4-5D6E-409C-BE32-E72D297353CC}">
              <c16:uniqueId val="{00000001-A601-4557-BE3F-506A64A31E18}"/>
            </c:ext>
          </c:extLst>
        </c:ser>
        <c:ser>
          <c:idx val="2"/>
          <c:order val="2"/>
          <c:tx>
            <c:strRef>
              <c:f>googlPivot!$L$2</c:f>
              <c:strCache>
                <c:ptCount val="1"/>
                <c:pt idx="0">
                  <c:v>Sum of CAC</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googlPivot!$I$3:$I$6</c:f>
              <c:strCache>
                <c:ptCount val="3"/>
                <c:pt idx="0">
                  <c:v>Ad Set 1</c:v>
                </c:pt>
                <c:pt idx="1">
                  <c:v>Ad Set 2</c:v>
                </c:pt>
                <c:pt idx="2">
                  <c:v>Ad Set 3</c:v>
                </c:pt>
              </c:strCache>
            </c:strRef>
          </c:cat>
          <c:val>
            <c:numRef>
              <c:f>googlPivot!$L$3:$L$6</c:f>
              <c:numCache>
                <c:formatCode>General</c:formatCode>
                <c:ptCount val="3"/>
                <c:pt idx="0">
                  <c:v>4611.3038999999999</c:v>
                </c:pt>
                <c:pt idx="1">
                  <c:v>4572.3505999999998</c:v>
                </c:pt>
                <c:pt idx="2">
                  <c:v>4509.2907999999998</c:v>
                </c:pt>
              </c:numCache>
            </c:numRef>
          </c:val>
          <c:extLst>
            <c:ext xmlns:c16="http://schemas.microsoft.com/office/drawing/2014/chart" uri="{C3380CC4-5D6E-409C-BE32-E72D297353CC}">
              <c16:uniqueId val="{00000002-A601-4557-BE3F-506A64A31E18}"/>
            </c:ext>
          </c:extLst>
        </c:ser>
        <c:dLbls>
          <c:showLegendKey val="0"/>
          <c:showVal val="1"/>
          <c:showCatName val="0"/>
          <c:showSerName val="0"/>
          <c:showPercent val="0"/>
          <c:showBubbleSize val="0"/>
        </c:dLbls>
        <c:gapWidth val="75"/>
        <c:shape val="cylinder"/>
        <c:axId val="259882368"/>
        <c:axId val="259908736"/>
        <c:axId val="0"/>
      </c:bar3DChart>
      <c:catAx>
        <c:axId val="259882368"/>
        <c:scaling>
          <c:orientation val="minMax"/>
        </c:scaling>
        <c:delete val="0"/>
        <c:axPos val="l"/>
        <c:numFmt formatCode="General" sourceLinked="0"/>
        <c:majorTickMark val="none"/>
        <c:minorTickMark val="none"/>
        <c:tickLblPos val="nextTo"/>
        <c:crossAx val="259908736"/>
        <c:crosses val="autoZero"/>
        <c:auto val="1"/>
        <c:lblAlgn val="ctr"/>
        <c:lblOffset val="100"/>
        <c:noMultiLvlLbl val="0"/>
      </c:catAx>
      <c:valAx>
        <c:axId val="259908736"/>
        <c:scaling>
          <c:orientation val="minMax"/>
        </c:scaling>
        <c:delete val="0"/>
        <c:axPos val="b"/>
        <c:numFmt formatCode="0%" sourceLinked="1"/>
        <c:majorTickMark val="none"/>
        <c:minorTickMark val="none"/>
        <c:tickLblPos val="nextTo"/>
        <c:crossAx val="259882368"/>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5"/>
    </mc:Choice>
    <mc:Fallback>
      <c:style val="45"/>
    </mc:Fallback>
  </mc:AlternateContent>
  <c:pivotSource>
    <c:name>[HealthCare_Project(ALLO).xlsx]googlPivot!google trend</c:name>
    <c:fmtId val="5"/>
  </c:pivotSource>
  <c:chart>
    <c:autoTitleDeleted val="1"/>
    <c:pivotFmts>
      <c:pivotFmt>
        <c:idx val="0"/>
      </c:pivotFmt>
      <c:pivotFmt>
        <c:idx val="1"/>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googlPivot!$D$22</c:f>
              <c:strCache>
                <c:ptCount val="1"/>
                <c:pt idx="0">
                  <c:v>Total Impressions</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googlPivot!$C$23:$C$26</c:f>
              <c:strCache>
                <c:ptCount val="3"/>
                <c:pt idx="0">
                  <c:v>Ad Set 1</c:v>
                </c:pt>
                <c:pt idx="1">
                  <c:v>Ad Set 2</c:v>
                </c:pt>
                <c:pt idx="2">
                  <c:v>Ad Set 3</c:v>
                </c:pt>
              </c:strCache>
            </c:strRef>
          </c:cat>
          <c:val>
            <c:numRef>
              <c:f>googlPivot!$D$23:$D$26</c:f>
              <c:numCache>
                <c:formatCode>General</c:formatCode>
                <c:ptCount val="3"/>
                <c:pt idx="0">
                  <c:v>1209432</c:v>
                </c:pt>
                <c:pt idx="1">
                  <c:v>1236201</c:v>
                </c:pt>
                <c:pt idx="2">
                  <c:v>1235032</c:v>
                </c:pt>
              </c:numCache>
            </c:numRef>
          </c:val>
          <c:extLst>
            <c:ext xmlns:c16="http://schemas.microsoft.com/office/drawing/2014/chart" uri="{C3380CC4-5D6E-409C-BE32-E72D297353CC}">
              <c16:uniqueId val="{00000000-FD75-4812-9D19-F07A8B9F4CFC}"/>
            </c:ext>
          </c:extLst>
        </c:ser>
        <c:ser>
          <c:idx val="1"/>
          <c:order val="1"/>
          <c:tx>
            <c:strRef>
              <c:f>googlPivot!$E$22</c:f>
              <c:strCache>
                <c:ptCount val="1"/>
                <c:pt idx="0">
                  <c:v>Total Clicks_Traffic</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googlPivot!$C$23:$C$26</c:f>
              <c:strCache>
                <c:ptCount val="3"/>
                <c:pt idx="0">
                  <c:v>Ad Set 1</c:v>
                </c:pt>
                <c:pt idx="1">
                  <c:v>Ad Set 2</c:v>
                </c:pt>
                <c:pt idx="2">
                  <c:v>Ad Set 3</c:v>
                </c:pt>
              </c:strCache>
            </c:strRef>
          </c:cat>
          <c:val>
            <c:numRef>
              <c:f>googlPivot!$E$23:$E$26</c:f>
              <c:numCache>
                <c:formatCode>General</c:formatCode>
                <c:ptCount val="3"/>
                <c:pt idx="0">
                  <c:v>62793</c:v>
                </c:pt>
                <c:pt idx="1">
                  <c:v>63392</c:v>
                </c:pt>
                <c:pt idx="2">
                  <c:v>63131</c:v>
                </c:pt>
              </c:numCache>
            </c:numRef>
          </c:val>
          <c:extLst>
            <c:ext xmlns:c16="http://schemas.microsoft.com/office/drawing/2014/chart" uri="{C3380CC4-5D6E-409C-BE32-E72D297353CC}">
              <c16:uniqueId val="{00000001-FD75-4812-9D19-F07A8B9F4CFC}"/>
            </c:ext>
          </c:extLst>
        </c:ser>
        <c:ser>
          <c:idx val="2"/>
          <c:order val="2"/>
          <c:tx>
            <c:strRef>
              <c:f>googlPivot!$F$22</c:f>
              <c:strCache>
                <c:ptCount val="1"/>
                <c:pt idx="0">
                  <c:v>Total Calls</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googlPivot!$C$23:$C$26</c:f>
              <c:strCache>
                <c:ptCount val="3"/>
                <c:pt idx="0">
                  <c:v>Ad Set 1</c:v>
                </c:pt>
                <c:pt idx="1">
                  <c:v>Ad Set 2</c:v>
                </c:pt>
                <c:pt idx="2">
                  <c:v>Ad Set 3</c:v>
                </c:pt>
              </c:strCache>
            </c:strRef>
          </c:cat>
          <c:val>
            <c:numRef>
              <c:f>googlPivot!$F$23:$F$26</c:f>
              <c:numCache>
                <c:formatCode>General</c:formatCode>
                <c:ptCount val="3"/>
                <c:pt idx="0">
                  <c:v>1747</c:v>
                </c:pt>
                <c:pt idx="1">
                  <c:v>1755</c:v>
                </c:pt>
                <c:pt idx="2">
                  <c:v>1750</c:v>
                </c:pt>
              </c:numCache>
            </c:numRef>
          </c:val>
          <c:extLst>
            <c:ext xmlns:c16="http://schemas.microsoft.com/office/drawing/2014/chart" uri="{C3380CC4-5D6E-409C-BE32-E72D297353CC}">
              <c16:uniqueId val="{00000002-FD75-4812-9D19-F07A8B9F4CFC}"/>
            </c:ext>
          </c:extLst>
        </c:ser>
        <c:ser>
          <c:idx val="3"/>
          <c:order val="3"/>
          <c:tx>
            <c:strRef>
              <c:f>googlPivot!$G$22</c:f>
              <c:strCache>
                <c:ptCount val="1"/>
                <c:pt idx="0">
                  <c:v>Total budget</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googlPivot!$C$23:$C$26</c:f>
              <c:strCache>
                <c:ptCount val="3"/>
                <c:pt idx="0">
                  <c:v>Ad Set 1</c:v>
                </c:pt>
                <c:pt idx="1">
                  <c:v>Ad Set 2</c:v>
                </c:pt>
                <c:pt idx="2">
                  <c:v>Ad Set 3</c:v>
                </c:pt>
              </c:strCache>
            </c:strRef>
          </c:cat>
          <c:val>
            <c:numRef>
              <c:f>googlPivot!$G$23:$G$26</c:f>
              <c:numCache>
                <c:formatCode>General</c:formatCode>
                <c:ptCount val="3"/>
                <c:pt idx="0">
                  <c:v>262559.54650000005</c:v>
                </c:pt>
                <c:pt idx="1">
                  <c:v>262299.97910000006</c:v>
                </c:pt>
                <c:pt idx="2">
                  <c:v>257746.1121</c:v>
                </c:pt>
              </c:numCache>
            </c:numRef>
          </c:val>
          <c:extLst>
            <c:ext xmlns:c16="http://schemas.microsoft.com/office/drawing/2014/chart" uri="{C3380CC4-5D6E-409C-BE32-E72D297353CC}">
              <c16:uniqueId val="{00000003-FD75-4812-9D19-F07A8B9F4CFC}"/>
            </c:ext>
          </c:extLst>
        </c:ser>
        <c:dLbls>
          <c:showLegendKey val="0"/>
          <c:showVal val="1"/>
          <c:showCatName val="0"/>
          <c:showSerName val="0"/>
          <c:showPercent val="0"/>
          <c:showBubbleSize val="0"/>
        </c:dLbls>
        <c:gapWidth val="150"/>
        <c:overlap val="-25"/>
        <c:axId val="260131072"/>
        <c:axId val="260145152"/>
      </c:barChart>
      <c:catAx>
        <c:axId val="260131072"/>
        <c:scaling>
          <c:orientation val="minMax"/>
        </c:scaling>
        <c:delete val="0"/>
        <c:axPos val="b"/>
        <c:numFmt formatCode="General" sourceLinked="0"/>
        <c:majorTickMark val="none"/>
        <c:minorTickMark val="none"/>
        <c:tickLblPos val="nextTo"/>
        <c:crossAx val="260145152"/>
        <c:crosses val="autoZero"/>
        <c:auto val="1"/>
        <c:lblAlgn val="ctr"/>
        <c:lblOffset val="100"/>
        <c:noMultiLvlLbl val="0"/>
      </c:catAx>
      <c:valAx>
        <c:axId val="260145152"/>
        <c:scaling>
          <c:orientation val="minMax"/>
        </c:scaling>
        <c:delete val="1"/>
        <c:axPos val="l"/>
        <c:numFmt formatCode="General" sourceLinked="1"/>
        <c:majorTickMark val="none"/>
        <c:minorTickMark val="none"/>
        <c:tickLblPos val="nextTo"/>
        <c:crossAx val="260131072"/>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5"/>
    </mc:Choice>
    <mc:Fallback>
      <c:style val="45"/>
    </mc:Fallback>
  </mc:AlternateContent>
  <c:pivotSource>
    <c:name>[HealthCare_Project(ALLO).xlsx]googlPivot!gleads</c:name>
    <c:fmtId val="5"/>
  </c:pivotSource>
  <c:chart>
    <c:title>
      <c:tx>
        <c:rich>
          <a:bodyPr/>
          <a:lstStyle/>
          <a:p>
            <a:pPr>
              <a:defRPr/>
            </a:pPr>
            <a:r>
              <a:rPr lang="en-IN"/>
              <a:t>%Leads</a:t>
            </a:r>
          </a:p>
        </c:rich>
      </c:tx>
      <c:overlay val="0"/>
    </c:title>
    <c:autoTitleDeleted val="0"/>
    <c:pivotFmts>
      <c:pivotFmt>
        <c:idx val="0"/>
      </c:pivotFmt>
      <c:pivotFmt>
        <c:idx val="1"/>
      </c:pivotFmt>
      <c:pivotFmt>
        <c:idx val="2"/>
        <c:dLbl>
          <c:idx val="0"/>
          <c:showLegendKey val="0"/>
          <c:showVal val="0"/>
          <c:showCatName val="1"/>
          <c:showSerName val="0"/>
          <c:showPercent val="1"/>
          <c:showBubbleSize val="0"/>
          <c:extLst>
            <c:ext xmlns:c15="http://schemas.microsoft.com/office/drawing/2012/chart" uri="{CE6537A1-D6FC-4f65-9D91-7224C49458BB}"/>
          </c:extLst>
        </c:dLbl>
      </c:pivotFmt>
      <c:pivotFmt>
        <c:idx val="3"/>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2"/>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googlPivot!$B$2</c:f>
              <c:strCache>
                <c:ptCount val="1"/>
                <c:pt idx="0">
                  <c:v>Total</c:v>
                </c:pt>
              </c:strCache>
            </c:strRef>
          </c:tx>
          <c:dLbls>
            <c:spPr/>
            <c:txPr>
              <a:bodyPr/>
              <a:lstStyle/>
              <a:p>
                <a:pPr>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f>googlPivot!$A$3:$A$6</c:f>
              <c:strCache>
                <c:ptCount val="3"/>
                <c:pt idx="0">
                  <c:v>Ad Set 1</c:v>
                </c:pt>
                <c:pt idx="1">
                  <c:v>Ad Set 2</c:v>
                </c:pt>
                <c:pt idx="2">
                  <c:v>Ad Set 3</c:v>
                </c:pt>
              </c:strCache>
            </c:strRef>
          </c:cat>
          <c:val>
            <c:numRef>
              <c:f>googlPivot!$B$3:$B$6</c:f>
              <c:numCache>
                <c:formatCode>General</c:formatCode>
                <c:ptCount val="3"/>
                <c:pt idx="0">
                  <c:v>3569</c:v>
                </c:pt>
                <c:pt idx="1">
                  <c:v>3561</c:v>
                </c:pt>
                <c:pt idx="2">
                  <c:v>3577</c:v>
                </c:pt>
              </c:numCache>
            </c:numRef>
          </c:val>
          <c:extLst>
            <c:ext xmlns:c16="http://schemas.microsoft.com/office/drawing/2014/chart" uri="{C3380CC4-5D6E-409C-BE32-E72D297353CC}">
              <c16:uniqueId val="{00000000-D444-4B41-81C5-305ED31D59D0}"/>
            </c:ext>
          </c:extLst>
        </c:ser>
        <c:dLbls>
          <c:showLegendKey val="0"/>
          <c:showVal val="0"/>
          <c:showCatName val="1"/>
          <c:showSerName val="0"/>
          <c:showPercent val="1"/>
          <c:showBubbleSize val="0"/>
          <c:showLeaderLines val="1"/>
        </c:dLbls>
        <c:firstSliceAng val="0"/>
      </c:pieChart>
    </c:plotArea>
    <c:plotVisOnly val="1"/>
    <c:dispBlanksAs val="gap"/>
    <c:showDLblsOverMax val="0"/>
  </c:chart>
  <c:txPr>
    <a:bodyPr/>
    <a:lstStyle/>
    <a:p>
      <a:pPr>
        <a:defRPr b="1">
          <a:solidFill>
            <a:schemeClr val="bg1"/>
          </a:solidFill>
          <a:latin typeface="Times New Roman" pitchFamily="18" charset="0"/>
          <a:cs typeface="Times New Roman"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5"/>
    </mc:Choice>
    <mc:Fallback>
      <c:style val="45"/>
    </mc:Fallback>
  </mc:AlternateContent>
  <c:pivotSource>
    <c:name>[HealthCare_Project(ALLO).xlsx]googlPivot!gtypecall</c:name>
    <c:fmtId val="5"/>
  </c:pivotSource>
  <c:chart>
    <c:autoTitleDeleted val="1"/>
    <c:pivotFmts>
      <c:pivotFmt>
        <c:idx val="0"/>
      </c:pivotFmt>
      <c:pivotFmt>
        <c:idx val="1"/>
      </c:pivotFmt>
      <c:pivotFmt>
        <c:idx val="2"/>
      </c:pivotFmt>
      <c:pivotFmt>
        <c:idx val="3"/>
      </c:pivotFmt>
      <c:pivotFmt>
        <c:idx val="4"/>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floor>
    <c:sideWall>
      <c:thickness val="0"/>
    </c:sideWall>
    <c:backWall>
      <c:thickness val="0"/>
    </c:backWall>
    <c:plotArea>
      <c:layout>
        <c:manualLayout>
          <c:layoutTarget val="inner"/>
          <c:xMode val="edge"/>
          <c:yMode val="edge"/>
          <c:x val="0.13423884514435697"/>
          <c:y val="0.15779126567512394"/>
          <c:w val="0.83242782152230976"/>
          <c:h val="0.7866531787693205"/>
        </c:manualLayout>
      </c:layout>
      <c:bar3DChart>
        <c:barDir val="bar"/>
        <c:grouping val="clustered"/>
        <c:varyColors val="0"/>
        <c:ser>
          <c:idx val="0"/>
          <c:order val="0"/>
          <c:tx>
            <c:strRef>
              <c:f>googlPivot!$O$3</c:f>
              <c:strCache>
                <c:ptCount val="1"/>
                <c:pt idx="0">
                  <c:v>Sum of Revenue_from_online</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googlPivot!$N$4:$N$7</c:f>
              <c:strCache>
                <c:ptCount val="3"/>
                <c:pt idx="0">
                  <c:v>Ad Set 1</c:v>
                </c:pt>
                <c:pt idx="1">
                  <c:v>Ad Set 2</c:v>
                </c:pt>
                <c:pt idx="2">
                  <c:v>Ad Set 3</c:v>
                </c:pt>
              </c:strCache>
            </c:strRef>
          </c:cat>
          <c:val>
            <c:numRef>
              <c:f>googlPivot!$O$4:$O$7</c:f>
              <c:numCache>
                <c:formatCode>General</c:formatCode>
                <c:ptCount val="3"/>
                <c:pt idx="0">
                  <c:v>1032000</c:v>
                </c:pt>
                <c:pt idx="1">
                  <c:v>1063200</c:v>
                </c:pt>
                <c:pt idx="2">
                  <c:v>1060800</c:v>
                </c:pt>
              </c:numCache>
            </c:numRef>
          </c:val>
          <c:extLst>
            <c:ext xmlns:c16="http://schemas.microsoft.com/office/drawing/2014/chart" uri="{C3380CC4-5D6E-409C-BE32-E72D297353CC}">
              <c16:uniqueId val="{00000000-3AFA-466C-88D5-DEAFDA46E46F}"/>
            </c:ext>
          </c:extLst>
        </c:ser>
        <c:ser>
          <c:idx val="1"/>
          <c:order val="1"/>
          <c:tx>
            <c:strRef>
              <c:f>googlPivot!$P$3</c:f>
              <c:strCache>
                <c:ptCount val="1"/>
                <c:pt idx="0">
                  <c:v>Sum of Revenue_from_Offline</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googlPivot!$N$4:$N$7</c:f>
              <c:strCache>
                <c:ptCount val="3"/>
                <c:pt idx="0">
                  <c:v>Ad Set 1</c:v>
                </c:pt>
                <c:pt idx="1">
                  <c:v>Ad Set 2</c:v>
                </c:pt>
                <c:pt idx="2">
                  <c:v>Ad Set 3</c:v>
                </c:pt>
              </c:strCache>
            </c:strRef>
          </c:cat>
          <c:val>
            <c:numRef>
              <c:f>googlPivot!$P$4:$P$7</c:f>
              <c:numCache>
                <c:formatCode>General</c:formatCode>
                <c:ptCount val="3"/>
                <c:pt idx="0">
                  <c:v>1774000</c:v>
                </c:pt>
                <c:pt idx="1">
                  <c:v>1738000</c:v>
                </c:pt>
                <c:pt idx="2">
                  <c:v>1732000</c:v>
                </c:pt>
              </c:numCache>
            </c:numRef>
          </c:val>
          <c:extLst>
            <c:ext xmlns:c16="http://schemas.microsoft.com/office/drawing/2014/chart" uri="{C3380CC4-5D6E-409C-BE32-E72D297353CC}">
              <c16:uniqueId val="{00000001-3AFA-466C-88D5-DEAFDA46E46F}"/>
            </c:ext>
          </c:extLst>
        </c:ser>
        <c:dLbls>
          <c:showLegendKey val="0"/>
          <c:showVal val="1"/>
          <c:showCatName val="0"/>
          <c:showSerName val="0"/>
          <c:showPercent val="0"/>
          <c:showBubbleSize val="0"/>
        </c:dLbls>
        <c:gapWidth val="150"/>
        <c:shape val="cylinder"/>
        <c:axId val="260312448"/>
        <c:axId val="260322432"/>
        <c:axId val="0"/>
      </c:bar3DChart>
      <c:catAx>
        <c:axId val="260312448"/>
        <c:scaling>
          <c:orientation val="minMax"/>
        </c:scaling>
        <c:delete val="0"/>
        <c:axPos val="l"/>
        <c:numFmt formatCode="General" sourceLinked="0"/>
        <c:majorTickMark val="none"/>
        <c:minorTickMark val="none"/>
        <c:tickLblPos val="nextTo"/>
        <c:crossAx val="260322432"/>
        <c:crosses val="autoZero"/>
        <c:auto val="1"/>
        <c:lblAlgn val="ctr"/>
        <c:lblOffset val="100"/>
        <c:noMultiLvlLbl val="0"/>
      </c:catAx>
      <c:valAx>
        <c:axId val="260322432"/>
        <c:scaling>
          <c:orientation val="minMax"/>
        </c:scaling>
        <c:delete val="1"/>
        <c:axPos val="b"/>
        <c:numFmt formatCode="General" sourceLinked="1"/>
        <c:majorTickMark val="none"/>
        <c:minorTickMark val="none"/>
        <c:tickLblPos val="nextTo"/>
        <c:crossAx val="260312448"/>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5" Type="http://schemas.openxmlformats.org/officeDocument/2006/relationships/chart" Target="../charts/chart14.xml"/><Relationship Id="rId4"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 Id="rId5" Type="http://schemas.openxmlformats.org/officeDocument/2006/relationships/chart" Target="../charts/chart19.xml"/><Relationship Id="rId4" Type="http://schemas.openxmlformats.org/officeDocument/2006/relationships/chart" Target="../charts/chart18.xml"/></Relationships>
</file>

<file path=xl/drawings/_rels/drawing7.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 Id="rId5" Type="http://schemas.openxmlformats.org/officeDocument/2006/relationships/chart" Target="../charts/chart24.xml"/><Relationship Id="rId4"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xdr:from>
      <xdr:col>4</xdr:col>
      <xdr:colOff>754380</xdr:colOff>
      <xdr:row>456</xdr:row>
      <xdr:rowOff>15240</xdr:rowOff>
    </xdr:from>
    <xdr:to>
      <xdr:col>11</xdr:col>
      <xdr:colOff>358140</xdr:colOff>
      <xdr:row>475</xdr:row>
      <xdr:rowOff>68580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762000</xdr:colOff>
      <xdr:row>492</xdr:row>
      <xdr:rowOff>57150</xdr:rowOff>
    </xdr:from>
    <xdr:to>
      <xdr:col>9</xdr:col>
      <xdr:colOff>480060</xdr:colOff>
      <xdr:row>507</xdr:row>
      <xdr:rowOff>57150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754380</xdr:colOff>
      <xdr:row>9</xdr:row>
      <xdr:rowOff>64770</xdr:rowOff>
    </xdr:from>
    <xdr:to>
      <xdr:col>21</xdr:col>
      <xdr:colOff>220980</xdr:colOff>
      <xdr:row>24</xdr:row>
      <xdr:rowOff>64770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419100</xdr:colOff>
      <xdr:row>40</xdr:row>
      <xdr:rowOff>110490</xdr:rowOff>
    </xdr:from>
    <xdr:to>
      <xdr:col>25</xdr:col>
      <xdr:colOff>114300</xdr:colOff>
      <xdr:row>55</xdr:row>
      <xdr:rowOff>110490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571500</xdr:colOff>
      <xdr:row>57</xdr:row>
      <xdr:rowOff>45720</xdr:rowOff>
    </xdr:from>
    <xdr:to>
      <xdr:col>7</xdr:col>
      <xdr:colOff>419100</xdr:colOff>
      <xdr:row>70</xdr:row>
      <xdr:rowOff>135255</xdr:rowOff>
    </xdr:to>
    <mc:AlternateContent xmlns:mc="http://schemas.openxmlformats.org/markup-compatibility/2006" xmlns:a14="http://schemas.microsoft.com/office/drawing/2010/main">
      <mc:Choice Requires="a14">
        <xdr:graphicFrame macro="">
          <xdr:nvGraphicFramePr>
            <xdr:cNvPr id="2" name="Campaign_Name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Campaign_Name 1"/>
            </a:graphicData>
          </a:graphic>
        </xdr:graphicFrame>
      </mc:Choice>
      <mc:Fallback xmlns="">
        <xdr:sp macro="" textlink="">
          <xdr:nvSpPr>
            <xdr:cNvPr id="0" name=""/>
            <xdr:cNvSpPr>
              <a:spLocks noTextEdit="1"/>
            </xdr:cNvSpPr>
          </xdr:nvSpPr>
          <xdr:spPr>
            <a:xfrm>
              <a:off x="4983480" y="104698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777240</xdr:colOff>
      <xdr:row>73</xdr:row>
      <xdr:rowOff>7620</xdr:rowOff>
    </xdr:from>
    <xdr:to>
      <xdr:col>7</xdr:col>
      <xdr:colOff>624840</xdr:colOff>
      <xdr:row>86</xdr:row>
      <xdr:rowOff>97155</xdr:rowOff>
    </xdr:to>
    <mc:AlternateContent xmlns:mc="http://schemas.openxmlformats.org/markup-compatibility/2006">
      <mc:Choice xmlns:a14="http://schemas.microsoft.com/office/drawing/2010/main" Requires="a14">
        <xdr:graphicFrame macro="">
          <xdr:nvGraphicFramePr>
            <xdr:cNvPr id="5" name="Campaign_Name 3">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Campaign_Name 3"/>
            </a:graphicData>
          </a:graphic>
        </xdr:graphicFrame>
      </mc:Choice>
      <mc:Fallback>
        <xdr:sp macro="" textlink="">
          <xdr:nvSpPr>
            <xdr:cNvPr id="0" name=""/>
            <xdr:cNvSpPr>
              <a:spLocks noTextEdit="1"/>
            </xdr:cNvSpPr>
          </xdr:nvSpPr>
          <xdr:spPr>
            <a:xfrm>
              <a:off x="4640580" y="133578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365760</xdr:colOff>
      <xdr:row>15</xdr:row>
      <xdr:rowOff>15241</xdr:rowOff>
    </xdr:from>
    <xdr:to>
      <xdr:col>10</xdr:col>
      <xdr:colOff>533400</xdr:colOff>
      <xdr:row>25</xdr:row>
      <xdr:rowOff>53341</xdr:rowOff>
    </xdr:to>
    <mc:AlternateContent xmlns:mc="http://schemas.openxmlformats.org/markup-compatibility/2006">
      <mc:Choice xmlns:a14="http://schemas.microsoft.com/office/drawing/2010/main" Requires="a14">
        <xdr:graphicFrame macro="">
          <xdr:nvGraphicFramePr>
            <xdr:cNvPr id="10" name="Date2">
              <a:extLst>
                <a:ext uri="{FF2B5EF4-FFF2-40B4-BE49-F238E27FC236}">
                  <a16:creationId xmlns:a16="http://schemas.microsoft.com/office/drawing/2014/main" id="{00000000-0008-0000-0500-00000A000000}"/>
                </a:ext>
              </a:extLst>
            </xdr:cNvPr>
            <xdr:cNvGraphicFramePr/>
          </xdr:nvGraphicFramePr>
          <xdr:xfrm>
            <a:off x="0" y="0"/>
            <a:ext cx="0" cy="0"/>
          </xdr:xfrm>
          <a:graphic>
            <a:graphicData uri="http://schemas.microsoft.com/office/drawing/2010/slicer">
              <sle:slicer xmlns:sle="http://schemas.microsoft.com/office/drawing/2010/slicer" name="Date2"/>
            </a:graphicData>
          </a:graphic>
        </xdr:graphicFrame>
      </mc:Choice>
      <mc:Fallback>
        <xdr:sp macro="" textlink="">
          <xdr:nvSpPr>
            <xdr:cNvPr id="0" name=""/>
            <xdr:cNvSpPr>
              <a:spLocks noTextEdit="1"/>
            </xdr:cNvSpPr>
          </xdr:nvSpPr>
          <xdr:spPr>
            <a:xfrm>
              <a:off x="6896100" y="2758441"/>
              <a:ext cx="1828800" cy="1866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14</xdr:col>
      <xdr:colOff>342900</xdr:colOff>
      <xdr:row>0</xdr:row>
      <xdr:rowOff>91441</xdr:rowOff>
    </xdr:from>
    <xdr:to>
      <xdr:col>17</xdr:col>
      <xdr:colOff>472440</xdr:colOff>
      <xdr:row>10</xdr:row>
      <xdr:rowOff>76200</xdr:rowOff>
    </xdr:to>
    <mc:AlternateContent xmlns:mc="http://schemas.openxmlformats.org/markup-compatibility/2006" xmlns:a14="http://schemas.microsoft.com/office/drawing/2010/main">
      <mc:Choice Requires="a14">
        <xdr:graphicFrame macro="">
          <xdr:nvGraphicFramePr>
            <xdr:cNvPr id="3" name="weeks" title="1st week">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microsoft.com/office/drawing/2010/slicer">
              <sle:slicer xmlns:sle="http://schemas.microsoft.com/office/drawing/2010/slicer" name="weeks"/>
            </a:graphicData>
          </a:graphic>
        </xdr:graphicFrame>
      </mc:Choice>
      <mc:Fallback xmlns="">
        <xdr:sp macro="" textlink="">
          <xdr:nvSpPr>
            <xdr:cNvPr id="0" name=""/>
            <xdr:cNvSpPr>
              <a:spLocks noTextEdit="1"/>
            </xdr:cNvSpPr>
          </xdr:nvSpPr>
          <xdr:spPr>
            <a:xfrm>
              <a:off x="8877300" y="91441"/>
              <a:ext cx="1958340" cy="1813559"/>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45720</xdr:rowOff>
    </xdr:from>
    <xdr:to>
      <xdr:col>14</xdr:col>
      <xdr:colOff>266700</xdr:colOff>
      <xdr:row>17</xdr:row>
      <xdr:rowOff>15240</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266700</xdr:colOff>
      <xdr:row>28</xdr:row>
      <xdr:rowOff>167640</xdr:rowOff>
    </xdr:from>
    <xdr:to>
      <xdr:col>18</xdr:col>
      <xdr:colOff>213360</xdr:colOff>
      <xdr:row>41</xdr:row>
      <xdr:rowOff>53340</xdr:rowOff>
    </xdr:to>
    <xdr:graphicFrame macro="">
      <xdr:nvGraphicFramePr>
        <xdr:cNvPr id="4" name="Chart 3" title="%of calls per adds">
          <a:extLst>
            <a:ext uri="{FF2B5EF4-FFF2-40B4-BE49-F238E27FC236}">
              <a16:creationId xmlns:a16="http://schemas.microsoft.com/office/drawing/2014/main" id="{00000000-0008-0000-06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144780</xdr:colOff>
      <xdr:row>21</xdr:row>
      <xdr:rowOff>1</xdr:rowOff>
    </xdr:from>
    <xdr:to>
      <xdr:col>16</xdr:col>
      <xdr:colOff>60960</xdr:colOff>
      <xdr:row>27</xdr:row>
      <xdr:rowOff>144780</xdr:rowOff>
    </xdr:to>
    <mc:AlternateContent xmlns:mc="http://schemas.openxmlformats.org/markup-compatibility/2006" xmlns:a14="http://schemas.microsoft.com/office/drawing/2010/main">
      <mc:Choice Requires="a14">
        <xdr:graphicFrame macro="">
          <xdr:nvGraphicFramePr>
            <xdr:cNvPr id="5" name="Campaign_Name">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microsoft.com/office/drawing/2010/slicer">
              <sle:slicer xmlns:sle="http://schemas.microsoft.com/office/drawing/2010/slicer" name="Campaign_Name"/>
            </a:graphicData>
          </a:graphic>
        </xdr:graphicFrame>
      </mc:Choice>
      <mc:Fallback xmlns="">
        <xdr:sp macro="" textlink="">
          <xdr:nvSpPr>
            <xdr:cNvPr id="0" name=""/>
            <xdr:cNvSpPr>
              <a:spLocks noTextEdit="1"/>
            </xdr:cNvSpPr>
          </xdr:nvSpPr>
          <xdr:spPr>
            <a:xfrm>
              <a:off x="8069580" y="3840481"/>
              <a:ext cx="1744980" cy="1242059"/>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0</xdr:col>
      <xdr:colOff>22860</xdr:colOff>
      <xdr:row>18</xdr:row>
      <xdr:rowOff>30480</xdr:rowOff>
    </xdr:from>
    <xdr:to>
      <xdr:col>12</xdr:col>
      <xdr:colOff>533400</xdr:colOff>
      <xdr:row>42</xdr:row>
      <xdr:rowOff>41910</xdr:rowOff>
    </xdr:to>
    <xdr:graphicFrame macro="">
      <xdr:nvGraphicFramePr>
        <xdr:cNvPr id="8" name="Chart 7">
          <a:extLst>
            <a:ext uri="{FF2B5EF4-FFF2-40B4-BE49-F238E27FC236}">
              <a16:creationId xmlns:a16="http://schemas.microsoft.com/office/drawing/2014/main" id="{00000000-0008-0000-06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533400</xdr:colOff>
      <xdr:row>0</xdr:row>
      <xdr:rowOff>83820</xdr:rowOff>
    </xdr:from>
    <xdr:to>
      <xdr:col>26</xdr:col>
      <xdr:colOff>228600</xdr:colOff>
      <xdr:row>15</xdr:row>
      <xdr:rowOff>137160</xdr:rowOff>
    </xdr:to>
    <xdr:graphicFrame macro="">
      <xdr:nvGraphicFramePr>
        <xdr:cNvPr id="11" name="Chart 10">
          <a:extLst>
            <a:ext uri="{FF2B5EF4-FFF2-40B4-BE49-F238E27FC236}">
              <a16:creationId xmlns:a16="http://schemas.microsoft.com/office/drawing/2014/main" id="{00000000-0008-0000-06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571500</xdr:colOff>
      <xdr:row>17</xdr:row>
      <xdr:rowOff>22860</xdr:rowOff>
    </xdr:from>
    <xdr:to>
      <xdr:col>28</xdr:col>
      <xdr:colOff>38100</xdr:colOff>
      <xdr:row>38</xdr:row>
      <xdr:rowOff>45720</xdr:rowOff>
    </xdr:to>
    <xdr:graphicFrame macro="">
      <xdr:nvGraphicFramePr>
        <xdr:cNvPr id="13" name="Chart 12">
          <a:extLst>
            <a:ext uri="{FF2B5EF4-FFF2-40B4-BE49-F238E27FC236}">
              <a16:creationId xmlns:a16="http://schemas.microsoft.com/office/drawing/2014/main" id="{00000000-0008-0000-06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297180</xdr:colOff>
      <xdr:row>18</xdr:row>
      <xdr:rowOff>121920</xdr:rowOff>
    </xdr:to>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22</xdr:row>
      <xdr:rowOff>0</xdr:rowOff>
    </xdr:from>
    <xdr:to>
      <xdr:col>10</xdr:col>
      <xdr:colOff>182880</xdr:colOff>
      <xdr:row>42</xdr:row>
      <xdr:rowOff>45720</xdr:rowOff>
    </xdr:to>
    <xdr:graphicFrame macro="">
      <xdr:nvGraphicFramePr>
        <xdr:cNvPr id="3" name="Chart 2">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0</xdr:colOff>
      <xdr:row>24</xdr:row>
      <xdr:rowOff>0</xdr:rowOff>
    </xdr:from>
    <xdr:to>
      <xdr:col>22</xdr:col>
      <xdr:colOff>480060</xdr:colOff>
      <xdr:row>40</xdr:row>
      <xdr:rowOff>22860</xdr:rowOff>
    </xdr:to>
    <xdr:graphicFrame macro="">
      <xdr:nvGraphicFramePr>
        <xdr:cNvPr id="4" name="Chart 3">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1</xdr:row>
      <xdr:rowOff>0</xdr:rowOff>
    </xdr:from>
    <xdr:to>
      <xdr:col>28</xdr:col>
      <xdr:colOff>304800</xdr:colOff>
      <xdr:row>16</xdr:row>
      <xdr:rowOff>0</xdr:rowOff>
    </xdr:to>
    <xdr:graphicFrame macro="">
      <xdr:nvGraphicFramePr>
        <xdr:cNvPr id="5" name="Chart 4">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47</xdr:row>
      <xdr:rowOff>0</xdr:rowOff>
    </xdr:from>
    <xdr:to>
      <xdr:col>7</xdr:col>
      <xdr:colOff>190500</xdr:colOff>
      <xdr:row>62</xdr:row>
      <xdr:rowOff>0</xdr:rowOff>
    </xdr:to>
    <xdr:graphicFrame macro="">
      <xdr:nvGraphicFramePr>
        <xdr:cNvPr id="6" name="Chart 5">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99060</xdr:colOff>
      <xdr:row>3</xdr:row>
      <xdr:rowOff>152400</xdr:rowOff>
    </xdr:from>
    <xdr:to>
      <xdr:col>3</xdr:col>
      <xdr:colOff>472440</xdr:colOff>
      <xdr:row>5</xdr:row>
      <xdr:rowOff>160020</xdr:rowOff>
    </xdr:to>
    <xdr:sp macro="" textlink="">
      <xdr:nvSpPr>
        <xdr:cNvPr id="2" name="Rounded Rectangle 1">
          <a:extLst>
            <a:ext uri="{FF2B5EF4-FFF2-40B4-BE49-F238E27FC236}">
              <a16:creationId xmlns:a16="http://schemas.microsoft.com/office/drawing/2014/main" id="{00000000-0008-0000-0800-000002000000}"/>
            </a:ext>
          </a:extLst>
        </xdr:cNvPr>
        <xdr:cNvSpPr/>
      </xdr:nvSpPr>
      <xdr:spPr>
        <a:xfrm>
          <a:off x="99060" y="883920"/>
          <a:ext cx="2202180" cy="3733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baseline="0">
              <a:latin typeface="Times New Roman" pitchFamily="18" charset="0"/>
              <a:cs typeface="Times New Roman" pitchFamily="18" charset="0"/>
            </a:rPr>
            <a:t>CTC Range    </a:t>
          </a:r>
          <a:r>
            <a:rPr lang="en-IN" sz="1200" b="1" baseline="0">
              <a:solidFill>
                <a:schemeClr val="lt1"/>
              </a:solidFill>
              <a:effectLst/>
              <a:latin typeface="Times New Roman" pitchFamily="18" charset="0"/>
              <a:ea typeface="+mn-ea"/>
              <a:cs typeface="Times New Roman" pitchFamily="18" charset="0"/>
            </a:rPr>
            <a:t>4% -  6%     </a:t>
          </a:r>
          <a:r>
            <a:rPr lang="en-IN" sz="1200" b="1" baseline="0">
              <a:latin typeface="Times New Roman" pitchFamily="18" charset="0"/>
              <a:cs typeface="Times New Roman" pitchFamily="18" charset="0"/>
            </a:rPr>
            <a:t>                        </a:t>
          </a:r>
        </a:p>
        <a:p>
          <a:pPr algn="l"/>
          <a:r>
            <a:rPr lang="en-IN" sz="1100" baseline="0"/>
            <a:t>                 </a:t>
          </a:r>
          <a:endParaRPr lang="en-IN" sz="1100"/>
        </a:p>
      </xdr:txBody>
    </xdr:sp>
    <xdr:clientData/>
  </xdr:twoCellAnchor>
  <xdr:twoCellAnchor>
    <xdr:from>
      <xdr:col>8</xdr:col>
      <xdr:colOff>7620</xdr:colOff>
      <xdr:row>3</xdr:row>
      <xdr:rowOff>167640</xdr:rowOff>
    </xdr:from>
    <xdr:to>
      <xdr:col>10</xdr:col>
      <xdr:colOff>45720</xdr:colOff>
      <xdr:row>5</xdr:row>
      <xdr:rowOff>121920</xdr:rowOff>
    </xdr:to>
    <xdr:sp macro="" textlink="">
      <xdr:nvSpPr>
        <xdr:cNvPr id="3" name="Rounded Rectangle 2">
          <a:extLst>
            <a:ext uri="{FF2B5EF4-FFF2-40B4-BE49-F238E27FC236}">
              <a16:creationId xmlns:a16="http://schemas.microsoft.com/office/drawing/2014/main" id="{00000000-0008-0000-0800-000003000000}"/>
            </a:ext>
          </a:extLst>
        </xdr:cNvPr>
        <xdr:cNvSpPr/>
      </xdr:nvSpPr>
      <xdr:spPr>
        <a:xfrm>
          <a:off x="4991100" y="899160"/>
          <a:ext cx="3124200" cy="3200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1400" b="1" baseline="0">
              <a:solidFill>
                <a:schemeClr val="lt1"/>
              </a:solidFill>
              <a:latin typeface="Times New Roman" pitchFamily="18" charset="0"/>
              <a:ea typeface="+mn-ea"/>
              <a:cs typeface="Times New Roman" pitchFamily="18" charset="0"/>
            </a:rPr>
            <a:t>Revenue  44287200</a:t>
          </a:r>
        </a:p>
      </xdr:txBody>
    </xdr:sp>
    <xdr:clientData/>
  </xdr:twoCellAnchor>
  <xdr:twoCellAnchor>
    <xdr:from>
      <xdr:col>4</xdr:col>
      <xdr:colOff>60960</xdr:colOff>
      <xdr:row>3</xdr:row>
      <xdr:rowOff>144780</xdr:rowOff>
    </xdr:from>
    <xdr:to>
      <xdr:col>7</xdr:col>
      <xdr:colOff>502920</xdr:colOff>
      <xdr:row>5</xdr:row>
      <xdr:rowOff>167640</xdr:rowOff>
    </xdr:to>
    <xdr:sp macro="" textlink="">
      <xdr:nvSpPr>
        <xdr:cNvPr id="4" name="Rounded Rectangle 3">
          <a:extLst>
            <a:ext uri="{FF2B5EF4-FFF2-40B4-BE49-F238E27FC236}">
              <a16:creationId xmlns:a16="http://schemas.microsoft.com/office/drawing/2014/main" id="{00000000-0008-0000-0800-000004000000}"/>
            </a:ext>
          </a:extLst>
        </xdr:cNvPr>
        <xdr:cNvSpPr/>
      </xdr:nvSpPr>
      <xdr:spPr>
        <a:xfrm>
          <a:off x="2499360" y="876300"/>
          <a:ext cx="2270760" cy="38862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1400" b="1" baseline="0">
              <a:solidFill>
                <a:schemeClr val="lt1"/>
              </a:solidFill>
              <a:latin typeface="Times New Roman" pitchFamily="18" charset="0"/>
              <a:ea typeface="+mn-ea"/>
              <a:cs typeface="Times New Roman" pitchFamily="18" charset="0"/>
            </a:rPr>
            <a:t>Month-April-days-30</a:t>
          </a:r>
        </a:p>
      </xdr:txBody>
    </xdr:sp>
    <xdr:clientData/>
  </xdr:twoCellAnchor>
  <xdr:twoCellAnchor>
    <xdr:from>
      <xdr:col>15</xdr:col>
      <xdr:colOff>441960</xdr:colOff>
      <xdr:row>3</xdr:row>
      <xdr:rowOff>137160</xdr:rowOff>
    </xdr:from>
    <xdr:to>
      <xdr:col>19</xdr:col>
      <xdr:colOff>556260</xdr:colOff>
      <xdr:row>5</xdr:row>
      <xdr:rowOff>129540</xdr:rowOff>
    </xdr:to>
    <xdr:sp macro="" textlink="">
      <xdr:nvSpPr>
        <xdr:cNvPr id="5" name="Rounded Rectangle 4">
          <a:extLst>
            <a:ext uri="{FF2B5EF4-FFF2-40B4-BE49-F238E27FC236}">
              <a16:creationId xmlns:a16="http://schemas.microsoft.com/office/drawing/2014/main" id="{00000000-0008-0000-0800-000005000000}"/>
            </a:ext>
          </a:extLst>
        </xdr:cNvPr>
        <xdr:cNvSpPr/>
      </xdr:nvSpPr>
      <xdr:spPr>
        <a:xfrm>
          <a:off x="11559540" y="868680"/>
          <a:ext cx="2552700" cy="3581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1400" b="1" baseline="0">
              <a:solidFill>
                <a:schemeClr val="lt1"/>
              </a:solidFill>
              <a:latin typeface="Times New Roman" pitchFamily="18" charset="0"/>
              <a:ea typeface="+mn-ea"/>
              <a:cs typeface="Times New Roman" pitchFamily="18" charset="0"/>
            </a:rPr>
            <a:t>Leadtocall   28% - 53%</a:t>
          </a:r>
        </a:p>
      </xdr:txBody>
    </xdr:sp>
    <xdr:clientData/>
  </xdr:twoCellAnchor>
  <xdr:twoCellAnchor>
    <xdr:from>
      <xdr:col>10</xdr:col>
      <xdr:colOff>320040</xdr:colOff>
      <xdr:row>3</xdr:row>
      <xdr:rowOff>129540</xdr:rowOff>
    </xdr:from>
    <xdr:to>
      <xdr:col>15</xdr:col>
      <xdr:colOff>243840</xdr:colOff>
      <xdr:row>5</xdr:row>
      <xdr:rowOff>137160</xdr:rowOff>
    </xdr:to>
    <xdr:sp macro="" textlink="">
      <xdr:nvSpPr>
        <xdr:cNvPr id="6" name="Rounded Rectangle 5">
          <a:extLst>
            <a:ext uri="{FF2B5EF4-FFF2-40B4-BE49-F238E27FC236}">
              <a16:creationId xmlns:a16="http://schemas.microsoft.com/office/drawing/2014/main" id="{00000000-0008-0000-0800-000006000000}"/>
            </a:ext>
          </a:extLst>
        </xdr:cNvPr>
        <xdr:cNvSpPr/>
      </xdr:nvSpPr>
      <xdr:spPr>
        <a:xfrm>
          <a:off x="8389620" y="861060"/>
          <a:ext cx="2971800" cy="3733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1400" b="1" baseline="0">
              <a:solidFill>
                <a:schemeClr val="lt1"/>
              </a:solidFill>
              <a:latin typeface="Times New Roman" pitchFamily="18" charset="0"/>
              <a:ea typeface="+mn-ea"/>
              <a:cs typeface="Times New Roman" pitchFamily="18" charset="0"/>
            </a:rPr>
            <a:t>Traffic Lead range  5% - 8%</a:t>
          </a:r>
        </a:p>
      </xdr:txBody>
    </xdr:sp>
    <xdr:clientData/>
  </xdr:twoCellAnchor>
  <xdr:twoCellAnchor>
    <xdr:from>
      <xdr:col>0</xdr:col>
      <xdr:colOff>114300</xdr:colOff>
      <xdr:row>7</xdr:row>
      <xdr:rowOff>30480</xdr:rowOff>
    </xdr:from>
    <xdr:to>
      <xdr:col>9</xdr:col>
      <xdr:colOff>205740</xdr:colOff>
      <xdr:row>25</xdr:row>
      <xdr:rowOff>7620</xdr:rowOff>
    </xdr:to>
    <xdr:graphicFrame macro="">
      <xdr:nvGraphicFramePr>
        <xdr:cNvPr id="7" name="Chart 6">
          <a:extLst>
            <a:ext uri="{FF2B5EF4-FFF2-40B4-BE49-F238E27FC236}">
              <a16:creationId xmlns:a16="http://schemas.microsoft.com/office/drawing/2014/main" id="{00000000-0008-0000-08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76200</xdr:colOff>
      <xdr:row>25</xdr:row>
      <xdr:rowOff>114300</xdr:rowOff>
    </xdr:from>
    <xdr:to>
      <xdr:col>8</xdr:col>
      <xdr:colOff>800100</xdr:colOff>
      <xdr:row>40</xdr:row>
      <xdr:rowOff>137160</xdr:rowOff>
    </xdr:to>
    <xdr:graphicFrame macro="">
      <xdr:nvGraphicFramePr>
        <xdr:cNvPr id="8" name="Chart 7">
          <a:extLst>
            <a:ext uri="{FF2B5EF4-FFF2-40B4-BE49-F238E27FC236}">
              <a16:creationId xmlns:a16="http://schemas.microsoft.com/office/drawing/2014/main" id="{00000000-0008-0000-08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990600</xdr:colOff>
      <xdr:row>25</xdr:row>
      <xdr:rowOff>99060</xdr:rowOff>
    </xdr:from>
    <xdr:to>
      <xdr:col>10</xdr:col>
      <xdr:colOff>464820</xdr:colOff>
      <xdr:row>40</xdr:row>
      <xdr:rowOff>106680</xdr:rowOff>
    </xdr:to>
    <xdr:graphicFrame macro="">
      <xdr:nvGraphicFramePr>
        <xdr:cNvPr id="9" name="Chart 8" title="%of calls per adds">
          <a:extLst>
            <a:ext uri="{FF2B5EF4-FFF2-40B4-BE49-F238E27FC236}">
              <a16:creationId xmlns:a16="http://schemas.microsoft.com/office/drawing/2014/main" id="{00000000-0008-0000-08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274320</xdr:colOff>
      <xdr:row>6</xdr:row>
      <xdr:rowOff>167640</xdr:rowOff>
    </xdr:from>
    <xdr:to>
      <xdr:col>19</xdr:col>
      <xdr:colOff>480060</xdr:colOff>
      <xdr:row>24</xdr:row>
      <xdr:rowOff>167640</xdr:rowOff>
    </xdr:to>
    <xdr:graphicFrame macro="">
      <xdr:nvGraphicFramePr>
        <xdr:cNvPr id="10" name="Chart 9">
          <a:extLst>
            <a:ext uri="{FF2B5EF4-FFF2-40B4-BE49-F238E27FC236}">
              <a16:creationId xmlns:a16="http://schemas.microsoft.com/office/drawing/2014/main" id="{00000000-0008-0000-08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579120</xdr:colOff>
      <xdr:row>25</xdr:row>
      <xdr:rowOff>99060</xdr:rowOff>
    </xdr:from>
    <xdr:to>
      <xdr:col>19</xdr:col>
      <xdr:colOff>434340</xdr:colOff>
      <xdr:row>40</xdr:row>
      <xdr:rowOff>76200</xdr:rowOff>
    </xdr:to>
    <xdr:graphicFrame macro="">
      <xdr:nvGraphicFramePr>
        <xdr:cNvPr id="12" name="Chart 11">
          <a:extLst>
            <a:ext uri="{FF2B5EF4-FFF2-40B4-BE49-F238E27FC236}">
              <a16:creationId xmlns:a16="http://schemas.microsoft.com/office/drawing/2014/main" id="{00000000-0008-0000-08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9</xdr:col>
      <xdr:colOff>342900</xdr:colOff>
      <xdr:row>17</xdr:row>
      <xdr:rowOff>152400</xdr:rowOff>
    </xdr:from>
    <xdr:to>
      <xdr:col>12</xdr:col>
      <xdr:colOff>76200</xdr:colOff>
      <xdr:row>24</xdr:row>
      <xdr:rowOff>114299</xdr:rowOff>
    </xdr:to>
    <mc:AlternateContent xmlns:mc="http://schemas.openxmlformats.org/markup-compatibility/2006" xmlns:a14="http://schemas.microsoft.com/office/drawing/2010/main">
      <mc:Choice Requires="a14">
        <xdr:graphicFrame macro="">
          <xdr:nvGraphicFramePr>
            <xdr:cNvPr id="13" name="Campaign_Name 2">
              <a:extLst>
                <a:ext uri="{FF2B5EF4-FFF2-40B4-BE49-F238E27FC236}">
                  <a16:creationId xmlns:a16="http://schemas.microsoft.com/office/drawing/2014/main" id="{00000000-0008-0000-0800-00000D000000}"/>
                </a:ext>
              </a:extLst>
            </xdr:cNvPr>
            <xdr:cNvGraphicFramePr/>
          </xdr:nvGraphicFramePr>
          <xdr:xfrm>
            <a:off x="0" y="0"/>
            <a:ext cx="0" cy="0"/>
          </xdr:xfrm>
          <a:graphic>
            <a:graphicData uri="http://schemas.microsoft.com/office/drawing/2010/slicer">
              <sle:slicer xmlns:sle="http://schemas.microsoft.com/office/drawing/2010/slicer" name="Campaign_Name 2"/>
            </a:graphicData>
          </a:graphic>
        </xdr:graphicFrame>
      </mc:Choice>
      <mc:Fallback xmlns="">
        <xdr:sp macro="" textlink="">
          <xdr:nvSpPr>
            <xdr:cNvPr id="0" name=""/>
            <xdr:cNvSpPr>
              <a:spLocks noTextEdit="1"/>
            </xdr:cNvSpPr>
          </xdr:nvSpPr>
          <xdr:spPr>
            <a:xfrm>
              <a:off x="7543800" y="3246120"/>
              <a:ext cx="1821180" cy="1242059"/>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335280</xdr:colOff>
      <xdr:row>7</xdr:row>
      <xdr:rowOff>22860</xdr:rowOff>
    </xdr:from>
    <xdr:to>
      <xdr:col>12</xdr:col>
      <xdr:colOff>76200</xdr:colOff>
      <xdr:row>16</xdr:row>
      <xdr:rowOff>160020</xdr:rowOff>
    </xdr:to>
    <mc:AlternateContent xmlns:mc="http://schemas.openxmlformats.org/markup-compatibility/2006" xmlns:a14="http://schemas.microsoft.com/office/drawing/2010/main">
      <mc:Choice Requires="a14">
        <xdr:graphicFrame macro="">
          <xdr:nvGraphicFramePr>
            <xdr:cNvPr id="14" name="weeks 1" title="1st week">
              <a:extLst>
                <a:ext uri="{FF2B5EF4-FFF2-40B4-BE49-F238E27FC236}">
                  <a16:creationId xmlns:a16="http://schemas.microsoft.com/office/drawing/2014/main" id="{00000000-0008-0000-0800-00000E000000}"/>
                </a:ext>
              </a:extLst>
            </xdr:cNvPr>
            <xdr:cNvGraphicFramePr/>
          </xdr:nvGraphicFramePr>
          <xdr:xfrm>
            <a:off x="0" y="0"/>
            <a:ext cx="0" cy="0"/>
          </xdr:xfrm>
          <a:graphic>
            <a:graphicData uri="http://schemas.microsoft.com/office/drawing/2010/slicer">
              <sle:slicer xmlns:sle="http://schemas.microsoft.com/office/drawing/2010/slicer" name="weeks 1"/>
            </a:graphicData>
          </a:graphic>
        </xdr:graphicFrame>
      </mc:Choice>
      <mc:Fallback xmlns="">
        <xdr:sp macro="" textlink="">
          <xdr:nvSpPr>
            <xdr:cNvPr id="0" name=""/>
            <xdr:cNvSpPr>
              <a:spLocks noTextEdit="1"/>
            </xdr:cNvSpPr>
          </xdr:nvSpPr>
          <xdr:spPr>
            <a:xfrm>
              <a:off x="7536180" y="1287780"/>
              <a:ext cx="1828800" cy="178308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99060</xdr:colOff>
      <xdr:row>3</xdr:row>
      <xdr:rowOff>152400</xdr:rowOff>
    </xdr:from>
    <xdr:to>
      <xdr:col>3</xdr:col>
      <xdr:colOff>472440</xdr:colOff>
      <xdr:row>5</xdr:row>
      <xdr:rowOff>160020</xdr:rowOff>
    </xdr:to>
    <xdr:sp macro="" textlink="">
      <xdr:nvSpPr>
        <xdr:cNvPr id="2" name="Rounded Rectangle 1">
          <a:extLst>
            <a:ext uri="{FF2B5EF4-FFF2-40B4-BE49-F238E27FC236}">
              <a16:creationId xmlns:a16="http://schemas.microsoft.com/office/drawing/2014/main" id="{00000000-0008-0000-0900-000002000000}"/>
            </a:ext>
          </a:extLst>
        </xdr:cNvPr>
        <xdr:cNvSpPr/>
      </xdr:nvSpPr>
      <xdr:spPr>
        <a:xfrm>
          <a:off x="99060" y="685800"/>
          <a:ext cx="2202180" cy="3733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baseline="0">
              <a:latin typeface="Times New Roman" pitchFamily="18" charset="0"/>
              <a:cs typeface="Times New Roman" pitchFamily="18" charset="0"/>
            </a:rPr>
            <a:t>CTC Range    </a:t>
          </a:r>
          <a:r>
            <a:rPr lang="en-IN" sz="1200" b="1" baseline="0">
              <a:solidFill>
                <a:schemeClr val="lt1"/>
              </a:solidFill>
              <a:effectLst/>
              <a:latin typeface="Times New Roman" pitchFamily="18" charset="0"/>
              <a:ea typeface="+mn-ea"/>
              <a:cs typeface="Times New Roman" pitchFamily="18" charset="0"/>
            </a:rPr>
            <a:t>4% -  7%     </a:t>
          </a:r>
          <a:r>
            <a:rPr lang="en-IN" sz="1200" b="1" baseline="0">
              <a:latin typeface="Times New Roman" pitchFamily="18" charset="0"/>
              <a:cs typeface="Times New Roman" pitchFamily="18" charset="0"/>
            </a:rPr>
            <a:t>                        </a:t>
          </a:r>
        </a:p>
        <a:p>
          <a:pPr algn="l"/>
          <a:r>
            <a:rPr lang="en-IN" sz="1100" baseline="0"/>
            <a:t>                 </a:t>
          </a:r>
          <a:endParaRPr lang="en-IN" sz="1100"/>
        </a:p>
      </xdr:txBody>
    </xdr:sp>
    <xdr:clientData/>
  </xdr:twoCellAnchor>
  <xdr:twoCellAnchor>
    <xdr:from>
      <xdr:col>8</xdr:col>
      <xdr:colOff>7620</xdr:colOff>
      <xdr:row>3</xdr:row>
      <xdr:rowOff>167640</xdr:rowOff>
    </xdr:from>
    <xdr:to>
      <xdr:col>10</xdr:col>
      <xdr:colOff>45720</xdr:colOff>
      <xdr:row>5</xdr:row>
      <xdr:rowOff>121920</xdr:rowOff>
    </xdr:to>
    <xdr:sp macro="" textlink="">
      <xdr:nvSpPr>
        <xdr:cNvPr id="3" name="Rounded Rectangle 2">
          <a:extLst>
            <a:ext uri="{FF2B5EF4-FFF2-40B4-BE49-F238E27FC236}">
              <a16:creationId xmlns:a16="http://schemas.microsoft.com/office/drawing/2014/main" id="{00000000-0008-0000-0900-000003000000}"/>
            </a:ext>
          </a:extLst>
        </xdr:cNvPr>
        <xdr:cNvSpPr/>
      </xdr:nvSpPr>
      <xdr:spPr>
        <a:xfrm>
          <a:off x="4991100" y="701040"/>
          <a:ext cx="3124200" cy="3200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1400" b="1" baseline="0">
              <a:solidFill>
                <a:schemeClr val="lt1"/>
              </a:solidFill>
              <a:latin typeface="Times New Roman" pitchFamily="18" charset="0"/>
              <a:ea typeface="+mn-ea"/>
              <a:cs typeface="Times New Roman" pitchFamily="18" charset="0"/>
            </a:rPr>
            <a:t>Revenue  44287200</a:t>
          </a:r>
        </a:p>
      </xdr:txBody>
    </xdr:sp>
    <xdr:clientData/>
  </xdr:twoCellAnchor>
  <xdr:twoCellAnchor>
    <xdr:from>
      <xdr:col>4</xdr:col>
      <xdr:colOff>60960</xdr:colOff>
      <xdr:row>3</xdr:row>
      <xdr:rowOff>144780</xdr:rowOff>
    </xdr:from>
    <xdr:to>
      <xdr:col>7</xdr:col>
      <xdr:colOff>502920</xdr:colOff>
      <xdr:row>5</xdr:row>
      <xdr:rowOff>167640</xdr:rowOff>
    </xdr:to>
    <xdr:sp macro="" textlink="">
      <xdr:nvSpPr>
        <xdr:cNvPr id="4" name="Rounded Rectangle 3">
          <a:extLst>
            <a:ext uri="{FF2B5EF4-FFF2-40B4-BE49-F238E27FC236}">
              <a16:creationId xmlns:a16="http://schemas.microsoft.com/office/drawing/2014/main" id="{00000000-0008-0000-0900-000004000000}"/>
            </a:ext>
          </a:extLst>
        </xdr:cNvPr>
        <xdr:cNvSpPr/>
      </xdr:nvSpPr>
      <xdr:spPr>
        <a:xfrm>
          <a:off x="2499360" y="678180"/>
          <a:ext cx="2270760" cy="38862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1400" b="1" baseline="0">
              <a:solidFill>
                <a:schemeClr val="lt1"/>
              </a:solidFill>
              <a:latin typeface="Times New Roman" pitchFamily="18" charset="0"/>
              <a:ea typeface="+mn-ea"/>
              <a:cs typeface="Times New Roman" pitchFamily="18" charset="0"/>
            </a:rPr>
            <a:t>Month-April-days-30</a:t>
          </a:r>
        </a:p>
      </xdr:txBody>
    </xdr:sp>
    <xdr:clientData/>
  </xdr:twoCellAnchor>
  <xdr:twoCellAnchor>
    <xdr:from>
      <xdr:col>15</xdr:col>
      <xdr:colOff>441960</xdr:colOff>
      <xdr:row>3</xdr:row>
      <xdr:rowOff>137160</xdr:rowOff>
    </xdr:from>
    <xdr:to>
      <xdr:col>19</xdr:col>
      <xdr:colOff>556260</xdr:colOff>
      <xdr:row>5</xdr:row>
      <xdr:rowOff>129540</xdr:rowOff>
    </xdr:to>
    <xdr:sp macro="" textlink="">
      <xdr:nvSpPr>
        <xdr:cNvPr id="5" name="Rounded Rectangle 4">
          <a:extLst>
            <a:ext uri="{FF2B5EF4-FFF2-40B4-BE49-F238E27FC236}">
              <a16:creationId xmlns:a16="http://schemas.microsoft.com/office/drawing/2014/main" id="{00000000-0008-0000-0900-000005000000}"/>
            </a:ext>
          </a:extLst>
        </xdr:cNvPr>
        <xdr:cNvSpPr/>
      </xdr:nvSpPr>
      <xdr:spPr>
        <a:xfrm>
          <a:off x="11559540" y="670560"/>
          <a:ext cx="2552700" cy="3581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1400" b="1" baseline="0">
              <a:solidFill>
                <a:schemeClr val="lt1"/>
              </a:solidFill>
              <a:latin typeface="Times New Roman" pitchFamily="18" charset="0"/>
              <a:ea typeface="+mn-ea"/>
              <a:cs typeface="Times New Roman" pitchFamily="18" charset="0"/>
            </a:rPr>
            <a:t>Leadtocall   30% - 78%</a:t>
          </a:r>
        </a:p>
      </xdr:txBody>
    </xdr:sp>
    <xdr:clientData/>
  </xdr:twoCellAnchor>
  <xdr:twoCellAnchor>
    <xdr:from>
      <xdr:col>10</xdr:col>
      <xdr:colOff>320040</xdr:colOff>
      <xdr:row>3</xdr:row>
      <xdr:rowOff>129540</xdr:rowOff>
    </xdr:from>
    <xdr:to>
      <xdr:col>15</xdr:col>
      <xdr:colOff>243840</xdr:colOff>
      <xdr:row>5</xdr:row>
      <xdr:rowOff>137160</xdr:rowOff>
    </xdr:to>
    <xdr:sp macro="" textlink="">
      <xdr:nvSpPr>
        <xdr:cNvPr id="6" name="Rounded Rectangle 5">
          <a:extLst>
            <a:ext uri="{FF2B5EF4-FFF2-40B4-BE49-F238E27FC236}">
              <a16:creationId xmlns:a16="http://schemas.microsoft.com/office/drawing/2014/main" id="{00000000-0008-0000-0900-000006000000}"/>
            </a:ext>
          </a:extLst>
        </xdr:cNvPr>
        <xdr:cNvSpPr/>
      </xdr:nvSpPr>
      <xdr:spPr>
        <a:xfrm>
          <a:off x="8389620" y="662940"/>
          <a:ext cx="2971800" cy="3733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1400" b="1" baseline="0">
              <a:solidFill>
                <a:schemeClr val="lt1"/>
              </a:solidFill>
              <a:latin typeface="Times New Roman" pitchFamily="18" charset="0"/>
              <a:ea typeface="+mn-ea"/>
              <a:cs typeface="Times New Roman" pitchFamily="18" charset="0"/>
            </a:rPr>
            <a:t>Traffic Lead range  4% - 8%</a:t>
          </a:r>
        </a:p>
      </xdr:txBody>
    </xdr:sp>
    <xdr:clientData/>
  </xdr:twoCellAnchor>
  <xdr:twoCellAnchor>
    <xdr:from>
      <xdr:col>0</xdr:col>
      <xdr:colOff>60960</xdr:colOff>
      <xdr:row>6</xdr:row>
      <xdr:rowOff>121920</xdr:rowOff>
    </xdr:from>
    <xdr:to>
      <xdr:col>9</xdr:col>
      <xdr:colOff>236220</xdr:colOff>
      <xdr:row>24</xdr:row>
      <xdr:rowOff>144780</xdr:rowOff>
    </xdr:to>
    <xdr:graphicFrame macro="">
      <xdr:nvGraphicFramePr>
        <xdr:cNvPr id="14" name="Chart 13">
          <a:extLst>
            <a:ext uri="{FF2B5EF4-FFF2-40B4-BE49-F238E27FC236}">
              <a16:creationId xmlns:a16="http://schemas.microsoft.com/office/drawing/2014/main" id="{00000000-0008-0000-09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243840</xdr:colOff>
      <xdr:row>6</xdr:row>
      <xdr:rowOff>114300</xdr:rowOff>
    </xdr:from>
    <xdr:to>
      <xdr:col>19</xdr:col>
      <xdr:colOff>533400</xdr:colOff>
      <xdr:row>24</xdr:row>
      <xdr:rowOff>152400</xdr:rowOff>
    </xdr:to>
    <xdr:graphicFrame macro="">
      <xdr:nvGraphicFramePr>
        <xdr:cNvPr id="15" name="Chart 14">
          <a:extLst>
            <a:ext uri="{FF2B5EF4-FFF2-40B4-BE49-F238E27FC236}">
              <a16:creationId xmlns:a16="http://schemas.microsoft.com/office/drawing/2014/main" id="{00000000-0008-0000-09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76200</xdr:colOff>
      <xdr:row>25</xdr:row>
      <xdr:rowOff>76200</xdr:rowOff>
    </xdr:from>
    <xdr:to>
      <xdr:col>8</xdr:col>
      <xdr:colOff>891540</xdr:colOff>
      <xdr:row>40</xdr:row>
      <xdr:rowOff>137160</xdr:rowOff>
    </xdr:to>
    <xdr:graphicFrame macro="">
      <xdr:nvGraphicFramePr>
        <xdr:cNvPr id="16" name="Chart 15">
          <a:extLst>
            <a:ext uri="{FF2B5EF4-FFF2-40B4-BE49-F238E27FC236}">
              <a16:creationId xmlns:a16="http://schemas.microsoft.com/office/drawing/2014/main" id="{00000000-0008-0000-09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960120</xdr:colOff>
      <xdr:row>25</xdr:row>
      <xdr:rowOff>91440</xdr:rowOff>
    </xdr:from>
    <xdr:to>
      <xdr:col>10</xdr:col>
      <xdr:colOff>487680</xdr:colOff>
      <xdr:row>40</xdr:row>
      <xdr:rowOff>129540</xdr:rowOff>
    </xdr:to>
    <xdr:graphicFrame macro="">
      <xdr:nvGraphicFramePr>
        <xdr:cNvPr id="17" name="Chart 16">
          <a:extLst>
            <a:ext uri="{FF2B5EF4-FFF2-40B4-BE49-F238E27FC236}">
              <a16:creationId xmlns:a16="http://schemas.microsoft.com/office/drawing/2014/main" id="{00000000-0008-0000-09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0</xdr:colOff>
      <xdr:row>25</xdr:row>
      <xdr:rowOff>99060</xdr:rowOff>
    </xdr:from>
    <xdr:to>
      <xdr:col>19</xdr:col>
      <xdr:colOff>541020</xdr:colOff>
      <xdr:row>41</xdr:row>
      <xdr:rowOff>0</xdr:rowOff>
    </xdr:to>
    <xdr:graphicFrame macro="">
      <xdr:nvGraphicFramePr>
        <xdr:cNvPr id="18" name="Chart 17">
          <a:extLst>
            <a:ext uri="{FF2B5EF4-FFF2-40B4-BE49-F238E27FC236}">
              <a16:creationId xmlns:a16="http://schemas.microsoft.com/office/drawing/2014/main" id="{00000000-0008-0000-09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9</xdr:col>
      <xdr:colOff>381000</xdr:colOff>
      <xdr:row>17</xdr:row>
      <xdr:rowOff>99060</xdr:rowOff>
    </xdr:from>
    <xdr:to>
      <xdr:col>12</xdr:col>
      <xdr:colOff>137160</xdr:colOff>
      <xdr:row>24</xdr:row>
      <xdr:rowOff>114300</xdr:rowOff>
    </xdr:to>
    <mc:AlternateContent xmlns:mc="http://schemas.openxmlformats.org/markup-compatibility/2006" xmlns:a14="http://schemas.microsoft.com/office/drawing/2010/main">
      <mc:Choice Requires="a14">
        <xdr:graphicFrame macro="">
          <xdr:nvGraphicFramePr>
            <xdr:cNvPr id="25" name="Campaign_Name 4">
              <a:extLst>
                <a:ext uri="{FF2B5EF4-FFF2-40B4-BE49-F238E27FC236}">
                  <a16:creationId xmlns:a16="http://schemas.microsoft.com/office/drawing/2014/main" id="{00000000-0008-0000-0900-000019000000}"/>
                </a:ext>
              </a:extLst>
            </xdr:cNvPr>
            <xdr:cNvGraphicFramePr/>
          </xdr:nvGraphicFramePr>
          <xdr:xfrm>
            <a:off x="0" y="0"/>
            <a:ext cx="0" cy="0"/>
          </xdr:xfrm>
          <a:graphic>
            <a:graphicData uri="http://schemas.microsoft.com/office/drawing/2010/slicer">
              <sle:slicer xmlns:sle="http://schemas.microsoft.com/office/drawing/2010/slicer" name="Campaign_Name 4"/>
            </a:graphicData>
          </a:graphic>
        </xdr:graphicFrame>
      </mc:Choice>
      <mc:Fallback xmlns="">
        <xdr:sp macro="" textlink="">
          <xdr:nvSpPr>
            <xdr:cNvPr id="0" name=""/>
            <xdr:cNvSpPr>
              <a:spLocks noTextEdit="1"/>
            </xdr:cNvSpPr>
          </xdr:nvSpPr>
          <xdr:spPr>
            <a:xfrm>
              <a:off x="7581900" y="3192780"/>
              <a:ext cx="1844040" cy="12954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373380</xdr:colOff>
      <xdr:row>6</xdr:row>
      <xdr:rowOff>144781</xdr:rowOff>
    </xdr:from>
    <xdr:to>
      <xdr:col>12</xdr:col>
      <xdr:colOff>38100</xdr:colOff>
      <xdr:row>17</xdr:row>
      <xdr:rowOff>0</xdr:rowOff>
    </xdr:to>
    <mc:AlternateContent xmlns:mc="http://schemas.openxmlformats.org/markup-compatibility/2006" xmlns:a14="http://schemas.microsoft.com/office/drawing/2010/main">
      <mc:Choice Requires="a14">
        <xdr:graphicFrame macro="">
          <xdr:nvGraphicFramePr>
            <xdr:cNvPr id="26" name="Date2 1">
              <a:extLst>
                <a:ext uri="{FF2B5EF4-FFF2-40B4-BE49-F238E27FC236}">
                  <a16:creationId xmlns:a16="http://schemas.microsoft.com/office/drawing/2014/main" id="{00000000-0008-0000-0900-00001A000000}"/>
                </a:ext>
              </a:extLst>
            </xdr:cNvPr>
            <xdr:cNvGraphicFramePr/>
          </xdr:nvGraphicFramePr>
          <xdr:xfrm>
            <a:off x="0" y="0"/>
            <a:ext cx="0" cy="0"/>
          </xdr:xfrm>
          <a:graphic>
            <a:graphicData uri="http://schemas.microsoft.com/office/drawing/2010/slicer">
              <sle:slicer xmlns:sle="http://schemas.microsoft.com/office/drawing/2010/slicer" name="Date2 1"/>
            </a:graphicData>
          </a:graphic>
        </xdr:graphicFrame>
      </mc:Choice>
      <mc:Fallback xmlns="">
        <xdr:sp macro="" textlink="">
          <xdr:nvSpPr>
            <xdr:cNvPr id="0" name=""/>
            <xdr:cNvSpPr>
              <a:spLocks noTextEdit="1"/>
            </xdr:cNvSpPr>
          </xdr:nvSpPr>
          <xdr:spPr>
            <a:xfrm>
              <a:off x="7574280" y="1226821"/>
              <a:ext cx="1752600" cy="1866899"/>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48.901826620371" createdVersion="4" refreshedVersion="4" minRefreshableVersion="3" recordCount="270" xr:uid="{00000000-000A-0000-FFFF-FFFF02000000}">
  <cacheSource type="worksheet">
    <worksheetSource name="FacebookRaw"/>
  </cacheSource>
  <cacheFields count="21">
    <cacheField name="Date" numFmtId="0">
      <sharedItems count="30">
        <s v="2024-04-01"/>
        <s v="2024-04-02"/>
        <s v="2024-04-03"/>
        <s v="2024-04-04"/>
        <s v="2024-04-05"/>
        <s v="2024-04-06"/>
        <s v="2024-04-07"/>
        <s v="2024-04-08"/>
        <s v="2024-04-09"/>
        <s v="2024-04-10"/>
        <s v="2024-04-11"/>
        <s v="2024-04-12"/>
        <s v="2024-04-13"/>
        <s v="2024-04-14"/>
        <s v="2024-04-15"/>
        <s v="2024-04-16"/>
        <s v="2024-04-17"/>
        <s v="2024-04-18"/>
        <s v="2024-04-19"/>
        <s v="2024-04-20"/>
        <s v="2024-04-21"/>
        <s v="2024-04-22"/>
        <s v="2024-04-23"/>
        <s v="2024-04-24"/>
        <s v="2024-04-25"/>
        <s v="2024-04-26"/>
        <s v="2024-04-27"/>
        <s v="2024-04-28"/>
        <s v="2024-04-29"/>
        <s v="2024-04-30"/>
      </sharedItems>
      <fieldGroup par="20"/>
    </cacheField>
    <cacheField name="Campaign_Name" numFmtId="0">
      <sharedItems count="3">
        <s v="Retargeting"/>
        <s v="OpenAudience"/>
        <s v="LookalikeAudience"/>
      </sharedItems>
    </cacheField>
    <cacheField name="Ad_Set_Name" numFmtId="0">
      <sharedItems count="3">
        <s v="Ad Set 5"/>
        <s v="Ad Set 6"/>
        <s v="Ad Set 7"/>
      </sharedItems>
    </cacheField>
    <cacheField name="Impressions" numFmtId="0">
      <sharedItems containsSemiMixedTypes="0" containsString="0" containsNumber="1" containsInteger="1" minValue="14031" maxValue="17997"/>
    </cacheField>
    <cacheField name="Clicks_Traffic" numFmtId="0">
      <sharedItems containsSemiMixedTypes="0" containsString="0" containsNumber="1" containsInteger="1" minValue="700" maxValue="899"/>
    </cacheField>
    <cacheField name="CTR" numFmtId="0">
      <sharedItems containsSemiMixedTypes="0" containsString="0" containsNumber="1" minValue="3.9258269300000004" maxValue="6.2968197879999996"/>
    </cacheField>
    <cacheField name="Cost_INR" numFmtId="0">
      <sharedItems containsSemiMixedTypes="0" containsString="0" containsNumber="1" minValue="1500.18" maxValue="1998.58"/>
    </cacheField>
    <cacheField name="CPC_INR" numFmtId="0">
      <sharedItems containsSemiMixedTypes="0" containsString="0" containsNumber="1" minValue="1.6744000000000001" maxValue="2.8138999999999998"/>
    </cacheField>
    <cacheField name="Leads" numFmtId="0">
      <sharedItems containsSemiMixedTypes="0" containsString="0" containsNumber="1" containsInteger="1" minValue="45" maxValue="54"/>
    </cacheField>
    <cacheField name="CPL_INR" numFmtId="0">
      <sharedItems containsSemiMixedTypes="0" containsString="0" containsNumber="1" minValue="28.023299999999999" maxValue="44.043599999999998"/>
    </cacheField>
    <cacheField name="Traffic_to_Lead" numFmtId="0">
      <sharedItems containsSemiMixedTypes="0" containsString="0" containsNumber="1" minValue="5.0111358570000002" maxValue="7.6813655760000001"/>
    </cacheField>
    <cacheField name="Call_Conversion" numFmtId="0">
      <sharedItems containsSemiMixedTypes="0" containsString="0" containsNumber="1" containsInteger="1" minValue="15" maxValue="24"/>
    </cacheField>
    <cacheField name="Lead_To_Call" numFmtId="0">
      <sharedItems containsSemiMixedTypes="0" containsString="0" containsNumber="1" minValue="27.777777780000001" maxValue="53.333333330000002"/>
    </cacheField>
    <cacheField name="Type_of_Call_Online" numFmtId="0">
      <sharedItems containsSemiMixedTypes="0" containsString="0" containsNumber="1" containsInteger="1" minValue="10" maxValue="19"/>
    </cacheField>
    <cacheField name="Type_of_Call_Offline" numFmtId="0">
      <sharedItems containsSemiMixedTypes="0" containsString="0" containsNumber="1" containsInteger="1" minValue="0" maxValue="14"/>
    </cacheField>
    <cacheField name="Revenue_from_online" numFmtId="0">
      <sharedItems containsSemiMixedTypes="0" containsString="0" containsNumber="1" containsInteger="1" minValue="12000" maxValue="22800"/>
    </cacheField>
    <cacheField name="Revenue_from_Offline" numFmtId="0">
      <sharedItems containsSemiMixedTypes="0" containsString="0" containsNumber="1" containsInteger="1" minValue="0" maxValue="28000"/>
    </cacheField>
    <cacheField name="Total_Revenue" numFmtId="0">
      <sharedItems containsSemiMixedTypes="0" containsString="0" containsNumber="1" containsInteger="1" minValue="18000" maxValue="40000"/>
    </cacheField>
    <cacheField name="lead_cost" numFmtId="0">
      <sharedItems containsSemiMixedTypes="0" containsString="0" containsNumber="1" minValue="1500.1823999999999" maxValue="1998.5823"/>
    </cacheField>
    <cacheField name="budget" numFmtId="0">
      <sharedItems containsSemiMixedTypes="0" containsString="0" containsNumber="1" minValue="3000.3624" maxValue="3997.1623"/>
    </cacheField>
    <cacheField name="Date2" numFmtId="0" databaseField="0">
      <fieldGroup base="0">
        <discretePr count="30">
          <x v="4"/>
          <x v="4"/>
          <x v="4"/>
          <x v="4"/>
          <x v="4"/>
          <x v="4"/>
          <x v="4"/>
          <x v="0"/>
          <x v="0"/>
          <x v="0"/>
          <x v="0"/>
          <x v="0"/>
          <x v="0"/>
          <x v="0"/>
          <x v="1"/>
          <x v="1"/>
          <x v="1"/>
          <x v="1"/>
          <x v="1"/>
          <x v="1"/>
          <x v="1"/>
          <x v="2"/>
          <x v="2"/>
          <x v="2"/>
          <x v="2"/>
          <x v="2"/>
          <x v="2"/>
          <x v="2"/>
          <x v="3"/>
          <x v="3"/>
        </discretePr>
        <groupItems count="5">
          <s v="Group2"/>
          <s v="Group3"/>
          <s v="Group4"/>
          <s v="Group5"/>
          <s v="Group1"/>
        </groupItems>
      </fieldGroup>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48.90781099537" createdVersion="4" refreshedVersion="4" minRefreshableVersion="3" recordCount="180" xr:uid="{00000000-000A-0000-FFFF-FFFF03000000}">
  <cacheSource type="worksheet">
    <worksheetSource name="GoogleRaw"/>
  </cacheSource>
  <cacheFields count="22">
    <cacheField name="Date" numFmtId="0">
      <sharedItems count="30">
        <s v="2024-04-01"/>
        <s v="2024-04-02"/>
        <s v="2024-04-03"/>
        <s v="2024-04-04"/>
        <s v="2024-04-05"/>
        <s v="2024-04-06"/>
        <s v="2024-04-07"/>
        <s v="2024-04-08"/>
        <s v="2024-04-09"/>
        <s v="2024-04-10"/>
        <s v="2024-04-11"/>
        <s v="2024-04-12"/>
        <s v="2024-04-13"/>
        <s v="2024-04-14"/>
        <s v="2024-04-15"/>
        <s v="2024-04-16"/>
        <s v="2024-04-17"/>
        <s v="2024-04-18"/>
        <s v="2024-04-19"/>
        <s v="2024-04-20"/>
        <s v="2024-04-21"/>
        <s v="2024-04-22"/>
        <s v="2024-04-23"/>
        <s v="2024-04-24"/>
        <s v="2024-04-25"/>
        <s v="2024-04-26"/>
        <s v="2024-04-27"/>
        <s v="2024-04-28"/>
        <s v="2024-04-29"/>
        <s v="2024-04-30"/>
      </sharedItems>
      <fieldGroup par="21"/>
    </cacheField>
    <cacheField name="Campaign_Name" numFmtId="0">
      <sharedItems count="2">
        <s v="Campaign A"/>
        <s v="Campaign B"/>
      </sharedItems>
    </cacheField>
    <cacheField name="Ad_Set_Name" numFmtId="0">
      <sharedItems count="3">
        <s v="Ad Set 1"/>
        <s v="Ad Set 2"/>
        <s v="Ad Set 3"/>
      </sharedItems>
    </cacheField>
    <cacheField name="Cost_INR" numFmtId="0">
      <sharedItems containsSemiMixedTypes="0" containsString="0" containsNumber="1" minValue="1800.66" maxValue="2496.1"/>
    </cacheField>
    <cacheField name="Impressions" numFmtId="0">
      <sharedItems containsSemiMixedTypes="0" containsString="0" containsNumber="1" containsInteger="1" minValue="18019" maxValue="22967"/>
    </cacheField>
    <cacheField name="Clicks_Traffic" numFmtId="0">
      <sharedItems containsSemiMixedTypes="0" containsString="0" containsNumber="1" containsInteger="1" minValue="900" maxValue="1199"/>
    </cacheField>
    <cacheField name="CTR" numFmtId="0">
      <sharedItems containsSemiMixedTypes="0" containsString="0" containsNumber="1" minValue="3.9534984980000001" maxValue="6.6285777680000004"/>
    </cacheField>
    <cacheField name="CPC_INR" numFmtId="0">
      <sharedItems containsSemiMixedTypes="0" containsString="0" containsNumber="1" minValue="1.5437000000000001" maxValue="2.7094999999999998"/>
    </cacheField>
    <cacheField name="Leads" numFmtId="0">
      <sharedItems containsSemiMixedTypes="0" containsString="0" containsNumber="1" containsInteger="1" minValue="50" maxValue="69"/>
    </cacheField>
    <cacheField name="CPL_INR" numFmtId="0">
      <sharedItems containsSemiMixedTypes="0" containsString="0" containsNumber="1" minValue="26.4803" maxValue="48.718600000000002"/>
    </cacheField>
    <cacheField name="Traffic_to_Lead" numFmtId="0">
      <sharedItems containsSemiMixedTypes="0" containsString="0" containsNumber="1" minValue="4.2662116040000004" maxValue="7.6411960130000001"/>
    </cacheField>
    <cacheField name="Calls" numFmtId="0">
      <sharedItems containsSemiMixedTypes="0" containsString="0" containsNumber="1" containsInteger="1" minValue="20" maxValue="39"/>
    </cacheField>
    <cacheField name="Lead_to_Call" numFmtId="0">
      <sharedItems containsSemiMixedTypes="0" containsString="0" containsNumber="1" minValue="30.3030303" maxValue="78"/>
    </cacheField>
    <cacheField name="Type_of_Call_Online" numFmtId="0">
      <sharedItems containsSemiMixedTypes="0" containsString="0" containsNumber="1" containsInteger="1" minValue="10" maxValue="19"/>
    </cacheField>
    <cacheField name="Type_of_Call_Offline" numFmtId="0">
      <sharedItems containsSemiMixedTypes="0" containsString="0" containsNumber="1" containsInteger="1" minValue="1" maxValue="28"/>
    </cacheField>
    <cacheField name="CAC" numFmtId="0">
      <sharedItems containsSemiMixedTypes="0" containsString="0" containsNumber="1" minValue="48.9495" maxValue="118.81570000000001"/>
    </cacheField>
    <cacheField name="Revenue_from_online" numFmtId="0">
      <sharedItems containsSemiMixedTypes="0" containsString="0" containsNumber="1" containsInteger="1" minValue="12000" maxValue="22800"/>
    </cacheField>
    <cacheField name="Revenue_from_Offline" numFmtId="0">
      <sharedItems containsSemiMixedTypes="0" containsString="0" containsNumber="1" containsInteger="1" minValue="2000" maxValue="56000"/>
    </cacheField>
    <cacheField name="Total_Revenue" numFmtId="0">
      <sharedItems containsSemiMixedTypes="0" containsString="0" containsNumber="1" containsInteger="1" minValue="24800" maxValue="68000"/>
    </cacheField>
    <cacheField name="cost_for_lead" numFmtId="0">
      <sharedItems containsSemiMixedTypes="0" containsString="0" containsNumber="1" minValue="1800.6604" maxValue="2496.0974999999999"/>
    </cacheField>
    <cacheField name="budget" numFmtId="0">
      <sharedItems containsSemiMixedTypes="0" containsString="0" containsNumber="1" minValue="3675.7084999999997" maxValue="5109.0761000000002"/>
    </cacheField>
    <cacheField name="Date2" numFmtId="0" databaseField="0">
      <fieldGroup base="0">
        <discretePr count="30">
          <x v="0"/>
          <x v="0"/>
          <x v="0"/>
          <x v="0"/>
          <x v="0"/>
          <x v="0"/>
          <x v="0"/>
          <x v="1"/>
          <x v="1"/>
          <x v="1"/>
          <x v="1"/>
          <x v="1"/>
          <x v="1"/>
          <x v="1"/>
          <x v="2"/>
          <x v="2"/>
          <x v="2"/>
          <x v="2"/>
          <x v="2"/>
          <x v="2"/>
          <x v="2"/>
          <x v="3"/>
          <x v="3"/>
          <x v="3"/>
          <x v="3"/>
          <x v="3"/>
          <x v="3"/>
          <x v="3"/>
          <x v="4"/>
          <x v="4"/>
        </discretePr>
        <groupItems count="5">
          <s v="Group1"/>
          <s v="Group2"/>
          <s v="Group3"/>
          <s v="Group4"/>
          <s v="Group5"/>
        </groupItems>
      </fieldGroup>
    </cacheField>
  </cacheFields>
  <extLst>
    <ext xmlns:x14="http://schemas.microsoft.com/office/spreadsheetml/2009/9/main" uri="{725AE2AE-9491-48be-B2B4-4EB974FC3084}">
      <x14:pivotCacheDefinition pivotCacheId="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68.848194444443" createdVersion="4" refreshedVersion="6" minRefreshableVersion="3" recordCount="450" xr:uid="{00000000-000A-0000-FFFF-FFFF12000000}">
  <cacheSource type="worksheet">
    <worksheetSource name="Table46"/>
  </cacheSource>
  <cacheFields count="10">
    <cacheField name="Date" numFmtId="0">
      <sharedItems count="30">
        <s v="2024-04-01"/>
        <s v="2024-04-02"/>
        <s v="2024-04-03"/>
        <s v="2024-04-04"/>
        <s v="2024-04-05"/>
        <s v="2024-04-06"/>
        <s v="2024-04-07"/>
        <s v="2024-04-08"/>
        <s v="2024-04-09"/>
        <s v="2024-04-10"/>
        <s v="2024-04-11"/>
        <s v="2024-04-12"/>
        <s v="2024-04-13"/>
        <s v="2024-04-14"/>
        <s v="2024-04-15"/>
        <s v="2024-04-16"/>
        <s v="2024-04-17"/>
        <s v="2024-04-18"/>
        <s v="2024-04-19"/>
        <s v="2024-04-20"/>
        <s v="2024-04-21"/>
        <s v="2024-04-22"/>
        <s v="2024-04-23"/>
        <s v="2024-04-24"/>
        <s v="2024-04-25"/>
        <s v="2024-04-26"/>
        <s v="2024-04-27"/>
        <s v="2024-04-28"/>
        <s v="2024-04-29"/>
        <s v="2024-04-30"/>
      </sharedItems>
    </cacheField>
    <cacheField name="Type_of_Call_Offline" numFmtId="0">
      <sharedItems containsSemiMixedTypes="0" containsString="0" containsNumber="1" containsInteger="1" minValue="0" maxValue="28"/>
    </cacheField>
    <cacheField name="Call_Conversion" numFmtId="0">
      <sharedItems containsSemiMixedTypes="0" containsString="0" containsNumber="1" containsInteger="1" minValue="15" maxValue="39"/>
    </cacheField>
    <cacheField name="weeks" numFmtId="0">
      <sharedItems containsSemiMixedTypes="0" containsString="0" containsNumber="1" containsInteger="1" minValue="1" maxValue="7" count="7">
        <n v="1"/>
        <n v="2"/>
        <n v="3"/>
        <n v="4"/>
        <n v="5"/>
        <n v="6"/>
        <n v="7"/>
      </sharedItems>
    </cacheField>
    <cacheField name="Traffic_to_Lead" numFmtId="0">
      <sharedItems containsSemiMixedTypes="0" containsString="0" containsNumber="1" minValue="4.2662116040000004" maxValue="7.6813655760000001"/>
    </cacheField>
    <cacheField name="Lead_To_Call" numFmtId="0">
      <sharedItems containsSemiMixedTypes="0" containsString="0" containsNumber="1" minValue="27.777777780000001" maxValue="78"/>
    </cacheField>
    <cacheField name="Type_of_Call_Online" numFmtId="0">
      <sharedItems containsSemiMixedTypes="0" containsString="0" containsNumber="1" containsInteger="1" minValue="10" maxValue="19"/>
    </cacheField>
    <cacheField name="CTR" numFmtId="0">
      <sharedItems containsSemiMixedTypes="0" containsString="0" containsNumber="1" minValue="3.9258269300000004" maxValue="6.6285777680000004"/>
    </cacheField>
    <cacheField name="Clicks_Traffic" numFmtId="0">
      <sharedItems containsSemiMixedTypes="0" containsString="0" containsNumber="1" containsInteger="1" minValue="700" maxValue="1199"/>
    </cacheField>
    <cacheField name="Leads" numFmtId="0">
      <sharedItems containsSemiMixedTypes="0" containsString="0" containsNumber="1" containsInteger="1" minValue="45" maxValue="6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0">
  <r>
    <x v="0"/>
    <x v="0"/>
    <x v="0"/>
    <n v="14762"/>
    <n v="804"/>
    <n v="5.4464164750000004"/>
    <n v="1960.95"/>
    <n v="2.4390000000000001"/>
    <n v="53"/>
    <n v="36.999099999999999"/>
    <n v="6.5920398010000003"/>
    <n v="23"/>
    <n v="43.396226419999998"/>
    <n v="12"/>
    <n v="11"/>
    <n v="14400"/>
    <n v="22000"/>
    <n v="36400"/>
    <n v="1960.9522999999999"/>
    <n v="3921.9022999999997"/>
  </r>
  <r>
    <x v="1"/>
    <x v="0"/>
    <x v="0"/>
    <n v="17231"/>
    <n v="867"/>
    <n v="5.0316290409999995"/>
    <n v="1623.68"/>
    <n v="1.8728"/>
    <n v="53"/>
    <n v="30.6355"/>
    <n v="6.1130334490000005"/>
    <n v="16"/>
    <n v="30.18867925"/>
    <n v="13"/>
    <n v="3"/>
    <n v="15600"/>
    <n v="6000"/>
    <n v="21600"/>
    <n v="1623.6814999999999"/>
    <n v="3247.3615"/>
  </r>
  <r>
    <x v="2"/>
    <x v="0"/>
    <x v="0"/>
    <n v="15996"/>
    <n v="823"/>
    <n v="5.1450362590000003"/>
    <n v="1844.8"/>
    <n v="2.2416"/>
    <n v="51"/>
    <n v="36.172499999999999"/>
    <n v="6.1968408260000007"/>
    <n v="20"/>
    <n v="39.215686269999999"/>
    <n v="11"/>
    <n v="9"/>
    <n v="13200"/>
    <n v="18000"/>
    <n v="31200"/>
    <n v="1844.7974999999999"/>
    <n v="3689.5974999999999"/>
  </r>
  <r>
    <x v="3"/>
    <x v="0"/>
    <x v="0"/>
    <n v="17387"/>
    <n v="858"/>
    <n v="4.9347213440000006"/>
    <n v="1891.43"/>
    <n v="2.2044999999999999"/>
    <n v="48"/>
    <n v="39.404800000000002"/>
    <n v="5.5944055940000004"/>
    <n v="19"/>
    <n v="39.583333329999995"/>
    <n v="13"/>
    <n v="6"/>
    <n v="15600"/>
    <n v="12000"/>
    <n v="27600"/>
    <n v="1891.4304000000002"/>
    <n v="3782.8604000000005"/>
  </r>
  <r>
    <x v="4"/>
    <x v="0"/>
    <x v="0"/>
    <n v="17006"/>
    <n v="786"/>
    <n v="4.6218981540000001"/>
    <n v="1563.34"/>
    <n v="1.9890000000000001"/>
    <n v="51"/>
    <n v="30.653700000000001"/>
    <n v="6.4885496180000004"/>
    <n v="18"/>
    <n v="35.294117650000004"/>
    <n v="16"/>
    <n v="2"/>
    <n v="19200"/>
    <n v="4000"/>
    <n v="23200"/>
    <n v="1563.3387"/>
    <n v="3126.6786999999999"/>
  </r>
  <r>
    <x v="5"/>
    <x v="0"/>
    <x v="0"/>
    <n v="16376"/>
    <n v="834"/>
    <n v="5.092818759"/>
    <n v="1794.4"/>
    <n v="2.1516000000000002"/>
    <n v="45"/>
    <n v="39.875599999999999"/>
    <n v="5.3956834530000002"/>
    <n v="18"/>
    <n v="40"/>
    <n v="13"/>
    <n v="5"/>
    <n v="15600"/>
    <n v="10000"/>
    <n v="25600"/>
    <n v="1794.402"/>
    <n v="3588.8020000000001"/>
  </r>
  <r>
    <x v="6"/>
    <x v="0"/>
    <x v="0"/>
    <n v="15216"/>
    <n v="853"/>
    <n v="5.6059411150000003"/>
    <n v="1884.04"/>
    <n v="2.2086999999999999"/>
    <n v="45"/>
    <n v="41.867600000000003"/>
    <n v="5.2754982420000003"/>
    <n v="23"/>
    <n v="51.111111109999996"/>
    <n v="13"/>
    <n v="10"/>
    <n v="15600"/>
    <n v="20000"/>
    <n v="35600"/>
    <n v="1884.0420000000001"/>
    <n v="3768.0820000000003"/>
  </r>
  <r>
    <x v="7"/>
    <x v="0"/>
    <x v="0"/>
    <n v="15495"/>
    <n v="710"/>
    <n v="4.582123266"/>
    <n v="1690.03"/>
    <n v="2.3803000000000001"/>
    <n v="48"/>
    <n v="35.209000000000003"/>
    <n v="6.7605633799999998"/>
    <n v="23"/>
    <n v="47.916666670000005"/>
    <n v="15"/>
    <n v="8"/>
    <n v="18000"/>
    <n v="16000"/>
    <n v="34000"/>
    <n v="1690.0320000000002"/>
    <n v="3380.0619999999999"/>
  </r>
  <r>
    <x v="8"/>
    <x v="0"/>
    <x v="0"/>
    <n v="14951"/>
    <n v="721"/>
    <n v="4.8224199050000003"/>
    <n v="1647.54"/>
    <n v="2.2850999999999999"/>
    <n v="52"/>
    <n v="31.683499999999999"/>
    <n v="7.2122052699999992"/>
    <n v="24"/>
    <n v="46.15384615"/>
    <n v="18"/>
    <n v="6"/>
    <n v="21600"/>
    <n v="12000"/>
    <n v="33600"/>
    <n v="1647.5419999999999"/>
    <n v="3295.0819999999999"/>
  </r>
  <r>
    <x v="9"/>
    <x v="0"/>
    <x v="0"/>
    <n v="17932"/>
    <n v="896"/>
    <n v="4.9966540259999999"/>
    <n v="1553.7"/>
    <n v="1.734"/>
    <n v="51"/>
    <n v="30.464700000000001"/>
    <n v="5.6919642860000002"/>
    <n v="17"/>
    <n v="33.333333329999995"/>
    <n v="12"/>
    <n v="5"/>
    <n v="14400"/>
    <n v="10000"/>
    <n v="24400"/>
    <n v="1553.6997000000001"/>
    <n v="3107.3996999999999"/>
  </r>
  <r>
    <x v="10"/>
    <x v="0"/>
    <x v="0"/>
    <n v="17279"/>
    <n v="877"/>
    <n v="5.0755252039999998"/>
    <n v="1710.96"/>
    <n v="1.9509000000000001"/>
    <n v="48"/>
    <n v="35.645000000000003"/>
    <n v="5.4732041049999998"/>
    <n v="19"/>
    <n v="39.583333329999995"/>
    <n v="12"/>
    <n v="7"/>
    <n v="14400"/>
    <n v="14000"/>
    <n v="28400"/>
    <n v="1710.96"/>
    <n v="3421.92"/>
  </r>
  <r>
    <x v="11"/>
    <x v="0"/>
    <x v="0"/>
    <n v="14696"/>
    <n v="766"/>
    <n v="5.2123026670000003"/>
    <n v="1936.34"/>
    <n v="2.5278999999999998"/>
    <n v="54"/>
    <n v="35.8581"/>
    <n v="7.0496083550000002"/>
    <n v="23"/>
    <n v="42.592592590000002"/>
    <n v="10"/>
    <n v="13"/>
    <n v="12000"/>
    <n v="26000"/>
    <n v="38000"/>
    <n v="1936.3374000000001"/>
    <n v="3872.6774"/>
  </r>
  <r>
    <x v="12"/>
    <x v="0"/>
    <x v="0"/>
    <n v="14945"/>
    <n v="889"/>
    <n v="5.9484777519999996"/>
    <n v="1830.3"/>
    <n v="2.0588000000000002"/>
    <n v="51"/>
    <n v="35.888199999999998"/>
    <n v="5.7367829019999999"/>
    <n v="20"/>
    <n v="39.215686269999999"/>
    <n v="15"/>
    <n v="5"/>
    <n v="18000"/>
    <n v="10000"/>
    <n v="28000"/>
    <n v="1830.2982"/>
    <n v="3660.5981999999999"/>
  </r>
  <r>
    <x v="13"/>
    <x v="0"/>
    <x v="0"/>
    <n v="15183"/>
    <n v="705"/>
    <n v="4.6433511160000007"/>
    <n v="1534.19"/>
    <n v="2.1762000000000001"/>
    <n v="46"/>
    <n v="33.351999999999997"/>
    <n v="6.5248226950000001"/>
    <n v="20"/>
    <n v="43.47826087"/>
    <n v="17"/>
    <n v="3"/>
    <n v="20400"/>
    <n v="6000"/>
    <n v="26400"/>
    <n v="1534.1919999999998"/>
    <n v="3068.3819999999996"/>
  </r>
  <r>
    <x v="14"/>
    <x v="0"/>
    <x v="0"/>
    <n v="15378"/>
    <n v="885"/>
    <n v="5.7549746390000003"/>
    <n v="1558.4"/>
    <n v="1.7608999999999999"/>
    <n v="47"/>
    <n v="33.157400000000003"/>
    <n v="5.3107344629999993"/>
    <n v="18"/>
    <n v="38.297872339999998"/>
    <n v="14"/>
    <n v="4"/>
    <n v="16800"/>
    <n v="8000"/>
    <n v="24800"/>
    <n v="1558.3978000000002"/>
    <n v="3116.7978000000003"/>
  </r>
  <r>
    <x v="15"/>
    <x v="0"/>
    <x v="0"/>
    <n v="14948"/>
    <n v="898"/>
    <n v="6.0074926409999998"/>
    <n v="1779.58"/>
    <n v="1.9817"/>
    <n v="45"/>
    <n v="39.546199999999999"/>
    <n v="5.0111358570000002"/>
    <n v="20"/>
    <n v="44.444444440000005"/>
    <n v="16"/>
    <n v="4"/>
    <n v="19200"/>
    <n v="8000"/>
    <n v="27200"/>
    <n v="1779.579"/>
    <n v="3559.1589999999997"/>
  </r>
  <r>
    <x v="16"/>
    <x v="0"/>
    <x v="0"/>
    <n v="17077"/>
    <n v="897"/>
    <n v="5.2526790419999996"/>
    <n v="1571.21"/>
    <n v="1.7516"/>
    <n v="45"/>
    <n v="34.915799999999997"/>
    <n v="5.0167224080000006"/>
    <n v="23"/>
    <n v="51.111111109999996"/>
    <n v="18"/>
    <n v="5"/>
    <n v="21600"/>
    <n v="10000"/>
    <n v="31600"/>
    <n v="1571.2109999999998"/>
    <n v="3142.4209999999998"/>
  </r>
  <r>
    <x v="17"/>
    <x v="0"/>
    <x v="0"/>
    <n v="15505"/>
    <n v="873"/>
    <n v="5.6304417930000001"/>
    <n v="1781.71"/>
    <n v="2.0409000000000002"/>
    <n v="52"/>
    <n v="34.2637"/>
    <n v="5.9564719359999998"/>
    <n v="18"/>
    <n v="34.61538462"/>
    <n v="17"/>
    <n v="1"/>
    <n v="20400"/>
    <n v="2000"/>
    <n v="22400"/>
    <n v="1781.7123999999999"/>
    <n v="3563.4223999999999"/>
  </r>
  <r>
    <x v="18"/>
    <x v="0"/>
    <x v="0"/>
    <n v="16220"/>
    <n v="840"/>
    <n v="5.1787916149999997"/>
    <n v="1620.35"/>
    <n v="1.929"/>
    <n v="45"/>
    <n v="36.007800000000003"/>
    <n v="5.3571428570000004"/>
    <n v="20"/>
    <n v="44.444444440000005"/>
    <n v="14"/>
    <n v="6"/>
    <n v="16800"/>
    <n v="12000"/>
    <n v="28800"/>
    <n v="1620.3510000000001"/>
    <n v="3240.701"/>
  </r>
  <r>
    <x v="19"/>
    <x v="0"/>
    <x v="0"/>
    <n v="16281"/>
    <n v="818"/>
    <n v="5.0242614090000002"/>
    <n v="1963.59"/>
    <n v="2.4005000000000001"/>
    <n v="45"/>
    <n v="43.635300000000001"/>
    <n v="5.5012224940000003"/>
    <n v="17"/>
    <n v="37.777777780000001"/>
    <n v="13"/>
    <n v="4"/>
    <n v="15600"/>
    <n v="8000"/>
    <n v="23600"/>
    <n v="1963.5885000000001"/>
    <n v="3927.1785"/>
  </r>
  <r>
    <x v="20"/>
    <x v="0"/>
    <x v="0"/>
    <n v="14294"/>
    <n v="870"/>
    <n v="6.086469847"/>
    <n v="1689.17"/>
    <n v="1.9416"/>
    <n v="47"/>
    <n v="35.939799999999998"/>
    <n v="5.4022988510000003"/>
    <n v="20"/>
    <n v="42.553191489999996"/>
    <n v="10"/>
    <n v="10"/>
    <n v="12000"/>
    <n v="20000"/>
    <n v="32000"/>
    <n v="1689.1705999999999"/>
    <n v="3378.3406"/>
  </r>
  <r>
    <x v="21"/>
    <x v="0"/>
    <x v="0"/>
    <n v="15120"/>
    <n v="732"/>
    <n v="4.8412698409999999"/>
    <n v="1544.39"/>
    <n v="2.1097999999999999"/>
    <n v="47"/>
    <n v="32.859400000000001"/>
    <n v="6.4207650269999998"/>
    <n v="20"/>
    <n v="42.553191489999996"/>
    <n v="17"/>
    <n v="3"/>
    <n v="20400"/>
    <n v="6000"/>
    <n v="26400"/>
    <n v="1544.3918000000001"/>
    <n v="3088.7818000000002"/>
  </r>
  <r>
    <x v="22"/>
    <x v="0"/>
    <x v="0"/>
    <n v="16257"/>
    <n v="799"/>
    <n v="4.91480593"/>
    <n v="1912.88"/>
    <n v="2.3940999999999999"/>
    <n v="46"/>
    <n v="41.584299999999999"/>
    <n v="5.7571964959999997"/>
    <n v="18"/>
    <n v="39.130434780000002"/>
    <n v="10"/>
    <n v="8"/>
    <n v="12000"/>
    <n v="16000"/>
    <n v="28000"/>
    <n v="1912.8778"/>
    <n v="3825.7578000000003"/>
  </r>
  <r>
    <x v="23"/>
    <x v="0"/>
    <x v="0"/>
    <n v="15867"/>
    <n v="811"/>
    <n v="5.1112371589999999"/>
    <n v="1907.5"/>
    <n v="2.3519999999999999"/>
    <n v="48"/>
    <n v="39.739600000000003"/>
    <n v="5.9186189889999996"/>
    <n v="16"/>
    <n v="33.333333329999995"/>
    <n v="11"/>
    <n v="5"/>
    <n v="13200"/>
    <n v="10000"/>
    <n v="23200"/>
    <n v="1907.5008000000003"/>
    <n v="3815.0008000000003"/>
  </r>
  <r>
    <x v="24"/>
    <x v="0"/>
    <x v="0"/>
    <n v="14615"/>
    <n v="844"/>
    <n v="5.7748888130000005"/>
    <n v="1644.36"/>
    <n v="1.9482999999999999"/>
    <n v="52"/>
    <n v="31.622299999999999"/>
    <n v="6.1611374410000002"/>
    <n v="18"/>
    <n v="34.61538462"/>
    <n v="13"/>
    <n v="5"/>
    <n v="15600"/>
    <n v="10000"/>
    <n v="25600"/>
    <n v="1644.3596"/>
    <n v="3288.7195999999999"/>
  </r>
  <r>
    <x v="25"/>
    <x v="0"/>
    <x v="0"/>
    <n v="17288"/>
    <n v="843"/>
    <n v="4.8762147149999997"/>
    <n v="1697.31"/>
    <n v="2.0133999999999999"/>
    <n v="49"/>
    <n v="34.639000000000003"/>
    <n v="5.8125741399999997"/>
    <n v="19"/>
    <n v="38.775510199999999"/>
    <n v="18"/>
    <n v="1"/>
    <n v="21600"/>
    <n v="2000"/>
    <n v="23600"/>
    <n v="1697.3110000000001"/>
    <n v="3394.6210000000001"/>
  </r>
  <r>
    <x v="26"/>
    <x v="0"/>
    <x v="0"/>
    <n v="16629"/>
    <n v="893"/>
    <n v="5.3701365089999999"/>
    <n v="1767.85"/>
    <n v="1.9797"/>
    <n v="45"/>
    <n v="39.285600000000002"/>
    <n v="5.039193729"/>
    <n v="17"/>
    <n v="37.777777780000001"/>
    <n v="14"/>
    <n v="3"/>
    <n v="16800"/>
    <n v="6000"/>
    <n v="22800"/>
    <n v="1767.8520000000001"/>
    <n v="3535.7020000000002"/>
  </r>
  <r>
    <x v="27"/>
    <x v="0"/>
    <x v="0"/>
    <n v="15015"/>
    <n v="804"/>
    <n v="5.3546453549999997"/>
    <n v="1736.83"/>
    <n v="2.1602000000000001"/>
    <n v="48"/>
    <n v="36.183999999999997"/>
    <n v="5.9701492539999998"/>
    <n v="23"/>
    <n v="47.916666670000005"/>
    <n v="14"/>
    <n v="9"/>
    <n v="16800"/>
    <n v="18000"/>
    <n v="34800"/>
    <n v="1736.8319999999999"/>
    <n v="3473.6619999999998"/>
  </r>
  <r>
    <x v="28"/>
    <x v="0"/>
    <x v="0"/>
    <n v="15376"/>
    <n v="815"/>
    <n v="5.3004682619999999"/>
    <n v="1671.01"/>
    <n v="2.0503"/>
    <n v="48"/>
    <n v="34.8127"/>
    <n v="5.8895705520000003"/>
    <n v="17"/>
    <n v="35.416666670000005"/>
    <n v="13"/>
    <n v="4"/>
    <n v="15600"/>
    <n v="8000"/>
    <n v="23600"/>
    <n v="1671.0095999999999"/>
    <n v="3342.0195999999996"/>
  </r>
  <r>
    <x v="29"/>
    <x v="0"/>
    <x v="0"/>
    <n v="15334"/>
    <n v="806"/>
    <n v="5.2562932049999995"/>
    <n v="1790.95"/>
    <n v="2.222"/>
    <n v="49"/>
    <n v="36.549999999999997"/>
    <n v="6.0794044669999998"/>
    <n v="20"/>
    <n v="40.816326530000005"/>
    <n v="13"/>
    <n v="7"/>
    <n v="15600"/>
    <n v="14000"/>
    <n v="29600"/>
    <n v="1790.9499999999998"/>
    <n v="3581.8999999999996"/>
  </r>
  <r>
    <x v="0"/>
    <x v="1"/>
    <x v="0"/>
    <n v="17881"/>
    <n v="716"/>
    <n v="4.0042503219999999"/>
    <n v="1731.37"/>
    <n v="2.4180999999999999"/>
    <n v="45"/>
    <n v="38.474899999999998"/>
    <n v="6.2849162009999997"/>
    <n v="20"/>
    <n v="44.444444440000005"/>
    <n v="18"/>
    <n v="2"/>
    <n v="21600"/>
    <n v="4000"/>
    <n v="25600"/>
    <n v="1731.3705"/>
    <n v="3462.7404999999999"/>
  </r>
  <r>
    <x v="1"/>
    <x v="1"/>
    <x v="0"/>
    <n v="16399"/>
    <n v="715"/>
    <n v="4.3600219529999995"/>
    <n v="1728.67"/>
    <n v="2.4177"/>
    <n v="47"/>
    <n v="36.780200000000001"/>
    <n v="6.5734265730000008"/>
    <n v="15"/>
    <n v="31.914893620000001"/>
    <n v="13"/>
    <n v="2"/>
    <n v="15600"/>
    <n v="4000"/>
    <n v="19600"/>
    <n v="1728.6694"/>
    <n v="3457.3393999999998"/>
  </r>
  <r>
    <x v="2"/>
    <x v="1"/>
    <x v="0"/>
    <n v="16520"/>
    <n v="802"/>
    <n v="4.8547215499999998"/>
    <n v="1958.63"/>
    <n v="2.4422000000000001"/>
    <n v="53"/>
    <n v="36.955300000000001"/>
    <n v="6.6084788029999997"/>
    <n v="18"/>
    <n v="33.962264149999996"/>
    <n v="11"/>
    <n v="7"/>
    <n v="13200"/>
    <n v="14000"/>
    <n v="27200"/>
    <n v="1958.6309000000001"/>
    <n v="3917.2609000000002"/>
  </r>
  <r>
    <x v="3"/>
    <x v="1"/>
    <x v="0"/>
    <n v="15890"/>
    <n v="809"/>
    <n v="5.0912523600000004"/>
    <n v="1634.82"/>
    <n v="2.0207999999999999"/>
    <n v="53"/>
    <n v="30.845700000000001"/>
    <n v="6.5512978989999997"/>
    <n v="15"/>
    <n v="28.301886790000001"/>
    <n v="13"/>
    <n v="2"/>
    <n v="15600"/>
    <n v="4000"/>
    <n v="19600"/>
    <n v="1634.8221000000001"/>
    <n v="3269.6421"/>
  </r>
  <r>
    <x v="4"/>
    <x v="1"/>
    <x v="0"/>
    <n v="16159"/>
    <n v="864"/>
    <n v="5.346865524"/>
    <n v="1870.57"/>
    <n v="2.165"/>
    <n v="50"/>
    <n v="37.4114"/>
    <n v="5.7870370370000002"/>
    <n v="16"/>
    <n v="32"/>
    <n v="12"/>
    <n v="4"/>
    <n v="14400"/>
    <n v="8000"/>
    <n v="22400"/>
    <n v="1870.57"/>
    <n v="3741.14"/>
  </r>
  <r>
    <x v="5"/>
    <x v="1"/>
    <x v="0"/>
    <n v="15612"/>
    <n v="720"/>
    <n v="4.6118370479999999"/>
    <n v="1782.07"/>
    <n v="2.4750999999999999"/>
    <n v="52"/>
    <n v="34.270600000000002"/>
    <n v="7.222222222000001"/>
    <n v="18"/>
    <n v="34.61538462"/>
    <n v="13"/>
    <n v="5"/>
    <n v="15600"/>
    <n v="10000"/>
    <n v="25600"/>
    <n v="1782.0712000000001"/>
    <n v="3564.1412"/>
  </r>
  <r>
    <x v="6"/>
    <x v="1"/>
    <x v="0"/>
    <n v="17520"/>
    <n v="835"/>
    <n v="4.7659817350000004"/>
    <n v="1991.47"/>
    <n v="2.3849999999999998"/>
    <n v="47"/>
    <n v="42.371699999999997"/>
    <n v="5.6287425149999999"/>
    <n v="19"/>
    <n v="40.425531910000004"/>
    <n v="11"/>
    <n v="8"/>
    <n v="13200"/>
    <n v="16000"/>
    <n v="29200"/>
    <n v="1991.4698999999998"/>
    <n v="3982.9398999999999"/>
  </r>
  <r>
    <x v="7"/>
    <x v="1"/>
    <x v="0"/>
    <n v="16504"/>
    <n v="832"/>
    <n v="5.0412021330000005"/>
    <n v="1903.28"/>
    <n v="2.2875999999999999"/>
    <n v="48"/>
    <n v="39.651699999999998"/>
    <n v="5.769230769"/>
    <n v="19"/>
    <n v="39.583333329999995"/>
    <n v="19"/>
    <n v="0"/>
    <n v="22800"/>
    <n v="0"/>
    <n v="22800"/>
    <n v="1903.2815999999998"/>
    <n v="3806.5616"/>
  </r>
  <r>
    <x v="8"/>
    <x v="1"/>
    <x v="0"/>
    <n v="15065"/>
    <n v="860"/>
    <n v="5.7085960839999998"/>
    <n v="1595.09"/>
    <n v="1.8548"/>
    <n v="45"/>
    <n v="35.446399999999997"/>
    <n v="5.2325581400000001"/>
    <n v="19"/>
    <n v="42.222222219999999"/>
    <n v="10"/>
    <n v="9"/>
    <n v="12000"/>
    <n v="18000"/>
    <n v="30000"/>
    <n v="1595.088"/>
    <n v="3190.1779999999999"/>
  </r>
  <r>
    <x v="9"/>
    <x v="1"/>
    <x v="0"/>
    <n v="16064"/>
    <n v="821"/>
    <n v="5.1108067730000002"/>
    <n v="1758.15"/>
    <n v="2.1415000000000002"/>
    <n v="46"/>
    <n v="38.220700000000001"/>
    <n v="5.6029232640000002"/>
    <n v="20"/>
    <n v="43.47826087"/>
    <n v="15"/>
    <n v="5"/>
    <n v="18000"/>
    <n v="10000"/>
    <n v="28000"/>
    <n v="1758.1522"/>
    <n v="3516.3022000000001"/>
  </r>
  <r>
    <x v="10"/>
    <x v="1"/>
    <x v="0"/>
    <n v="16476"/>
    <n v="820"/>
    <n v="4.9769361500000002"/>
    <n v="1750.86"/>
    <n v="2.1352000000000002"/>
    <n v="45"/>
    <n v="38.908000000000001"/>
    <n v="5.4878048780000004"/>
    <n v="16"/>
    <n v="35.555555560000002"/>
    <n v="16"/>
    <n v="0"/>
    <n v="19200"/>
    <n v="0"/>
    <n v="19200"/>
    <n v="1750.8600000000001"/>
    <n v="3501.7200000000003"/>
  </r>
  <r>
    <x v="11"/>
    <x v="1"/>
    <x v="0"/>
    <n v="14071"/>
    <n v="712"/>
    <n v="5.0600525899999997"/>
    <n v="1558.8"/>
    <n v="2.1892999999999998"/>
    <n v="51"/>
    <n v="30.564699999999998"/>
    <n v="7.1629213479999994"/>
    <n v="18"/>
    <n v="35.294117650000004"/>
    <n v="16"/>
    <n v="2"/>
    <n v="19200"/>
    <n v="4000"/>
    <n v="23200"/>
    <n v="1558.7997"/>
    <n v="3117.5996999999998"/>
  </r>
  <r>
    <x v="12"/>
    <x v="1"/>
    <x v="0"/>
    <n v="14295"/>
    <n v="887"/>
    <n v="6.2049667719999997"/>
    <n v="1904.51"/>
    <n v="2.1471"/>
    <n v="45"/>
    <n v="42.322400000000002"/>
    <n v="5.0732807219999998"/>
    <n v="22"/>
    <n v="48.888888889999997"/>
    <n v="17"/>
    <n v="5"/>
    <n v="20400"/>
    <n v="10000"/>
    <n v="30400"/>
    <n v="1904.508"/>
    <n v="3809.018"/>
  </r>
  <r>
    <x v="13"/>
    <x v="1"/>
    <x v="0"/>
    <n v="16728"/>
    <n v="846"/>
    <n v="5.0573888089999999"/>
    <n v="1775.37"/>
    <n v="2.0985"/>
    <n v="49"/>
    <n v="36.231999999999999"/>
    <n v="5.7919621750000001"/>
    <n v="21"/>
    <n v="42.857142860000003"/>
    <n v="12"/>
    <n v="9"/>
    <n v="14400"/>
    <n v="18000"/>
    <n v="32400"/>
    <n v="1775.3679999999999"/>
    <n v="3550.7379999999998"/>
  </r>
  <r>
    <x v="14"/>
    <x v="1"/>
    <x v="0"/>
    <n v="14150"/>
    <n v="731"/>
    <n v="5.1660777390000003"/>
    <n v="1953.16"/>
    <n v="2.6718999999999999"/>
    <n v="46"/>
    <n v="42.46"/>
    <n v="6.2927496580000009"/>
    <n v="21"/>
    <n v="45.652173910000002"/>
    <n v="12"/>
    <n v="9"/>
    <n v="14400"/>
    <n v="18000"/>
    <n v="32400"/>
    <n v="1953.16"/>
    <n v="3906.32"/>
  </r>
  <r>
    <x v="15"/>
    <x v="1"/>
    <x v="0"/>
    <n v="15148"/>
    <n v="763"/>
    <n v="5.0369685769999997"/>
    <n v="1936.86"/>
    <n v="2.5385"/>
    <n v="50"/>
    <n v="38.737200000000001"/>
    <n v="6.5530799479999997"/>
    <n v="15"/>
    <n v="30"/>
    <n v="14"/>
    <n v="1"/>
    <n v="16800"/>
    <n v="2000"/>
    <n v="18800"/>
    <n v="1936.8600000000001"/>
    <n v="3873.7200000000003"/>
  </r>
  <r>
    <x v="16"/>
    <x v="1"/>
    <x v="0"/>
    <n v="14360"/>
    <n v="892"/>
    <n v="6.2116991639999997"/>
    <n v="1541.91"/>
    <n v="1.7285999999999999"/>
    <n v="47"/>
    <n v="32.806600000000003"/>
    <n v="5.2690582959999999"/>
    <n v="22"/>
    <n v="46.808510640000002"/>
    <n v="15"/>
    <n v="7"/>
    <n v="18000"/>
    <n v="14000"/>
    <n v="32000"/>
    <n v="1541.9102000000003"/>
    <n v="3083.8202000000001"/>
  </r>
  <r>
    <x v="17"/>
    <x v="1"/>
    <x v="0"/>
    <n v="14535"/>
    <n v="791"/>
    <n v="5.4420364640000001"/>
    <n v="1759.77"/>
    <n v="2.2246999999999999"/>
    <n v="54"/>
    <n v="32.588299999999997"/>
    <n v="6.8268015169999998"/>
    <n v="16"/>
    <n v="29.629629629999997"/>
    <n v="16"/>
    <n v="0"/>
    <n v="19200"/>
    <n v="0"/>
    <n v="19200"/>
    <n v="1759.7681999999998"/>
    <n v="3519.5382"/>
  </r>
  <r>
    <x v="18"/>
    <x v="1"/>
    <x v="0"/>
    <n v="14358"/>
    <n v="799"/>
    <n v="5.5648418999999993"/>
    <n v="1759.85"/>
    <n v="2.2025999999999999"/>
    <n v="47"/>
    <n v="37.443600000000004"/>
    <n v="5.8823529409999997"/>
    <n v="18"/>
    <n v="38.297872339999998"/>
    <n v="10"/>
    <n v="8"/>
    <n v="12000"/>
    <n v="16000"/>
    <n v="28000"/>
    <n v="1759.8492000000001"/>
    <n v="3519.6992"/>
  </r>
  <r>
    <x v="19"/>
    <x v="1"/>
    <x v="0"/>
    <n v="16765"/>
    <n v="898"/>
    <n v="5.3563972560000002"/>
    <n v="1600.07"/>
    <n v="1.7818000000000001"/>
    <n v="51"/>
    <n v="31.373899999999999"/>
    <n v="5.6792873049999999"/>
    <n v="16"/>
    <n v="31.372549020000001"/>
    <n v="10"/>
    <n v="6"/>
    <n v="12000"/>
    <n v="12000"/>
    <n v="24000"/>
    <n v="1600.0689"/>
    <n v="3200.1388999999999"/>
  </r>
  <r>
    <x v="20"/>
    <x v="1"/>
    <x v="0"/>
    <n v="17171"/>
    <n v="752"/>
    <n v="4.3794770249999999"/>
    <n v="1834.06"/>
    <n v="2.4388999999999998"/>
    <n v="46"/>
    <n v="39.870899999999999"/>
    <n v="6.1170212770000001"/>
    <n v="18"/>
    <n v="39.130434780000002"/>
    <n v="14"/>
    <n v="4"/>
    <n v="16800"/>
    <n v="8000"/>
    <n v="24800"/>
    <n v="1834.0614"/>
    <n v="3668.1214"/>
  </r>
  <r>
    <x v="21"/>
    <x v="1"/>
    <x v="0"/>
    <n v="14762"/>
    <n v="817"/>
    <n v="5.5344804230000006"/>
    <n v="1689.92"/>
    <n v="2.0684"/>
    <n v="47"/>
    <n v="35.9557"/>
    <n v="5.7527539779999994"/>
    <n v="19"/>
    <n v="40.425531910000004"/>
    <n v="11"/>
    <n v="8"/>
    <n v="13200"/>
    <n v="16000"/>
    <n v="29200"/>
    <n v="1689.9178999999999"/>
    <n v="3379.8379"/>
  </r>
  <r>
    <x v="22"/>
    <x v="1"/>
    <x v="0"/>
    <n v="16253"/>
    <n v="747"/>
    <n v="4.5960745709999999"/>
    <n v="1665.67"/>
    <n v="2.2298"/>
    <n v="46"/>
    <n v="36.2102"/>
    <n v="6.157965194"/>
    <n v="17"/>
    <n v="36.956521739999999"/>
    <n v="17"/>
    <n v="0"/>
    <n v="20400"/>
    <n v="0"/>
    <n v="20400"/>
    <n v="1665.6692"/>
    <n v="3331.3392000000003"/>
  </r>
  <r>
    <x v="23"/>
    <x v="1"/>
    <x v="0"/>
    <n v="17272"/>
    <n v="888"/>
    <n v="5.1412691060000002"/>
    <n v="1981.96"/>
    <n v="2.2319"/>
    <n v="45"/>
    <n v="44.043599999999998"/>
    <n v="5.0675675679999994"/>
    <n v="22"/>
    <n v="48.888888889999997"/>
    <n v="10"/>
    <n v="12"/>
    <n v="12000"/>
    <n v="24000"/>
    <n v="36000"/>
    <n v="1981.962"/>
    <n v="3963.922"/>
  </r>
  <r>
    <x v="24"/>
    <x v="1"/>
    <x v="0"/>
    <n v="16122"/>
    <n v="795"/>
    <n v="4.9311499809999999"/>
    <n v="1648.73"/>
    <n v="2.0739000000000001"/>
    <n v="54"/>
    <n v="30.532"/>
    <n v="6.7924528299999993"/>
    <n v="17"/>
    <n v="31.481481479999999"/>
    <n v="14"/>
    <n v="3"/>
    <n v="16800"/>
    <n v="6000"/>
    <n v="22800"/>
    <n v="1648.7280000000001"/>
    <n v="3297.4580000000001"/>
  </r>
  <r>
    <x v="25"/>
    <x v="1"/>
    <x v="0"/>
    <n v="16845"/>
    <n v="847"/>
    <n v="5.0281982779999996"/>
    <n v="1751.6"/>
    <n v="2.0680000000000001"/>
    <n v="49"/>
    <n v="35.746899999999997"/>
    <n v="5.7851239669999996"/>
    <n v="17"/>
    <n v="34.693877550000003"/>
    <n v="10"/>
    <n v="7"/>
    <n v="12000"/>
    <n v="14000"/>
    <n v="26000"/>
    <n v="1751.5980999999999"/>
    <n v="3503.1980999999996"/>
  </r>
  <r>
    <x v="26"/>
    <x v="1"/>
    <x v="0"/>
    <n v="16570"/>
    <n v="769"/>
    <n v="4.6409173199999998"/>
    <n v="1516.14"/>
    <n v="1.9716"/>
    <n v="53"/>
    <n v="28.606400000000001"/>
    <n v="6.8920676200000006"/>
    <n v="24"/>
    <n v="45.283018869999999"/>
    <n v="18"/>
    <n v="6"/>
    <n v="21600"/>
    <n v="12000"/>
    <n v="33600"/>
    <n v="1516.1392000000001"/>
    <n v="3032.2791999999999"/>
  </r>
  <r>
    <x v="27"/>
    <x v="1"/>
    <x v="0"/>
    <n v="14221"/>
    <n v="834"/>
    <n v="5.8645664860000002"/>
    <n v="1560.53"/>
    <n v="1.8711"/>
    <n v="53"/>
    <n v="29.443999999999999"/>
    <n v="6.3549160669999996"/>
    <n v="17"/>
    <n v="32.075471700000001"/>
    <n v="11"/>
    <n v="6"/>
    <n v="13200"/>
    <n v="12000"/>
    <n v="25200"/>
    <n v="1560.5319999999999"/>
    <n v="3121.0619999999999"/>
  </r>
  <r>
    <x v="28"/>
    <x v="1"/>
    <x v="0"/>
    <n v="14902"/>
    <n v="891"/>
    <n v="5.9790632129999999"/>
    <n v="1894.87"/>
    <n v="2.1267"/>
    <n v="50"/>
    <n v="37.897399999999998"/>
    <n v="5.6116722780000003"/>
    <n v="16"/>
    <n v="32"/>
    <n v="12"/>
    <n v="4"/>
    <n v="14400"/>
    <n v="8000"/>
    <n v="22400"/>
    <n v="1894.87"/>
    <n v="3789.74"/>
  </r>
  <r>
    <x v="29"/>
    <x v="1"/>
    <x v="0"/>
    <n v="17390"/>
    <n v="702"/>
    <n v="4.0368027600000005"/>
    <n v="1506.3"/>
    <n v="2.1457000000000002"/>
    <n v="45"/>
    <n v="33.473300000000002"/>
    <n v="6.4102564099999997"/>
    <n v="16"/>
    <n v="35.555555560000002"/>
    <n v="11"/>
    <n v="5"/>
    <n v="13200"/>
    <n v="10000"/>
    <n v="23200"/>
    <n v="1506.2985000000001"/>
    <n v="3012.5985000000001"/>
  </r>
  <r>
    <x v="0"/>
    <x v="2"/>
    <x v="0"/>
    <n v="17161"/>
    <n v="716"/>
    <n v="4.1722510339999994"/>
    <n v="1549.92"/>
    <n v="2.1646999999999998"/>
    <n v="49"/>
    <n v="31.631"/>
    <n v="6.8435754190000004"/>
    <n v="17"/>
    <n v="34.693877550000003"/>
    <n v="14"/>
    <n v="3"/>
    <n v="16800"/>
    <n v="6000"/>
    <n v="22800"/>
    <n v="1549.9190000000001"/>
    <n v="3099.8389999999999"/>
  </r>
  <r>
    <x v="1"/>
    <x v="2"/>
    <x v="0"/>
    <n v="17522"/>
    <n v="700"/>
    <n v="3.9949777419999997"/>
    <n v="1755.65"/>
    <n v="2.5081000000000002"/>
    <n v="47"/>
    <n v="37.354300000000002"/>
    <n v="6.7142857139999998"/>
    <n v="18"/>
    <n v="38.297872339999998"/>
    <n v="17"/>
    <n v="1"/>
    <n v="20400"/>
    <n v="2000"/>
    <n v="22400"/>
    <n v="1755.6521"/>
    <n v="3511.3020999999999"/>
  </r>
  <r>
    <x v="2"/>
    <x v="2"/>
    <x v="0"/>
    <n v="16252"/>
    <n v="844"/>
    <n v="5.1932069900000002"/>
    <n v="1825.37"/>
    <n v="2.1627999999999998"/>
    <n v="46"/>
    <n v="39.682000000000002"/>
    <n v="5.4502369670000004"/>
    <n v="17"/>
    <n v="36.956521739999999"/>
    <n v="14"/>
    <n v="3"/>
    <n v="16800"/>
    <n v="6000"/>
    <n v="22800"/>
    <n v="1825.3720000000001"/>
    <n v="3650.7420000000002"/>
  </r>
  <r>
    <x v="3"/>
    <x v="2"/>
    <x v="0"/>
    <n v="14594"/>
    <n v="771"/>
    <n v="5.2829930110000003"/>
    <n v="1844.64"/>
    <n v="2.3925000000000001"/>
    <n v="51"/>
    <n v="36.169400000000003"/>
    <n v="6.6147859919999998"/>
    <n v="21"/>
    <n v="41.176470590000001"/>
    <n v="15"/>
    <n v="6"/>
    <n v="18000"/>
    <n v="12000"/>
    <n v="30000"/>
    <n v="1844.6394000000003"/>
    <n v="3689.2794000000004"/>
  </r>
  <r>
    <x v="4"/>
    <x v="2"/>
    <x v="0"/>
    <n v="17460"/>
    <n v="809"/>
    <n v="4.6334478810000004"/>
    <n v="1764.75"/>
    <n v="2.1814"/>
    <n v="45"/>
    <n v="39.216700000000003"/>
    <n v="5.562422744"/>
    <n v="16"/>
    <n v="35.555555560000002"/>
    <n v="12"/>
    <n v="4"/>
    <n v="14400"/>
    <n v="8000"/>
    <n v="22400"/>
    <n v="1764.7515000000001"/>
    <n v="3529.5015000000003"/>
  </r>
  <r>
    <x v="5"/>
    <x v="2"/>
    <x v="0"/>
    <n v="15758"/>
    <n v="856"/>
    <n v="5.432161442"/>
    <n v="1553.51"/>
    <n v="1.8148"/>
    <n v="53"/>
    <n v="29.311499999999999"/>
    <n v="6.1915887849999995"/>
    <n v="23"/>
    <n v="43.396226419999998"/>
    <n v="15"/>
    <n v="8"/>
    <n v="18000"/>
    <n v="16000"/>
    <n v="34000"/>
    <n v="1553.5094999999999"/>
    <n v="3107.0194999999999"/>
  </r>
  <r>
    <x v="6"/>
    <x v="2"/>
    <x v="0"/>
    <n v="17947"/>
    <n v="719"/>
    <n v="4.0062405969999997"/>
    <n v="1599.99"/>
    <n v="2.2252999999999998"/>
    <n v="50"/>
    <n v="31.9998"/>
    <n v="6.9541029209999996"/>
    <n v="15"/>
    <n v="30"/>
    <n v="10"/>
    <n v="5"/>
    <n v="12000"/>
    <n v="10000"/>
    <n v="22000"/>
    <n v="1599.99"/>
    <n v="3199.98"/>
  </r>
  <r>
    <x v="7"/>
    <x v="2"/>
    <x v="0"/>
    <n v="16029"/>
    <n v="796"/>
    <n v="4.9659991269999999"/>
    <n v="1988.85"/>
    <n v="2.4986000000000002"/>
    <n v="53"/>
    <n v="37.525500000000001"/>
    <n v="6.6582914569999998"/>
    <n v="23"/>
    <n v="43.396226419999998"/>
    <n v="18"/>
    <n v="5"/>
    <n v="21600"/>
    <n v="10000"/>
    <n v="31600"/>
    <n v="1988.8515"/>
    <n v="3977.7015000000001"/>
  </r>
  <r>
    <x v="8"/>
    <x v="2"/>
    <x v="0"/>
    <n v="16798"/>
    <n v="734"/>
    <n v="4.3695678060000001"/>
    <n v="1868.02"/>
    <n v="2.5449999999999999"/>
    <n v="53"/>
    <n v="35.245699999999999"/>
    <n v="7.2207084469999998"/>
    <n v="24"/>
    <n v="45.283018869999999"/>
    <n v="11"/>
    <n v="13"/>
    <n v="13200"/>
    <n v="26000"/>
    <n v="39200"/>
    <n v="1868.0220999999999"/>
    <n v="3736.0420999999997"/>
  </r>
  <r>
    <x v="9"/>
    <x v="2"/>
    <x v="0"/>
    <n v="17592"/>
    <n v="730"/>
    <n v="4.1496134609999995"/>
    <n v="1800.34"/>
    <n v="2.4662000000000002"/>
    <n v="53"/>
    <n v="33.968699999999998"/>
    <n v="7.2602739730000003"/>
    <n v="23"/>
    <n v="43.396226419999998"/>
    <n v="18"/>
    <n v="5"/>
    <n v="21600"/>
    <n v="10000"/>
    <n v="31600"/>
    <n v="1800.3410999999999"/>
    <n v="3600.6810999999998"/>
  </r>
  <r>
    <x v="10"/>
    <x v="2"/>
    <x v="0"/>
    <n v="16057"/>
    <n v="841"/>
    <n v="5.2375910820000007"/>
    <n v="1592.31"/>
    <n v="1.8934"/>
    <n v="50"/>
    <n v="31.8462"/>
    <n v="5.9453032099999996"/>
    <n v="23"/>
    <n v="46"/>
    <n v="14"/>
    <n v="9"/>
    <n v="16800"/>
    <n v="18000"/>
    <n v="34800"/>
    <n v="1592.31"/>
    <n v="3184.62"/>
  </r>
  <r>
    <x v="11"/>
    <x v="2"/>
    <x v="0"/>
    <n v="14664"/>
    <n v="724"/>
    <n v="4.9372613200000002"/>
    <n v="1541.03"/>
    <n v="2.1284999999999998"/>
    <n v="52"/>
    <n v="29.635200000000001"/>
    <n v="7.1823204419999991"/>
    <n v="23"/>
    <n v="44.23076923"/>
    <n v="17"/>
    <n v="6"/>
    <n v="20400"/>
    <n v="12000"/>
    <n v="32400"/>
    <n v="1541.0304000000001"/>
    <n v="3082.0604000000003"/>
  </r>
  <r>
    <x v="12"/>
    <x v="2"/>
    <x v="0"/>
    <n v="16316"/>
    <n v="749"/>
    <n v="4.5905859280000003"/>
    <n v="1713.21"/>
    <n v="2.2873000000000001"/>
    <n v="47"/>
    <n v="36.451300000000003"/>
    <n v="6.2750333779999998"/>
    <n v="15"/>
    <n v="31.914893620000001"/>
    <n v="15"/>
    <n v="0"/>
    <n v="18000"/>
    <n v="0"/>
    <n v="18000"/>
    <n v="1713.2111000000002"/>
    <n v="3426.4211000000005"/>
  </r>
  <r>
    <x v="13"/>
    <x v="2"/>
    <x v="0"/>
    <n v="16770"/>
    <n v="745"/>
    <n v="4.4424567679999996"/>
    <n v="1755.89"/>
    <n v="2.3569"/>
    <n v="47"/>
    <n v="37.359400000000001"/>
    <n v="6.3087248319999993"/>
    <n v="16"/>
    <n v="34.04255319"/>
    <n v="13"/>
    <n v="3"/>
    <n v="15600"/>
    <n v="6000"/>
    <n v="21600"/>
    <n v="1755.8918000000001"/>
    <n v="3511.7818000000002"/>
  </r>
  <r>
    <x v="14"/>
    <x v="2"/>
    <x v="0"/>
    <n v="15381"/>
    <n v="866"/>
    <n v="5.6303231260000004"/>
    <n v="1573.27"/>
    <n v="1.8167"/>
    <n v="48"/>
    <n v="32.776499999999999"/>
    <n v="5.542725173"/>
    <n v="16"/>
    <n v="33.333333329999995"/>
    <n v="13"/>
    <n v="3"/>
    <n v="15600"/>
    <n v="6000"/>
    <n v="21600"/>
    <n v="1573.2719999999999"/>
    <n v="3146.5419999999999"/>
  </r>
  <r>
    <x v="15"/>
    <x v="2"/>
    <x v="0"/>
    <n v="15913"/>
    <n v="825"/>
    <n v="5.1844403950000002"/>
    <n v="1755.08"/>
    <n v="2.1274000000000002"/>
    <n v="51"/>
    <n v="34.4133"/>
    <n v="6.1818181819999998"/>
    <n v="24"/>
    <n v="47.058823529999998"/>
    <n v="11"/>
    <n v="13"/>
    <n v="13200"/>
    <n v="26000"/>
    <n v="39200"/>
    <n v="1755.0782999999999"/>
    <n v="3510.1583000000001"/>
  </r>
  <r>
    <x v="16"/>
    <x v="2"/>
    <x v="0"/>
    <n v="14225"/>
    <n v="722"/>
    <n v="5.0755711779999997"/>
    <n v="1985.23"/>
    <n v="2.7496"/>
    <n v="54"/>
    <n v="36.763500000000001"/>
    <n v="7.4792243770000004"/>
    <n v="15"/>
    <n v="27.777777780000001"/>
    <n v="12"/>
    <n v="3"/>
    <n v="14400"/>
    <n v="6000"/>
    <n v="20400"/>
    <n v="1985.229"/>
    <n v="3970.4589999999998"/>
  </r>
  <r>
    <x v="17"/>
    <x v="2"/>
    <x v="0"/>
    <n v="16123"/>
    <n v="899"/>
    <n v="5.575885381"/>
    <n v="1521.99"/>
    <n v="1.6930000000000001"/>
    <n v="47"/>
    <n v="32.382800000000003"/>
    <n v="5.2280311460000002"/>
    <n v="15"/>
    <n v="31.914893620000001"/>
    <n v="13"/>
    <n v="2"/>
    <n v="15600"/>
    <n v="4000"/>
    <n v="19600"/>
    <n v="1521.9916000000001"/>
    <n v="3043.9816000000001"/>
  </r>
  <r>
    <x v="18"/>
    <x v="2"/>
    <x v="0"/>
    <n v="15921"/>
    <n v="778"/>
    <n v="4.8866277240000002"/>
    <n v="1930.85"/>
    <n v="2.4817999999999998"/>
    <n v="46"/>
    <n v="41.975000000000001"/>
    <n v="5.9125964010000001"/>
    <n v="19"/>
    <n v="41.304347829999998"/>
    <n v="16"/>
    <n v="3"/>
    <n v="19200"/>
    <n v="6000"/>
    <n v="25200"/>
    <n v="1930.8500000000001"/>
    <n v="3861.7"/>
  </r>
  <r>
    <x v="19"/>
    <x v="2"/>
    <x v="0"/>
    <n v="16636"/>
    <n v="894"/>
    <n v="5.3738879539999997"/>
    <n v="1809.27"/>
    <n v="2.0238"/>
    <n v="49"/>
    <n v="36.923900000000003"/>
    <n v="5.48098434"/>
    <n v="24"/>
    <n v="48.979591839999998"/>
    <n v="11"/>
    <n v="13"/>
    <n v="13200"/>
    <n v="26000"/>
    <n v="39200"/>
    <n v="1809.2711000000002"/>
    <n v="3618.5411000000004"/>
  </r>
  <r>
    <x v="20"/>
    <x v="2"/>
    <x v="0"/>
    <n v="15990"/>
    <n v="886"/>
    <n v="5.5409631020000001"/>
    <n v="1739.33"/>
    <n v="1.9631000000000001"/>
    <n v="54"/>
    <n v="32.209800000000001"/>
    <n v="6.0948081260000002"/>
    <n v="22"/>
    <n v="40.74074074"/>
    <n v="18"/>
    <n v="4"/>
    <n v="21600"/>
    <n v="8000"/>
    <n v="29600"/>
    <n v="1739.3292000000001"/>
    <n v="3478.6592000000001"/>
  </r>
  <r>
    <x v="21"/>
    <x v="2"/>
    <x v="0"/>
    <n v="17781"/>
    <n v="717"/>
    <n v="4.032394129"/>
    <n v="1912.48"/>
    <n v="2.6673"/>
    <n v="48"/>
    <n v="39.843299999999999"/>
    <n v="6.6945606690000004"/>
    <n v="21"/>
    <n v="43.75"/>
    <n v="16"/>
    <n v="5"/>
    <n v="19200"/>
    <n v="10000"/>
    <n v="29200"/>
    <n v="1912.4784"/>
    <n v="3824.9584"/>
  </r>
  <r>
    <x v="22"/>
    <x v="2"/>
    <x v="0"/>
    <n v="15218"/>
    <n v="767"/>
    <n v="5.0400841109999996"/>
    <n v="1578.95"/>
    <n v="2.0586000000000002"/>
    <n v="53"/>
    <n v="29.791499999999999"/>
    <n v="6.9100391129999998"/>
    <n v="19"/>
    <n v="35.849056600000004"/>
    <n v="19"/>
    <n v="0"/>
    <n v="22800"/>
    <n v="0"/>
    <n v="22800"/>
    <n v="1578.9494999999999"/>
    <n v="3157.8995"/>
  </r>
  <r>
    <x v="23"/>
    <x v="2"/>
    <x v="0"/>
    <n v="16062"/>
    <n v="890"/>
    <n v="5.5410285149999998"/>
    <n v="1772.47"/>
    <n v="1.9915"/>
    <n v="48"/>
    <n v="36.926499999999997"/>
    <n v="5.3932584270000001"/>
    <n v="19"/>
    <n v="39.583333329999995"/>
    <n v="18"/>
    <n v="1"/>
    <n v="21600"/>
    <n v="2000"/>
    <n v="23600"/>
    <n v="1772.4719999999998"/>
    <n v="3544.942"/>
  </r>
  <r>
    <x v="24"/>
    <x v="2"/>
    <x v="0"/>
    <n v="15116"/>
    <n v="766"/>
    <n v="5.0674781689999993"/>
    <n v="1500.18"/>
    <n v="1.9584999999999999"/>
    <n v="48"/>
    <n v="31.253799999999998"/>
    <n v="6.2663185380000002"/>
    <n v="15"/>
    <n v="31.25"/>
    <n v="11"/>
    <n v="4"/>
    <n v="13200"/>
    <n v="8000"/>
    <n v="21200"/>
    <n v="1500.1823999999999"/>
    <n v="3000.3624"/>
  </r>
  <r>
    <x v="25"/>
    <x v="2"/>
    <x v="0"/>
    <n v="14395"/>
    <n v="797"/>
    <n v="5.5366446680000001"/>
    <n v="1548.28"/>
    <n v="1.9426000000000001"/>
    <n v="50"/>
    <n v="30.965599999999998"/>
    <n v="6.2735257210000004"/>
    <n v="21"/>
    <n v="42"/>
    <n v="13"/>
    <n v="8"/>
    <n v="15600"/>
    <n v="16000"/>
    <n v="31600"/>
    <n v="1548.28"/>
    <n v="3096.56"/>
  </r>
  <r>
    <x v="26"/>
    <x v="2"/>
    <x v="0"/>
    <n v="16961"/>
    <n v="731"/>
    <n v="4.309887389"/>
    <n v="1972.86"/>
    <n v="2.6989000000000001"/>
    <n v="45"/>
    <n v="43.841299999999997"/>
    <n v="6.1559507519999999"/>
    <n v="24"/>
    <n v="53.333333330000002"/>
    <n v="19"/>
    <n v="5"/>
    <n v="22800"/>
    <n v="10000"/>
    <n v="32800"/>
    <n v="1972.8584999999998"/>
    <n v="3945.7184999999999"/>
  </r>
  <r>
    <x v="27"/>
    <x v="2"/>
    <x v="0"/>
    <n v="15609"/>
    <n v="888"/>
    <n v="5.6890255620000003"/>
    <n v="1554.41"/>
    <n v="1.7504999999999999"/>
    <n v="52"/>
    <n v="29.892499999999998"/>
    <n v="5.8558558559999998"/>
    <n v="24"/>
    <n v="46.15384615"/>
    <n v="14"/>
    <n v="10"/>
    <n v="16800"/>
    <n v="20000"/>
    <n v="36800"/>
    <n v="1554.4099999999999"/>
    <n v="3108.8199999999997"/>
  </r>
  <r>
    <x v="28"/>
    <x v="2"/>
    <x v="0"/>
    <n v="16400"/>
    <n v="854"/>
    <n v="5.2073170729999996"/>
    <n v="1965.6"/>
    <n v="2.3016000000000001"/>
    <n v="46"/>
    <n v="42.730400000000003"/>
    <n v="5.3864168619999999"/>
    <n v="18"/>
    <n v="39.130434780000002"/>
    <n v="17"/>
    <n v="1"/>
    <n v="20400"/>
    <n v="2000"/>
    <n v="22400"/>
    <n v="1965.5984000000001"/>
    <n v="3931.1984000000002"/>
  </r>
  <r>
    <x v="29"/>
    <x v="2"/>
    <x v="0"/>
    <n v="17151"/>
    <n v="828"/>
    <n v="4.8277068389999993"/>
    <n v="1609.39"/>
    <n v="1.9437"/>
    <n v="54"/>
    <n v="29.8035"/>
    <n v="6.5217391299999994"/>
    <n v="15"/>
    <n v="27.777777780000001"/>
    <n v="12"/>
    <n v="3"/>
    <n v="14400"/>
    <n v="6000"/>
    <n v="20400"/>
    <n v="1609.3889999999999"/>
    <n v="3218.779"/>
  </r>
  <r>
    <x v="0"/>
    <x v="0"/>
    <x v="1"/>
    <n v="14658"/>
    <n v="727"/>
    <n v="4.9597489430000001"/>
    <n v="1540.77"/>
    <n v="2.1194000000000002"/>
    <n v="48"/>
    <n v="32.099400000000003"/>
    <n v="6.6024759279999996"/>
    <n v="17"/>
    <n v="35.416666670000005"/>
    <n v="16"/>
    <n v="1"/>
    <n v="19200"/>
    <n v="2000"/>
    <n v="21200"/>
    <n v="1540.7712000000001"/>
    <n v="3081.5412000000001"/>
  </r>
  <r>
    <x v="1"/>
    <x v="0"/>
    <x v="1"/>
    <n v="17626"/>
    <n v="765"/>
    <n v="4.3401792810000002"/>
    <n v="1765.51"/>
    <n v="2.3079000000000001"/>
    <n v="50"/>
    <n v="35.310200000000002"/>
    <n v="6.5359477119999996"/>
    <n v="15"/>
    <n v="30"/>
    <n v="14"/>
    <n v="1"/>
    <n v="16800"/>
    <n v="2000"/>
    <n v="18800"/>
    <n v="1765.51"/>
    <n v="3531.02"/>
  </r>
  <r>
    <x v="2"/>
    <x v="0"/>
    <x v="1"/>
    <n v="17695"/>
    <n v="886"/>
    <n v="5.0070641419999999"/>
    <n v="1725.55"/>
    <n v="1.9476"/>
    <n v="47"/>
    <n v="36.713799999999999"/>
    <n v="5.3047404059999996"/>
    <n v="21"/>
    <n v="44.680851060000002"/>
    <n v="17"/>
    <n v="4"/>
    <n v="20400"/>
    <n v="8000"/>
    <n v="28400"/>
    <n v="1725.5485999999999"/>
    <n v="3451.0985999999998"/>
  </r>
  <r>
    <x v="3"/>
    <x v="0"/>
    <x v="1"/>
    <n v="15689"/>
    <n v="772"/>
    <n v="4.920645038"/>
    <n v="1883.58"/>
    <n v="2.4399000000000002"/>
    <n v="52"/>
    <n v="36.222700000000003"/>
    <n v="6.735751295"/>
    <n v="15"/>
    <n v="28.84615385"/>
    <n v="13"/>
    <n v="2"/>
    <n v="15600"/>
    <n v="4000"/>
    <n v="19600"/>
    <n v="1883.5804000000003"/>
    <n v="3767.1604000000002"/>
  </r>
  <r>
    <x v="4"/>
    <x v="0"/>
    <x v="1"/>
    <n v="16037"/>
    <n v="871"/>
    <n v="5.4311903719999997"/>
    <n v="1915.09"/>
    <n v="2.1987000000000001"/>
    <n v="45"/>
    <n v="42.557600000000001"/>
    <n v="5.1664753159999997"/>
    <n v="15"/>
    <n v="33.333333329999995"/>
    <n v="14"/>
    <n v="1"/>
    <n v="16800"/>
    <n v="2000"/>
    <n v="18800"/>
    <n v="1915.0920000000001"/>
    <n v="3830.1819999999998"/>
  </r>
  <r>
    <x v="5"/>
    <x v="0"/>
    <x v="1"/>
    <n v="16954"/>
    <n v="789"/>
    <n v="4.6537690219999996"/>
    <n v="1687.01"/>
    <n v="2.1381999999999999"/>
    <n v="49"/>
    <n v="34.428800000000003"/>
    <n v="6.2103929019999997"/>
    <n v="22"/>
    <n v="44.897959180000001"/>
    <n v="10"/>
    <n v="12"/>
    <n v="12000"/>
    <n v="24000"/>
    <n v="36000"/>
    <n v="1687.0112000000001"/>
    <n v="3374.0212000000001"/>
  </r>
  <r>
    <x v="6"/>
    <x v="0"/>
    <x v="1"/>
    <n v="15197"/>
    <n v="762"/>
    <n v="5.0141475289999997"/>
    <n v="1699.92"/>
    <n v="2.2309000000000001"/>
    <n v="52"/>
    <n v="32.690800000000003"/>
    <n v="6.8241469819999994"/>
    <n v="21"/>
    <n v="40.38461538"/>
    <n v="10"/>
    <n v="11"/>
    <n v="12000"/>
    <n v="22000"/>
    <n v="34000"/>
    <n v="1699.9216000000001"/>
    <n v="3399.8416000000002"/>
  </r>
  <r>
    <x v="7"/>
    <x v="0"/>
    <x v="1"/>
    <n v="14655"/>
    <n v="704"/>
    <n v="4.8038212209999998"/>
    <n v="1891.33"/>
    <n v="2.6865000000000001"/>
    <n v="49"/>
    <n v="38.598599999999998"/>
    <n v="6.9602272730000001"/>
    <n v="15"/>
    <n v="30.6122449"/>
    <n v="10"/>
    <n v="5"/>
    <n v="12000"/>
    <n v="10000"/>
    <n v="22000"/>
    <n v="1891.3313999999998"/>
    <n v="3782.6614"/>
  </r>
  <r>
    <x v="8"/>
    <x v="0"/>
    <x v="1"/>
    <n v="16919"/>
    <n v="758"/>
    <n v="4.480170223"/>
    <n v="1510.57"/>
    <n v="1.9927999999999999"/>
    <n v="52"/>
    <n v="29.049399999999999"/>
    <n v="6.8601583110000002"/>
    <n v="18"/>
    <n v="34.61538462"/>
    <n v="10"/>
    <n v="8"/>
    <n v="12000"/>
    <n v="16000"/>
    <n v="28000"/>
    <n v="1510.5688"/>
    <n v="3021.1387999999997"/>
  </r>
  <r>
    <x v="9"/>
    <x v="0"/>
    <x v="1"/>
    <n v="17773"/>
    <n v="802"/>
    <n v="4.5124627239999997"/>
    <n v="1886.89"/>
    <n v="2.3527"/>
    <n v="50"/>
    <n v="37.7378"/>
    <n v="6.2344139649999999"/>
    <n v="23"/>
    <n v="46"/>
    <n v="10"/>
    <n v="13"/>
    <n v="12000"/>
    <n v="26000"/>
    <n v="38000"/>
    <n v="1886.89"/>
    <n v="3773.78"/>
  </r>
  <r>
    <x v="10"/>
    <x v="0"/>
    <x v="1"/>
    <n v="17081"/>
    <n v="894"/>
    <n v="5.2338856040000001"/>
    <n v="1764.04"/>
    <n v="1.9732000000000001"/>
    <n v="50"/>
    <n v="35.280799999999999"/>
    <n v="5.5928411630000001"/>
    <n v="18"/>
    <n v="36"/>
    <n v="17"/>
    <n v="1"/>
    <n v="20400"/>
    <n v="2000"/>
    <n v="22400"/>
    <n v="1764.04"/>
    <n v="3528.08"/>
  </r>
  <r>
    <x v="11"/>
    <x v="0"/>
    <x v="1"/>
    <n v="14903"/>
    <n v="828"/>
    <n v="5.5559283370000001"/>
    <n v="1655.58"/>
    <n v="1.9995000000000001"/>
    <n v="46"/>
    <n v="35.990900000000003"/>
    <n v="5.5555555559999998"/>
    <n v="15"/>
    <n v="32.608695650000001"/>
    <n v="10"/>
    <n v="5"/>
    <n v="12000"/>
    <n v="10000"/>
    <n v="22000"/>
    <n v="1655.5814000000003"/>
    <n v="3311.1614"/>
  </r>
  <r>
    <x v="12"/>
    <x v="0"/>
    <x v="1"/>
    <n v="17587"/>
    <n v="895"/>
    <n v="5.0889861830000003"/>
    <n v="1750.93"/>
    <n v="1.9562999999999999"/>
    <n v="45"/>
    <n v="38.909599999999998"/>
    <n v="5.0279329610000003"/>
    <n v="16"/>
    <n v="35.555555560000002"/>
    <n v="13"/>
    <n v="3"/>
    <n v="15600"/>
    <n v="6000"/>
    <n v="21600"/>
    <n v="1750.9319999999998"/>
    <n v="3501.8620000000001"/>
  </r>
  <r>
    <x v="13"/>
    <x v="0"/>
    <x v="1"/>
    <n v="14303"/>
    <n v="805"/>
    <n v="5.6281898899999998"/>
    <n v="1971.58"/>
    <n v="2.4491999999999998"/>
    <n v="53"/>
    <n v="37.199599999999997"/>
    <n v="6.5838509319999998"/>
    <n v="20"/>
    <n v="37.73584906"/>
    <n v="10"/>
    <n v="10"/>
    <n v="12000"/>
    <n v="20000"/>
    <n v="32000"/>
    <n v="1971.5787999999998"/>
    <n v="3943.1587999999997"/>
  </r>
  <r>
    <x v="14"/>
    <x v="0"/>
    <x v="1"/>
    <n v="15245"/>
    <n v="879"/>
    <n v="5.7658248609999996"/>
    <n v="1823.17"/>
    <n v="2.0741000000000001"/>
    <n v="51"/>
    <n v="35.748399999999997"/>
    <n v="5.8020477819999998"/>
    <n v="19"/>
    <n v="37.254901959999998"/>
    <n v="19"/>
    <n v="0"/>
    <n v="22800"/>
    <n v="0"/>
    <n v="22800"/>
    <n v="1823.1683999999998"/>
    <n v="3646.3383999999996"/>
  </r>
  <r>
    <x v="15"/>
    <x v="0"/>
    <x v="1"/>
    <n v="14773"/>
    <n v="777"/>
    <n v="5.2595952070000003"/>
    <n v="1718.48"/>
    <n v="2.2117"/>
    <n v="46"/>
    <n v="37.3583"/>
    <n v="5.9202059199999999"/>
    <n v="18"/>
    <n v="39.130434780000002"/>
    <n v="14"/>
    <n v="4"/>
    <n v="16800"/>
    <n v="8000"/>
    <n v="24800"/>
    <n v="1718.4818"/>
    <n v="3436.9618"/>
  </r>
  <r>
    <x v="16"/>
    <x v="0"/>
    <x v="1"/>
    <n v="14031"/>
    <n v="877"/>
    <n v="6.2504454419999993"/>
    <n v="1904.94"/>
    <n v="2.1720999999999999"/>
    <n v="54"/>
    <n v="35.276699999999998"/>
    <n v="6.1573546180000003"/>
    <n v="24"/>
    <n v="44.444444440000005"/>
    <n v="16"/>
    <n v="8"/>
    <n v="19200"/>
    <n v="16000"/>
    <n v="35200"/>
    <n v="1904.9417999999998"/>
    <n v="3809.8818000000001"/>
  </r>
  <r>
    <x v="17"/>
    <x v="0"/>
    <x v="1"/>
    <n v="16689"/>
    <n v="703"/>
    <n v="4.2123554439999999"/>
    <n v="1962.18"/>
    <n v="2.7911999999999999"/>
    <n v="51"/>
    <n v="38.4741"/>
    <n v="7.2546230439999997"/>
    <n v="23"/>
    <n v="45.098039220000004"/>
    <n v="19"/>
    <n v="4"/>
    <n v="22800"/>
    <n v="8000"/>
    <n v="30800"/>
    <n v="1962.1791000000001"/>
    <n v="3924.3591000000001"/>
  </r>
  <r>
    <x v="18"/>
    <x v="0"/>
    <x v="1"/>
    <n v="17584"/>
    <n v="858"/>
    <n v="4.8794358509999993"/>
    <n v="1737.76"/>
    <n v="2.0253999999999999"/>
    <n v="49"/>
    <n v="35.464500000000001"/>
    <n v="5.7109557110000004"/>
    <n v="16"/>
    <n v="32.653061219999998"/>
    <n v="16"/>
    <n v="0"/>
    <n v="19200"/>
    <n v="0"/>
    <n v="19200"/>
    <n v="1737.7605000000001"/>
    <n v="3475.5205000000001"/>
  </r>
  <r>
    <x v="19"/>
    <x v="0"/>
    <x v="1"/>
    <n v="15602"/>
    <n v="749"/>
    <n v="4.8006665809999998"/>
    <n v="1779.76"/>
    <n v="2.3761999999999999"/>
    <n v="53"/>
    <n v="33.580399999999997"/>
    <n v="7.0761014690000001"/>
    <n v="23"/>
    <n v="43.396226419999998"/>
    <n v="18"/>
    <n v="5"/>
    <n v="21600"/>
    <n v="10000"/>
    <n v="31600"/>
    <n v="1779.7611999999999"/>
    <n v="3559.5212000000001"/>
  </r>
  <r>
    <x v="20"/>
    <x v="0"/>
    <x v="1"/>
    <n v="17260"/>
    <n v="887"/>
    <n v="5.1390498259999999"/>
    <n v="1866.33"/>
    <n v="2.1040999999999999"/>
    <n v="53"/>
    <n v="35.213799999999999"/>
    <n v="5.975197294"/>
    <n v="20"/>
    <n v="37.73584906"/>
    <n v="16"/>
    <n v="4"/>
    <n v="19200"/>
    <n v="8000"/>
    <n v="27200"/>
    <n v="1866.3314"/>
    <n v="3732.6614"/>
  </r>
  <r>
    <x v="21"/>
    <x v="0"/>
    <x v="1"/>
    <n v="14481"/>
    <n v="873"/>
    <n v="6.0285891860000005"/>
    <n v="1968.09"/>
    <n v="2.2544"/>
    <n v="53"/>
    <n v="37.133800000000001"/>
    <n v="6.0710194729999998"/>
    <n v="21"/>
    <n v="39.622641510000001"/>
    <n v="17"/>
    <n v="4"/>
    <n v="20400"/>
    <n v="8000"/>
    <n v="28400"/>
    <n v="1968.0914"/>
    <n v="3936.1813999999999"/>
  </r>
  <r>
    <x v="22"/>
    <x v="0"/>
    <x v="1"/>
    <n v="17497"/>
    <n v="728"/>
    <n v="4.160713265"/>
    <n v="1806.43"/>
    <n v="2.4813999999999998"/>
    <n v="45"/>
    <n v="40.142899999999997"/>
    <n v="6.1813186809999996"/>
    <n v="23"/>
    <n v="51.111111109999996"/>
    <n v="15"/>
    <n v="8"/>
    <n v="18000"/>
    <n v="16000"/>
    <n v="34000"/>
    <n v="1806.4304999999999"/>
    <n v="3612.8604999999998"/>
  </r>
  <r>
    <x v="23"/>
    <x v="0"/>
    <x v="1"/>
    <n v="14713"/>
    <n v="731"/>
    <n v="4.9683952969999998"/>
    <n v="1882.14"/>
    <n v="2.5747"/>
    <n v="45"/>
    <n v="41.825299999999999"/>
    <n v="6.1559507519999999"/>
    <n v="18"/>
    <n v="40"/>
    <n v="18"/>
    <n v="0"/>
    <n v="21600"/>
    <n v="0"/>
    <n v="21600"/>
    <n v="1882.1385"/>
    <n v="3764.2785000000003"/>
  </r>
  <r>
    <x v="24"/>
    <x v="0"/>
    <x v="1"/>
    <n v="14074"/>
    <n v="741"/>
    <n v="5.2650277110000001"/>
    <n v="1877.15"/>
    <n v="2.5333000000000001"/>
    <n v="46"/>
    <n v="40.807600000000001"/>
    <n v="6.2078272600000002"/>
    <n v="17"/>
    <n v="36.956521739999999"/>
    <n v="15"/>
    <n v="2"/>
    <n v="18000"/>
    <n v="4000"/>
    <n v="22000"/>
    <n v="1877.1496"/>
    <n v="3754.2996000000003"/>
  </r>
  <r>
    <x v="25"/>
    <x v="0"/>
    <x v="1"/>
    <n v="16267"/>
    <n v="844"/>
    <n v="5.1884182700000006"/>
    <n v="1500.25"/>
    <n v="1.7775000000000001"/>
    <n v="48"/>
    <n v="31.255199999999999"/>
    <n v="5.687203791"/>
    <n v="16"/>
    <n v="33.333333329999995"/>
    <n v="10"/>
    <n v="6"/>
    <n v="12000"/>
    <n v="12000"/>
    <n v="24000"/>
    <n v="1500.2495999999999"/>
    <n v="3000.4996000000001"/>
  </r>
  <r>
    <x v="26"/>
    <x v="0"/>
    <x v="1"/>
    <n v="15060"/>
    <n v="878"/>
    <n v="5.8300132800000002"/>
    <n v="1848.62"/>
    <n v="2.1055000000000001"/>
    <n v="50"/>
    <n v="36.9724"/>
    <n v="5.6947608199999999"/>
    <n v="15"/>
    <n v="30"/>
    <n v="15"/>
    <n v="0"/>
    <n v="18000"/>
    <n v="0"/>
    <n v="18000"/>
    <n v="1848.6200000000001"/>
    <n v="3697.24"/>
  </r>
  <r>
    <x v="27"/>
    <x v="0"/>
    <x v="1"/>
    <n v="14150"/>
    <n v="891"/>
    <n v="6.2968197879999996"/>
    <n v="1576.94"/>
    <n v="1.7699"/>
    <n v="52"/>
    <n v="30.325800000000001"/>
    <n v="5.836139169"/>
    <n v="24"/>
    <n v="46.15384615"/>
    <n v="14"/>
    <n v="10"/>
    <n v="16800"/>
    <n v="20000"/>
    <n v="36800"/>
    <n v="1576.9416000000001"/>
    <n v="3153.8816000000002"/>
  </r>
  <r>
    <x v="28"/>
    <x v="0"/>
    <x v="1"/>
    <n v="16422"/>
    <n v="743"/>
    <n v="4.5244184629999999"/>
    <n v="1817.01"/>
    <n v="2.4455"/>
    <n v="48"/>
    <n v="37.854399999999998"/>
    <n v="6.4602960969999996"/>
    <n v="16"/>
    <n v="33.333333329999995"/>
    <n v="10"/>
    <n v="6"/>
    <n v="12000"/>
    <n v="12000"/>
    <n v="24000"/>
    <n v="1817.0111999999999"/>
    <n v="3634.0212000000001"/>
  </r>
  <r>
    <x v="29"/>
    <x v="0"/>
    <x v="1"/>
    <n v="16379"/>
    <n v="758"/>
    <n v="4.6278771599999997"/>
    <n v="1516.52"/>
    <n v="2.0007000000000001"/>
    <n v="52"/>
    <n v="29.163799999999998"/>
    <n v="6.8601583110000002"/>
    <n v="21"/>
    <n v="40.38461538"/>
    <n v="10"/>
    <n v="11"/>
    <n v="12000"/>
    <n v="22000"/>
    <n v="34000"/>
    <n v="1516.5175999999999"/>
    <n v="3033.0375999999997"/>
  </r>
  <r>
    <x v="0"/>
    <x v="1"/>
    <x v="1"/>
    <n v="16282"/>
    <n v="781"/>
    <n v="4.7967080209999997"/>
    <n v="1715.24"/>
    <n v="2.1962000000000002"/>
    <n v="52"/>
    <n v="32.985399999999998"/>
    <n v="6.6581306019999991"/>
    <n v="16"/>
    <n v="30.76923077"/>
    <n v="15"/>
    <n v="1"/>
    <n v="18000"/>
    <n v="2000"/>
    <n v="20000"/>
    <n v="1715.2408"/>
    <n v="3430.4808000000003"/>
  </r>
  <r>
    <x v="1"/>
    <x v="1"/>
    <x v="1"/>
    <n v="14804"/>
    <n v="736"/>
    <n v="4.971629289"/>
    <n v="1997.62"/>
    <n v="2.7141999999999999"/>
    <n v="51"/>
    <n v="39.168999999999997"/>
    <n v="6.9293478259999999"/>
    <n v="18"/>
    <n v="35.294117650000004"/>
    <n v="16"/>
    <n v="2"/>
    <n v="19200"/>
    <n v="4000"/>
    <n v="23200"/>
    <n v="1997.6189999999999"/>
    <n v="3995.2389999999996"/>
  </r>
  <r>
    <x v="2"/>
    <x v="1"/>
    <x v="1"/>
    <n v="14658"/>
    <n v="818"/>
    <n v="5.5805703370000002"/>
    <n v="1746.25"/>
    <n v="2.1347999999999998"/>
    <n v="46"/>
    <n v="37.962000000000003"/>
    <n v="5.6234718830000006"/>
    <n v="22"/>
    <n v="47.826086960000005"/>
    <n v="17"/>
    <n v="5"/>
    <n v="20400"/>
    <n v="10000"/>
    <n v="30400"/>
    <n v="1746.2520000000002"/>
    <n v="3492.5020000000004"/>
  </r>
  <r>
    <x v="3"/>
    <x v="1"/>
    <x v="1"/>
    <n v="17984"/>
    <n v="802"/>
    <n v="4.4595195730000006"/>
    <n v="1587.35"/>
    <n v="1.9792000000000001"/>
    <n v="53"/>
    <n v="29.95"/>
    <n v="6.6084788029999997"/>
    <n v="16"/>
    <n v="30.18867925"/>
    <n v="14"/>
    <n v="2"/>
    <n v="16800"/>
    <n v="4000"/>
    <n v="20800"/>
    <n v="1587.35"/>
    <n v="3174.7"/>
  </r>
  <r>
    <x v="4"/>
    <x v="1"/>
    <x v="1"/>
    <n v="15100"/>
    <n v="714"/>
    <n v="4.7284768210000001"/>
    <n v="1998.58"/>
    <n v="2.7991000000000001"/>
    <n v="53"/>
    <n v="37.709099999999999"/>
    <n v="7.4229691880000006"/>
    <n v="23"/>
    <n v="43.396226419999998"/>
    <n v="10"/>
    <n v="13"/>
    <n v="12000"/>
    <n v="26000"/>
    <n v="38000"/>
    <n v="1998.5823"/>
    <n v="3997.1623"/>
  </r>
  <r>
    <x v="5"/>
    <x v="1"/>
    <x v="1"/>
    <n v="14739"/>
    <n v="849"/>
    <n v="5.7602279669999996"/>
    <n v="1622.84"/>
    <n v="1.9115"/>
    <n v="49"/>
    <n v="33.119199999999999"/>
    <n v="5.7714958779999996"/>
    <n v="19"/>
    <n v="38.775510199999999"/>
    <n v="18"/>
    <n v="1"/>
    <n v="21600"/>
    <n v="2000"/>
    <n v="23600"/>
    <n v="1622.8407999999999"/>
    <n v="3245.6808000000001"/>
  </r>
  <r>
    <x v="6"/>
    <x v="1"/>
    <x v="1"/>
    <n v="15330"/>
    <n v="879"/>
    <n v="5.7338551860000004"/>
    <n v="1554.53"/>
    <n v="1.7685"/>
    <n v="53"/>
    <n v="29.3308"/>
    <n v="6.0295790670000002"/>
    <n v="23"/>
    <n v="43.396226419999998"/>
    <n v="13"/>
    <n v="10"/>
    <n v="15600"/>
    <n v="20000"/>
    <n v="35600"/>
    <n v="1554.5324000000001"/>
    <n v="3109.0623999999998"/>
  </r>
  <r>
    <x v="7"/>
    <x v="1"/>
    <x v="1"/>
    <n v="17518"/>
    <n v="701"/>
    <n v="4.0015983560000006"/>
    <n v="1726.8"/>
    <n v="2.4632999999999998"/>
    <n v="45"/>
    <n v="38.3733"/>
    <n v="6.4194008560000002"/>
    <n v="17"/>
    <n v="37.777777780000001"/>
    <n v="16"/>
    <n v="1"/>
    <n v="19200"/>
    <n v="2000"/>
    <n v="21200"/>
    <n v="1726.7985000000001"/>
    <n v="3453.5985000000001"/>
  </r>
  <r>
    <x v="8"/>
    <x v="1"/>
    <x v="1"/>
    <n v="15645"/>
    <n v="744"/>
    <n v="4.7555129430000003"/>
    <n v="1755.84"/>
    <n v="2.36"/>
    <n v="46"/>
    <n v="38.170400000000001"/>
    <n v="6.1827956990000006"/>
    <n v="22"/>
    <n v="47.826086960000005"/>
    <n v="11"/>
    <n v="11"/>
    <n v="13200"/>
    <n v="22000"/>
    <n v="35200"/>
    <n v="1755.8384000000001"/>
    <n v="3511.6783999999998"/>
  </r>
  <r>
    <x v="9"/>
    <x v="1"/>
    <x v="1"/>
    <n v="14999"/>
    <n v="845"/>
    <n v="5.6337089139999996"/>
    <n v="1809.6"/>
    <n v="2.1415000000000002"/>
    <n v="47"/>
    <n v="38.502099999999999"/>
    <n v="5.5621301780000003"/>
    <n v="23"/>
    <n v="48.93617021"/>
    <n v="10"/>
    <n v="13"/>
    <n v="12000"/>
    <n v="26000"/>
    <n v="38000"/>
    <n v="1809.5987"/>
    <n v="3619.1986999999999"/>
  </r>
  <r>
    <x v="10"/>
    <x v="1"/>
    <x v="1"/>
    <n v="16257"/>
    <n v="788"/>
    <n v="4.8471427689999995"/>
    <n v="1772.17"/>
    <n v="2.2488999999999999"/>
    <n v="49"/>
    <n v="36.166699999999999"/>
    <n v="6.2182741120000005"/>
    <n v="24"/>
    <n v="48.979591839999998"/>
    <n v="10"/>
    <n v="14"/>
    <n v="12000"/>
    <n v="28000"/>
    <n v="40000"/>
    <n v="1772.1683"/>
    <n v="3544.3383000000003"/>
  </r>
  <r>
    <x v="11"/>
    <x v="1"/>
    <x v="1"/>
    <n v="16702"/>
    <n v="814"/>
    <n v="4.873667824"/>
    <n v="1802.36"/>
    <n v="2.2141999999999999"/>
    <n v="54"/>
    <n v="33.377000000000002"/>
    <n v="6.6339066340000006"/>
    <n v="17"/>
    <n v="31.481481479999999"/>
    <n v="14"/>
    <n v="3"/>
    <n v="16800"/>
    <n v="6000"/>
    <n v="22800"/>
    <n v="1802.3580000000002"/>
    <n v="3604.7179999999998"/>
  </r>
  <r>
    <x v="12"/>
    <x v="1"/>
    <x v="1"/>
    <n v="16104"/>
    <n v="897"/>
    <n v="5.5700447090000003"/>
    <n v="1669.26"/>
    <n v="1.8609"/>
    <n v="45"/>
    <n v="37.094700000000003"/>
    <n v="5.0167224080000006"/>
    <n v="21"/>
    <n v="46.666666669999998"/>
    <n v="15"/>
    <n v="6"/>
    <n v="18000"/>
    <n v="12000"/>
    <n v="30000"/>
    <n v="1669.2615000000001"/>
    <n v="3338.5214999999998"/>
  </r>
  <r>
    <x v="13"/>
    <x v="1"/>
    <x v="1"/>
    <n v="16009"/>
    <n v="715"/>
    <n v="4.4662377410000005"/>
    <n v="1861.25"/>
    <n v="2.6031"/>
    <n v="51"/>
    <n v="36.495100000000001"/>
    <n v="7.1328671329999995"/>
    <n v="21"/>
    <n v="41.176470590000001"/>
    <n v="17"/>
    <n v="4"/>
    <n v="20400"/>
    <n v="8000"/>
    <n v="28400"/>
    <n v="1861.2501"/>
    <n v="3722.5001000000002"/>
  </r>
  <r>
    <x v="14"/>
    <x v="1"/>
    <x v="1"/>
    <n v="15516"/>
    <n v="710"/>
    <n v="4.5759216289999998"/>
    <n v="1645.19"/>
    <n v="2.3172000000000001"/>
    <n v="46"/>
    <n v="35.765000000000001"/>
    <n v="6.4788732390000003"/>
    <n v="23"/>
    <n v="50"/>
    <n v="12"/>
    <n v="11"/>
    <n v="14400"/>
    <n v="22000"/>
    <n v="36400"/>
    <n v="1645.19"/>
    <n v="3290.38"/>
  </r>
  <r>
    <x v="15"/>
    <x v="1"/>
    <x v="1"/>
    <n v="16093"/>
    <n v="731"/>
    <n v="4.5423476049999998"/>
    <n v="1929.13"/>
    <n v="2.6389999999999998"/>
    <n v="49"/>
    <n v="39.369999999999997"/>
    <n v="6.7031463750000002"/>
    <n v="19"/>
    <n v="38.775510199999999"/>
    <n v="10"/>
    <n v="9"/>
    <n v="12000"/>
    <n v="18000"/>
    <n v="30000"/>
    <n v="1929.1299999999999"/>
    <n v="3858.26"/>
  </r>
  <r>
    <x v="16"/>
    <x v="1"/>
    <x v="1"/>
    <n v="14978"/>
    <n v="822"/>
    <n v="5.4880491390000001"/>
    <n v="1630.72"/>
    <n v="1.9838"/>
    <n v="51"/>
    <n v="31.974900000000002"/>
    <n v="6.2043795619999997"/>
    <n v="22"/>
    <n v="43.137254900000002"/>
    <n v="15"/>
    <n v="7"/>
    <n v="18000"/>
    <n v="14000"/>
    <n v="32000"/>
    <n v="1630.7199000000001"/>
    <n v="3261.4399000000003"/>
  </r>
  <r>
    <x v="17"/>
    <x v="1"/>
    <x v="1"/>
    <n v="17154"/>
    <n v="727"/>
    <n v="4.238078582"/>
    <n v="1890.88"/>
    <n v="2.6009000000000002"/>
    <n v="54"/>
    <n v="35.016300000000001"/>
    <n v="7.4277854200000011"/>
    <n v="17"/>
    <n v="31.481481479999999"/>
    <n v="12"/>
    <n v="5"/>
    <n v="14400"/>
    <n v="10000"/>
    <n v="24400"/>
    <n v="1890.8802000000001"/>
    <n v="3781.7602000000002"/>
  </r>
  <r>
    <x v="18"/>
    <x v="1"/>
    <x v="1"/>
    <n v="16705"/>
    <n v="849"/>
    <n v="5.0823106850000004"/>
    <n v="1762.34"/>
    <n v="2.0758000000000001"/>
    <n v="54"/>
    <n v="32.635899999999999"/>
    <n v="6.3604240280000006"/>
    <n v="22"/>
    <n v="40.74074074"/>
    <n v="19"/>
    <n v="3"/>
    <n v="22800"/>
    <n v="6000"/>
    <n v="28800"/>
    <n v="1762.3386"/>
    <n v="3524.6786000000002"/>
  </r>
  <r>
    <x v="19"/>
    <x v="1"/>
    <x v="1"/>
    <n v="16499"/>
    <n v="819"/>
    <n v="4.9639372079999999"/>
    <n v="1942.34"/>
    <n v="2.3715999999999999"/>
    <n v="50"/>
    <n v="38.846800000000002"/>
    <n v="6.1050061050000002"/>
    <n v="22"/>
    <n v="44"/>
    <n v="11"/>
    <n v="11"/>
    <n v="13200"/>
    <n v="22000"/>
    <n v="35200"/>
    <n v="1942.3400000000001"/>
    <n v="3884.6800000000003"/>
  </r>
  <r>
    <x v="20"/>
    <x v="1"/>
    <x v="1"/>
    <n v="14276"/>
    <n v="817"/>
    <n v="5.7228915659999995"/>
    <n v="1693.36"/>
    <n v="2.0727000000000002"/>
    <n v="51"/>
    <n v="33.203099999999999"/>
    <n v="6.2423500609999998"/>
    <n v="19"/>
    <n v="37.254901959999998"/>
    <n v="15"/>
    <n v="4"/>
    <n v="18000"/>
    <n v="8000"/>
    <n v="26000"/>
    <n v="1693.3580999999999"/>
    <n v="3386.7181"/>
  </r>
  <r>
    <x v="21"/>
    <x v="1"/>
    <x v="1"/>
    <n v="15452"/>
    <n v="736"/>
    <n v="4.7631374579999992"/>
    <n v="1515.06"/>
    <n v="2.0585"/>
    <n v="53"/>
    <n v="28.585999999999999"/>
    <n v="7.2010869569999993"/>
    <n v="22"/>
    <n v="41.509433959999996"/>
    <n v="13"/>
    <n v="9"/>
    <n v="15600"/>
    <n v="18000"/>
    <n v="33600"/>
    <n v="1515.058"/>
    <n v="3030.1179999999999"/>
  </r>
  <r>
    <x v="22"/>
    <x v="1"/>
    <x v="1"/>
    <n v="17180"/>
    <n v="759"/>
    <n v="4.4179278230000003"/>
    <n v="1556.65"/>
    <n v="2.0508999999999999"/>
    <n v="53"/>
    <n v="29.370799999999999"/>
    <n v="6.9828721999999992"/>
    <n v="22"/>
    <n v="41.509433959999996"/>
    <n v="11"/>
    <n v="11"/>
    <n v="13200"/>
    <n v="22000"/>
    <n v="35200"/>
    <n v="1556.6523999999999"/>
    <n v="3113.3024"/>
  </r>
  <r>
    <x v="23"/>
    <x v="1"/>
    <x v="1"/>
    <n v="16875"/>
    <n v="883"/>
    <n v="5.2325925930000006"/>
    <n v="1619.02"/>
    <n v="1.8334999999999999"/>
    <n v="51"/>
    <n v="31.7455"/>
    <n v="5.7757644390000005"/>
    <n v="24"/>
    <n v="47.058823529999998"/>
    <n v="15"/>
    <n v="9"/>
    <n v="18000"/>
    <n v="18000"/>
    <n v="36000"/>
    <n v="1619.0205000000001"/>
    <n v="3238.0405000000001"/>
  </r>
  <r>
    <x v="24"/>
    <x v="1"/>
    <x v="1"/>
    <n v="16391"/>
    <n v="811"/>
    <n v="4.947837228"/>
    <n v="1686.31"/>
    <n v="2.0792999999999999"/>
    <n v="45"/>
    <n v="37.473599999999998"/>
    <n v="5.5487053020000001"/>
    <n v="24"/>
    <n v="53.333333330000002"/>
    <n v="11"/>
    <n v="13"/>
    <n v="13200"/>
    <n v="26000"/>
    <n v="39200"/>
    <n v="1686.3119999999999"/>
    <n v="3372.6219999999998"/>
  </r>
  <r>
    <x v="25"/>
    <x v="1"/>
    <x v="1"/>
    <n v="17930"/>
    <n v="834"/>
    <n v="4.6514221969999996"/>
    <n v="1917.06"/>
    <n v="2.2986"/>
    <n v="50"/>
    <n v="38.341200000000001"/>
    <n v="5.995203837"/>
    <n v="16"/>
    <n v="32"/>
    <n v="14"/>
    <n v="2"/>
    <n v="16800"/>
    <n v="4000"/>
    <n v="20800"/>
    <n v="1917.06"/>
    <n v="3834.12"/>
  </r>
  <r>
    <x v="26"/>
    <x v="1"/>
    <x v="1"/>
    <n v="15857"/>
    <n v="859"/>
    <n v="5.4171659200000004"/>
    <n v="1967.61"/>
    <n v="2.2906"/>
    <n v="47"/>
    <n v="41.863999999999997"/>
    <n v="5.4714784629999995"/>
    <n v="16"/>
    <n v="34.04255319"/>
    <n v="12"/>
    <n v="4"/>
    <n v="14400"/>
    <n v="8000"/>
    <n v="22400"/>
    <n v="1967.6079999999999"/>
    <n v="3935.2179999999998"/>
  </r>
  <r>
    <x v="27"/>
    <x v="1"/>
    <x v="1"/>
    <n v="15352"/>
    <n v="801"/>
    <n v="5.2175612300000003"/>
    <n v="1585.62"/>
    <n v="1.9796"/>
    <n v="51"/>
    <n v="31.090599999999998"/>
    <n v="6.3670411989999991"/>
    <n v="21"/>
    <n v="41.176470590000001"/>
    <n v="11"/>
    <n v="10"/>
    <n v="13200"/>
    <n v="20000"/>
    <n v="33200"/>
    <n v="1585.6206"/>
    <n v="3171.2406000000001"/>
  </r>
  <r>
    <x v="28"/>
    <x v="1"/>
    <x v="1"/>
    <n v="15387"/>
    <n v="769"/>
    <n v="4.9977253529999999"/>
    <n v="1852.97"/>
    <n v="2.4096000000000002"/>
    <n v="51"/>
    <n v="36.332700000000003"/>
    <n v="6.6319895970000005"/>
    <n v="15"/>
    <n v="29.41176471"/>
    <n v="10"/>
    <n v="5"/>
    <n v="12000"/>
    <n v="10000"/>
    <n v="22000"/>
    <n v="1852.9677000000001"/>
    <n v="3705.9377000000004"/>
  </r>
  <r>
    <x v="29"/>
    <x v="1"/>
    <x v="1"/>
    <n v="17681"/>
    <n v="788"/>
    <n v="4.4567614950000003"/>
    <n v="1627.13"/>
    <n v="2.0649000000000002"/>
    <n v="49"/>
    <n v="33.206699999999998"/>
    <n v="6.2182741120000005"/>
    <n v="15"/>
    <n v="30.6122449"/>
    <n v="14"/>
    <n v="1"/>
    <n v="16800"/>
    <n v="2000"/>
    <n v="18800"/>
    <n v="1627.1282999999999"/>
    <n v="3254.2583"/>
  </r>
  <r>
    <x v="0"/>
    <x v="2"/>
    <x v="1"/>
    <n v="16680"/>
    <n v="739"/>
    <n v="4.4304556350000004"/>
    <n v="1830.77"/>
    <n v="2.4773999999999998"/>
    <n v="46"/>
    <n v="39.799300000000002"/>
    <n v="6.2246278760000004"/>
    <n v="15"/>
    <n v="32.608695650000001"/>
    <n v="13"/>
    <n v="2"/>
    <n v="15600"/>
    <n v="4000"/>
    <n v="19600"/>
    <n v="1830.7678000000001"/>
    <n v="3661.5378000000001"/>
  </r>
  <r>
    <x v="1"/>
    <x v="2"/>
    <x v="1"/>
    <n v="16043"/>
    <n v="706"/>
    <n v="4.4006731910000001"/>
    <n v="1850.98"/>
    <n v="2.6217999999999999"/>
    <n v="53"/>
    <n v="34.924199999999999"/>
    <n v="7.5070821529999998"/>
    <n v="24"/>
    <n v="45.283018869999999"/>
    <n v="10"/>
    <n v="14"/>
    <n v="12000"/>
    <n v="28000"/>
    <n v="40000"/>
    <n v="1850.9826"/>
    <n v="3701.9625999999998"/>
  </r>
  <r>
    <x v="2"/>
    <x v="2"/>
    <x v="1"/>
    <n v="17293"/>
    <n v="703"/>
    <n v="4.065228705"/>
    <n v="1518.51"/>
    <n v="2.16"/>
    <n v="54"/>
    <n v="28.1206"/>
    <n v="7.6813655760000001"/>
    <n v="15"/>
    <n v="27.777777780000001"/>
    <n v="13"/>
    <n v="2"/>
    <n v="15600"/>
    <n v="4000"/>
    <n v="19600"/>
    <n v="1518.5124000000001"/>
    <n v="3037.0223999999998"/>
  </r>
  <r>
    <x v="3"/>
    <x v="2"/>
    <x v="1"/>
    <n v="16377"/>
    <n v="875"/>
    <n v="5.3428588870000002"/>
    <n v="1669.71"/>
    <n v="1.9081999999999999"/>
    <n v="51"/>
    <n v="32.739400000000003"/>
    <n v="5.8285714290000001"/>
    <n v="24"/>
    <n v="47.058823529999998"/>
    <n v="15"/>
    <n v="9"/>
    <n v="18000"/>
    <n v="18000"/>
    <n v="36000"/>
    <n v="1669.7094000000002"/>
    <n v="3339.4194000000002"/>
  </r>
  <r>
    <x v="4"/>
    <x v="2"/>
    <x v="1"/>
    <n v="17067"/>
    <n v="897"/>
    <n v="5.2557567240000003"/>
    <n v="1649.87"/>
    <n v="1.8392999999999999"/>
    <n v="45"/>
    <n v="36.663800000000002"/>
    <n v="5.0167224080000006"/>
    <n v="17"/>
    <n v="37.777777780000001"/>
    <n v="11"/>
    <n v="6"/>
    <n v="13200"/>
    <n v="12000"/>
    <n v="25200"/>
    <n v="1649.8710000000001"/>
    <n v="3299.741"/>
  </r>
  <r>
    <x v="5"/>
    <x v="2"/>
    <x v="1"/>
    <n v="14819"/>
    <n v="758"/>
    <n v="5.1150549969999997"/>
    <n v="1918.35"/>
    <n v="2.5308000000000002"/>
    <n v="53"/>
    <n v="36.195300000000003"/>
    <n v="6.9920844329999996"/>
    <n v="16"/>
    <n v="30.18867925"/>
    <n v="11"/>
    <n v="5"/>
    <n v="13200"/>
    <n v="10000"/>
    <n v="23200"/>
    <n v="1918.3509000000001"/>
    <n v="3836.7008999999998"/>
  </r>
  <r>
    <x v="6"/>
    <x v="2"/>
    <x v="1"/>
    <n v="17789"/>
    <n v="852"/>
    <n v="4.7894766429999995"/>
    <n v="1943.78"/>
    <n v="2.2814000000000001"/>
    <n v="54"/>
    <n v="35.995899999999999"/>
    <n v="6.3380281690000002"/>
    <n v="24"/>
    <n v="44.444444440000005"/>
    <n v="13"/>
    <n v="11"/>
    <n v="15600"/>
    <n v="22000"/>
    <n v="37600"/>
    <n v="1943.7785999999999"/>
    <n v="3887.5585999999998"/>
  </r>
  <r>
    <x v="7"/>
    <x v="2"/>
    <x v="1"/>
    <n v="14305"/>
    <n v="851"/>
    <n v="5.9489688919999999"/>
    <n v="1590.87"/>
    <n v="1.8694"/>
    <n v="47"/>
    <n v="33.848300000000002"/>
    <n v="5.5229142189999996"/>
    <n v="22"/>
    <n v="46.808510640000002"/>
    <n v="14"/>
    <n v="8"/>
    <n v="16800"/>
    <n v="16000"/>
    <n v="32800"/>
    <n v="1590.8701000000001"/>
    <n v="3181.7401"/>
  </r>
  <r>
    <x v="8"/>
    <x v="2"/>
    <x v="1"/>
    <n v="16840"/>
    <n v="730"/>
    <n v="4.3349168650000003"/>
    <n v="1920.39"/>
    <n v="2.6307"/>
    <n v="54"/>
    <n v="35.562800000000003"/>
    <n v="7.3972602740000006"/>
    <n v="18"/>
    <n v="33.333333329999995"/>
    <n v="14"/>
    <n v="4"/>
    <n v="16800"/>
    <n v="8000"/>
    <n v="24800"/>
    <n v="1920.3912000000003"/>
    <n v="3840.7812000000004"/>
  </r>
  <r>
    <x v="9"/>
    <x v="2"/>
    <x v="1"/>
    <n v="15017"/>
    <n v="761"/>
    <n v="5.0675900650000001"/>
    <n v="1653.81"/>
    <n v="2.1732"/>
    <n v="53"/>
    <n v="31.204000000000001"/>
    <n v="6.9645203680000005"/>
    <n v="19"/>
    <n v="35.849056600000004"/>
    <n v="15"/>
    <n v="4"/>
    <n v="18000"/>
    <n v="8000"/>
    <n v="26000"/>
    <n v="1653.8120000000001"/>
    <n v="3307.6220000000003"/>
  </r>
  <r>
    <x v="10"/>
    <x v="2"/>
    <x v="1"/>
    <n v="14379"/>
    <n v="749"/>
    <n v="5.2089853259999996"/>
    <n v="1707.5"/>
    <n v="2.2797000000000001"/>
    <n v="47"/>
    <n v="36.329799999999999"/>
    <n v="6.2750333779999998"/>
    <n v="19"/>
    <n v="40.425531910000004"/>
    <n v="10"/>
    <n v="9"/>
    <n v="12000"/>
    <n v="18000"/>
    <n v="30000"/>
    <n v="1707.5005999999998"/>
    <n v="3415.0005999999998"/>
  </r>
  <r>
    <x v="11"/>
    <x v="2"/>
    <x v="1"/>
    <n v="16988"/>
    <n v="761"/>
    <n v="4.4796326820000001"/>
    <n v="1762.72"/>
    <n v="2.3163"/>
    <n v="52"/>
    <n v="33.898499999999999"/>
    <n v="6.8331143230000002"/>
    <n v="16"/>
    <n v="30.76923077"/>
    <n v="11"/>
    <n v="5"/>
    <n v="13200"/>
    <n v="10000"/>
    <n v="23200"/>
    <n v="1762.722"/>
    <n v="3525.442"/>
  </r>
  <r>
    <x v="12"/>
    <x v="2"/>
    <x v="1"/>
    <n v="14262"/>
    <n v="861"/>
    <n v="6.0370214560000006"/>
    <n v="1942.3"/>
    <n v="2.2559"/>
    <n v="47"/>
    <n v="41.325499999999998"/>
    <n v="5.4587688730000004"/>
    <n v="20"/>
    <n v="42.553191489999996"/>
    <n v="14"/>
    <n v="6"/>
    <n v="16800"/>
    <n v="12000"/>
    <n v="28800"/>
    <n v="1942.2984999999999"/>
    <n v="3884.5985000000001"/>
  </r>
  <r>
    <x v="13"/>
    <x v="2"/>
    <x v="1"/>
    <n v="15647"/>
    <n v="807"/>
    <n v="5.157538186"/>
    <n v="1812.7"/>
    <n v="2.2462"/>
    <n v="50"/>
    <n v="36.253999999999998"/>
    <n v="6.1957868649999996"/>
    <n v="17"/>
    <n v="34"/>
    <n v="14"/>
    <n v="3"/>
    <n v="16800"/>
    <n v="6000"/>
    <n v="22800"/>
    <n v="1812.6999999999998"/>
    <n v="3625.3999999999996"/>
  </r>
  <r>
    <x v="14"/>
    <x v="2"/>
    <x v="1"/>
    <n v="16384"/>
    <n v="723"/>
    <n v="4.4128417970000005"/>
    <n v="1632.39"/>
    <n v="2.2578"/>
    <n v="46"/>
    <n v="35.486699999999999"/>
    <n v="6.3623789759999996"/>
    <n v="18"/>
    <n v="39.130434780000002"/>
    <n v="17"/>
    <n v="1"/>
    <n v="20400"/>
    <n v="2000"/>
    <n v="22400"/>
    <n v="1632.3881999999999"/>
    <n v="3264.7781999999997"/>
  </r>
  <r>
    <x v="15"/>
    <x v="2"/>
    <x v="1"/>
    <n v="16983"/>
    <n v="720"/>
    <n v="4.2395336510000003"/>
    <n v="1629.18"/>
    <n v="2.2627999999999999"/>
    <n v="49"/>
    <n v="33.248600000000003"/>
    <n v="6.8055555559999998"/>
    <n v="23"/>
    <n v="46.938775509999999"/>
    <n v="11"/>
    <n v="12"/>
    <n v="13200"/>
    <n v="24000"/>
    <n v="37200"/>
    <n v="1629.1814000000002"/>
    <n v="3258.3614000000002"/>
  </r>
  <r>
    <x v="16"/>
    <x v="2"/>
    <x v="1"/>
    <n v="14094"/>
    <n v="775"/>
    <n v="5.4987938129999998"/>
    <n v="1558.44"/>
    <n v="2.0108999999999999"/>
    <n v="49"/>
    <n v="31.8049"/>
    <n v="6.3225806450000004"/>
    <n v="22"/>
    <n v="44.897959180000001"/>
    <n v="14"/>
    <n v="8"/>
    <n v="16800"/>
    <n v="16000"/>
    <n v="32800"/>
    <n v="1558.4401"/>
    <n v="3116.8801000000003"/>
  </r>
  <r>
    <x v="17"/>
    <x v="2"/>
    <x v="1"/>
    <n v="16382"/>
    <n v="884"/>
    <n v="5.3961665239999999"/>
    <n v="1562.57"/>
    <n v="1.7676000000000001"/>
    <n v="48"/>
    <n v="32.5535"/>
    <n v="5.4298642530000008"/>
    <n v="15"/>
    <n v="31.25"/>
    <n v="12"/>
    <n v="3"/>
    <n v="14400"/>
    <n v="6000"/>
    <n v="20400"/>
    <n v="1562.568"/>
    <n v="3125.1379999999999"/>
  </r>
  <r>
    <x v="18"/>
    <x v="2"/>
    <x v="1"/>
    <n v="16476"/>
    <n v="798"/>
    <n v="4.8434085940000005"/>
    <n v="1964.91"/>
    <n v="2.4622999999999999"/>
    <n v="50"/>
    <n v="39.298200000000001"/>
    <n v="6.2656641599999991"/>
    <n v="15"/>
    <n v="30"/>
    <n v="12"/>
    <n v="3"/>
    <n v="14400"/>
    <n v="6000"/>
    <n v="20400"/>
    <n v="1964.91"/>
    <n v="3929.82"/>
  </r>
  <r>
    <x v="19"/>
    <x v="2"/>
    <x v="1"/>
    <n v="16608"/>
    <n v="711"/>
    <n v="4.2810693640000004"/>
    <n v="1699.23"/>
    <n v="2.3898999999999999"/>
    <n v="51"/>
    <n v="33.318199999999997"/>
    <n v="7.1729957809999991"/>
    <n v="21"/>
    <n v="41.176470590000001"/>
    <n v="19"/>
    <n v="2"/>
    <n v="22800"/>
    <n v="4000"/>
    <n v="26800"/>
    <n v="1699.2281999999998"/>
    <n v="3398.4582"/>
  </r>
  <r>
    <x v="20"/>
    <x v="2"/>
    <x v="1"/>
    <n v="16733"/>
    <n v="774"/>
    <n v="4.6255901509999999"/>
    <n v="1625.94"/>
    <n v="2.1006999999999998"/>
    <n v="46"/>
    <n v="35.346499999999999"/>
    <n v="5.9431524549999999"/>
    <n v="22"/>
    <n v="47.826086960000005"/>
    <n v="15"/>
    <n v="7"/>
    <n v="18000"/>
    <n v="14000"/>
    <n v="32000"/>
    <n v="1625.9389999999999"/>
    <n v="3251.8789999999999"/>
  </r>
  <r>
    <x v="21"/>
    <x v="2"/>
    <x v="1"/>
    <n v="15016"/>
    <n v="880"/>
    <n v="5.8604155569999996"/>
    <n v="1919.67"/>
    <n v="2.1814"/>
    <n v="47"/>
    <n v="40.844000000000001"/>
    <n v="5.3409090909999994"/>
    <n v="20"/>
    <n v="42.553191489999996"/>
    <n v="18"/>
    <n v="2"/>
    <n v="21600"/>
    <n v="4000"/>
    <n v="25600"/>
    <n v="1919.6680000000001"/>
    <n v="3839.3380000000002"/>
  </r>
  <r>
    <x v="22"/>
    <x v="2"/>
    <x v="1"/>
    <n v="17397"/>
    <n v="842"/>
    <n v="4.8399149279999998"/>
    <n v="1525.44"/>
    <n v="1.8117000000000001"/>
    <n v="51"/>
    <n v="29.910599999999999"/>
    <n v="6.0570071259999994"/>
    <n v="21"/>
    <n v="41.176470590000001"/>
    <n v="19"/>
    <n v="2"/>
    <n v="22800"/>
    <n v="4000"/>
    <n v="26800"/>
    <n v="1525.4405999999999"/>
    <n v="3050.8806"/>
  </r>
  <r>
    <x v="23"/>
    <x v="2"/>
    <x v="1"/>
    <n v="15111"/>
    <n v="894"/>
    <n v="5.9162199720000004"/>
    <n v="1657.77"/>
    <n v="1.8543000000000001"/>
    <n v="50"/>
    <n v="33.1554"/>
    <n v="5.5928411630000001"/>
    <n v="16"/>
    <n v="32"/>
    <n v="14"/>
    <n v="2"/>
    <n v="16800"/>
    <n v="4000"/>
    <n v="20800"/>
    <n v="1657.77"/>
    <n v="3315.54"/>
  </r>
  <r>
    <x v="24"/>
    <x v="2"/>
    <x v="1"/>
    <n v="17776"/>
    <n v="827"/>
    <n v="4.6523402339999995"/>
    <n v="1765.23"/>
    <n v="2.1345000000000001"/>
    <n v="52"/>
    <n v="33.9467"/>
    <n v="6.2877871829999998"/>
    <n v="20"/>
    <n v="38.46153846"/>
    <n v="19"/>
    <n v="1"/>
    <n v="22800"/>
    <n v="2000"/>
    <n v="24800"/>
    <n v="1765.2284"/>
    <n v="3530.4584"/>
  </r>
  <r>
    <x v="25"/>
    <x v="2"/>
    <x v="1"/>
    <n v="15862"/>
    <n v="759"/>
    <n v="4.7850208040000002"/>
    <n v="1896.96"/>
    <n v="2.4992999999999999"/>
    <n v="50"/>
    <n v="37.9392"/>
    <n v="6.5876152830000008"/>
    <n v="15"/>
    <n v="30"/>
    <n v="12"/>
    <n v="3"/>
    <n v="14400"/>
    <n v="6000"/>
    <n v="20400"/>
    <n v="1896.96"/>
    <n v="3793.92"/>
  </r>
  <r>
    <x v="26"/>
    <x v="2"/>
    <x v="1"/>
    <n v="17403"/>
    <n v="711"/>
    <n v="4.0855025000000005"/>
    <n v="1531.31"/>
    <n v="2.1537000000000002"/>
    <n v="49"/>
    <n v="31.251200000000001"/>
    <n v="6.8917018280000004"/>
    <n v="23"/>
    <n v="46.938775509999999"/>
    <n v="15"/>
    <n v="8"/>
    <n v="18000"/>
    <n v="16000"/>
    <n v="34000"/>
    <n v="1531.3088"/>
    <n v="3062.6188000000002"/>
  </r>
  <r>
    <x v="27"/>
    <x v="2"/>
    <x v="1"/>
    <n v="16256"/>
    <n v="750"/>
    <n v="4.6136811020000001"/>
    <n v="1551.47"/>
    <n v="2.0686"/>
    <n v="48"/>
    <n v="32.322299999999998"/>
    <n v="6.4"/>
    <n v="24"/>
    <n v="50"/>
    <n v="14"/>
    <n v="10"/>
    <n v="16800"/>
    <n v="20000"/>
    <n v="36800"/>
    <n v="1551.4703999999999"/>
    <n v="3102.9404"/>
  </r>
  <r>
    <x v="28"/>
    <x v="2"/>
    <x v="1"/>
    <n v="15704"/>
    <n v="825"/>
    <n v="5.2534386140000002"/>
    <n v="1929.7"/>
    <n v="2.339"/>
    <n v="51"/>
    <n v="37.837299999999999"/>
    <n v="6.1818181819999998"/>
    <n v="22"/>
    <n v="43.137254900000002"/>
    <n v="16"/>
    <n v="6"/>
    <n v="19200"/>
    <n v="12000"/>
    <n v="31200"/>
    <n v="1929.7022999999999"/>
    <n v="3859.4022999999997"/>
  </r>
  <r>
    <x v="29"/>
    <x v="2"/>
    <x v="1"/>
    <n v="17958"/>
    <n v="705"/>
    <n v="3.9258269300000004"/>
    <n v="1503.99"/>
    <n v="2.1333000000000002"/>
    <n v="51"/>
    <n v="29.49"/>
    <n v="7.2340425530000001"/>
    <n v="16"/>
    <n v="31.372549020000001"/>
    <n v="14"/>
    <n v="2"/>
    <n v="16800"/>
    <n v="4000"/>
    <n v="20800"/>
    <n v="1503.99"/>
    <n v="3007.98"/>
  </r>
  <r>
    <x v="0"/>
    <x v="0"/>
    <x v="2"/>
    <n v="16076"/>
    <n v="891"/>
    <n v="5.5424234879999998"/>
    <n v="1609.27"/>
    <n v="1.8061"/>
    <n v="48"/>
    <n v="33.526499999999999"/>
    <n v="5.3872053869999998"/>
    <n v="19"/>
    <n v="39.583333329999995"/>
    <n v="16"/>
    <n v="3"/>
    <n v="19200"/>
    <n v="6000"/>
    <n v="25200"/>
    <n v="1609.2719999999999"/>
    <n v="3218.5419999999999"/>
  </r>
  <r>
    <x v="1"/>
    <x v="0"/>
    <x v="2"/>
    <n v="16095"/>
    <n v="896"/>
    <n v="5.5669462570000006"/>
    <n v="1741.07"/>
    <n v="1.9432"/>
    <n v="47"/>
    <n v="37.043999999999997"/>
    <n v="5.2455357139999998"/>
    <n v="22"/>
    <n v="46.808510640000002"/>
    <n v="15"/>
    <n v="7"/>
    <n v="18000"/>
    <n v="14000"/>
    <n v="32000"/>
    <n v="1741.0679999999998"/>
    <n v="3482.1379999999999"/>
  </r>
  <r>
    <x v="2"/>
    <x v="0"/>
    <x v="2"/>
    <n v="16397"/>
    <n v="860"/>
    <n v="5.2448618649999998"/>
    <n v="1644.39"/>
    <n v="1.9120999999999999"/>
    <n v="48"/>
    <n v="34.258099999999999"/>
    <n v="5.5813953490000001"/>
    <n v="21"/>
    <n v="43.75"/>
    <n v="10"/>
    <n v="11"/>
    <n v="12000"/>
    <n v="22000"/>
    <n v="34000"/>
    <n v="1644.3887999999999"/>
    <n v="3288.7788"/>
  </r>
  <r>
    <x v="3"/>
    <x v="0"/>
    <x v="2"/>
    <n v="17289"/>
    <n v="820"/>
    <n v="4.7429001099999999"/>
    <n v="1601.67"/>
    <n v="1.9533"/>
    <n v="48"/>
    <n v="33.368099999999998"/>
    <n v="5.8536585369999994"/>
    <n v="18"/>
    <n v="37.5"/>
    <n v="14"/>
    <n v="4"/>
    <n v="16800"/>
    <n v="8000"/>
    <n v="24800"/>
    <n v="1601.6687999999999"/>
    <n v="3203.3388"/>
  </r>
  <r>
    <x v="4"/>
    <x v="0"/>
    <x v="2"/>
    <n v="14953"/>
    <n v="890"/>
    <n v="5.9519828800000001"/>
    <n v="1868.23"/>
    <n v="2.0991"/>
    <n v="48"/>
    <n v="38.921500000000002"/>
    <n v="5.3932584270000001"/>
    <n v="21"/>
    <n v="43.75"/>
    <n v="15"/>
    <n v="6"/>
    <n v="18000"/>
    <n v="12000"/>
    <n v="30000"/>
    <n v="1868.232"/>
    <n v="3736.462"/>
  </r>
  <r>
    <x v="5"/>
    <x v="0"/>
    <x v="2"/>
    <n v="16091"/>
    <n v="768"/>
    <n v="4.7728543910000001"/>
    <n v="1554.18"/>
    <n v="2.0236999999999998"/>
    <n v="45"/>
    <n v="34.537300000000002"/>
    <n v="5.859375"/>
    <n v="19"/>
    <n v="42.222222219999999"/>
    <n v="15"/>
    <n v="4"/>
    <n v="18000"/>
    <n v="8000"/>
    <n v="26000"/>
    <n v="1554.1785"/>
    <n v="3108.3585000000003"/>
  </r>
  <r>
    <x v="6"/>
    <x v="0"/>
    <x v="2"/>
    <n v="15608"/>
    <n v="787"/>
    <n v="5.0422860069999995"/>
    <n v="1577.51"/>
    <n v="2.0045000000000002"/>
    <n v="48"/>
    <n v="32.864800000000002"/>
    <n v="6.0991105460000004"/>
    <n v="16"/>
    <n v="33.333333329999995"/>
    <n v="14"/>
    <n v="2"/>
    <n v="16800"/>
    <n v="4000"/>
    <n v="20800"/>
    <n v="1577.5104000000001"/>
    <n v="3155.0204000000003"/>
  </r>
  <r>
    <x v="7"/>
    <x v="0"/>
    <x v="2"/>
    <n v="14790"/>
    <n v="879"/>
    <n v="5.9432048680000005"/>
    <n v="1964.07"/>
    <n v="2.2343999999999999"/>
    <n v="54"/>
    <n v="36.371699999999997"/>
    <n v="6.14334471"/>
    <n v="21"/>
    <n v="38.888888890000004"/>
    <n v="19"/>
    <n v="2"/>
    <n v="22800"/>
    <n v="4000"/>
    <n v="26800"/>
    <n v="1964.0717999999999"/>
    <n v="3928.1417999999999"/>
  </r>
  <r>
    <x v="8"/>
    <x v="0"/>
    <x v="2"/>
    <n v="16299"/>
    <n v="896"/>
    <n v="5.497269771"/>
    <n v="1500.26"/>
    <n v="1.6744000000000001"/>
    <n v="53"/>
    <n v="28.306799999999999"/>
    <n v="5.9151785710000002"/>
    <n v="24"/>
    <n v="45.283018869999999"/>
    <n v="18"/>
    <n v="6"/>
    <n v="21600"/>
    <n v="12000"/>
    <n v="33600"/>
    <n v="1500.2603999999999"/>
    <n v="3000.5203999999999"/>
  </r>
  <r>
    <x v="9"/>
    <x v="0"/>
    <x v="2"/>
    <n v="14790"/>
    <n v="749"/>
    <n v="5.0642325899999996"/>
    <n v="1757.39"/>
    <n v="2.3462999999999998"/>
    <n v="47"/>
    <n v="37.391300000000001"/>
    <n v="6.2750333779999998"/>
    <n v="18"/>
    <n v="38.297872339999998"/>
    <n v="14"/>
    <n v="4"/>
    <n v="16800"/>
    <n v="8000"/>
    <n v="24800"/>
    <n v="1757.3911000000001"/>
    <n v="3514.7811000000002"/>
  </r>
  <r>
    <x v="10"/>
    <x v="0"/>
    <x v="2"/>
    <n v="17857"/>
    <n v="799"/>
    <n v="4.4744357949999998"/>
    <n v="1534.59"/>
    <n v="1.9206000000000001"/>
    <n v="52"/>
    <n v="29.511299999999999"/>
    <n v="6.508135169"/>
    <n v="15"/>
    <n v="28.84615385"/>
    <n v="12"/>
    <n v="3"/>
    <n v="14400"/>
    <n v="6000"/>
    <n v="20400"/>
    <n v="1534.5875999999998"/>
    <n v="3069.1776"/>
  </r>
  <r>
    <x v="11"/>
    <x v="0"/>
    <x v="2"/>
    <n v="16652"/>
    <n v="714"/>
    <n v="4.2877732399999999"/>
    <n v="1956.23"/>
    <n v="2.7397999999999998"/>
    <n v="53"/>
    <n v="36.909999999999997"/>
    <n v="7.4229691880000006"/>
    <n v="17"/>
    <n v="32.075471700000001"/>
    <n v="10"/>
    <n v="7"/>
    <n v="12000"/>
    <n v="14000"/>
    <n v="26000"/>
    <n v="1956.2299999999998"/>
    <n v="3912.46"/>
  </r>
  <r>
    <x v="12"/>
    <x v="0"/>
    <x v="2"/>
    <n v="15091"/>
    <n v="737"/>
    <n v="4.8837055200000004"/>
    <n v="1773.49"/>
    <n v="2.4064000000000001"/>
    <n v="52"/>
    <n v="34.105600000000003"/>
    <n v="7.055630936"/>
    <n v="20"/>
    <n v="38.46153846"/>
    <n v="14"/>
    <n v="6"/>
    <n v="16800"/>
    <n v="12000"/>
    <n v="28800"/>
    <n v="1773.4912000000002"/>
    <n v="3546.9812000000002"/>
  </r>
  <r>
    <x v="13"/>
    <x v="0"/>
    <x v="2"/>
    <n v="15938"/>
    <n v="823"/>
    <n v="5.1637595680000006"/>
    <n v="1521.22"/>
    <n v="1.8484"/>
    <n v="52"/>
    <n v="29.254200000000001"/>
    <n v="6.3183475089999996"/>
    <n v="16"/>
    <n v="30.76923077"/>
    <n v="16"/>
    <n v="0"/>
    <n v="19200"/>
    <n v="0"/>
    <n v="19200"/>
    <n v="1521.2184"/>
    <n v="3042.4384"/>
  </r>
  <r>
    <x v="14"/>
    <x v="0"/>
    <x v="2"/>
    <n v="17946"/>
    <n v="825"/>
    <n v="4.5971247069999999"/>
    <n v="1512.29"/>
    <n v="1.8331"/>
    <n v="53"/>
    <n v="28.533799999999999"/>
    <n v="6.424242424"/>
    <n v="15"/>
    <n v="28.301886790000001"/>
    <n v="10"/>
    <n v="5"/>
    <n v="12000"/>
    <n v="10000"/>
    <n v="22000"/>
    <n v="1512.2914000000001"/>
    <n v="3024.5814"/>
  </r>
  <r>
    <x v="15"/>
    <x v="0"/>
    <x v="2"/>
    <n v="14317"/>
    <n v="897"/>
    <n v="6.2652790390000002"/>
    <n v="1884.14"/>
    <n v="2.1004999999999998"/>
    <n v="49"/>
    <n v="38.451799999999999"/>
    <n v="5.4626532890000004"/>
    <n v="23"/>
    <n v="46.938775509999999"/>
    <n v="14"/>
    <n v="9"/>
    <n v="16800"/>
    <n v="18000"/>
    <n v="34800"/>
    <n v="1884.1381999999999"/>
    <n v="3768.2781999999997"/>
  </r>
  <r>
    <x v="16"/>
    <x v="0"/>
    <x v="2"/>
    <n v="15767"/>
    <n v="886"/>
    <n v="5.6193315149999998"/>
    <n v="1645.53"/>
    <n v="1.8573"/>
    <n v="50"/>
    <n v="32.910600000000002"/>
    <n v="5.6433408579999993"/>
    <n v="17"/>
    <n v="34"/>
    <n v="11"/>
    <n v="6"/>
    <n v="13200"/>
    <n v="12000"/>
    <n v="25200"/>
    <n v="1645.5300000000002"/>
    <n v="3291.0600000000004"/>
  </r>
  <r>
    <x v="17"/>
    <x v="0"/>
    <x v="2"/>
    <n v="15952"/>
    <n v="813"/>
    <n v="5.0965396189999996"/>
    <n v="1658.77"/>
    <n v="2.0402999999999998"/>
    <n v="47"/>
    <n v="35.292999999999999"/>
    <n v="5.7810578109999993"/>
    <n v="22"/>
    <n v="46.808510640000002"/>
    <n v="12"/>
    <n v="10"/>
    <n v="14400"/>
    <n v="20000"/>
    <n v="34400"/>
    <n v="1658.771"/>
    <n v="3317.5410000000002"/>
  </r>
  <r>
    <x v="18"/>
    <x v="0"/>
    <x v="2"/>
    <n v="15013"/>
    <n v="848"/>
    <n v="5.6484380200000004"/>
    <n v="1530.52"/>
    <n v="1.8048999999999999"/>
    <n v="54"/>
    <n v="28.343"/>
    <n v="6.3679245280000005"/>
    <n v="18"/>
    <n v="33.333333329999995"/>
    <n v="14"/>
    <n v="4"/>
    <n v="16800"/>
    <n v="8000"/>
    <n v="24800"/>
    <n v="1530.5219999999999"/>
    <n v="3061.0419999999999"/>
  </r>
  <r>
    <x v="19"/>
    <x v="0"/>
    <x v="2"/>
    <n v="17333"/>
    <n v="881"/>
    <n v="5.0827900540000002"/>
    <n v="1620.39"/>
    <n v="1.8392999999999999"/>
    <n v="47"/>
    <n v="34.476399999999998"/>
    <n v="5.334846765"/>
    <n v="17"/>
    <n v="36.170212769999999"/>
    <n v="14"/>
    <n v="3"/>
    <n v="16800"/>
    <n v="6000"/>
    <n v="22800"/>
    <n v="1620.3907999999999"/>
    <n v="3240.7808"/>
  </r>
  <r>
    <x v="20"/>
    <x v="0"/>
    <x v="2"/>
    <n v="17815"/>
    <n v="870"/>
    <n v="4.8835251189999997"/>
    <n v="1680.05"/>
    <n v="1.9311"/>
    <n v="52"/>
    <n v="32.308700000000002"/>
    <n v="5.9770114940000001"/>
    <n v="16"/>
    <n v="30.76923077"/>
    <n v="14"/>
    <n v="2"/>
    <n v="16800"/>
    <n v="4000"/>
    <n v="20800"/>
    <n v="1680.0524"/>
    <n v="3360.1023999999998"/>
  </r>
  <r>
    <x v="21"/>
    <x v="0"/>
    <x v="2"/>
    <n v="15153"/>
    <n v="867"/>
    <n v="5.7216392789999997"/>
    <n v="1501.2"/>
    <n v="1.7315"/>
    <n v="46"/>
    <n v="32.634799999999998"/>
    <n v="5.3056516719999998"/>
    <n v="16"/>
    <n v="34.782608699999997"/>
    <n v="12"/>
    <n v="4"/>
    <n v="14400"/>
    <n v="8000"/>
    <n v="22400"/>
    <n v="1501.2007999999998"/>
    <n v="3002.4007999999999"/>
  </r>
  <r>
    <x v="22"/>
    <x v="0"/>
    <x v="2"/>
    <n v="17418"/>
    <n v="898"/>
    <n v="5.1555861749999998"/>
    <n v="1602.39"/>
    <n v="1.7844"/>
    <n v="51"/>
    <n v="31.4194"/>
    <n v="5.6792873049999999"/>
    <n v="18"/>
    <n v="35.294117650000004"/>
    <n v="11"/>
    <n v="7"/>
    <n v="13200"/>
    <n v="14000"/>
    <n v="27200"/>
    <n v="1602.3894"/>
    <n v="3204.7794000000004"/>
  </r>
  <r>
    <x v="23"/>
    <x v="0"/>
    <x v="2"/>
    <n v="16745"/>
    <n v="751"/>
    <n v="4.484920872"/>
    <n v="1615.06"/>
    <n v="2.1505000000000001"/>
    <n v="54"/>
    <n v="29.9085"/>
    <n v="7.1904127829999993"/>
    <n v="22"/>
    <n v="40.74074074"/>
    <n v="16"/>
    <n v="6"/>
    <n v="19200"/>
    <n v="12000"/>
    <n v="31200"/>
    <n v="1615.059"/>
    <n v="3230.1189999999997"/>
  </r>
  <r>
    <x v="24"/>
    <x v="0"/>
    <x v="2"/>
    <n v="14925"/>
    <n v="725"/>
    <n v="4.857621441"/>
    <n v="1935.29"/>
    <n v="2.6694"/>
    <n v="53"/>
    <n v="36.514899999999997"/>
    <n v="7.3103448279999999"/>
    <n v="23"/>
    <n v="43.396226419999998"/>
    <n v="15"/>
    <n v="8"/>
    <n v="18000"/>
    <n v="16000"/>
    <n v="34000"/>
    <n v="1935.2896999999998"/>
    <n v="3870.5796999999998"/>
  </r>
  <r>
    <x v="25"/>
    <x v="0"/>
    <x v="2"/>
    <n v="15060"/>
    <n v="892"/>
    <n v="5.9229747679999996"/>
    <n v="1531.92"/>
    <n v="1.7174"/>
    <n v="52"/>
    <n v="29.46"/>
    <n v="5.829596413"/>
    <n v="20"/>
    <n v="38.46153846"/>
    <n v="11"/>
    <n v="9"/>
    <n v="13200"/>
    <n v="18000"/>
    <n v="31200"/>
    <n v="1531.92"/>
    <n v="3063.84"/>
  </r>
  <r>
    <x v="26"/>
    <x v="0"/>
    <x v="2"/>
    <n v="15916"/>
    <n v="725"/>
    <n v="4.5551646139999997"/>
    <n v="1931.4"/>
    <n v="2.6640000000000001"/>
    <n v="52"/>
    <n v="37.142299999999999"/>
    <n v="7.1724137930000005"/>
    <n v="17"/>
    <n v="32.69230769"/>
    <n v="17"/>
    <n v="0"/>
    <n v="20400"/>
    <n v="0"/>
    <n v="20400"/>
    <n v="1931.3996"/>
    <n v="3862.7996000000003"/>
  </r>
  <r>
    <x v="27"/>
    <x v="0"/>
    <x v="2"/>
    <n v="16502"/>
    <n v="827"/>
    <n v="5.0115137560000003"/>
    <n v="1985.09"/>
    <n v="2.4003999999999999"/>
    <n v="46"/>
    <n v="43.1541"/>
    <n v="5.5622732770000001"/>
    <n v="18"/>
    <n v="39.130434780000002"/>
    <n v="12"/>
    <n v="6"/>
    <n v="14400"/>
    <n v="12000"/>
    <n v="26400"/>
    <n v="1985.0886"/>
    <n v="3970.1786000000002"/>
  </r>
  <r>
    <x v="28"/>
    <x v="0"/>
    <x v="2"/>
    <n v="17681"/>
    <n v="845"/>
    <n v="4.7791414510000001"/>
    <n v="1749.47"/>
    <n v="2.0703999999999998"/>
    <n v="47"/>
    <n v="37.222799999999999"/>
    <n v="5.5621301780000003"/>
    <n v="19"/>
    <n v="40.425531910000004"/>
    <n v="16"/>
    <n v="3"/>
    <n v="19200"/>
    <n v="6000"/>
    <n v="25200"/>
    <n v="1749.4716000000001"/>
    <n v="3498.9416000000001"/>
  </r>
  <r>
    <x v="29"/>
    <x v="0"/>
    <x v="2"/>
    <n v="17276"/>
    <n v="822"/>
    <n v="4.7580458439999997"/>
    <n v="1867.64"/>
    <n v="2.2721"/>
    <n v="48"/>
    <n v="38.909199999999998"/>
    <n v="5.8394160580000003"/>
    <n v="23"/>
    <n v="47.916666670000005"/>
    <n v="18"/>
    <n v="5"/>
    <n v="21600"/>
    <n v="10000"/>
    <n v="31600"/>
    <n v="1867.6415999999999"/>
    <n v="3735.2816000000003"/>
  </r>
  <r>
    <x v="0"/>
    <x v="1"/>
    <x v="2"/>
    <n v="15429"/>
    <n v="745"/>
    <n v="4.8285695769999997"/>
    <n v="1850.36"/>
    <n v="2.4836999999999998"/>
    <n v="46"/>
    <n v="40.225200000000001"/>
    <n v="6.1744966440000004"/>
    <n v="17"/>
    <n v="36.956521739999999"/>
    <n v="10"/>
    <n v="7"/>
    <n v="12000"/>
    <n v="14000"/>
    <n v="26000"/>
    <n v="1850.3592000000001"/>
    <n v="3700.7192"/>
  </r>
  <r>
    <x v="1"/>
    <x v="1"/>
    <x v="2"/>
    <n v="16444"/>
    <n v="809"/>
    <n v="4.9197275600000001"/>
    <n v="1749.64"/>
    <n v="2.1627000000000001"/>
    <n v="48"/>
    <n v="36.450800000000001"/>
    <n v="5.9332509269999996"/>
    <n v="15"/>
    <n v="31.25"/>
    <n v="14"/>
    <n v="1"/>
    <n v="16800"/>
    <n v="2000"/>
    <n v="18800"/>
    <n v="1749.6384"/>
    <n v="3499.2784000000001"/>
  </r>
  <r>
    <x v="2"/>
    <x v="1"/>
    <x v="2"/>
    <n v="14901"/>
    <n v="846"/>
    <n v="5.6774713109999997"/>
    <n v="1729.07"/>
    <n v="2.0438000000000001"/>
    <n v="54"/>
    <n v="32.019799999999996"/>
    <n v="6.3829787230000008"/>
    <n v="18"/>
    <n v="33.333333329999995"/>
    <n v="11"/>
    <n v="7"/>
    <n v="13200"/>
    <n v="14000"/>
    <n v="27200"/>
    <n v="1729.0691999999999"/>
    <n v="3458.1391999999996"/>
  </r>
  <r>
    <x v="3"/>
    <x v="1"/>
    <x v="2"/>
    <n v="17563"/>
    <n v="748"/>
    <n v="4.2589534819999999"/>
    <n v="1710.35"/>
    <n v="2.2866"/>
    <n v="53"/>
    <n v="32.270800000000001"/>
    <n v="7.0855614969999996"/>
    <n v="17"/>
    <n v="32.075471700000001"/>
    <n v="10"/>
    <n v="7"/>
    <n v="12000"/>
    <n v="14000"/>
    <n v="26000"/>
    <n v="1710.3524"/>
    <n v="3420.7024000000001"/>
  </r>
  <r>
    <x v="4"/>
    <x v="1"/>
    <x v="2"/>
    <n v="14271"/>
    <n v="796"/>
    <n v="5.5777450770000003"/>
    <n v="1919.21"/>
    <n v="2.4110999999999998"/>
    <n v="45"/>
    <n v="42.649099999999997"/>
    <n v="5.6532663320000003"/>
    <n v="18"/>
    <n v="40"/>
    <n v="16"/>
    <n v="2"/>
    <n v="19200"/>
    <n v="4000"/>
    <n v="23200"/>
    <n v="1919.2094999999999"/>
    <n v="3838.4195"/>
  </r>
  <r>
    <x v="5"/>
    <x v="1"/>
    <x v="2"/>
    <n v="16894"/>
    <n v="791"/>
    <n v="4.682135669"/>
    <n v="1611.4"/>
    <n v="2.0371999999999999"/>
    <n v="48"/>
    <n v="33.570799999999998"/>
    <n v="6.0682680150000001"/>
    <n v="16"/>
    <n v="33.333333329999995"/>
    <n v="10"/>
    <n v="6"/>
    <n v="12000"/>
    <n v="12000"/>
    <n v="24000"/>
    <n v="1611.3984"/>
    <n v="3222.7984000000001"/>
  </r>
  <r>
    <x v="6"/>
    <x v="1"/>
    <x v="2"/>
    <n v="15062"/>
    <n v="730"/>
    <n v="4.8466339129999998"/>
    <n v="1828.6"/>
    <n v="2.5049000000000001"/>
    <n v="45"/>
    <n v="40.635599999999997"/>
    <n v="6.1643835619999994"/>
    <n v="17"/>
    <n v="37.777777780000001"/>
    <n v="10"/>
    <n v="7"/>
    <n v="12000"/>
    <n v="14000"/>
    <n v="26000"/>
    <n v="1828.6019999999999"/>
    <n v="3657.2019999999998"/>
  </r>
  <r>
    <x v="7"/>
    <x v="1"/>
    <x v="2"/>
    <n v="16303"/>
    <n v="887"/>
    <n v="5.4407164330000004"/>
    <n v="1531.79"/>
    <n v="1.7269000000000001"/>
    <n v="54"/>
    <n v="28.366499999999998"/>
    <n v="6.0879368660000006"/>
    <n v="23"/>
    <n v="42.592592590000002"/>
    <n v="16"/>
    <n v="7"/>
    <n v="19200"/>
    <n v="14000"/>
    <n v="33200"/>
    <n v="1531.7909999999999"/>
    <n v="3063.5810000000001"/>
  </r>
  <r>
    <x v="8"/>
    <x v="1"/>
    <x v="2"/>
    <n v="14159"/>
    <n v="810"/>
    <n v="5.7207429900000006"/>
    <n v="1589.04"/>
    <n v="1.9618"/>
    <n v="54"/>
    <n v="29.4267"/>
    <n v="6.6666666670000003"/>
    <n v="16"/>
    <n v="29.629629629999997"/>
    <n v="12"/>
    <n v="4"/>
    <n v="14400"/>
    <n v="8000"/>
    <n v="22400"/>
    <n v="1589.0418"/>
    <n v="3178.0817999999999"/>
  </r>
  <r>
    <x v="9"/>
    <x v="1"/>
    <x v="2"/>
    <n v="16284"/>
    <n v="751"/>
    <n v="4.6118889709999999"/>
    <n v="1983.94"/>
    <n v="2.6417000000000002"/>
    <n v="51"/>
    <n v="38.900799999999997"/>
    <n v="6.7909454059999996"/>
    <n v="24"/>
    <n v="47.058823529999998"/>
    <n v="17"/>
    <n v="7"/>
    <n v="20400"/>
    <n v="14000"/>
    <n v="34400"/>
    <n v="1983.9407999999999"/>
    <n v="3967.8807999999999"/>
  </r>
  <r>
    <x v="10"/>
    <x v="1"/>
    <x v="2"/>
    <n v="16017"/>
    <n v="809"/>
    <n v="5.0508834359999994"/>
    <n v="1505.95"/>
    <n v="1.8614999999999999"/>
    <n v="48"/>
    <n v="31.373999999999999"/>
    <n v="5.9332509269999996"/>
    <n v="17"/>
    <n v="35.416666670000005"/>
    <n v="10"/>
    <n v="7"/>
    <n v="12000"/>
    <n v="14000"/>
    <n v="26000"/>
    <n v="1505.952"/>
    <n v="3011.902"/>
  </r>
  <r>
    <x v="11"/>
    <x v="1"/>
    <x v="2"/>
    <n v="15123"/>
    <n v="893"/>
    <n v="5.9049130459999999"/>
    <n v="1945.12"/>
    <n v="2.1781999999999999"/>
    <n v="46"/>
    <n v="42.285200000000003"/>
    <n v="5.151175812"/>
    <n v="19"/>
    <n v="41.304347829999998"/>
    <n v="19"/>
    <n v="0"/>
    <n v="22800"/>
    <n v="0"/>
    <n v="22800"/>
    <n v="1945.1192000000001"/>
    <n v="3890.2392"/>
  </r>
  <r>
    <x v="12"/>
    <x v="1"/>
    <x v="2"/>
    <n v="16089"/>
    <n v="790"/>
    <n v="4.9101870839999995"/>
    <n v="1864.4"/>
    <n v="2.36"/>
    <n v="51"/>
    <n v="36.556899999999999"/>
    <n v="6.4556962029999996"/>
    <n v="19"/>
    <n v="37.254901959999998"/>
    <n v="16"/>
    <n v="3"/>
    <n v="19200"/>
    <n v="6000"/>
    <n v="25200"/>
    <n v="1864.4018999999998"/>
    <n v="3728.8018999999999"/>
  </r>
  <r>
    <x v="13"/>
    <x v="1"/>
    <x v="2"/>
    <n v="14583"/>
    <n v="783"/>
    <n v="5.3692655829999998"/>
    <n v="1786.17"/>
    <n v="2.2812000000000001"/>
    <n v="47"/>
    <n v="38.003599999999999"/>
    <n v="6.0025542780000007"/>
    <n v="15"/>
    <n v="31.914893620000001"/>
    <n v="14"/>
    <n v="1"/>
    <n v="16800"/>
    <n v="2000"/>
    <n v="18800"/>
    <n v="1786.1692"/>
    <n v="3572.3392000000003"/>
  </r>
  <r>
    <x v="14"/>
    <x v="1"/>
    <x v="2"/>
    <n v="17976"/>
    <n v="841"/>
    <n v="4.6784601690000001"/>
    <n v="1654.91"/>
    <n v="1.9678"/>
    <n v="47"/>
    <n v="35.210900000000002"/>
    <n v="5.5885850179999998"/>
    <n v="22"/>
    <n v="46.808510640000002"/>
    <n v="11"/>
    <n v="11"/>
    <n v="13200"/>
    <n v="22000"/>
    <n v="35200"/>
    <n v="1654.9123000000002"/>
    <n v="3309.8223000000003"/>
  </r>
  <r>
    <x v="15"/>
    <x v="1"/>
    <x v="2"/>
    <n v="16071"/>
    <n v="719"/>
    <n v="4.4738970820000006"/>
    <n v="1723.08"/>
    <n v="2.3965000000000001"/>
    <n v="45"/>
    <n v="38.290700000000001"/>
    <n v="6.2586926289999996"/>
    <n v="23"/>
    <n v="51.111111109999996"/>
    <n v="17"/>
    <n v="6"/>
    <n v="20400"/>
    <n v="12000"/>
    <n v="32400"/>
    <n v="1723.0815"/>
    <n v="3446.1615000000002"/>
  </r>
  <r>
    <x v="16"/>
    <x v="1"/>
    <x v="2"/>
    <n v="14371"/>
    <n v="885"/>
    <n v="6.1582353349999996"/>
    <n v="1810.17"/>
    <n v="2.0453999999999999"/>
    <n v="54"/>
    <n v="33.521700000000003"/>
    <n v="6.1016949149999995"/>
    <n v="17"/>
    <n v="31.481481479999999"/>
    <n v="14"/>
    <n v="3"/>
    <n v="16800"/>
    <n v="6000"/>
    <n v="22800"/>
    <n v="1810.1718000000001"/>
    <n v="3620.3418000000001"/>
  </r>
  <r>
    <x v="17"/>
    <x v="1"/>
    <x v="2"/>
    <n v="14143"/>
    <n v="766"/>
    <n v="5.4161069079999997"/>
    <n v="1520.98"/>
    <n v="1.9856"/>
    <n v="48"/>
    <n v="31.687100000000001"/>
    <n v="6.2663185380000002"/>
    <n v="19"/>
    <n v="39.583333329999995"/>
    <n v="12"/>
    <n v="7"/>
    <n v="14400"/>
    <n v="14000"/>
    <n v="28400"/>
    <n v="1520.9808"/>
    <n v="3041.9607999999998"/>
  </r>
  <r>
    <x v="18"/>
    <x v="1"/>
    <x v="2"/>
    <n v="16532"/>
    <n v="745"/>
    <n v="4.5064118070000001"/>
    <n v="1901.23"/>
    <n v="2.552"/>
    <n v="48"/>
    <n v="39.609000000000002"/>
    <n v="6.44295302"/>
    <n v="21"/>
    <n v="43.75"/>
    <n v="19"/>
    <n v="2"/>
    <n v="22800"/>
    <n v="4000"/>
    <n v="26800"/>
    <n v="1901.232"/>
    <n v="3802.462"/>
  </r>
  <r>
    <x v="19"/>
    <x v="1"/>
    <x v="2"/>
    <n v="15669"/>
    <n v="804"/>
    <n v="5.1311506799999993"/>
    <n v="1911.47"/>
    <n v="2.3774999999999999"/>
    <n v="54"/>
    <n v="35.397599999999997"/>
    <n v="6.7164179099999997"/>
    <n v="17"/>
    <n v="31.481481479999999"/>
    <n v="15"/>
    <n v="2"/>
    <n v="18000"/>
    <n v="4000"/>
    <n v="22000"/>
    <n v="1911.4703999999999"/>
    <n v="3822.9404"/>
  </r>
  <r>
    <x v="20"/>
    <x v="1"/>
    <x v="2"/>
    <n v="17430"/>
    <n v="740"/>
    <n v="4.245553643"/>
    <n v="1883.22"/>
    <n v="2.5449000000000002"/>
    <n v="45"/>
    <n v="41.849299999999999"/>
    <n v="6.0810810809999998"/>
    <n v="22"/>
    <n v="48.888888889999997"/>
    <n v="18"/>
    <n v="4"/>
    <n v="21600"/>
    <n v="8000"/>
    <n v="29600"/>
    <n v="1883.2184999999999"/>
    <n v="3766.4385000000002"/>
  </r>
  <r>
    <x v="21"/>
    <x v="1"/>
    <x v="2"/>
    <n v="17997"/>
    <n v="871"/>
    <n v="4.8396955049999999"/>
    <n v="1673.77"/>
    <n v="1.9217"/>
    <n v="52"/>
    <n v="32.187899999999999"/>
    <n v="5.9701492539999998"/>
    <n v="23"/>
    <n v="44.23076923"/>
    <n v="17"/>
    <n v="6"/>
    <n v="20400"/>
    <n v="12000"/>
    <n v="32400"/>
    <n v="1673.7708"/>
    <n v="3347.5407999999998"/>
  </r>
  <r>
    <x v="22"/>
    <x v="1"/>
    <x v="2"/>
    <n v="16126"/>
    <n v="731"/>
    <n v="4.5330522140000005"/>
    <n v="1973.93"/>
    <n v="2.7002999999999999"/>
    <n v="49"/>
    <n v="40.284300000000002"/>
    <n v="6.7031463750000002"/>
    <n v="22"/>
    <n v="44.897959180000001"/>
    <n v="16"/>
    <n v="6"/>
    <n v="19200"/>
    <n v="12000"/>
    <n v="31200"/>
    <n v="1973.9307000000001"/>
    <n v="3947.8607000000002"/>
  </r>
  <r>
    <x v="23"/>
    <x v="1"/>
    <x v="2"/>
    <n v="17797"/>
    <n v="796"/>
    <n v="4.4726639319999997"/>
    <n v="1962.12"/>
    <n v="2.4649999999999999"/>
    <n v="47"/>
    <n v="41.747199999999999"/>
    <n v="5.9045226130000001"/>
    <n v="15"/>
    <n v="31.914893620000001"/>
    <n v="14"/>
    <n v="1"/>
    <n v="16800"/>
    <n v="2000"/>
    <n v="18800"/>
    <n v="1962.1184000000001"/>
    <n v="3924.2384000000002"/>
  </r>
  <r>
    <x v="24"/>
    <x v="1"/>
    <x v="2"/>
    <n v="15340"/>
    <n v="832"/>
    <n v="5.4237288139999995"/>
    <n v="1894.07"/>
    <n v="2.2765"/>
    <n v="53"/>
    <n v="35.737200000000001"/>
    <n v="6.370192308"/>
    <n v="24"/>
    <n v="45.283018869999999"/>
    <n v="12"/>
    <n v="12"/>
    <n v="14400"/>
    <n v="24000"/>
    <n v="38400"/>
    <n v="1894.0716"/>
    <n v="3788.1415999999999"/>
  </r>
  <r>
    <x v="25"/>
    <x v="1"/>
    <x v="2"/>
    <n v="15195"/>
    <n v="740"/>
    <n v="4.8700230339999999"/>
    <n v="1562"/>
    <n v="2.1107999999999998"/>
    <n v="46"/>
    <n v="33.956499999999998"/>
    <n v="6.2162162160000003"/>
    <n v="19"/>
    <n v="41.304347829999998"/>
    <n v="10"/>
    <n v="9"/>
    <n v="12000"/>
    <n v="18000"/>
    <n v="30000"/>
    <n v="1561.999"/>
    <n v="3123.9989999999998"/>
  </r>
  <r>
    <x v="26"/>
    <x v="1"/>
    <x v="2"/>
    <n v="15380"/>
    <n v="803"/>
    <n v="5.2210663200000003"/>
    <n v="1743.41"/>
    <n v="2.1711"/>
    <n v="51"/>
    <n v="34.1845"/>
    <n v="6.3511830640000007"/>
    <n v="23"/>
    <n v="45.098039220000004"/>
    <n v="10"/>
    <n v="13"/>
    <n v="12000"/>
    <n v="26000"/>
    <n v="38000"/>
    <n v="1743.4095"/>
    <n v="3486.8195000000001"/>
  </r>
  <r>
    <x v="27"/>
    <x v="1"/>
    <x v="2"/>
    <n v="17257"/>
    <n v="898"/>
    <n v="5.2036854610000001"/>
    <n v="1655.45"/>
    <n v="1.8434999999999999"/>
    <n v="52"/>
    <n v="31.835599999999999"/>
    <n v="5.7906458799999996"/>
    <n v="24"/>
    <n v="46.15384615"/>
    <n v="11"/>
    <n v="13"/>
    <n v="13200"/>
    <n v="26000"/>
    <n v="39200"/>
    <n v="1655.4512"/>
    <n v="3310.9012000000002"/>
  </r>
  <r>
    <x v="28"/>
    <x v="1"/>
    <x v="2"/>
    <n v="16013"/>
    <n v="867"/>
    <n v="5.41435084"/>
    <n v="1945.62"/>
    <n v="2.2441"/>
    <n v="53"/>
    <n v="36.709800000000001"/>
    <n v="6.1130334490000005"/>
    <n v="16"/>
    <n v="30.18867925"/>
    <n v="14"/>
    <n v="2"/>
    <n v="16800"/>
    <n v="4000"/>
    <n v="20800"/>
    <n v="1945.6194"/>
    <n v="3891.2393999999999"/>
  </r>
  <r>
    <x v="29"/>
    <x v="1"/>
    <x v="2"/>
    <n v="14885"/>
    <n v="706"/>
    <n v="4.7430298959999995"/>
    <n v="1986.59"/>
    <n v="2.8138999999999998"/>
    <n v="51"/>
    <n v="38.9527"/>
    <n v="7.2237960340000003"/>
    <n v="24"/>
    <n v="47.058823529999998"/>
    <n v="14"/>
    <n v="10"/>
    <n v="16800"/>
    <n v="20000"/>
    <n v="36800"/>
    <n v="1986.5877"/>
    <n v="3973.1777000000002"/>
  </r>
  <r>
    <x v="0"/>
    <x v="2"/>
    <x v="2"/>
    <n v="17109"/>
    <n v="734"/>
    <n v="4.2901396930000004"/>
    <n v="1513.26"/>
    <n v="2.0617000000000001"/>
    <n v="54"/>
    <n v="28.023299999999999"/>
    <n v="7.3569482290000003"/>
    <n v="20"/>
    <n v="37.037037040000001"/>
    <n v="14"/>
    <n v="6"/>
    <n v="16800"/>
    <n v="12000"/>
    <n v="28800"/>
    <n v="1513.2582"/>
    <n v="3026.5182"/>
  </r>
  <r>
    <x v="1"/>
    <x v="2"/>
    <x v="2"/>
    <n v="16579"/>
    <n v="824"/>
    <n v="4.9701429519999998"/>
    <n v="1859.97"/>
    <n v="2.2572000000000001"/>
    <n v="45"/>
    <n v="41.332700000000003"/>
    <n v="5.4611650489999999"/>
    <n v="20"/>
    <n v="44.444444440000005"/>
    <n v="18"/>
    <n v="2"/>
    <n v="21600"/>
    <n v="4000"/>
    <n v="25600"/>
    <n v="1859.9715000000001"/>
    <n v="3719.9414999999999"/>
  </r>
  <r>
    <x v="2"/>
    <x v="2"/>
    <x v="2"/>
    <n v="15060"/>
    <n v="855"/>
    <n v="5.6772908370000001"/>
    <n v="1592.28"/>
    <n v="1.8623000000000001"/>
    <n v="50"/>
    <n v="31.845600000000001"/>
    <n v="5.8479532159999996"/>
    <n v="16"/>
    <n v="32"/>
    <n v="15"/>
    <n v="1"/>
    <n v="18000"/>
    <n v="2000"/>
    <n v="20000"/>
    <n v="1592.28"/>
    <n v="3184.56"/>
  </r>
  <r>
    <x v="3"/>
    <x v="2"/>
    <x v="2"/>
    <n v="14820"/>
    <n v="755"/>
    <n v="5.094466937"/>
    <n v="1734.71"/>
    <n v="2.2976000000000001"/>
    <n v="47"/>
    <n v="36.908700000000003"/>
    <n v="6.225165563"/>
    <n v="22"/>
    <n v="46.808510640000002"/>
    <n v="13"/>
    <n v="9"/>
    <n v="15600"/>
    <n v="18000"/>
    <n v="33600"/>
    <n v="1734.7089000000001"/>
    <n v="3469.4189000000001"/>
  </r>
  <r>
    <x v="4"/>
    <x v="2"/>
    <x v="2"/>
    <n v="17948"/>
    <n v="889"/>
    <n v="4.9531981279999995"/>
    <n v="1849.12"/>
    <n v="2.08"/>
    <n v="45"/>
    <n v="41.0916"/>
    <n v="5.0618672670000002"/>
    <n v="15"/>
    <n v="33.333333329999995"/>
    <n v="14"/>
    <n v="1"/>
    <n v="16800"/>
    <n v="2000"/>
    <n v="18800"/>
    <n v="1849.1220000000001"/>
    <n v="3698.2420000000002"/>
  </r>
  <r>
    <x v="5"/>
    <x v="2"/>
    <x v="2"/>
    <n v="17434"/>
    <n v="861"/>
    <n v="4.9386256739999999"/>
    <n v="1940.14"/>
    <n v="2.2534000000000001"/>
    <n v="47"/>
    <n v="41.279600000000002"/>
    <n v="5.4587688730000004"/>
    <n v="17"/>
    <n v="36.170212769999999"/>
    <n v="15"/>
    <n v="2"/>
    <n v="18000"/>
    <n v="4000"/>
    <n v="22000"/>
    <n v="1940.1412"/>
    <n v="3880.2812000000004"/>
  </r>
  <r>
    <x v="6"/>
    <x v="2"/>
    <x v="2"/>
    <n v="16441"/>
    <n v="736"/>
    <n v="4.4766133450000005"/>
    <n v="1603.47"/>
    <n v="2.1785999999999999"/>
    <n v="53"/>
    <n v="30.254200000000001"/>
    <n v="7.2010869569999993"/>
    <n v="21"/>
    <n v="39.622641510000001"/>
    <n v="11"/>
    <n v="10"/>
    <n v="13200"/>
    <n v="20000"/>
    <n v="33200"/>
    <n v="1603.4726000000001"/>
    <n v="3206.9426000000003"/>
  </r>
  <r>
    <x v="7"/>
    <x v="2"/>
    <x v="2"/>
    <n v="16484"/>
    <n v="779"/>
    <n v="4.7257947100000006"/>
    <n v="1707.8"/>
    <n v="2.1922999999999999"/>
    <n v="52"/>
    <n v="32.842300000000002"/>
    <n v="6.6752246470000003"/>
    <n v="21"/>
    <n v="40.38461538"/>
    <n v="11"/>
    <n v="10"/>
    <n v="13200"/>
    <n v="20000"/>
    <n v="33200"/>
    <n v="1707.7996000000001"/>
    <n v="3415.5996"/>
  </r>
  <r>
    <x v="8"/>
    <x v="2"/>
    <x v="2"/>
    <n v="15237"/>
    <n v="754"/>
    <n v="4.9484806720000005"/>
    <n v="1640.97"/>
    <n v="2.1764000000000001"/>
    <n v="46"/>
    <n v="35.673299999999998"/>
    <n v="6.1007957560000001"/>
    <n v="23"/>
    <n v="50"/>
    <n v="14"/>
    <n v="9"/>
    <n v="16800"/>
    <n v="18000"/>
    <n v="34800"/>
    <n v="1640.9717999999998"/>
    <n v="3281.9417999999996"/>
  </r>
  <r>
    <x v="9"/>
    <x v="2"/>
    <x v="2"/>
    <n v="17817"/>
    <n v="850"/>
    <n v="4.7707245890000003"/>
    <n v="1609.87"/>
    <n v="1.8939999999999999"/>
    <n v="48"/>
    <n v="33.539000000000001"/>
    <n v="5.6470588240000001"/>
    <n v="21"/>
    <n v="43.75"/>
    <n v="15"/>
    <n v="6"/>
    <n v="18000"/>
    <n v="12000"/>
    <n v="30000"/>
    <n v="1609.8720000000001"/>
    <n v="3219.7420000000002"/>
  </r>
  <r>
    <x v="10"/>
    <x v="2"/>
    <x v="2"/>
    <n v="17094"/>
    <n v="760"/>
    <n v="4.4460044459999999"/>
    <n v="1603.45"/>
    <n v="2.1097999999999999"/>
    <n v="46"/>
    <n v="34.857599999999998"/>
    <n v="6.0526315789999998"/>
    <n v="21"/>
    <n v="45.652173910000002"/>
    <n v="18"/>
    <n v="3"/>
    <n v="21600"/>
    <n v="6000"/>
    <n v="27600"/>
    <n v="1603.4495999999999"/>
    <n v="3206.8995999999997"/>
  </r>
  <r>
    <x v="11"/>
    <x v="2"/>
    <x v="2"/>
    <n v="15859"/>
    <n v="725"/>
    <n v="4.5715366670000002"/>
    <n v="1744.54"/>
    <n v="2.4062999999999999"/>
    <n v="48"/>
    <n v="36.3446"/>
    <n v="6.6206896550000005"/>
    <n v="17"/>
    <n v="35.416666670000005"/>
    <n v="12"/>
    <n v="5"/>
    <n v="14400"/>
    <n v="10000"/>
    <n v="24400"/>
    <n v="1744.5408"/>
    <n v="3489.0807999999997"/>
  </r>
  <r>
    <x v="12"/>
    <x v="2"/>
    <x v="2"/>
    <n v="15185"/>
    <n v="861"/>
    <n v="5.6700691470000004"/>
    <n v="1788.43"/>
    <n v="2.0771999999999999"/>
    <n v="50"/>
    <n v="35.768599999999999"/>
    <n v="5.8072009289999995"/>
    <n v="16"/>
    <n v="32"/>
    <n v="13"/>
    <n v="3"/>
    <n v="15600"/>
    <n v="6000"/>
    <n v="21600"/>
    <n v="1788.43"/>
    <n v="3576.86"/>
  </r>
  <r>
    <x v="13"/>
    <x v="2"/>
    <x v="2"/>
    <n v="15176"/>
    <n v="847"/>
    <n v="5.5811808120000004"/>
    <n v="1735.95"/>
    <n v="2.0495000000000001"/>
    <n v="45"/>
    <n v="38.576700000000002"/>
    <n v="5.3128689490000003"/>
    <n v="19"/>
    <n v="42.222222219999999"/>
    <n v="17"/>
    <n v="2"/>
    <n v="20400"/>
    <n v="4000"/>
    <n v="24400"/>
    <n v="1735.9515000000001"/>
    <n v="3471.9014999999999"/>
  </r>
  <r>
    <x v="14"/>
    <x v="2"/>
    <x v="2"/>
    <n v="17861"/>
    <n v="725"/>
    <n v="4.0591232289999999"/>
    <n v="1823.67"/>
    <n v="2.5154000000000001"/>
    <n v="46"/>
    <n v="39.645000000000003"/>
    <n v="6.3448275860000001"/>
    <n v="20"/>
    <n v="43.47826087"/>
    <n v="16"/>
    <n v="4"/>
    <n v="19200"/>
    <n v="8000"/>
    <n v="27200"/>
    <n v="1823.67"/>
    <n v="3647.34"/>
  </r>
  <r>
    <x v="15"/>
    <x v="2"/>
    <x v="2"/>
    <n v="16589"/>
    <n v="869"/>
    <n v="5.2384109949999997"/>
    <n v="1823.51"/>
    <n v="2.0983999999999998"/>
    <n v="53"/>
    <n v="34.405799999999999"/>
    <n v="6.098964327"/>
    <n v="16"/>
    <n v="30.18867925"/>
    <n v="12"/>
    <n v="4"/>
    <n v="14400"/>
    <n v="8000"/>
    <n v="22400"/>
    <n v="1823.5074"/>
    <n v="3647.0173999999997"/>
  </r>
  <r>
    <x v="16"/>
    <x v="2"/>
    <x v="2"/>
    <n v="15705"/>
    <n v="760"/>
    <n v="4.839223177"/>
    <n v="1629.52"/>
    <n v="2.1440999999999999"/>
    <n v="52"/>
    <n v="31.3369"/>
    <n v="6.8421052630000005"/>
    <n v="17"/>
    <n v="32.69230769"/>
    <n v="14"/>
    <n v="3"/>
    <n v="16800"/>
    <n v="6000"/>
    <n v="22800"/>
    <n v="1629.5188000000001"/>
    <n v="3259.0388000000003"/>
  </r>
  <r>
    <x v="17"/>
    <x v="2"/>
    <x v="2"/>
    <n v="15440"/>
    <n v="852"/>
    <n v="5.5181347149999995"/>
    <n v="1642.52"/>
    <n v="1.9278"/>
    <n v="49"/>
    <n v="33.520800000000001"/>
    <n v="5.7511737089999997"/>
    <n v="23"/>
    <n v="46.938775509999999"/>
    <n v="12"/>
    <n v="11"/>
    <n v="14400"/>
    <n v="22000"/>
    <n v="36400"/>
    <n v="1642.5192"/>
    <n v="3285.0392000000002"/>
  </r>
  <r>
    <x v="18"/>
    <x v="2"/>
    <x v="2"/>
    <n v="17758"/>
    <n v="743"/>
    <n v="4.184029733"/>
    <n v="1885.75"/>
    <n v="2.5379999999999998"/>
    <n v="53"/>
    <n v="35.580199999999998"/>
    <n v="7.1332436070000007"/>
    <n v="24"/>
    <n v="45.283018869999999"/>
    <n v="13"/>
    <n v="11"/>
    <n v="15600"/>
    <n v="22000"/>
    <n v="37600"/>
    <n v="1885.7505999999998"/>
    <n v="3771.5005999999998"/>
  </r>
  <r>
    <x v="19"/>
    <x v="2"/>
    <x v="2"/>
    <n v="16299"/>
    <n v="808"/>
    <n v="4.9573593470000006"/>
    <n v="1763.8"/>
    <n v="2.1829000000000001"/>
    <n v="54"/>
    <n v="32.662999999999997"/>
    <n v="6.6831683170000007"/>
    <n v="17"/>
    <n v="31.481481479999999"/>
    <n v="13"/>
    <n v="4"/>
    <n v="15600"/>
    <n v="8000"/>
    <n v="23600"/>
    <n v="1763.8019999999999"/>
    <n v="3527.6019999999999"/>
  </r>
  <r>
    <x v="20"/>
    <x v="2"/>
    <x v="2"/>
    <n v="15389"/>
    <n v="731"/>
    <n v="4.7501462080000003"/>
    <n v="1859.31"/>
    <n v="2.5434999999999999"/>
    <n v="48"/>
    <n v="38.735599999999998"/>
    <n v="6.5663474690000001"/>
    <n v="16"/>
    <n v="33.333333329999995"/>
    <n v="14"/>
    <n v="2"/>
    <n v="16800"/>
    <n v="4000"/>
    <n v="20800"/>
    <n v="1859.3087999999998"/>
    <n v="3718.6187999999997"/>
  </r>
  <r>
    <x v="21"/>
    <x v="2"/>
    <x v="2"/>
    <n v="15844"/>
    <n v="728"/>
    <n v="4.5947992930000003"/>
    <n v="1891.76"/>
    <n v="2.5985999999999998"/>
    <n v="54"/>
    <n v="35.032600000000002"/>
    <n v="7.4175824180000003"/>
    <n v="17"/>
    <n v="31.481481479999999"/>
    <n v="14"/>
    <n v="3"/>
    <n v="16800"/>
    <n v="6000"/>
    <n v="22800"/>
    <n v="1891.7604000000001"/>
    <n v="3783.5204000000003"/>
  </r>
  <r>
    <x v="22"/>
    <x v="2"/>
    <x v="2"/>
    <n v="14035"/>
    <n v="703"/>
    <n v="5.0089063060000001"/>
    <n v="1917.47"/>
    <n v="2.7275999999999998"/>
    <n v="46"/>
    <n v="41.684100000000001"/>
    <n v="6.5433854910000004"/>
    <n v="16"/>
    <n v="34.782608699999997"/>
    <n v="12"/>
    <n v="4"/>
    <n v="14400"/>
    <n v="8000"/>
    <n v="22400"/>
    <n v="1917.4686000000002"/>
    <n v="3834.9386000000004"/>
  </r>
  <r>
    <x v="23"/>
    <x v="2"/>
    <x v="2"/>
    <n v="17942"/>
    <n v="787"/>
    <n v="4.3863560359999996"/>
    <n v="1817.99"/>
    <n v="2.31"/>
    <n v="51"/>
    <n v="35.646900000000002"/>
    <n v="6.4803049560000003"/>
    <n v="16"/>
    <n v="31.372549020000001"/>
    <n v="12"/>
    <n v="4"/>
    <n v="14400"/>
    <n v="8000"/>
    <n v="22400"/>
    <n v="1817.9919000000002"/>
    <n v="3635.9819000000002"/>
  </r>
  <r>
    <x v="24"/>
    <x v="2"/>
    <x v="2"/>
    <n v="14909"/>
    <n v="815"/>
    <n v="5.4664967469999999"/>
    <n v="1949.82"/>
    <n v="2.3923999999999999"/>
    <n v="52"/>
    <n v="37.496499999999997"/>
    <n v="6.3803680979999999"/>
    <n v="17"/>
    <n v="32.69230769"/>
    <n v="12"/>
    <n v="5"/>
    <n v="14400"/>
    <n v="10000"/>
    <n v="24400"/>
    <n v="1949.8179999999998"/>
    <n v="3899.6379999999999"/>
  </r>
  <r>
    <x v="25"/>
    <x v="2"/>
    <x v="2"/>
    <n v="17102"/>
    <n v="710"/>
    <n v="4.1515612209999997"/>
    <n v="1550.53"/>
    <n v="2.1838000000000002"/>
    <n v="51"/>
    <n v="30.4025"/>
    <n v="7.1830985920000003"/>
    <n v="20"/>
    <n v="39.215686269999999"/>
    <n v="10"/>
    <n v="10"/>
    <n v="12000"/>
    <n v="20000"/>
    <n v="32000"/>
    <n v="1550.5274999999999"/>
    <n v="3101.0574999999999"/>
  </r>
  <r>
    <x v="26"/>
    <x v="2"/>
    <x v="2"/>
    <n v="17981"/>
    <n v="823"/>
    <n v="4.5770535570000002"/>
    <n v="1753.94"/>
    <n v="2.1312000000000002"/>
    <n v="51"/>
    <n v="34.390999999999998"/>
    <n v="6.1968408260000007"/>
    <n v="20"/>
    <n v="39.215686269999999"/>
    <n v="11"/>
    <n v="9"/>
    <n v="13200"/>
    <n v="18000"/>
    <n v="31200"/>
    <n v="1753.9409999999998"/>
    <n v="3507.8809999999999"/>
  </r>
  <r>
    <x v="27"/>
    <x v="2"/>
    <x v="2"/>
    <n v="15409"/>
    <n v="763"/>
    <n v="4.9516516319999999"/>
    <n v="1536.16"/>
    <n v="2.0133000000000001"/>
    <n v="54"/>
    <n v="28.447399999999998"/>
    <n v="7.0773263429999993"/>
    <n v="21"/>
    <n v="38.888888890000004"/>
    <n v="12"/>
    <n v="9"/>
    <n v="14400"/>
    <n v="18000"/>
    <n v="32400"/>
    <n v="1536.1596"/>
    <n v="3072.3195999999998"/>
  </r>
  <r>
    <x v="28"/>
    <x v="2"/>
    <x v="2"/>
    <n v="15868"/>
    <n v="724"/>
    <n v="4.5626417949999993"/>
    <n v="1919.7"/>
    <n v="2.6515"/>
    <n v="46"/>
    <n v="41.732599999999998"/>
    <n v="6.3535911599999997"/>
    <n v="19"/>
    <n v="41.304347829999998"/>
    <n v="17"/>
    <n v="2"/>
    <n v="20400"/>
    <n v="4000"/>
    <n v="24400"/>
    <n v="1919.6995999999999"/>
    <n v="3839.3995999999997"/>
  </r>
  <r>
    <x v="29"/>
    <x v="2"/>
    <x v="2"/>
    <n v="14249"/>
    <n v="727"/>
    <n v="5.1021124289999999"/>
    <n v="1973.63"/>
    <n v="2.7147999999999999"/>
    <n v="46"/>
    <n v="42.905000000000001"/>
    <n v="6.3273727649999998"/>
    <n v="16"/>
    <n v="34.782608699999997"/>
    <n v="16"/>
    <n v="0"/>
    <n v="19200"/>
    <n v="0"/>
    <n v="19200"/>
    <n v="1973.63"/>
    <n v="3947.26"/>
  </r>
</pivotCacheRecords>
</file>

<file path=xl/pivotCache/pivotCacheRecords2.xml><?xml version="1.0" encoding="utf-8"?>
<pivotCacheRecords xmlns="http://schemas.openxmlformats.org/spreadsheetml/2006/main" xmlns:r="http://schemas.openxmlformats.org/officeDocument/2006/relationships" count="180">
  <r>
    <x v="0"/>
    <x v="0"/>
    <x v="0"/>
    <n v="2330.33"/>
    <n v="18714"/>
    <n v="1061"/>
    <n v="5.6695522069999997"/>
    <n v="2.1964000000000001"/>
    <n v="51"/>
    <n v="45.692700000000002"/>
    <n v="4.8067860509999996"/>
    <n v="27"/>
    <n v="52.941176469999995"/>
    <n v="17"/>
    <n v="10"/>
    <n v="86.308499999999995"/>
    <n v="20400"/>
    <n v="20000"/>
    <n v="40400"/>
    <n v="2330.3277000000003"/>
    <n v="4746.9661999999998"/>
  </r>
  <r>
    <x v="1"/>
    <x v="0"/>
    <x v="0"/>
    <n v="2095.1799999999998"/>
    <n v="19795"/>
    <n v="1156"/>
    <n v="5.8398585500000006"/>
    <n v="1.8124"/>
    <n v="51"/>
    <n v="41.082000000000001"/>
    <n v="4.4117647060000005"/>
    <n v="27"/>
    <n v="52.941176469999995"/>
    <n v="13"/>
    <n v="14"/>
    <n v="77.599299999999999"/>
    <n v="15600"/>
    <n v="28000"/>
    <n v="43600"/>
    <n v="2095.1820000000002"/>
    <n v="4267.9612999999999"/>
  </r>
  <r>
    <x v="2"/>
    <x v="0"/>
    <x v="0"/>
    <n v="2333.8200000000002"/>
    <n v="18258"/>
    <n v="1082"/>
    <n v="5.9261693499999994"/>
    <n v="2.157"/>
    <n v="57"/>
    <n v="40.944200000000002"/>
    <n v="5.2680221810000001"/>
    <n v="27"/>
    <n v="47.368421049999995"/>
    <n v="15"/>
    <n v="12"/>
    <n v="86.437799999999996"/>
    <n v="18000"/>
    <n v="24000"/>
    <n v="42000"/>
    <n v="2333.8194000000003"/>
    <n v="4754.0771999999997"/>
  </r>
  <r>
    <x v="3"/>
    <x v="0"/>
    <x v="0"/>
    <n v="2487.0500000000002"/>
    <n v="22554"/>
    <n v="1002"/>
    <n v="4.4426709229999997"/>
    <n v="2.4821"/>
    <n v="60"/>
    <n v="41.450800000000001"/>
    <n v="5.9880239520000007"/>
    <n v="35"/>
    <n v="58.333333330000002"/>
    <n v="10"/>
    <n v="25"/>
    <n v="71.058599999999998"/>
    <n v="12000"/>
    <n v="50000"/>
    <n v="62000"/>
    <n v="2487.0480000000002"/>
    <n v="5045.1566000000003"/>
  </r>
  <r>
    <x v="4"/>
    <x v="0"/>
    <x v="0"/>
    <n v="1841.06"/>
    <n v="19872"/>
    <n v="1078"/>
    <n v="5.4247181960000006"/>
    <n v="1.7078"/>
    <n v="54"/>
    <n v="34.093699999999998"/>
    <n v="5.0092764380000006"/>
    <n v="37"/>
    <n v="68.518518520000001"/>
    <n v="10"/>
    <n v="27"/>
    <n v="49.758400000000002"/>
    <n v="12000"/>
    <n v="54000"/>
    <n v="66000"/>
    <n v="1841.0598"/>
    <n v="3731.8782000000001"/>
  </r>
  <r>
    <x v="5"/>
    <x v="0"/>
    <x v="0"/>
    <n v="2098.41"/>
    <n v="18565"/>
    <n v="1085"/>
    <n v="5.8443307299999994"/>
    <n v="1.9339999999999999"/>
    <n v="69"/>
    <n v="30.4117"/>
    <n v="6.3594470050000007"/>
    <n v="28"/>
    <n v="40.579710140000003"/>
    <n v="13"/>
    <n v="15"/>
    <n v="74.943200000000004"/>
    <n v="15600"/>
    <n v="30000"/>
    <n v="45600"/>
    <n v="2098.4072999999999"/>
    <n v="4271.7604999999994"/>
  </r>
  <r>
    <x v="6"/>
    <x v="0"/>
    <x v="0"/>
    <n v="2451.69"/>
    <n v="20690"/>
    <n v="932"/>
    <n v="4.5045915899999995"/>
    <n v="2.6305999999999998"/>
    <n v="65"/>
    <n v="37.718299999999999"/>
    <n v="6.9742489269999997"/>
    <n v="35"/>
    <n v="53.84615385"/>
    <n v="11"/>
    <n v="24"/>
    <n v="70.048299999999998"/>
    <n v="13200"/>
    <n v="48000"/>
    <n v="61200"/>
    <n v="2451.6895"/>
    <n v="4973.4278000000004"/>
  </r>
  <r>
    <x v="7"/>
    <x v="0"/>
    <x v="0"/>
    <n v="2146.37"/>
    <n v="22444"/>
    <n v="1176"/>
    <n v="5.2397077169999999"/>
    <n v="1.8250999999999999"/>
    <n v="67"/>
    <n v="32.035400000000003"/>
    <n v="5.6972789119999998"/>
    <n v="32"/>
    <n v="47.761194029999999"/>
    <n v="13"/>
    <n v="19"/>
    <n v="67.074100000000001"/>
    <n v="15600"/>
    <n v="38000"/>
    <n v="53600"/>
    <n v="2146.3718000000003"/>
    <n v="4359.8158999999996"/>
  </r>
  <r>
    <x v="8"/>
    <x v="0"/>
    <x v="0"/>
    <n v="2005.48"/>
    <n v="18767"/>
    <n v="1132"/>
    <n v="6.0318644429999999"/>
    <n v="1.7716000000000001"/>
    <n v="51"/>
    <n v="39.323099999999997"/>
    <n v="4.505300353"/>
    <n v="34"/>
    <n v="66.666666669999998"/>
    <n v="17"/>
    <n v="17"/>
    <n v="58.984699999999997"/>
    <n v="20400"/>
    <n v="34000"/>
    <n v="54400"/>
    <n v="2005.4780999999998"/>
    <n v="4069.9427999999998"/>
  </r>
  <r>
    <x v="9"/>
    <x v="0"/>
    <x v="0"/>
    <n v="1887.03"/>
    <n v="18791"/>
    <n v="1060"/>
    <n v="5.6409983499999994"/>
    <n v="1.7802"/>
    <n v="68"/>
    <n v="27.750399999999999"/>
    <n v="6.4150943399999996"/>
    <n v="27"/>
    <n v="39.705882349999996"/>
    <n v="17"/>
    <n v="10"/>
    <n v="69.89"/>
    <n v="20400"/>
    <n v="20000"/>
    <n v="40400"/>
    <n v="1887.0272"/>
    <n v="3843.9472000000001"/>
  </r>
  <r>
    <x v="10"/>
    <x v="0"/>
    <x v="0"/>
    <n v="1984.95"/>
    <n v="21074"/>
    <n v="1068"/>
    <n v="5.0678561259999997"/>
    <n v="1.8586"/>
    <n v="53"/>
    <n v="37.451900000000002"/>
    <n v="4.9625468159999997"/>
    <n v="24"/>
    <n v="45.283018869999999"/>
    <n v="14"/>
    <n v="10"/>
    <n v="82.706199999999995"/>
    <n v="16800"/>
    <n v="20000"/>
    <n v="36800"/>
    <n v="1984.9507000000001"/>
    <n v="4052.6069000000002"/>
  </r>
  <r>
    <x v="11"/>
    <x v="0"/>
    <x v="0"/>
    <n v="1975.22"/>
    <n v="19297"/>
    <n v="1129"/>
    <n v="5.8506503600000004"/>
    <n v="1.7495000000000001"/>
    <n v="61"/>
    <n v="32.380699999999997"/>
    <n v="5.4030115150000002"/>
    <n v="37"/>
    <n v="60.655737700000003"/>
    <n v="11"/>
    <n v="26"/>
    <n v="53.384300000000003"/>
    <n v="13200"/>
    <n v="52000"/>
    <n v="65200"/>
    <n v="1975.2226999999998"/>
    <n v="4003.8269999999998"/>
  </r>
  <r>
    <x v="12"/>
    <x v="0"/>
    <x v="0"/>
    <n v="2354.5"/>
    <n v="22340"/>
    <n v="1032"/>
    <n v="4.6195165620000003"/>
    <n v="2.2814999999999999"/>
    <n v="60"/>
    <n v="39.241700000000002"/>
    <n v="5.8139534880000001"/>
    <n v="32"/>
    <n v="53.333333330000002"/>
    <n v="13"/>
    <n v="19"/>
    <n v="73.578100000000006"/>
    <n v="15600"/>
    <n v="38000"/>
    <n v="53600"/>
    <n v="2354.502"/>
    <n v="4782.5801000000001"/>
  </r>
  <r>
    <x v="13"/>
    <x v="0"/>
    <x v="0"/>
    <n v="1827.09"/>
    <n v="21844"/>
    <n v="1047"/>
    <n v="4.7930781909999993"/>
    <n v="1.7451000000000001"/>
    <n v="55"/>
    <n v="33.219799999999999"/>
    <n v="5.2531041069999995"/>
    <n v="24"/>
    <n v="43.636363639999999"/>
    <n v="17"/>
    <n v="7"/>
    <n v="76.128699999999995"/>
    <n v="20400"/>
    <n v="14000"/>
    <n v="34400"/>
    <n v="1827.0889999999999"/>
    <n v="3730.3077000000003"/>
  </r>
  <r>
    <x v="14"/>
    <x v="0"/>
    <x v="0"/>
    <n v="1952.54"/>
    <n v="19528"/>
    <n v="1017"/>
    <n v="5.2079065959999999"/>
    <n v="1.9198999999999999"/>
    <n v="68"/>
    <n v="28.713799999999999"/>
    <n v="6.6863323499999998"/>
    <n v="39"/>
    <n v="57.352941180000002"/>
    <n v="19"/>
    <n v="20"/>
    <n v="50.065100000000001"/>
    <n v="22800"/>
    <n v="40000"/>
    <n v="62800"/>
    <n v="1952.5383999999999"/>
    <n v="3955.1434999999997"/>
  </r>
  <r>
    <x v="15"/>
    <x v="0"/>
    <x v="0"/>
    <n v="2370.88"/>
    <n v="18550"/>
    <n v="1027"/>
    <n v="5.5363881400000006"/>
    <n v="2.3085"/>
    <n v="63"/>
    <n v="37.633000000000003"/>
    <n v="6.1343719569999999"/>
    <n v="22"/>
    <n v="34.920634919999998"/>
    <n v="16"/>
    <n v="6"/>
    <n v="107.76730000000001"/>
    <n v="19200"/>
    <n v="12000"/>
    <n v="31200"/>
    <n v="2370.8790000000004"/>
    <n v="4849.5263000000004"/>
  </r>
  <r>
    <x v="16"/>
    <x v="0"/>
    <x v="0"/>
    <n v="2331.91"/>
    <n v="21397"/>
    <n v="1090"/>
    <n v="5.0941720799999999"/>
    <n v="2.1394000000000002"/>
    <n v="64"/>
    <n v="36.436100000000003"/>
    <n v="5.8715596330000004"/>
    <n v="31"/>
    <n v="48.4375"/>
    <n v="10"/>
    <n v="21"/>
    <n v="75.222899999999996"/>
    <n v="12000"/>
    <n v="42000"/>
    <n v="54000"/>
    <n v="2331.9104000000002"/>
    <n v="4739.0433000000003"/>
  </r>
  <r>
    <x v="17"/>
    <x v="0"/>
    <x v="0"/>
    <n v="1886.74"/>
    <n v="19094"/>
    <n v="1002"/>
    <n v="5.2477217969999996"/>
    <n v="1.883"/>
    <n v="67"/>
    <n v="28.160299999999999"/>
    <n v="6.686626747"/>
    <n v="33"/>
    <n v="49.253731340000002"/>
    <n v="16"/>
    <n v="17"/>
    <n v="57.173900000000003"/>
    <n v="19200"/>
    <n v="34000"/>
    <n v="53200"/>
    <n v="1886.7401"/>
    <n v="3830.6539999999995"/>
  </r>
  <r>
    <x v="18"/>
    <x v="0"/>
    <x v="0"/>
    <n v="1951.15"/>
    <n v="18682"/>
    <n v="1130"/>
    <n v="6.0486029330000006"/>
    <n v="1.7266999999999999"/>
    <n v="53"/>
    <n v="36.8142"/>
    <n v="4.6902654869999996"/>
    <n v="29"/>
    <n v="54.716981130000001"/>
    <n v="14"/>
    <n v="15"/>
    <n v="67.281000000000006"/>
    <n v="16800"/>
    <n v="30000"/>
    <n v="46800"/>
    <n v="1951.1525999999999"/>
    <n v="3969.5835999999999"/>
  </r>
  <r>
    <x v="19"/>
    <x v="0"/>
    <x v="0"/>
    <n v="2234.3000000000002"/>
    <n v="21522"/>
    <n v="1060"/>
    <n v="4.925192826"/>
    <n v="2.1078000000000001"/>
    <n v="53"/>
    <n v="42.156599999999997"/>
    <n v="5"/>
    <n v="33"/>
    <n v="62.264150939999993"/>
    <n v="18"/>
    <n v="15"/>
    <n v="67.706100000000006"/>
    <n v="21600"/>
    <n v="30000"/>
    <n v="51600"/>
    <n v="2234.2997999999998"/>
    <n v="4536.3059000000003"/>
  </r>
  <r>
    <x v="20"/>
    <x v="0"/>
    <x v="0"/>
    <n v="2042.35"/>
    <n v="20924"/>
    <n v="908"/>
    <n v="4.3395144330000006"/>
    <n v="2.2492999999999999"/>
    <n v="69"/>
    <n v="29.599299999999999"/>
    <n v="7.5991189429999997"/>
    <n v="38"/>
    <n v="55.072463769999999"/>
    <n v="17"/>
    <n v="21"/>
    <n v="53.746099999999998"/>
    <n v="20400"/>
    <n v="42000"/>
    <n v="62400"/>
    <n v="2042.3516999999999"/>
    <n v="4138.4477999999999"/>
  </r>
  <r>
    <x v="21"/>
    <x v="0"/>
    <x v="0"/>
    <n v="2114.52"/>
    <n v="19273"/>
    <n v="1014"/>
    <n v="5.2612463030000001"/>
    <n v="2.0853000000000002"/>
    <n v="58"/>
    <n v="36.4572"/>
    <n v="5.7199211050000001"/>
    <n v="25"/>
    <n v="43.103448280000002"/>
    <n v="16"/>
    <n v="9"/>
    <n v="84.580799999999996"/>
    <n v="19200"/>
    <n v="18000"/>
    <n v="37200"/>
    <n v="2114.5176000000001"/>
    <n v="4313.6183999999994"/>
  </r>
  <r>
    <x v="22"/>
    <x v="0"/>
    <x v="0"/>
    <n v="2394.3200000000002"/>
    <n v="20044"/>
    <n v="932"/>
    <n v="4.6497705049999993"/>
    <n v="2.569"/>
    <n v="65"/>
    <n v="36.835700000000003"/>
    <n v="6.9742489269999997"/>
    <n v="35"/>
    <n v="53.84615385"/>
    <n v="16"/>
    <n v="19"/>
    <n v="68.409099999999995"/>
    <n v="19200"/>
    <n v="38000"/>
    <n v="57200"/>
    <n v="2394.3205000000003"/>
    <n v="4857.0496000000003"/>
  </r>
  <r>
    <x v="23"/>
    <x v="0"/>
    <x v="0"/>
    <n v="2123.85"/>
    <n v="18188"/>
    <n v="921"/>
    <n v="5.0637783149999995"/>
    <n v="2.306"/>
    <n v="62"/>
    <n v="34.255600000000001"/>
    <n v="6.7318132459999998"/>
    <n v="23"/>
    <n v="37.096774189999998"/>
    <n v="13"/>
    <n v="10"/>
    <n v="92.341300000000004"/>
    <n v="15600"/>
    <n v="20000"/>
    <n v="35600"/>
    <n v="2123.8472000000002"/>
    <n v="4340.0385000000006"/>
  </r>
  <r>
    <x v="24"/>
    <x v="0"/>
    <x v="0"/>
    <n v="2199.87"/>
    <n v="18742"/>
    <n v="926"/>
    <n v="4.9407747310000003"/>
    <n v="2.3757000000000001"/>
    <n v="52"/>
    <n v="42.305199999999999"/>
    <n v="5.6155507560000002"/>
    <n v="38"/>
    <n v="73.07692308"/>
    <n v="12"/>
    <n v="26"/>
    <n v="57.891300000000001"/>
    <n v="14400"/>
    <n v="52000"/>
    <n v="66400"/>
    <n v="2199.8703999999998"/>
    <n v="4457.6316999999999"/>
  </r>
  <r>
    <x v="25"/>
    <x v="0"/>
    <x v="0"/>
    <n v="1850.29"/>
    <n v="21201"/>
    <n v="1067"/>
    <n v="5.032781473"/>
    <n v="1.7341"/>
    <n v="54"/>
    <n v="34.264600000000002"/>
    <n v="5.0609184630000001"/>
    <n v="33"/>
    <n v="61.111111110000003"/>
    <n v="11"/>
    <n v="22"/>
    <n v="56.069400000000002"/>
    <n v="13200"/>
    <n v="44000"/>
    <n v="57200"/>
    <n v="1850.2884000000001"/>
    <n v="3756.6478000000002"/>
  </r>
  <r>
    <x v="26"/>
    <x v="0"/>
    <x v="0"/>
    <n v="2306.31"/>
    <n v="22296"/>
    <n v="1088"/>
    <n v="4.8797990669999995"/>
    <n v="2.1198000000000001"/>
    <n v="50"/>
    <n v="46.126199999999997"/>
    <n v="4.5955882350000001"/>
    <n v="21"/>
    <n v="42"/>
    <n v="11"/>
    <n v="10"/>
    <n v="109.82429999999999"/>
    <n v="13200"/>
    <n v="20000"/>
    <n v="33200"/>
    <n v="2306.31"/>
    <n v="4722.4443000000001"/>
  </r>
  <r>
    <x v="27"/>
    <x v="0"/>
    <x v="0"/>
    <n v="2466"/>
    <n v="18728"/>
    <n v="1098"/>
    <n v="5.8628791109999998"/>
    <n v="2.2458999999999998"/>
    <n v="53"/>
    <n v="46.528300000000002"/>
    <n v="4.8269581059999993"/>
    <n v="23"/>
    <n v="43.396226419999998"/>
    <n v="12"/>
    <n v="11"/>
    <n v="107.2174"/>
    <n v="14400"/>
    <n v="22000"/>
    <n v="36400"/>
    <n v="2465.9999000000003"/>
    <n v="5039.2173000000003"/>
  </r>
  <r>
    <x v="28"/>
    <x v="0"/>
    <x v="0"/>
    <n v="2381.44"/>
    <n v="21787"/>
    <n v="922"/>
    <n v="4.2318813970000004"/>
    <n v="2.5829"/>
    <n v="55"/>
    <n v="43.298900000000003"/>
    <n v="5.9652928420000002"/>
    <n v="28"/>
    <n v="50.909090909999996"/>
    <n v="14"/>
    <n v="14"/>
    <n v="85.051400000000001"/>
    <n v="16800"/>
    <n v="28000"/>
    <n v="44800"/>
    <n v="2381.4395000000004"/>
    <n v="4847.9309000000012"/>
  </r>
  <r>
    <x v="29"/>
    <x v="0"/>
    <x v="0"/>
    <n v="2234.83"/>
    <n v="22013"/>
    <n v="966"/>
    <n v="4.3883159950000001"/>
    <n v="2.3134999999999999"/>
    <n v="62"/>
    <n v="36.0456"/>
    <n v="6.4182194619999997"/>
    <n v="32"/>
    <n v="51.612903229999993"/>
    <n v="13"/>
    <n v="19"/>
    <n v="69.838399999999993"/>
    <n v="15600"/>
    <n v="38000"/>
    <n v="53600"/>
    <n v="2234.8272000000002"/>
    <n v="4539.4955999999993"/>
  </r>
  <r>
    <x v="0"/>
    <x v="1"/>
    <x v="0"/>
    <n v="1893.16"/>
    <n v="21900"/>
    <n v="1025"/>
    <n v="4.6803652969999998"/>
    <n v="1.847"/>
    <n v="59"/>
    <n v="32.087499999999999"/>
    <n v="5.7560975609999998"/>
    <n v="23"/>
    <n v="38.983050849999998"/>
    <n v="17"/>
    <n v="6"/>
    <n v="82.311300000000003"/>
    <n v="20400"/>
    <n v="12000"/>
    <n v="32400"/>
    <n v="1893.1624999999999"/>
    <n v="3868.6338000000001"/>
  </r>
  <r>
    <x v="1"/>
    <x v="1"/>
    <x v="0"/>
    <n v="1997.6"/>
    <n v="18340"/>
    <n v="925"/>
    <n v="5.0436205019999996"/>
    <n v="2.1596000000000002"/>
    <n v="66"/>
    <n v="30.2667"/>
    <n v="7.1351351349999996"/>
    <n v="32"/>
    <n v="48.484848479999997"/>
    <n v="10"/>
    <n v="22"/>
    <n v="62.424999999999997"/>
    <n v="12000"/>
    <n v="44000"/>
    <n v="56000"/>
    <n v="1997.6022"/>
    <n v="4057.6271999999999"/>
  </r>
  <r>
    <x v="2"/>
    <x v="1"/>
    <x v="0"/>
    <n v="1948.95"/>
    <n v="19947"/>
    <n v="1091"/>
    <n v="5.46949416"/>
    <n v="1.7864"/>
    <n v="55"/>
    <n v="35.435499999999998"/>
    <n v="5.0412465629999996"/>
    <n v="32"/>
    <n v="58.18181818"/>
    <n v="19"/>
    <n v="13"/>
    <n v="60.904699999999998"/>
    <n v="22800"/>
    <n v="26000"/>
    <n v="48800"/>
    <n v="1948.9524999999999"/>
    <n v="3958.8072000000002"/>
  </r>
  <r>
    <x v="3"/>
    <x v="1"/>
    <x v="0"/>
    <n v="2400"/>
    <n v="22478"/>
    <n v="1082"/>
    <n v="4.8135955160000004"/>
    <n v="2.2181000000000002"/>
    <n v="68"/>
    <n v="35.2941"/>
    <n v="6.2846580410000001"/>
    <n v="21"/>
    <n v="30.882352940000001"/>
    <n v="13"/>
    <n v="8"/>
    <n v="114.28570000000001"/>
    <n v="15600"/>
    <n v="16000"/>
    <n v="31600"/>
    <n v="2399.9987999999998"/>
    <n v="4914.2844999999998"/>
  </r>
  <r>
    <x v="4"/>
    <x v="1"/>
    <x v="0"/>
    <n v="2212.13"/>
    <n v="18682"/>
    <n v="1113"/>
    <n v="5.9576062519999997"/>
    <n v="1.9875"/>
    <n v="55"/>
    <n v="40.220500000000001"/>
    <n v="4.9415992810000002"/>
    <n v="24"/>
    <n v="43.636363639999999"/>
    <n v="13"/>
    <n v="11"/>
    <n v="92.1721"/>
    <n v="15600"/>
    <n v="22000"/>
    <n v="37600"/>
    <n v="2212.1275000000001"/>
    <n v="4516.4295999999995"/>
  </r>
  <r>
    <x v="5"/>
    <x v="1"/>
    <x v="0"/>
    <n v="2211.86"/>
    <n v="18173"/>
    <n v="1164"/>
    <n v="6.4051064770000004"/>
    <n v="1.9001999999999999"/>
    <n v="57"/>
    <n v="38.804600000000001"/>
    <n v="4.8969072159999998"/>
    <n v="28"/>
    <n v="49.122807019999996"/>
    <n v="12"/>
    <n v="16"/>
    <n v="78.995000000000005"/>
    <n v="14400"/>
    <n v="32000"/>
    <n v="46400"/>
    <n v="2211.8622"/>
    <n v="4502.7172"/>
  </r>
  <r>
    <x v="6"/>
    <x v="1"/>
    <x v="0"/>
    <n v="2428.2399999999998"/>
    <n v="21954"/>
    <n v="1087"/>
    <n v="4.9512617289999996"/>
    <n v="2.2339000000000002"/>
    <n v="50"/>
    <n v="48.564799999999998"/>
    <n v="4.5998160070000003"/>
    <n v="39"/>
    <n v="78"/>
    <n v="19"/>
    <n v="20"/>
    <n v="62.262599999999999"/>
    <n v="22800"/>
    <n v="40000"/>
    <n v="62800"/>
    <n v="2428.2399999999998"/>
    <n v="4918.7425999999996"/>
  </r>
  <r>
    <x v="7"/>
    <x v="1"/>
    <x v="0"/>
    <n v="1945.85"/>
    <n v="18766"/>
    <n v="912"/>
    <n v="4.8598529260000003"/>
    <n v="2.1335999999999999"/>
    <n v="57"/>
    <n v="34.137700000000002"/>
    <n v="6.25"/>
    <n v="28"/>
    <n v="49.122807019999996"/>
    <n v="12"/>
    <n v="16"/>
    <n v="69.494600000000005"/>
    <n v="14400"/>
    <n v="32000"/>
    <n v="46400"/>
    <n v="1945.8489000000002"/>
    <n v="3961.1935000000003"/>
  </r>
  <r>
    <x v="8"/>
    <x v="1"/>
    <x v="0"/>
    <n v="2198.21"/>
    <n v="19982"/>
    <n v="1186"/>
    <n v="5.9353418079999996"/>
    <n v="1.8534999999999999"/>
    <n v="56"/>
    <n v="39.253700000000002"/>
    <n v="4.7217537939999996"/>
    <n v="30"/>
    <n v="53.571428570000002"/>
    <n v="16"/>
    <n v="14"/>
    <n v="73.273700000000005"/>
    <n v="19200"/>
    <n v="28000"/>
    <n v="47200"/>
    <n v="2198.2072000000003"/>
    <n v="4469.6908999999996"/>
  </r>
  <r>
    <x v="9"/>
    <x v="1"/>
    <x v="0"/>
    <n v="2168.6"/>
    <n v="18369"/>
    <n v="1073"/>
    <n v="5.8413631659999998"/>
    <n v="2.0211000000000001"/>
    <n v="60"/>
    <n v="36.143300000000004"/>
    <n v="5.5917986949999996"/>
    <n v="30"/>
    <n v="50"/>
    <n v="17"/>
    <n v="13"/>
    <n v="72.286699999999996"/>
    <n v="20400"/>
    <n v="26000"/>
    <n v="46400"/>
    <n v="2168.5980000000004"/>
    <n v="4409.4847"/>
  </r>
  <r>
    <x v="10"/>
    <x v="1"/>
    <x v="0"/>
    <n v="2197.63"/>
    <n v="18737"/>
    <n v="900"/>
    <n v="4.8033303089999997"/>
    <n v="2.4418000000000002"/>
    <n v="63"/>
    <n v="34.883000000000003"/>
    <n v="7.0000000000000009"/>
    <n v="22"/>
    <n v="34.920634919999998"/>
    <n v="19"/>
    <n v="3"/>
    <n v="99.892300000000006"/>
    <n v="22800"/>
    <n v="6000"/>
    <n v="28800"/>
    <n v="2197.6290000000004"/>
    <n v="4495.1513000000004"/>
  </r>
  <r>
    <x v="11"/>
    <x v="1"/>
    <x v="0"/>
    <n v="1904.3"/>
    <n v="19646"/>
    <n v="1165"/>
    <n v="5.929960297"/>
    <n v="1.6346000000000001"/>
    <n v="51"/>
    <n v="37.339199999999998"/>
    <n v="4.3776824030000006"/>
    <n v="31"/>
    <n v="60.784313729999994"/>
    <n v="16"/>
    <n v="15"/>
    <n v="61.429000000000002"/>
    <n v="19200"/>
    <n v="30000"/>
    <n v="49200"/>
    <n v="1904.2991999999999"/>
    <n v="3870.0281999999997"/>
  </r>
  <r>
    <x v="12"/>
    <x v="1"/>
    <x v="0"/>
    <n v="1942.97"/>
    <n v="21163"/>
    <n v="986"/>
    <n v="4.6590748"/>
    <n v="1.9705999999999999"/>
    <n v="56"/>
    <n v="34.695900000000002"/>
    <n v="5.6795131850000002"/>
    <n v="22"/>
    <n v="39.285714290000001"/>
    <n v="11"/>
    <n v="11"/>
    <n v="88.316800000000001"/>
    <n v="13200"/>
    <n v="22000"/>
    <n v="35200"/>
    <n v="1942.9704000000002"/>
    <n v="3974.2572000000005"/>
  </r>
  <r>
    <x v="13"/>
    <x v="1"/>
    <x v="0"/>
    <n v="2462.9"/>
    <n v="21427"/>
    <n v="1179"/>
    <n v="5.5024035099999997"/>
    <n v="2.089"/>
    <n v="59"/>
    <n v="41.744100000000003"/>
    <n v="5.0042408820000004"/>
    <n v="22"/>
    <n v="37.288135589999996"/>
    <n v="11"/>
    <n v="11"/>
    <n v="111.95"/>
    <n v="13200"/>
    <n v="22000"/>
    <n v="35200"/>
    <n v="2462.9019000000003"/>
    <n v="5037.7519000000002"/>
  </r>
  <r>
    <x v="14"/>
    <x v="1"/>
    <x v="0"/>
    <n v="2487.29"/>
    <n v="19310"/>
    <n v="918"/>
    <n v="4.7540134649999999"/>
    <n v="2.7094999999999998"/>
    <n v="57"/>
    <n v="43.636699999999998"/>
    <n v="6.2091503269999997"/>
    <n v="26"/>
    <n v="45.614035090000002"/>
    <n v="19"/>
    <n v="7"/>
    <n v="95.665000000000006"/>
    <n v="22800"/>
    <n v="14000"/>
    <n v="36800"/>
    <n v="2487.2918999999997"/>
    <n v="5070.2468999999992"/>
  </r>
  <r>
    <x v="15"/>
    <x v="1"/>
    <x v="0"/>
    <n v="1948.89"/>
    <n v="18244"/>
    <n v="1160"/>
    <n v="6.3582547690000002"/>
    <n v="1.6800999999999999"/>
    <n v="66"/>
    <n v="29.528600000000001"/>
    <n v="5.6896551720000001"/>
    <n v="20"/>
    <n v="30.3030303"/>
    <n v="17"/>
    <n v="3"/>
    <n v="97.444500000000005"/>
    <n v="20400"/>
    <n v="6000"/>
    <n v="26400"/>
    <n v="1948.8876"/>
    <n v="3995.2221000000004"/>
  </r>
  <r>
    <x v="16"/>
    <x v="1"/>
    <x v="0"/>
    <n v="2180.98"/>
    <n v="18977"/>
    <n v="925"/>
    <n v="4.8743215470000001"/>
    <n v="2.3578000000000001"/>
    <n v="69"/>
    <n v="31.6084"/>
    <n v="7.4594594589999996"/>
    <n v="28"/>
    <n v="40.579710140000003"/>
    <n v="19"/>
    <n v="9"/>
    <n v="77.892099999999999"/>
    <n v="22800"/>
    <n v="18000"/>
    <n v="40800"/>
    <n v="2180.9796000000001"/>
    <n v="4439.8517000000002"/>
  </r>
  <r>
    <x v="17"/>
    <x v="1"/>
    <x v="0"/>
    <n v="2015.23"/>
    <n v="20548"/>
    <n v="1105"/>
    <n v="5.3776523259999998"/>
    <n v="1.8237000000000001"/>
    <n v="66"/>
    <n v="30.533799999999999"/>
    <n v="5.9728506789999996"/>
    <n v="28"/>
    <n v="42.424242419999999"/>
    <n v="12"/>
    <n v="16"/>
    <n v="71.972499999999997"/>
    <n v="14400"/>
    <n v="32000"/>
    <n v="46400"/>
    <n v="2015.2308"/>
    <n v="4102.4332999999997"/>
  </r>
  <r>
    <x v="18"/>
    <x v="1"/>
    <x v="0"/>
    <n v="2103.38"/>
    <n v="19497"/>
    <n v="992"/>
    <n v="5.0879622510000004"/>
    <n v="2.1202999999999999"/>
    <n v="54"/>
    <n v="38.951500000000003"/>
    <n v="5.4435483869999999"/>
    <n v="21"/>
    <n v="38.888888890000004"/>
    <n v="14"/>
    <n v="7"/>
    <n v="100.161"/>
    <n v="16800"/>
    <n v="14000"/>
    <n v="30800"/>
    <n v="2103.3810000000003"/>
    <n v="4306.9220000000005"/>
  </r>
  <r>
    <x v="19"/>
    <x v="1"/>
    <x v="0"/>
    <n v="2487.65"/>
    <n v="21963"/>
    <n v="1096"/>
    <n v="4.9902108089999997"/>
    <n v="2.2698"/>
    <n v="58"/>
    <n v="42.890500000000003"/>
    <n v="5.2919708029999999"/>
    <n v="22"/>
    <n v="37.931034480000001"/>
    <n v="12"/>
    <n v="10"/>
    <n v="113.075"/>
    <n v="14400"/>
    <n v="20000"/>
    <n v="34400"/>
    <n v="2487.6490000000003"/>
    <n v="5088.3740000000007"/>
  </r>
  <r>
    <x v="20"/>
    <x v="1"/>
    <x v="0"/>
    <n v="1948.45"/>
    <n v="19796"/>
    <n v="1043"/>
    <n v="5.2687411599999994"/>
    <n v="1.8681000000000001"/>
    <n v="52"/>
    <n v="37.470199999999998"/>
    <n v="4.9856184079999997"/>
    <n v="28"/>
    <n v="53.84615385"/>
    <n v="19"/>
    <n v="9"/>
    <n v="69.587500000000006"/>
    <n v="22800"/>
    <n v="18000"/>
    <n v="40800"/>
    <n v="1948.4503999999999"/>
    <n v="3966.4879000000001"/>
  </r>
  <r>
    <x v="21"/>
    <x v="1"/>
    <x v="0"/>
    <n v="2448.08"/>
    <n v="18248"/>
    <n v="1081"/>
    <n v="5.9239368700000004"/>
    <n v="2.2646000000000002"/>
    <n v="57"/>
    <n v="42.948799999999999"/>
    <n v="5.2728954670000006"/>
    <n v="38"/>
    <n v="66.666666669999998"/>
    <n v="12"/>
    <n v="26"/>
    <n v="64.423199999999994"/>
    <n v="14400"/>
    <n v="52000"/>
    <n v="66400"/>
    <n v="2448.0816"/>
    <n v="4960.5847999999996"/>
  </r>
  <r>
    <x v="22"/>
    <x v="1"/>
    <x v="0"/>
    <n v="2020.26"/>
    <n v="20222"/>
    <n v="1165"/>
    <n v="5.761052319"/>
    <n v="1.7341"/>
    <n v="55"/>
    <n v="36.731999999999999"/>
    <n v="4.7210300429999998"/>
    <n v="39"/>
    <n v="70.909090910000003"/>
    <n v="13"/>
    <n v="26"/>
    <n v="51.801499999999997"/>
    <n v="15600"/>
    <n v="52000"/>
    <n v="67600"/>
    <n v="2020.26"/>
    <n v="4092.3215"/>
  </r>
  <r>
    <x v="23"/>
    <x v="1"/>
    <x v="0"/>
    <n v="2045.29"/>
    <n v="22171"/>
    <n v="1072"/>
    <n v="4.8351450089999997"/>
    <n v="1.9078999999999999"/>
    <n v="62"/>
    <n v="32.988500000000002"/>
    <n v="5.7835820900000003"/>
    <n v="20"/>
    <n v="32.258064520000005"/>
    <n v="11"/>
    <n v="9"/>
    <n v="102.2645"/>
    <n v="13200"/>
    <n v="18000"/>
    <n v="31200"/>
    <n v="2045.287"/>
    <n v="4192.8415000000005"/>
  </r>
  <r>
    <x v="24"/>
    <x v="1"/>
    <x v="0"/>
    <n v="1967.82"/>
    <n v="18700"/>
    <n v="1020"/>
    <n v="5.4545454549999999"/>
    <n v="1.9292"/>
    <n v="68"/>
    <n v="28.938500000000001"/>
    <n v="6.6666666670000003"/>
    <n v="25"/>
    <n v="36.764705880000001"/>
    <n v="18"/>
    <n v="7"/>
    <n v="78.712800000000001"/>
    <n v="21600"/>
    <n v="14000"/>
    <n v="35600"/>
    <n v="1967.818"/>
    <n v="4014.3507999999997"/>
  </r>
  <r>
    <x v="25"/>
    <x v="1"/>
    <x v="0"/>
    <n v="2001.35"/>
    <n v="22666"/>
    <n v="1022"/>
    <n v="4.5089561460000001"/>
    <n v="1.9582999999999999"/>
    <n v="53"/>
    <n v="37.761299999999999"/>
    <n v="5.1859099799999999"/>
    <n v="21"/>
    <n v="39.622641510000001"/>
    <n v="12"/>
    <n v="9"/>
    <n v="95.302400000000006"/>
    <n v="14400"/>
    <n v="18000"/>
    <n v="32400"/>
    <n v="2001.3489"/>
    <n v="4098.0012999999999"/>
  </r>
  <r>
    <x v="26"/>
    <x v="1"/>
    <x v="0"/>
    <n v="2013.31"/>
    <n v="22030"/>
    <n v="903"/>
    <n v="4.0989559690000004"/>
    <n v="2.2296"/>
    <n v="69"/>
    <n v="29.1784"/>
    <n v="7.6411960130000001"/>
    <n v="36"/>
    <n v="52.173913039999995"/>
    <n v="16"/>
    <n v="20"/>
    <n v="55.9253"/>
    <n v="19200"/>
    <n v="40000"/>
    <n v="59200"/>
    <n v="2013.3096"/>
    <n v="4082.5448999999999"/>
  </r>
  <r>
    <x v="27"/>
    <x v="1"/>
    <x v="0"/>
    <n v="2281.41"/>
    <n v="21194"/>
    <n v="1004"/>
    <n v="4.7371897709999997"/>
    <n v="2.2723"/>
    <n v="69"/>
    <n v="33.063899999999997"/>
    <n v="6.8725099600000004"/>
    <n v="38"/>
    <n v="55.072463769999999"/>
    <n v="17"/>
    <n v="21"/>
    <n v="60.037100000000002"/>
    <n v="20400"/>
    <n v="42000"/>
    <n v="62400"/>
    <n v="2281.4090999999999"/>
    <n v="4622.8561999999993"/>
  </r>
  <r>
    <x v="28"/>
    <x v="1"/>
    <x v="0"/>
    <n v="2468.64"/>
    <n v="20810"/>
    <n v="1191"/>
    <n v="5.7232099949999995"/>
    <n v="2.0727000000000002"/>
    <n v="65"/>
    <n v="37.979100000000003"/>
    <n v="5.4575986570000001"/>
    <n v="35"/>
    <n v="53.84615385"/>
    <n v="10"/>
    <n v="25"/>
    <n v="70.532600000000002"/>
    <n v="12000"/>
    <n v="50000"/>
    <n v="62000"/>
    <n v="2468.6415000000002"/>
    <n v="5007.8140999999996"/>
  </r>
  <r>
    <x v="29"/>
    <x v="1"/>
    <x v="0"/>
    <n v="1984.22"/>
    <n v="20518"/>
    <n v="1000"/>
    <n v="4.873769373"/>
    <n v="1.9842"/>
    <n v="67"/>
    <n v="29.615200000000002"/>
    <n v="6.7"/>
    <n v="29"/>
    <n v="43.283582090000003"/>
    <n v="15"/>
    <n v="14"/>
    <n v="68.421400000000006"/>
    <n v="18000"/>
    <n v="28000"/>
    <n v="46000"/>
    <n v="1984.2184000000002"/>
    <n v="4036.8598000000002"/>
  </r>
  <r>
    <x v="0"/>
    <x v="0"/>
    <x v="1"/>
    <n v="2297.42"/>
    <n v="21092"/>
    <n v="1153"/>
    <n v="5.4665275930000004"/>
    <n v="1.9925999999999999"/>
    <n v="60"/>
    <n v="38.290300000000002"/>
    <n v="5.203816132"/>
    <n v="29"/>
    <n v="48.333333330000002"/>
    <n v="16"/>
    <n v="13"/>
    <n v="79.221400000000003"/>
    <n v="19200"/>
    <n v="26000"/>
    <n v="45200"/>
    <n v="2297.4180000000001"/>
    <n v="4674.0594000000001"/>
  </r>
  <r>
    <x v="1"/>
    <x v="0"/>
    <x v="1"/>
    <n v="2207.44"/>
    <n v="22368"/>
    <n v="925"/>
    <n v="4.1353719599999996"/>
    <n v="2.3864000000000001"/>
    <n v="55"/>
    <n v="40.135300000000001"/>
    <n v="5.9459459460000001"/>
    <n v="29"/>
    <n v="52.727272729999996"/>
    <n v="11"/>
    <n v="18"/>
    <n v="76.118600000000001"/>
    <n v="13200"/>
    <n v="36000"/>
    <n v="49200"/>
    <n v="2207.4414999999999"/>
    <n v="4491.0000999999993"/>
  </r>
  <r>
    <x v="2"/>
    <x v="0"/>
    <x v="1"/>
    <n v="2017.42"/>
    <n v="19393"/>
    <n v="1080"/>
    <n v="5.5690197490000006"/>
    <n v="1.8680000000000001"/>
    <n v="66"/>
    <n v="30.567"/>
    <n v="6.1111111109999996"/>
    <n v="33"/>
    <n v="50"/>
    <n v="16"/>
    <n v="17"/>
    <n v="61.133899999999997"/>
    <n v="19200"/>
    <n v="34000"/>
    <n v="53200"/>
    <n v="2017.422"/>
    <n v="4095.9758999999999"/>
  </r>
  <r>
    <x v="3"/>
    <x v="0"/>
    <x v="1"/>
    <n v="2080.94"/>
    <n v="20741"/>
    <n v="958"/>
    <n v="4.6188708359999993"/>
    <n v="2.1722000000000001"/>
    <n v="65"/>
    <n v="32.014499999999998"/>
    <n v="6.7849686849999991"/>
    <n v="26"/>
    <n v="40"/>
    <n v="14"/>
    <n v="12"/>
    <n v="80.036199999999994"/>
    <n v="16800"/>
    <n v="24000"/>
    <n v="40800"/>
    <n v="2080.9425000000001"/>
    <n v="4241.9186999999993"/>
  </r>
  <r>
    <x v="4"/>
    <x v="0"/>
    <x v="1"/>
    <n v="1945.6"/>
    <n v="19401"/>
    <n v="931"/>
    <n v="4.7987217150000001"/>
    <n v="2.0897999999999999"/>
    <n v="65"/>
    <n v="29.932300000000001"/>
    <n v="6.9817400640000002"/>
    <n v="35"/>
    <n v="53.84615385"/>
    <n v="19"/>
    <n v="16"/>
    <n v="55.5886"/>
    <n v="22800"/>
    <n v="32000"/>
    <n v="54800"/>
    <n v="1945.5995"/>
    <n v="3946.7880999999998"/>
  </r>
  <r>
    <x v="5"/>
    <x v="0"/>
    <x v="1"/>
    <n v="2317.9699999999998"/>
    <n v="21703"/>
    <n v="1158"/>
    <n v="5.3356678799999999"/>
    <n v="2.0017"/>
    <n v="58"/>
    <n v="39.965000000000003"/>
    <n v="5.0086355789999999"/>
    <n v="25"/>
    <n v="43.103448280000002"/>
    <n v="19"/>
    <n v="6"/>
    <n v="92.718800000000002"/>
    <n v="22800"/>
    <n v="12000"/>
    <n v="34800"/>
    <n v="2317.9700000000003"/>
    <n v="4728.6588000000002"/>
  </r>
  <r>
    <x v="6"/>
    <x v="0"/>
    <x v="1"/>
    <n v="1990.64"/>
    <n v="20693"/>
    <n v="1126"/>
    <n v="5.441453632"/>
    <n v="1.7679"/>
    <n v="67"/>
    <n v="29.710999999999999"/>
    <n v="5.9502664300000001"/>
    <n v="32"/>
    <n v="47.761194029999999"/>
    <n v="16"/>
    <n v="16"/>
    <n v="62.207500000000003"/>
    <n v="19200"/>
    <n v="32000"/>
    <n v="51200"/>
    <n v="1990.6369999999999"/>
    <n v="4043.4845"/>
  </r>
  <r>
    <x v="7"/>
    <x v="0"/>
    <x v="1"/>
    <n v="2435.9299999999998"/>
    <n v="20309"/>
    <n v="1041"/>
    <n v="5.1258062930000001"/>
    <n v="2.34"/>
    <n v="50"/>
    <n v="48.718600000000002"/>
    <n v="4.8030739670000004"/>
    <n v="25"/>
    <n v="50"/>
    <n v="17"/>
    <n v="8"/>
    <n v="97.437200000000004"/>
    <n v="20400"/>
    <n v="16000"/>
    <n v="36400"/>
    <n v="2435.9300000000003"/>
    <n v="4969.2972000000009"/>
  </r>
  <r>
    <x v="8"/>
    <x v="0"/>
    <x v="1"/>
    <n v="1922.65"/>
    <n v="18765"/>
    <n v="984"/>
    <n v="5.243804956"/>
    <n v="1.9539"/>
    <n v="64"/>
    <n v="30.041399999999999"/>
    <n v="6.5040650409999996"/>
    <n v="34"/>
    <n v="53.125"/>
    <n v="11"/>
    <n v="23"/>
    <n v="56.548499999999997"/>
    <n v="13200"/>
    <n v="46000"/>
    <n v="59200"/>
    <n v="1922.6496"/>
    <n v="3901.8481000000002"/>
  </r>
  <r>
    <x v="9"/>
    <x v="0"/>
    <x v="1"/>
    <n v="1972.19"/>
    <n v="19278"/>
    <n v="1008"/>
    <n v="5.2287581699999999"/>
    <n v="1.9564999999999999"/>
    <n v="60"/>
    <n v="32.869799999999998"/>
    <n v="5.9523809519999995"/>
    <n v="29"/>
    <n v="48.333333330000002"/>
    <n v="14"/>
    <n v="15"/>
    <n v="68.006600000000006"/>
    <n v="16800"/>
    <n v="30000"/>
    <n v="46800"/>
    <n v="1972.1879999999999"/>
    <n v="4012.3845999999999"/>
  </r>
  <r>
    <x v="10"/>
    <x v="0"/>
    <x v="1"/>
    <n v="2311.02"/>
    <n v="20844"/>
    <n v="1107"/>
    <n v="5.3108808289999994"/>
    <n v="2.0876000000000001"/>
    <n v="57"/>
    <n v="40.544199999999996"/>
    <n v="5.1490514909999998"/>
    <n v="21"/>
    <n v="36.842105260000004"/>
    <n v="16"/>
    <n v="5"/>
    <n v="110.04859999999999"/>
    <n v="19200"/>
    <n v="10000"/>
    <n v="29200"/>
    <n v="2311.0193999999997"/>
    <n v="4732.0879999999997"/>
  </r>
  <r>
    <x v="11"/>
    <x v="0"/>
    <x v="1"/>
    <n v="2107.27"/>
    <n v="20123"/>
    <n v="1152"/>
    <n v="5.7247925259999999"/>
    <n v="1.8291999999999999"/>
    <n v="64"/>
    <n v="32.926099999999998"/>
    <n v="5.5555555559999998"/>
    <n v="31"/>
    <n v="48.4375"/>
    <n v="15"/>
    <n v="16"/>
    <n v="67.976500000000001"/>
    <n v="18000"/>
    <n v="32000"/>
    <n v="50000"/>
    <n v="2107.2703999999999"/>
    <n v="4282.5168999999996"/>
  </r>
  <r>
    <x v="12"/>
    <x v="0"/>
    <x v="1"/>
    <n v="2149.67"/>
    <n v="19796"/>
    <n v="1176"/>
    <n v="5.9405940589999995"/>
    <n v="1.8280000000000001"/>
    <n v="51"/>
    <n v="42.150399999999998"/>
    <n v="4.3367346940000004"/>
    <n v="23"/>
    <n v="45.098039220000004"/>
    <n v="18"/>
    <n v="5"/>
    <n v="93.463899999999995"/>
    <n v="21600"/>
    <n v="10000"/>
    <n v="31600"/>
    <n v="2149.6704"/>
    <n v="4392.8042999999998"/>
  </r>
  <r>
    <x v="13"/>
    <x v="0"/>
    <x v="1"/>
    <n v="1866.58"/>
    <n v="18470"/>
    <n v="973"/>
    <n v="5.2680021659999996"/>
    <n v="1.9184000000000001"/>
    <n v="52"/>
    <n v="35.895800000000001"/>
    <n v="5.3442959920000002"/>
    <n v="29"/>
    <n v="55.76923077"/>
    <n v="12"/>
    <n v="17"/>
    <n v="64.364800000000002"/>
    <n v="14400"/>
    <n v="34000"/>
    <n v="48400"/>
    <n v="1866.5816"/>
    <n v="3797.5263999999997"/>
  </r>
  <r>
    <x v="14"/>
    <x v="0"/>
    <x v="1"/>
    <n v="2088.9899999999998"/>
    <n v="22967"/>
    <n v="908"/>
    <n v="3.9534984980000001"/>
    <n v="2.3006000000000002"/>
    <n v="61"/>
    <n v="34.245699999999999"/>
    <n v="6.7180616740000003"/>
    <n v="21"/>
    <n v="34.426229509999999"/>
    <n v="12"/>
    <n v="9"/>
    <n v="99.475700000000003"/>
    <n v="14400"/>
    <n v="18000"/>
    <n v="32400"/>
    <n v="2088.9877000000001"/>
    <n v="4277.4533999999994"/>
  </r>
  <r>
    <x v="15"/>
    <x v="0"/>
    <x v="1"/>
    <n v="2258.5100000000002"/>
    <n v="19054"/>
    <n v="1199"/>
    <n v="6.2926419649999996"/>
    <n v="1.8836999999999999"/>
    <n v="56"/>
    <n v="40.330500000000001"/>
    <n v="4.6705587990000001"/>
    <n v="26"/>
    <n v="46.428571429999998"/>
    <n v="18"/>
    <n v="8"/>
    <n v="86.865799999999993"/>
    <n v="21600"/>
    <n v="16000"/>
    <n v="37600"/>
    <n v="2258.5079999999998"/>
    <n v="4603.8837999999996"/>
  </r>
  <r>
    <x v="16"/>
    <x v="0"/>
    <x v="1"/>
    <n v="2246.35"/>
    <n v="21249"/>
    <n v="998"/>
    <n v="4.6966916090000002"/>
    <n v="2.2509000000000001"/>
    <n v="52"/>
    <n v="43.198999999999998"/>
    <n v="5.2104208419999996"/>
    <n v="37"/>
    <n v="71.153846149999993"/>
    <n v="18"/>
    <n v="19"/>
    <n v="60.712200000000003"/>
    <n v="21600"/>
    <n v="38000"/>
    <n v="59600"/>
    <n v="2246.348"/>
    <n v="4553.4102000000003"/>
  </r>
  <r>
    <x v="17"/>
    <x v="0"/>
    <x v="1"/>
    <n v="1922.48"/>
    <n v="19482"/>
    <n v="940"/>
    <n v="4.8249666360000001"/>
    <n v="2.0451999999999999"/>
    <n v="50"/>
    <n v="38.449599999999997"/>
    <n v="5.3191489359999995"/>
    <n v="22"/>
    <n v="44"/>
    <n v="12"/>
    <n v="10"/>
    <n v="87.385499999999993"/>
    <n v="14400"/>
    <n v="20000"/>
    <n v="34400"/>
    <n v="1922.4799999999998"/>
    <n v="3932.3454999999999"/>
  </r>
  <r>
    <x v="18"/>
    <x v="0"/>
    <x v="1"/>
    <n v="1966.68"/>
    <n v="21182"/>
    <n v="1087"/>
    <n v="5.1317156080000004"/>
    <n v="1.8092999999999999"/>
    <n v="68"/>
    <n v="28.921800000000001"/>
    <n v="6.2557497700000004"/>
    <n v="34"/>
    <n v="50"/>
    <n v="13"/>
    <n v="21"/>
    <n v="57.843499999999999"/>
    <n v="15600"/>
    <n v="42000"/>
    <n v="57600"/>
    <n v="1966.6824000000001"/>
    <n v="3991.2058999999999"/>
  </r>
  <r>
    <x v="19"/>
    <x v="0"/>
    <x v="1"/>
    <n v="2415.91"/>
    <n v="21456"/>
    <n v="1044"/>
    <n v="4.8657718120000002"/>
    <n v="2.3140999999999998"/>
    <n v="59"/>
    <n v="40.947600000000001"/>
    <n v="5.6513409960000001"/>
    <n v="22"/>
    <n v="37.288135589999996"/>
    <n v="17"/>
    <n v="5"/>
    <n v="109.8141"/>
    <n v="20400"/>
    <n v="10000"/>
    <n v="30400"/>
    <n v="2415.9084000000003"/>
    <n v="4941.6324999999997"/>
  </r>
  <r>
    <x v="20"/>
    <x v="0"/>
    <x v="1"/>
    <n v="1925.99"/>
    <n v="21085"/>
    <n v="1186"/>
    <n v="5.6248517900000001"/>
    <n v="1.6238999999999999"/>
    <n v="58"/>
    <n v="33.206699999999998"/>
    <n v="4.8903878579999995"/>
    <n v="21"/>
    <n v="36.206896550000003"/>
    <n v="17"/>
    <n v="4"/>
    <n v="91.713800000000006"/>
    <n v="20400"/>
    <n v="8000"/>
    <n v="28400"/>
    <n v="1925.9885999999999"/>
    <n v="3943.6923999999999"/>
  </r>
  <r>
    <x v="21"/>
    <x v="0"/>
    <x v="1"/>
    <n v="1805.61"/>
    <n v="20071"/>
    <n v="922"/>
    <n v="4.5936923919999995"/>
    <n v="1.9583999999999999"/>
    <n v="59"/>
    <n v="30.6036"/>
    <n v="6.3991323210000006"/>
    <n v="28"/>
    <n v="47.457627119999998"/>
    <n v="15"/>
    <n v="13"/>
    <n v="64.486099999999993"/>
    <n v="18000"/>
    <n v="26000"/>
    <n v="44000"/>
    <n v="1805.6124"/>
    <n v="3675.7084999999997"/>
  </r>
  <r>
    <x v="22"/>
    <x v="0"/>
    <x v="1"/>
    <n v="2044.29"/>
    <n v="22477"/>
    <n v="1062"/>
    <n v="4.7248298260000006"/>
    <n v="1.9249000000000001"/>
    <n v="56"/>
    <n v="36.505200000000002"/>
    <n v="5.2730696799999999"/>
    <n v="20"/>
    <n v="35.714285709999999"/>
    <n v="12"/>
    <n v="8"/>
    <n v="102.2145"/>
    <n v="14400"/>
    <n v="16000"/>
    <n v="30400"/>
    <n v="2044.2912000000001"/>
    <n v="4190.7956999999997"/>
  </r>
  <r>
    <x v="23"/>
    <x v="0"/>
    <x v="1"/>
    <n v="1899.87"/>
    <n v="20374"/>
    <n v="1040"/>
    <n v="5.1045450079999997"/>
    <n v="1.8268"/>
    <n v="67"/>
    <n v="28.356300000000001"/>
    <n v="6.442307692"/>
    <n v="29"/>
    <n v="43.283582090000003"/>
    <n v="10"/>
    <n v="19"/>
    <n v="65.512799999999999"/>
    <n v="12000"/>
    <n v="38000"/>
    <n v="50000"/>
    <n v="1899.8721"/>
    <n v="3865.2548999999999"/>
  </r>
  <r>
    <x v="24"/>
    <x v="0"/>
    <x v="1"/>
    <n v="2411.17"/>
    <n v="21559"/>
    <n v="1121"/>
    <n v="5.1996845860000001"/>
    <n v="2.1509"/>
    <n v="69"/>
    <n v="34.944499999999998"/>
    <n v="6.1552185550000003"/>
    <n v="30"/>
    <n v="43.47826087"/>
    <n v="13"/>
    <n v="17"/>
    <n v="80.372299999999996"/>
    <n v="15600"/>
    <n v="34000"/>
    <n v="49600"/>
    <n v="2411.1704999999997"/>
    <n v="4902.7128000000002"/>
  </r>
  <r>
    <x v="25"/>
    <x v="0"/>
    <x v="1"/>
    <n v="1897.89"/>
    <n v="19178"/>
    <n v="1017"/>
    <n v="5.302951298"/>
    <n v="1.8662000000000001"/>
    <n v="58"/>
    <n v="32.722200000000001"/>
    <n v="5.7030481809999998"/>
    <n v="32"/>
    <n v="55.172413789999993"/>
    <n v="13"/>
    <n v="19"/>
    <n v="59.309100000000001"/>
    <n v="15600"/>
    <n v="38000"/>
    <n v="53600"/>
    <n v="1897.8876"/>
    <n v="3855.0867000000003"/>
  </r>
  <r>
    <x v="26"/>
    <x v="0"/>
    <x v="1"/>
    <n v="2353.67"/>
    <n v="19679"/>
    <n v="966"/>
    <n v="4.9087860160000005"/>
    <n v="2.4365000000000001"/>
    <n v="55"/>
    <n v="42.793999999999997"/>
    <n v="5.6935817809999998"/>
    <n v="31"/>
    <n v="56.363636360000001"/>
    <n v="15"/>
    <n v="16"/>
    <n v="75.924800000000005"/>
    <n v="18000"/>
    <n v="32000"/>
    <n v="50000"/>
    <n v="2353.6699999999996"/>
    <n v="4783.2647999999999"/>
  </r>
  <r>
    <x v="27"/>
    <x v="0"/>
    <x v="1"/>
    <n v="2496.1"/>
    <n v="18556"/>
    <n v="981"/>
    <n v="5.2866997200000005"/>
    <n v="2.5444"/>
    <n v="65"/>
    <n v="38.401499999999999"/>
    <n v="6.6258919469999995"/>
    <n v="24"/>
    <n v="36.92307692"/>
    <n v="16"/>
    <n v="8"/>
    <n v="104.0042"/>
    <n v="19200"/>
    <n v="16000"/>
    <n v="35200"/>
    <n v="2496.0974999999999"/>
    <n v="5096.2017000000005"/>
  </r>
  <r>
    <x v="28"/>
    <x v="0"/>
    <x v="1"/>
    <n v="2000.87"/>
    <n v="22331"/>
    <n v="1079"/>
    <n v="4.8318481039999996"/>
    <n v="1.8544"/>
    <n v="60"/>
    <n v="33.347799999999999"/>
    <n v="5.5607043559999996"/>
    <n v="33"/>
    <n v="55.000000000000007"/>
    <n v="15"/>
    <n v="18"/>
    <n v="60.632399999999997"/>
    <n v="18000"/>
    <n v="36000"/>
    <n v="54000"/>
    <n v="2000.8679999999999"/>
    <n v="4062.3703999999998"/>
  </r>
  <r>
    <x v="29"/>
    <x v="0"/>
    <x v="1"/>
    <n v="2398.27"/>
    <n v="20281"/>
    <n v="940"/>
    <n v="4.634879937"/>
    <n v="2.5514000000000001"/>
    <n v="58"/>
    <n v="41.349499999999999"/>
    <n v="6.1702127660000006"/>
    <n v="33"/>
    <n v="56.896551719999998"/>
    <n v="14"/>
    <n v="19"/>
    <n v="72.674800000000005"/>
    <n v="16800"/>
    <n v="38000"/>
    <n v="54800"/>
    <n v="2398.2709999999997"/>
    <n v="4869.215799999999"/>
  </r>
  <r>
    <x v="0"/>
    <x v="1"/>
    <x v="1"/>
    <n v="2397.37"/>
    <n v="22883"/>
    <n v="911"/>
    <n v="3.9811213560000001"/>
    <n v="2.6316000000000002"/>
    <n v="64"/>
    <n v="37.4589"/>
    <n v="7.0252469809999996"/>
    <n v="37"/>
    <n v="57.8125"/>
    <n v="13"/>
    <n v="24"/>
    <n v="64.793800000000005"/>
    <n v="15600"/>
    <n v="48000"/>
    <n v="63600"/>
    <n v="2397.3696"/>
    <n v="4859.5334000000003"/>
  </r>
  <r>
    <x v="1"/>
    <x v="1"/>
    <x v="1"/>
    <n v="2123.4299999999998"/>
    <n v="18817"/>
    <n v="1007"/>
    <n v="5.3515438169999996"/>
    <n v="2.1086999999999998"/>
    <n v="59"/>
    <n v="35.990299999999998"/>
    <n v="5.8589870900000003"/>
    <n v="37"/>
    <n v="62.711864409999997"/>
    <n v="14"/>
    <n v="23"/>
    <n v="57.39"/>
    <n v="16800"/>
    <n v="46000"/>
    <n v="62800"/>
    <n v="2123.4276999999997"/>
    <n v="4304.2476999999999"/>
  </r>
  <r>
    <x v="2"/>
    <x v="1"/>
    <x v="1"/>
    <n v="2130.02"/>
    <n v="20126"/>
    <n v="1060"/>
    <n v="5.2668190400000006"/>
    <n v="2.0095000000000001"/>
    <n v="61"/>
    <n v="34.918399999999998"/>
    <n v="5.7547169809999996"/>
    <n v="27"/>
    <n v="44.262295080000001"/>
    <n v="15"/>
    <n v="12"/>
    <n v="78.889600000000002"/>
    <n v="18000"/>
    <n v="24000"/>
    <n v="42000"/>
    <n v="2130.0223999999998"/>
    <n v="4338.9320000000007"/>
  </r>
  <r>
    <x v="3"/>
    <x v="1"/>
    <x v="1"/>
    <n v="2076.61"/>
    <n v="21913"/>
    <n v="1064"/>
    <n v="4.8555651900000001"/>
    <n v="1.9517"/>
    <n v="61"/>
    <n v="34.0428"/>
    <n v="5.7330827070000003"/>
    <n v="37"/>
    <n v="60.655737700000003"/>
    <n v="13"/>
    <n v="24"/>
    <n v="56.124600000000001"/>
    <n v="15600"/>
    <n v="48000"/>
    <n v="63600"/>
    <n v="2076.6107999999999"/>
    <n v="4209.3454000000002"/>
  </r>
  <r>
    <x v="4"/>
    <x v="1"/>
    <x v="1"/>
    <n v="2139.5300000000002"/>
    <n v="21680"/>
    <n v="1045"/>
    <n v="4.8201107009999999"/>
    <n v="2.0474000000000001"/>
    <n v="53"/>
    <n v="40.368499999999997"/>
    <n v="5.0717703350000001"/>
    <n v="27"/>
    <n v="50.943396230000005"/>
    <n v="17"/>
    <n v="10"/>
    <n v="79.241900000000001"/>
    <n v="20400"/>
    <n v="20000"/>
    <n v="40400"/>
    <n v="2139.5304999999998"/>
    <n v="4358.3023999999996"/>
  </r>
  <r>
    <x v="5"/>
    <x v="1"/>
    <x v="1"/>
    <n v="2426.4499999999998"/>
    <n v="18730"/>
    <n v="908"/>
    <n v="4.8478376939999999"/>
    <n v="2.6722999999999999"/>
    <n v="51"/>
    <n v="47.577500000000001"/>
    <n v="5.6167400880000002"/>
    <n v="31"/>
    <n v="60.784313729999994"/>
    <n v="15"/>
    <n v="16"/>
    <n v="78.272599999999997"/>
    <n v="18000"/>
    <n v="32000"/>
    <n v="50000"/>
    <n v="2426.4524999999999"/>
    <n v="4931.1751000000004"/>
  </r>
  <r>
    <x v="6"/>
    <x v="1"/>
    <x v="1"/>
    <n v="2255.2800000000002"/>
    <n v="22916"/>
    <n v="1048"/>
    <n v="4.5732239479999999"/>
    <n v="2.1520000000000001"/>
    <n v="69"/>
    <n v="32.685200000000002"/>
    <n v="6.5839694660000001"/>
    <n v="23"/>
    <n v="33.333333329999995"/>
    <n v="15"/>
    <n v="8"/>
    <n v="98.055700000000002"/>
    <n v="18000"/>
    <n v="16000"/>
    <n v="34000"/>
    <n v="2255.2788"/>
    <n v="4608.6145000000006"/>
  </r>
  <r>
    <x v="7"/>
    <x v="1"/>
    <x v="1"/>
    <n v="2140.11"/>
    <n v="18383"/>
    <n v="1172"/>
    <n v="6.3754555840000009"/>
    <n v="1.8260000000000001"/>
    <n v="50"/>
    <n v="42.802199999999999"/>
    <n v="4.2662116040000004"/>
    <n v="34"/>
    <n v="68"/>
    <n v="16"/>
    <n v="18"/>
    <n v="62.944400000000002"/>
    <n v="19200"/>
    <n v="36000"/>
    <n v="55200"/>
    <n v="2140.11"/>
    <n v="4343.1644000000006"/>
  </r>
  <r>
    <x v="8"/>
    <x v="1"/>
    <x v="1"/>
    <n v="1918.15"/>
    <n v="20567"/>
    <n v="1100"/>
    <n v="5.3483736079999993"/>
    <n v="1.7438"/>
    <n v="56"/>
    <n v="34.252699999999997"/>
    <n v="5.0909090910000003"/>
    <n v="21"/>
    <n v="37.5"/>
    <n v="15"/>
    <n v="6"/>
    <n v="91.340500000000006"/>
    <n v="18000"/>
    <n v="12000"/>
    <n v="30000"/>
    <n v="1918.1511999999998"/>
    <n v="3927.6416999999997"/>
  </r>
  <r>
    <x v="9"/>
    <x v="1"/>
    <x v="1"/>
    <n v="2481.9"/>
    <n v="21003"/>
    <n v="1160"/>
    <n v="5.5230205210000003"/>
    <n v="2.1396000000000002"/>
    <n v="51"/>
    <n v="48.664700000000003"/>
    <n v="4.396551724"/>
    <n v="23"/>
    <n v="45.098039220000004"/>
    <n v="10"/>
    <n v="13"/>
    <n v="107.9087"/>
    <n v="12000"/>
    <n v="26000"/>
    <n v="38000"/>
    <n v="2481.8997000000004"/>
    <n v="5071.7084000000004"/>
  </r>
  <r>
    <x v="10"/>
    <x v="1"/>
    <x v="1"/>
    <n v="2214.81"/>
    <n v="21733"/>
    <n v="1019"/>
    <n v="4.6887222199999998"/>
    <n v="2.1735000000000002"/>
    <n v="64"/>
    <n v="34.606400000000001"/>
    <n v="6.2806673209999992"/>
    <n v="31"/>
    <n v="48.4375"/>
    <n v="19"/>
    <n v="12"/>
    <n v="71.445499999999996"/>
    <n v="22800"/>
    <n v="24000"/>
    <n v="46800"/>
    <n v="2214.8096"/>
    <n v="4501.0650999999998"/>
  </r>
  <r>
    <x v="11"/>
    <x v="1"/>
    <x v="1"/>
    <n v="2079.1799999999998"/>
    <n v="18303"/>
    <n v="1048"/>
    <n v="5.7258372940000006"/>
    <n v="1.984"/>
    <n v="54"/>
    <n v="38.503300000000003"/>
    <n v="5.1526717560000002"/>
    <n v="25"/>
    <n v="46.296296300000002"/>
    <n v="10"/>
    <n v="15"/>
    <n v="83.167199999999994"/>
    <n v="12000"/>
    <n v="30000"/>
    <n v="42000"/>
    <n v="2079.1782000000003"/>
    <n v="4241.5254000000004"/>
  </r>
  <r>
    <x v="12"/>
    <x v="1"/>
    <x v="1"/>
    <n v="2464.2199999999998"/>
    <n v="18639"/>
    <n v="1002"/>
    <n v="5.3758248829999999"/>
    <n v="2.4592999999999998"/>
    <n v="60"/>
    <n v="41.070300000000003"/>
    <n v="5.9880239520000007"/>
    <n v="26"/>
    <n v="43.333333330000002"/>
    <n v="11"/>
    <n v="15"/>
    <n v="94.777699999999996"/>
    <n v="13200"/>
    <n v="30000"/>
    <n v="43200"/>
    <n v="2464.2180000000003"/>
    <n v="5023.2156999999997"/>
  </r>
  <r>
    <x v="13"/>
    <x v="1"/>
    <x v="1"/>
    <n v="2252.27"/>
    <n v="21633"/>
    <n v="1133"/>
    <n v="5.2373688349999998"/>
    <n v="1.9879"/>
    <n v="66"/>
    <n v="34.125300000000003"/>
    <n v="5.8252427179999993"/>
    <n v="38"/>
    <n v="57.575757580000001"/>
    <n v="14"/>
    <n v="24"/>
    <n v="59.270299999999999"/>
    <n v="16800"/>
    <n v="48000"/>
    <n v="64800"/>
    <n v="2252.2698"/>
    <n v="4563.8101000000006"/>
  </r>
  <r>
    <x v="14"/>
    <x v="1"/>
    <x v="1"/>
    <n v="1904.89"/>
    <n v="22364"/>
    <n v="1100"/>
    <n v="4.918619209"/>
    <n v="1.7317"/>
    <n v="52"/>
    <n v="36.6325"/>
    <n v="4.7272727269999999"/>
    <n v="37"/>
    <n v="71.153846149999993"/>
    <n v="16"/>
    <n v="21"/>
    <n v="51.483499999999999"/>
    <n v="19200"/>
    <n v="42000"/>
    <n v="61200"/>
    <n v="1904.89"/>
    <n v="3861.2635"/>
  </r>
  <r>
    <x v="15"/>
    <x v="1"/>
    <x v="1"/>
    <n v="1822.56"/>
    <n v="20272"/>
    <n v="1128"/>
    <n v="5.5643251779999998"/>
    <n v="1.6156999999999999"/>
    <n v="63"/>
    <n v="28.929500000000001"/>
    <n v="5.5851063830000003"/>
    <n v="20"/>
    <n v="31.746031749999997"/>
    <n v="16"/>
    <n v="4"/>
    <n v="91.128"/>
    <n v="19200"/>
    <n v="8000"/>
    <n v="27200"/>
    <n v="1822.5585000000001"/>
    <n v="3736.2465000000002"/>
  </r>
  <r>
    <x v="16"/>
    <x v="1"/>
    <x v="1"/>
    <n v="2485.5100000000002"/>
    <n v="21886"/>
    <n v="1097"/>
    <n v="5.0123366540000003"/>
    <n v="2.2656999999999998"/>
    <n v="64"/>
    <n v="38.836100000000002"/>
    <n v="5.8340929809999995"/>
    <n v="25"/>
    <n v="39.0625"/>
    <n v="10"/>
    <n v="15"/>
    <n v="99.420400000000001"/>
    <n v="12000"/>
    <n v="30000"/>
    <n v="42000"/>
    <n v="2485.5104000000001"/>
    <n v="5070.4408000000003"/>
  </r>
  <r>
    <x v="17"/>
    <x v="1"/>
    <x v="1"/>
    <n v="2489.15"/>
    <n v="22725"/>
    <n v="1177"/>
    <n v="5.179317932"/>
    <n v="2.1147999999999998"/>
    <n v="55"/>
    <n v="45.257300000000001"/>
    <n v="4.6728971960000001"/>
    <n v="29"/>
    <n v="52.727272729999996"/>
    <n v="13"/>
    <n v="16"/>
    <n v="85.832800000000006"/>
    <n v="15600"/>
    <n v="32000"/>
    <n v="47600"/>
    <n v="2489.1514999999999"/>
    <n v="5064.1342999999997"/>
  </r>
  <r>
    <x v="18"/>
    <x v="1"/>
    <x v="1"/>
    <n v="1909.03"/>
    <n v="21522"/>
    <n v="988"/>
    <n v="4.590651426"/>
    <n v="1.9321999999999999"/>
    <n v="66"/>
    <n v="28.924700000000001"/>
    <n v="6.6801619429999999"/>
    <n v="39"/>
    <n v="59.090909089999997"/>
    <n v="18"/>
    <n v="21"/>
    <n v="48.9495"/>
    <n v="21600"/>
    <n v="42000"/>
    <n v="63600"/>
    <n v="1909.0302000000001"/>
    <n v="3867.0097000000001"/>
  </r>
  <r>
    <x v="19"/>
    <x v="1"/>
    <x v="1"/>
    <n v="2388.33"/>
    <n v="21951"/>
    <n v="1119"/>
    <n v="5.0977176440000003"/>
    <n v="2.1343000000000001"/>
    <n v="67"/>
    <n v="35.646700000000003"/>
    <n v="5.9874888290000001"/>
    <n v="26"/>
    <n v="38.80597015"/>
    <n v="14"/>
    <n v="12"/>
    <n v="91.858800000000002"/>
    <n v="16800"/>
    <n v="24000"/>
    <n v="40800"/>
    <n v="2388.3289"/>
    <n v="4868.5177000000003"/>
  </r>
  <r>
    <x v="20"/>
    <x v="1"/>
    <x v="1"/>
    <n v="2151.42"/>
    <n v="21318"/>
    <n v="1004"/>
    <n v="4.7096350500000002"/>
    <n v="2.1427999999999998"/>
    <n v="69"/>
    <n v="31.18"/>
    <n v="6.8725099600000004"/>
    <n v="31"/>
    <n v="44.927536230000001"/>
    <n v="14"/>
    <n v="17"/>
    <n v="69.400599999999997"/>
    <n v="16800"/>
    <n v="34000"/>
    <n v="50800"/>
    <n v="2151.42"/>
    <n v="4372.2406000000001"/>
  </r>
  <r>
    <x v="21"/>
    <x v="1"/>
    <x v="1"/>
    <n v="2146.15"/>
    <n v="18494"/>
    <n v="995"/>
    <n v="5.3801232829999996"/>
    <n v="2.1568999999999998"/>
    <n v="69"/>
    <n v="31.1036"/>
    <n v="6.9346733669999994"/>
    <n v="38"/>
    <n v="55.072463769999999"/>
    <n v="17"/>
    <n v="21"/>
    <n v="56.477600000000002"/>
    <n v="20400"/>
    <n v="42000"/>
    <n v="62400"/>
    <n v="2146.1484"/>
    <n v="4348.7759999999998"/>
  </r>
  <r>
    <x v="22"/>
    <x v="1"/>
    <x v="1"/>
    <n v="2425.6999999999998"/>
    <n v="22381"/>
    <n v="1034"/>
    <n v="4.6199901699999995"/>
    <n v="2.3458999999999999"/>
    <n v="53"/>
    <n v="45.767899999999997"/>
    <n v="5.1257253379999996"/>
    <n v="24"/>
    <n v="45.283018869999999"/>
    <n v="19"/>
    <n v="5"/>
    <n v="101.07080000000001"/>
    <n v="22800"/>
    <n v="10000"/>
    <n v="32800"/>
    <n v="2425.6986999999999"/>
    <n v="4952.4695000000002"/>
  </r>
  <r>
    <x v="23"/>
    <x v="1"/>
    <x v="1"/>
    <n v="2113.66"/>
    <n v="21497"/>
    <n v="1002"/>
    <n v="4.6611155039999996"/>
    <n v="2.1093999999999999"/>
    <n v="52"/>
    <n v="40.647300000000001"/>
    <n v="5.1896207580000002"/>
    <n v="34"/>
    <n v="65.38461538"/>
    <n v="18"/>
    <n v="16"/>
    <n v="62.166499999999999"/>
    <n v="21600"/>
    <n v="32000"/>
    <n v="53600"/>
    <n v="2113.6596"/>
    <n v="4289.4861000000001"/>
  </r>
  <r>
    <x v="24"/>
    <x v="1"/>
    <x v="1"/>
    <n v="1862.78"/>
    <n v="21887"/>
    <n v="990"/>
    <n v="4.5232329690000004"/>
    <n v="1.8815999999999999"/>
    <n v="68"/>
    <n v="27.393799999999999"/>
    <n v="6.8686868690000003"/>
    <n v="31"/>
    <n v="45.58823529"/>
    <n v="17"/>
    <n v="14"/>
    <n v="60.089700000000001"/>
    <n v="20400"/>
    <n v="28000"/>
    <n v="48400"/>
    <n v="1862.7783999999999"/>
    <n v="3785.6480999999999"/>
  </r>
  <r>
    <x v="25"/>
    <x v="1"/>
    <x v="1"/>
    <n v="2104.34"/>
    <n v="20668"/>
    <n v="1175"/>
    <n v="5.6851170889999993"/>
    <n v="1.7908999999999999"/>
    <n v="51"/>
    <n v="41.261600000000001"/>
    <n v="4.3404255320000003"/>
    <n v="38"/>
    <n v="74.509803919999996"/>
    <n v="13"/>
    <n v="25"/>
    <n v="55.377400000000002"/>
    <n v="15600"/>
    <n v="50000"/>
    <n v="65600"/>
    <n v="2104.3416000000002"/>
    <n v="4264.0590000000002"/>
  </r>
  <r>
    <x v="26"/>
    <x v="1"/>
    <x v="1"/>
    <n v="1937.7"/>
    <n v="18574"/>
    <n v="1126"/>
    <n v="6.0622375360000005"/>
    <n v="1.7209000000000001"/>
    <n v="66"/>
    <n v="29.359100000000002"/>
    <n v="5.8614564830000004"/>
    <n v="26"/>
    <n v="39.39393939"/>
    <n v="15"/>
    <n v="11"/>
    <n v="74.526899999999998"/>
    <n v="18000"/>
    <n v="22000"/>
    <n v="40000"/>
    <n v="1937.7006000000001"/>
    <n v="3949.9274999999998"/>
  </r>
  <r>
    <x v="27"/>
    <x v="1"/>
    <x v="1"/>
    <n v="1844.76"/>
    <n v="20608"/>
    <n v="1195"/>
    <n v="5.798718944"/>
    <n v="1.5437000000000001"/>
    <n v="58"/>
    <n v="31.8062"/>
    <n v="4.8535564849999995"/>
    <n v="28"/>
    <n v="48.275862069999995"/>
    <n v="11"/>
    <n v="17"/>
    <n v="65.884299999999996"/>
    <n v="13200"/>
    <n v="34000"/>
    <n v="47200"/>
    <n v="1844.7596000000001"/>
    <n v="3755.4039000000002"/>
  </r>
  <r>
    <x v="28"/>
    <x v="1"/>
    <x v="1"/>
    <n v="2008.47"/>
    <n v="20171"/>
    <n v="1142"/>
    <n v="5.661593377"/>
    <n v="1.7586999999999999"/>
    <n v="52"/>
    <n v="38.624400000000001"/>
    <n v="4.5534150609999999"/>
    <n v="36"/>
    <n v="69.230769229999993"/>
    <n v="16"/>
    <n v="20"/>
    <n v="55.790799999999997"/>
    <n v="19200"/>
    <n v="40000"/>
    <n v="59200"/>
    <n v="2008.4688000000001"/>
    <n v="4072.7296000000001"/>
  </r>
  <r>
    <x v="29"/>
    <x v="1"/>
    <x v="1"/>
    <n v="2414.65"/>
    <n v="18600"/>
    <n v="1181"/>
    <n v="6.349462366"/>
    <n v="2.0446"/>
    <n v="52"/>
    <n v="46.435600000000001"/>
    <n v="4.4030482639999997"/>
    <n v="32"/>
    <n v="61.53846154"/>
    <n v="18"/>
    <n v="14"/>
    <n v="75.457800000000006"/>
    <n v="21600"/>
    <n v="28000"/>
    <n v="49600"/>
    <n v="2414.6512000000002"/>
    <n v="4904.759"/>
  </r>
  <r>
    <x v="0"/>
    <x v="0"/>
    <x v="2"/>
    <n v="2007.78"/>
    <n v="22655"/>
    <n v="918"/>
    <n v="4.0520856319999998"/>
    <n v="2.1871"/>
    <n v="59"/>
    <n v="34.030200000000001"/>
    <n v="6.4270152509999994"/>
    <n v="34"/>
    <n v="57.627118639999999"/>
    <n v="16"/>
    <n v="18"/>
    <n v="59.052399999999999"/>
    <n v="19200"/>
    <n v="36000"/>
    <n v="55200"/>
    <n v="2007.7818"/>
    <n v="4074.6142"/>
  </r>
  <r>
    <x v="1"/>
    <x v="0"/>
    <x v="2"/>
    <n v="2083.0700000000002"/>
    <n v="19843"/>
    <n v="1133"/>
    <n v="5.7098221039999997"/>
    <n v="1.8385"/>
    <n v="63"/>
    <n v="33.064599999999999"/>
    <n v="5.560458959"/>
    <n v="34"/>
    <n v="53.968253969999999"/>
    <n v="10"/>
    <n v="24"/>
    <n v="61.266800000000003"/>
    <n v="12000"/>
    <n v="48000"/>
    <n v="60000"/>
    <n v="2083.0697999999998"/>
    <n v="4227.4066000000003"/>
  </r>
  <r>
    <x v="2"/>
    <x v="0"/>
    <x v="2"/>
    <n v="2458.37"/>
    <n v="22040"/>
    <n v="968"/>
    <n v="4.392014519"/>
    <n v="2.5396000000000001"/>
    <n v="64"/>
    <n v="38.411999999999999"/>
    <n v="6.6115702479999996"/>
    <n v="30"/>
    <n v="46.875"/>
    <n v="15"/>
    <n v="15"/>
    <n v="81.945700000000002"/>
    <n v="18000"/>
    <n v="30000"/>
    <n v="48000"/>
    <n v="2458.3679999999999"/>
    <n v="4998.6836999999996"/>
  </r>
  <r>
    <x v="3"/>
    <x v="0"/>
    <x v="2"/>
    <n v="1970.87"/>
    <n v="22842"/>
    <n v="936"/>
    <n v="4.0977147360000004"/>
    <n v="2.1055999999999999"/>
    <n v="51"/>
    <n v="38.644500000000001"/>
    <n v="5.4487179490000006"/>
    <n v="37"/>
    <n v="72.549019610000002"/>
    <n v="19"/>
    <n v="18"/>
    <n v="53.266800000000003"/>
    <n v="22800"/>
    <n v="36000"/>
    <n v="58800"/>
    <n v="1970.8695"/>
    <n v="3995.0062999999996"/>
  </r>
  <r>
    <x v="4"/>
    <x v="0"/>
    <x v="2"/>
    <n v="1854.31"/>
    <n v="20546"/>
    <n v="1073"/>
    <n v="5.222427723"/>
    <n v="1.7282"/>
    <n v="54"/>
    <n v="34.339100000000002"/>
    <n v="5.0326188260000002"/>
    <n v="37"/>
    <n v="68.518518520000001"/>
    <n v="13"/>
    <n v="24"/>
    <n v="50.116500000000002"/>
    <n v="15600"/>
    <n v="48000"/>
    <n v="63600"/>
    <n v="1854.3114"/>
    <n v="3758.7379000000001"/>
  </r>
  <r>
    <x v="5"/>
    <x v="0"/>
    <x v="2"/>
    <n v="2341.1799999999998"/>
    <n v="20760"/>
    <n v="912"/>
    <n v="4.3930635840000001"/>
    <n v="2.5670999999999999"/>
    <n v="58"/>
    <n v="40.365200000000002"/>
    <n v="6.3596491229999996"/>
    <n v="31"/>
    <n v="53.448275860000003"/>
    <n v="13"/>
    <n v="18"/>
    <n v="75.521900000000002"/>
    <n v="15600"/>
    <n v="36000"/>
    <n v="51600"/>
    <n v="2341.1815999999999"/>
    <n v="4757.8834999999999"/>
  </r>
  <r>
    <x v="6"/>
    <x v="0"/>
    <x v="2"/>
    <n v="2152.2199999999998"/>
    <n v="19581"/>
    <n v="1133"/>
    <n v="5.7862213369999997"/>
    <n v="1.8996"/>
    <n v="58"/>
    <n v="37.107199999999999"/>
    <n v="5.1191526920000001"/>
    <n v="38"/>
    <n v="65.517241380000002"/>
    <n v="10"/>
    <n v="28"/>
    <n v="56.6374"/>
    <n v="12000"/>
    <n v="56000"/>
    <n v="68000"/>
    <n v="2152.2175999999999"/>
    <n v="4361.0749999999989"/>
  </r>
  <r>
    <x v="7"/>
    <x v="0"/>
    <x v="2"/>
    <n v="2164.2800000000002"/>
    <n v="22526"/>
    <n v="1058"/>
    <n v="4.6967948150000005"/>
    <n v="2.0455999999999999"/>
    <n v="52"/>
    <n v="41.620800000000003"/>
    <n v="4.9149338369999995"/>
    <n v="30"/>
    <n v="57.69230769"/>
    <n v="15"/>
    <n v="15"/>
    <n v="72.142700000000005"/>
    <n v="18000"/>
    <n v="30000"/>
    <n v="48000"/>
    <n v="2164.2816000000003"/>
    <n v="4400.7043000000012"/>
  </r>
  <r>
    <x v="8"/>
    <x v="0"/>
    <x v="2"/>
    <n v="1999.37"/>
    <n v="22601"/>
    <n v="1114"/>
    <n v="4.9289854430000002"/>
    <n v="1.7948"/>
    <n v="60"/>
    <n v="33.322800000000001"/>
    <n v="5.3859964089999997"/>
    <n v="25"/>
    <n v="41.666666670000005"/>
    <n v="11"/>
    <n v="14"/>
    <n v="79.974800000000002"/>
    <n v="13200"/>
    <n v="28000"/>
    <n v="41200"/>
    <n v="1999.3679999999999"/>
    <n v="4078.7127999999998"/>
  </r>
  <r>
    <x v="9"/>
    <x v="0"/>
    <x v="2"/>
    <n v="2358.67"/>
    <n v="22829"/>
    <n v="1093"/>
    <n v="4.7877699420000006"/>
    <n v="2.1579999999999999"/>
    <n v="68"/>
    <n v="34.686300000000003"/>
    <n v="6.2214089660000003"/>
    <n v="33"/>
    <n v="48.529411760000002"/>
    <n v="16"/>
    <n v="17"/>
    <n v="71.474800000000002"/>
    <n v="19200"/>
    <n v="34000"/>
    <n v="53200"/>
    <n v="2358.6684"/>
    <n v="4788.8132000000005"/>
  </r>
  <r>
    <x v="10"/>
    <x v="0"/>
    <x v="2"/>
    <n v="1959.07"/>
    <n v="21607"/>
    <n v="1016"/>
    <n v="4.7021798490000002"/>
    <n v="1.9281999999999999"/>
    <n v="54"/>
    <n v="36.2791"/>
    <n v="5.3149606299999999"/>
    <n v="21"/>
    <n v="38.888888890000004"/>
    <n v="11"/>
    <n v="10"/>
    <n v="93.289000000000001"/>
    <n v="13200"/>
    <n v="20000"/>
    <n v="33200"/>
    <n v="1959.0714"/>
    <n v="4011.4304000000002"/>
  </r>
  <r>
    <x v="11"/>
    <x v="0"/>
    <x v="2"/>
    <n v="2045.06"/>
    <n v="21757"/>
    <n v="1170"/>
    <n v="5.3775796299999996"/>
    <n v="1.7479"/>
    <n v="57"/>
    <n v="35.8782"/>
    <n v="4.8717948719999997"/>
    <n v="24"/>
    <n v="42.10526316"/>
    <n v="15"/>
    <n v="9"/>
    <n v="85.210800000000006"/>
    <n v="18000"/>
    <n v="18000"/>
    <n v="36000"/>
    <n v="2045.0573999999999"/>
    <n v="4175.3281999999999"/>
  </r>
  <r>
    <x v="12"/>
    <x v="0"/>
    <x v="2"/>
    <n v="2409.3200000000002"/>
    <n v="20929"/>
    <n v="1178"/>
    <n v="5.6285536810000005"/>
    <n v="2.0453000000000001"/>
    <n v="53"/>
    <n v="45.4589"/>
    <n v="4.4991511040000001"/>
    <n v="26"/>
    <n v="49.056603770000002"/>
    <n v="19"/>
    <n v="7"/>
    <n v="92.666200000000003"/>
    <n v="22800"/>
    <n v="14000"/>
    <n v="36800"/>
    <n v="2409.3217"/>
    <n v="4911.3078999999998"/>
  </r>
  <r>
    <x v="13"/>
    <x v="0"/>
    <x v="2"/>
    <n v="2003.05"/>
    <n v="21241"/>
    <n v="1118"/>
    <n v="5.2634056779999998"/>
    <n v="1.7916000000000001"/>
    <n v="63"/>
    <n v="31.7944"/>
    <n v="5.6350626119999996"/>
    <n v="23"/>
    <n v="36.50793651"/>
    <n v="19"/>
    <n v="4"/>
    <n v="87.089100000000002"/>
    <n v="22800"/>
    <n v="8000"/>
    <n v="30800"/>
    <n v="2003.0472"/>
    <n v="4093.1863000000003"/>
  </r>
  <r>
    <x v="14"/>
    <x v="0"/>
    <x v="2"/>
    <n v="2056.46"/>
    <n v="18438"/>
    <n v="1042"/>
    <n v="5.6513721659999998"/>
    <n v="1.9736"/>
    <n v="63"/>
    <n v="32.642200000000003"/>
    <n v="6.0460652589999997"/>
    <n v="34"/>
    <n v="53.968253969999999"/>
    <n v="17"/>
    <n v="17"/>
    <n v="60.484099999999998"/>
    <n v="20400"/>
    <n v="34000"/>
    <n v="54400"/>
    <n v="2056.4585999999999"/>
    <n v="4173.4026999999996"/>
  </r>
  <r>
    <x v="15"/>
    <x v="0"/>
    <x v="2"/>
    <n v="1923.66"/>
    <n v="19529"/>
    <n v="1010"/>
    <n v="5.1717957910000001"/>
    <n v="1.9046000000000001"/>
    <n v="50"/>
    <n v="38.473199999999999"/>
    <n v="4.9504950499999998"/>
    <n v="29"/>
    <n v="57.999999999999993"/>
    <n v="18"/>
    <n v="11"/>
    <n v="66.333100000000002"/>
    <n v="21600"/>
    <n v="22000"/>
    <n v="43600"/>
    <n v="1923.6599999999999"/>
    <n v="3913.6530999999995"/>
  </r>
  <r>
    <x v="16"/>
    <x v="0"/>
    <x v="2"/>
    <n v="2014.45"/>
    <n v="19648"/>
    <n v="977"/>
    <n v="4.9725162869999995"/>
    <n v="2.0619000000000001"/>
    <n v="56"/>
    <n v="35.972299999999997"/>
    <n v="5.7318321390000007"/>
    <n v="36"/>
    <n v="64.285714290000001"/>
    <n v="17"/>
    <n v="19"/>
    <n v="55.956899999999997"/>
    <n v="20400"/>
    <n v="38000"/>
    <n v="58400"/>
    <n v="2014.4487999999999"/>
    <n v="4084.8557000000001"/>
  </r>
  <r>
    <x v="17"/>
    <x v="0"/>
    <x v="2"/>
    <n v="2235.11"/>
    <n v="21138"/>
    <n v="1194"/>
    <n v="5.6485949469999994"/>
    <n v="1.8720000000000001"/>
    <n v="67"/>
    <n v="33.359900000000003"/>
    <n v="5.6113902849999997"/>
    <n v="29"/>
    <n v="43.283582090000003"/>
    <n v="16"/>
    <n v="13"/>
    <n v="77.072800000000001"/>
    <n v="19200"/>
    <n v="26000"/>
    <n v="45200"/>
    <n v="2235.1133000000004"/>
    <n v="4547.2961000000005"/>
  </r>
  <r>
    <x v="18"/>
    <x v="0"/>
    <x v="2"/>
    <n v="1992.01"/>
    <n v="20873"/>
    <n v="1120"/>
    <n v="5.3657835479999996"/>
    <n v="1.7786"/>
    <n v="68"/>
    <n v="29.2943"/>
    <n v="6.0714285710000002"/>
    <n v="32"/>
    <n v="47.058823529999998"/>
    <n v="12"/>
    <n v="20"/>
    <n v="62.250300000000003"/>
    <n v="14400"/>
    <n v="40000"/>
    <n v="54400"/>
    <n v="1992.0124000000001"/>
    <n v="4046.2727"/>
  </r>
  <r>
    <x v="19"/>
    <x v="0"/>
    <x v="2"/>
    <n v="1935.74"/>
    <n v="22888"/>
    <n v="1054"/>
    <n v="4.6050332049999998"/>
    <n v="1.8366"/>
    <n v="62"/>
    <n v="31.221599999999999"/>
    <n v="5.8823529409999997"/>
    <n v="34"/>
    <n v="54.838709679999994"/>
    <n v="13"/>
    <n v="21"/>
    <n v="56.933500000000002"/>
    <n v="15600"/>
    <n v="42000"/>
    <n v="57600"/>
    <n v="1935.7392"/>
    <n v="3928.4126999999999"/>
  </r>
  <r>
    <x v="20"/>
    <x v="0"/>
    <x v="2"/>
    <n v="2355.83"/>
    <n v="22331"/>
    <n v="918"/>
    <n v="4.1108772560000002"/>
    <n v="2.5663"/>
    <n v="54"/>
    <n v="43.6265"/>
    <n v="5.8823529409999997"/>
    <n v="25"/>
    <n v="46.296296300000002"/>
    <n v="19"/>
    <n v="6"/>
    <n v="94.233199999999997"/>
    <n v="22800"/>
    <n v="12000"/>
    <n v="34800"/>
    <n v="2355.8310000000001"/>
    <n v="4805.8941999999997"/>
  </r>
  <r>
    <x v="21"/>
    <x v="0"/>
    <x v="2"/>
    <n v="2110.46"/>
    <n v="18019"/>
    <n v="1072"/>
    <n v="5.9492757639999994"/>
    <n v="1.9686999999999999"/>
    <n v="62"/>
    <n v="34.039700000000003"/>
    <n v="5.7835820900000003"/>
    <n v="28"/>
    <n v="45.161290320000006"/>
    <n v="15"/>
    <n v="13"/>
    <n v="75.373599999999996"/>
    <n v="18000"/>
    <n v="26000"/>
    <n v="44000"/>
    <n v="2110.4614000000001"/>
    <n v="4296.2950000000001"/>
  </r>
  <r>
    <x v="22"/>
    <x v="0"/>
    <x v="2"/>
    <n v="1864.22"/>
    <n v="21012"/>
    <n v="950"/>
    <n v="4.5212259659999994"/>
    <n v="1.9622999999999999"/>
    <n v="68"/>
    <n v="27.414999999999999"/>
    <n v="7.1578947370000003"/>
    <n v="27"/>
    <n v="39.705882349999996"/>
    <n v="16"/>
    <n v="11"/>
    <n v="69.045199999999994"/>
    <n v="19200"/>
    <n v="22000"/>
    <n v="41200"/>
    <n v="1864.22"/>
    <n v="3797.4852000000001"/>
  </r>
  <r>
    <x v="23"/>
    <x v="0"/>
    <x v="2"/>
    <n v="2102.31"/>
    <n v="19968"/>
    <n v="904"/>
    <n v="4.5272435899999994"/>
    <n v="2.3256000000000001"/>
    <n v="53"/>
    <n v="39.666200000000003"/>
    <n v="5.8628318579999998"/>
    <n v="28"/>
    <n v="52.830188679999999"/>
    <n v="17"/>
    <n v="11"/>
    <n v="75.082499999999996"/>
    <n v="20400"/>
    <n v="22000"/>
    <n v="42400"/>
    <n v="2102.3086000000003"/>
    <n v="4279.7011000000002"/>
  </r>
  <r>
    <x v="24"/>
    <x v="0"/>
    <x v="2"/>
    <n v="2056.42"/>
    <n v="20171"/>
    <n v="1130"/>
    <n v="5.602102028"/>
    <n v="1.8198000000000001"/>
    <n v="51"/>
    <n v="40.322000000000003"/>
    <n v="4.5132743359999994"/>
    <n v="28"/>
    <n v="54.901960780000003"/>
    <n v="10"/>
    <n v="18"/>
    <n v="73.443600000000004"/>
    <n v="12000"/>
    <n v="36000"/>
    <n v="48000"/>
    <n v="2056.422"/>
    <n v="4186.2856000000002"/>
  </r>
  <r>
    <x v="25"/>
    <x v="0"/>
    <x v="2"/>
    <n v="1933.84"/>
    <n v="22898"/>
    <n v="1035"/>
    <n v="4.5200454190000006"/>
    <n v="1.8684000000000001"/>
    <n v="60"/>
    <n v="32.230699999999999"/>
    <n v="5.7971014490000004"/>
    <n v="22"/>
    <n v="36.666666669999998"/>
    <n v="11"/>
    <n v="11"/>
    <n v="87.901799999999994"/>
    <n v="13200"/>
    <n v="22000"/>
    <n v="35200"/>
    <n v="1933.8419999999999"/>
    <n v="3955.5837999999999"/>
  </r>
  <r>
    <x v="26"/>
    <x v="0"/>
    <x v="2"/>
    <n v="2427.54"/>
    <n v="19507"/>
    <n v="987"/>
    <n v="5.0597221509999999"/>
    <n v="2.4594999999999998"/>
    <n v="50"/>
    <n v="48.550800000000002"/>
    <n v="5.0658561300000002"/>
    <n v="33"/>
    <n v="66"/>
    <n v="19"/>
    <n v="14"/>
    <n v="73.561800000000005"/>
    <n v="22800"/>
    <n v="28000"/>
    <n v="50800"/>
    <n v="2427.54"/>
    <n v="4928.6418000000003"/>
  </r>
  <r>
    <x v="27"/>
    <x v="0"/>
    <x v="2"/>
    <n v="1969.54"/>
    <n v="19051"/>
    <n v="923"/>
    <n v="4.8448900320000003"/>
    <n v="2.1337999999999999"/>
    <n v="56"/>
    <n v="35.170400000000001"/>
    <n v="6.0671722639999999"/>
    <n v="21"/>
    <n v="37.5"/>
    <n v="18"/>
    <n v="3"/>
    <n v="93.787599999999998"/>
    <n v="21600"/>
    <n v="6000"/>
    <n v="27600"/>
    <n v="1969.5424"/>
    <n v="4032.8700000000003"/>
  </r>
  <r>
    <x v="28"/>
    <x v="0"/>
    <x v="2"/>
    <n v="2034.69"/>
    <n v="18688"/>
    <n v="932"/>
    <n v="4.9871575340000005"/>
    <n v="2.1831"/>
    <n v="69"/>
    <n v="29.488299999999999"/>
    <n v="7.403433476"/>
    <n v="37"/>
    <n v="53.623188409999997"/>
    <n v="12"/>
    <n v="25"/>
    <n v="54.991599999999998"/>
    <n v="14400"/>
    <n v="50000"/>
    <n v="64400"/>
    <n v="2034.6926999999998"/>
    <n v="4124.3743000000004"/>
  </r>
  <r>
    <x v="29"/>
    <x v="0"/>
    <x v="2"/>
    <n v="2472.6799999999998"/>
    <n v="19828"/>
    <n v="1116"/>
    <n v="5.6284042770000005"/>
    <n v="2.2157"/>
    <n v="53"/>
    <n v="46.654299999999999"/>
    <n v="4.7491039429999997"/>
    <n v="34"/>
    <n v="64.150943400000003"/>
    <n v="18"/>
    <n v="16"/>
    <n v="72.725899999999996"/>
    <n v="21600"/>
    <n v="32000"/>
    <n v="53600"/>
    <n v="2472.6779000000001"/>
    <n v="5018.0838000000003"/>
  </r>
  <r>
    <x v="0"/>
    <x v="1"/>
    <x v="2"/>
    <n v="2003.64"/>
    <n v="21963"/>
    <n v="936"/>
    <n v="4.2617128810000002"/>
    <n v="2.1406000000000001"/>
    <n v="51"/>
    <n v="39.287100000000002"/>
    <n v="5.4487179490000006"/>
    <n v="37"/>
    <n v="72.549019610000002"/>
    <n v="18"/>
    <n v="19"/>
    <n v="54.1524"/>
    <n v="21600"/>
    <n v="38000"/>
    <n v="59600"/>
    <n v="2003.6421"/>
    <n v="4061.4345000000003"/>
  </r>
  <r>
    <x v="1"/>
    <x v="1"/>
    <x v="2"/>
    <n v="1970.7"/>
    <n v="22330"/>
    <n v="1071"/>
    <n v="4.7962382449999996"/>
    <n v="1.8401000000000001"/>
    <n v="58"/>
    <n v="33.977600000000002"/>
    <n v="5.4154995329999993"/>
    <n v="32"/>
    <n v="55.172413789999993"/>
    <n v="13"/>
    <n v="19"/>
    <n v="61.584400000000002"/>
    <n v="15600"/>
    <n v="38000"/>
    <n v="53600"/>
    <n v="1970.7008000000001"/>
    <n v="4002.9852000000005"/>
  </r>
  <r>
    <x v="2"/>
    <x v="1"/>
    <x v="2"/>
    <n v="2149.02"/>
    <n v="20356"/>
    <n v="1011"/>
    <n v="4.9665946160000001"/>
    <n v="2.1255999999999999"/>
    <n v="66"/>
    <n v="32.560899999999997"/>
    <n v="6.5281899110000001"/>
    <n v="24"/>
    <n v="36.363636360000001"/>
    <n v="17"/>
    <n v="7"/>
    <n v="89.542500000000004"/>
    <n v="20400"/>
    <n v="14000"/>
    <n v="34400"/>
    <n v="2149.0193999999997"/>
    <n v="4387.5818999999992"/>
  </r>
  <r>
    <x v="3"/>
    <x v="1"/>
    <x v="2"/>
    <n v="1964.21"/>
    <n v="19205"/>
    <n v="1101"/>
    <n v="5.7328820619999998"/>
    <n v="1.784"/>
    <n v="64"/>
    <n v="30.690799999999999"/>
    <n v="5.8128973659999996"/>
    <n v="20"/>
    <n v="31.25"/>
    <n v="13"/>
    <n v="7"/>
    <n v="98.210499999999996"/>
    <n v="15600"/>
    <n v="14000"/>
    <n v="29600"/>
    <n v="1964.2112"/>
    <n v="4026.6316999999999"/>
  </r>
  <r>
    <x v="4"/>
    <x v="1"/>
    <x v="2"/>
    <n v="2307.7800000000002"/>
    <n v="20707"/>
    <n v="1173"/>
    <n v="5.6647510499999996"/>
    <n v="1.9674"/>
    <n v="66"/>
    <n v="34.9664"/>
    <n v="5.6265984650000007"/>
    <n v="33"/>
    <n v="50"/>
    <n v="18"/>
    <n v="15"/>
    <n v="69.932699999999997"/>
    <n v="21600"/>
    <n v="30000"/>
    <n v="51600"/>
    <n v="2307.7824000000001"/>
    <n v="4685.495100000001"/>
  </r>
  <r>
    <x v="5"/>
    <x v="1"/>
    <x v="2"/>
    <n v="2351.69"/>
    <n v="19863"/>
    <n v="1192"/>
    <n v="6.0011075869999999"/>
    <n v="1.9729000000000001"/>
    <n v="66"/>
    <n v="35.631700000000002"/>
    <n v="5.5369127520000001"/>
    <n v="35"/>
    <n v="53.030303030000006"/>
    <n v="13"/>
    <n v="22"/>
    <n v="67.191100000000006"/>
    <n v="15600"/>
    <n v="44000"/>
    <n v="59600"/>
    <n v="2351.6922"/>
    <n v="4770.5733"/>
  </r>
  <r>
    <x v="6"/>
    <x v="1"/>
    <x v="2"/>
    <n v="2192.2600000000002"/>
    <n v="20281"/>
    <n v="964"/>
    <n v="4.753217297"/>
    <n v="2.2740999999999998"/>
    <n v="63"/>
    <n v="34.797800000000002"/>
    <n v="6.5352697099999997"/>
    <n v="37"/>
    <n v="58.730158730000007"/>
    <n v="10"/>
    <n v="27"/>
    <n v="59.250300000000003"/>
    <n v="12000"/>
    <n v="54000"/>
    <n v="66000"/>
    <n v="2192.2614000000003"/>
    <n v="4443.7717000000002"/>
  </r>
  <r>
    <x v="7"/>
    <x v="1"/>
    <x v="2"/>
    <n v="2472.2199999999998"/>
    <n v="18394"/>
    <n v="1074"/>
    <n v="5.8388604979999998"/>
    <n v="2.3018999999999998"/>
    <n v="53"/>
    <n v="46.645699999999998"/>
    <n v="4.9348230910000002"/>
    <n v="32"/>
    <n v="60.377358489999999"/>
    <n v="14"/>
    <n v="18"/>
    <n v="77.256900000000002"/>
    <n v="16800"/>
    <n v="36000"/>
    <n v="52800"/>
    <n v="2472.2221"/>
    <n v="5021.6990000000005"/>
  </r>
  <r>
    <x v="8"/>
    <x v="1"/>
    <x v="2"/>
    <n v="2340.98"/>
    <n v="20304"/>
    <n v="1097"/>
    <n v="5.4028762810000002"/>
    <n v="2.1339999999999999"/>
    <n v="58"/>
    <n v="40.361699999999999"/>
    <n v="5.2871467640000001"/>
    <n v="20"/>
    <n v="34.482758619999998"/>
    <n v="16"/>
    <n v="4"/>
    <n v="117.04900000000001"/>
    <n v="19200"/>
    <n v="8000"/>
    <n v="27200"/>
    <n v="2340.9785999999999"/>
    <n v="4799.0075999999999"/>
  </r>
  <r>
    <x v="9"/>
    <x v="1"/>
    <x v="2"/>
    <n v="2054"/>
    <n v="21903"/>
    <n v="1155"/>
    <n v="5.2732502400000003"/>
    <n v="1.7784"/>
    <n v="65"/>
    <n v="31.6"/>
    <n v="5.6277056280000002"/>
    <n v="25"/>
    <n v="38.46153846"/>
    <n v="10"/>
    <n v="15"/>
    <n v="82.16"/>
    <n v="12000"/>
    <n v="30000"/>
    <n v="42000"/>
    <n v="2054"/>
    <n v="4190.16"/>
  </r>
  <r>
    <x v="10"/>
    <x v="1"/>
    <x v="2"/>
    <n v="2457.13"/>
    <n v="21111"/>
    <n v="1199"/>
    <n v="5.6795035760000001"/>
    <n v="2.0493000000000001"/>
    <n v="58"/>
    <n v="42.3643"/>
    <n v="4.8373644700000007"/>
    <n v="30"/>
    <n v="51.724137930000005"/>
    <n v="17"/>
    <n v="13"/>
    <n v="81.904300000000006"/>
    <n v="20400"/>
    <n v="26000"/>
    <n v="46400"/>
    <n v="2457.1293999999998"/>
    <n v="4996.1637000000001"/>
  </r>
  <r>
    <x v="11"/>
    <x v="1"/>
    <x v="2"/>
    <n v="2146.62"/>
    <n v="21037"/>
    <n v="989"/>
    <n v="4.7012406709999999"/>
    <n v="2.1705000000000001"/>
    <n v="63"/>
    <n v="34.073300000000003"/>
    <n v="6.3700707790000006"/>
    <n v="25"/>
    <n v="39.682539679999998"/>
    <n v="10"/>
    <n v="15"/>
    <n v="85.864800000000002"/>
    <n v="12000"/>
    <n v="30000"/>
    <n v="42000"/>
    <n v="2146.6179000000002"/>
    <n v="4379.1027000000004"/>
  </r>
  <r>
    <x v="12"/>
    <x v="1"/>
    <x v="2"/>
    <n v="1928.88"/>
    <n v="18722"/>
    <n v="946"/>
    <n v="5.0528789659999997"/>
    <n v="2.0390000000000001"/>
    <n v="51"/>
    <n v="37.821199999999997"/>
    <n v="5.3911205070000001"/>
    <n v="28"/>
    <n v="54.901960780000003"/>
    <n v="18"/>
    <n v="10"/>
    <n v="68.888599999999997"/>
    <n v="21600"/>
    <n v="20000"/>
    <n v="41600"/>
    <n v="1928.8811999999998"/>
    <n v="3926.6498000000001"/>
  </r>
  <r>
    <x v="13"/>
    <x v="1"/>
    <x v="2"/>
    <n v="1955.02"/>
    <n v="22224"/>
    <n v="994"/>
    <n v="4.4726421890000001"/>
    <n v="1.9668000000000001"/>
    <n v="59"/>
    <n v="33.135899999999999"/>
    <n v="5.9356136820000005"/>
    <n v="33"/>
    <n v="55.932203389999998"/>
    <n v="17"/>
    <n v="16"/>
    <n v="59.243000000000002"/>
    <n v="20400"/>
    <n v="32000"/>
    <n v="52400"/>
    <n v="1955.0181"/>
    <n v="3969.2810999999997"/>
  </r>
  <r>
    <x v="14"/>
    <x v="1"/>
    <x v="2"/>
    <n v="2084.4499999999998"/>
    <n v="20626"/>
    <n v="1130"/>
    <n v="5.4785222529999995"/>
    <n v="1.8446"/>
    <n v="68"/>
    <n v="30.653700000000001"/>
    <n v="6.0176991150000001"/>
    <n v="37"/>
    <n v="54.41176471"/>
    <n v="19"/>
    <n v="18"/>
    <n v="56.336500000000001"/>
    <n v="22800"/>
    <n v="36000"/>
    <n v="58800"/>
    <n v="2084.4515999999999"/>
    <n v="4225.2380999999996"/>
  </r>
  <r>
    <x v="15"/>
    <x v="1"/>
    <x v="2"/>
    <n v="1897.8"/>
    <n v="19555"/>
    <n v="969"/>
    <n v="4.9552544110000003"/>
    <n v="1.9584999999999999"/>
    <n v="68"/>
    <n v="27.908799999999999"/>
    <n v="7.01754386"/>
    <n v="31"/>
    <n v="45.58823529"/>
    <n v="11"/>
    <n v="20"/>
    <n v="61.2194"/>
    <n v="13200"/>
    <n v="40000"/>
    <n v="53200"/>
    <n v="1897.7983999999999"/>
    <n v="3856.8177999999998"/>
  </r>
  <r>
    <x v="16"/>
    <x v="1"/>
    <x v="2"/>
    <n v="1994.63"/>
    <n v="20785"/>
    <n v="1066"/>
    <n v="5.1286985810000001"/>
    <n v="1.8711"/>
    <n v="60"/>
    <n v="33.2438"/>
    <n v="5.6285178239999993"/>
    <n v="34"/>
    <n v="56.666666669999998"/>
    <n v="12"/>
    <n v="22"/>
    <n v="58.665599999999998"/>
    <n v="14400"/>
    <n v="44000"/>
    <n v="58400"/>
    <n v="1994.6279999999999"/>
    <n v="4047.9235999999996"/>
  </r>
  <r>
    <x v="17"/>
    <x v="1"/>
    <x v="2"/>
    <n v="1808.53"/>
    <n v="22194"/>
    <n v="996"/>
    <n v="4.4876993780000003"/>
    <n v="1.8158000000000001"/>
    <n v="57"/>
    <n v="31.7286"/>
    <n v="5.7228915659999995"/>
    <n v="20"/>
    <n v="35.087719299999996"/>
    <n v="15"/>
    <n v="5"/>
    <n v="90.426500000000004"/>
    <n v="18000"/>
    <n v="10000"/>
    <n v="28000"/>
    <n v="1808.5301999999999"/>
    <n v="3707.4866999999999"/>
  </r>
  <r>
    <x v="18"/>
    <x v="1"/>
    <x v="2"/>
    <n v="2273.34"/>
    <n v="18285"/>
    <n v="1118"/>
    <n v="6.1143013399999999"/>
    <n v="2.0333999999999999"/>
    <n v="57"/>
    <n v="39.883200000000002"/>
    <n v="5.0983899819999996"/>
    <n v="28"/>
    <n v="49.122807019999996"/>
    <n v="14"/>
    <n v="14"/>
    <n v="81.190700000000007"/>
    <n v="16800"/>
    <n v="28000"/>
    <n v="44800"/>
    <n v="2273.3424"/>
    <n v="4627.8730999999998"/>
  </r>
  <r>
    <x v="19"/>
    <x v="1"/>
    <x v="2"/>
    <n v="1800.66"/>
    <n v="19855"/>
    <n v="1159"/>
    <n v="5.8373205740000005"/>
    <n v="1.5536000000000001"/>
    <n v="68"/>
    <n v="26.4803"/>
    <n v="5.8671268329999995"/>
    <n v="22"/>
    <n v="32.352941180000002"/>
    <n v="12"/>
    <n v="10"/>
    <n v="81.848200000000006"/>
    <n v="14400"/>
    <n v="20000"/>
    <n v="34400"/>
    <n v="1800.6604"/>
    <n v="3683.1686"/>
  </r>
  <r>
    <x v="20"/>
    <x v="1"/>
    <x v="2"/>
    <n v="1848.65"/>
    <n v="19522"/>
    <n v="1008"/>
    <n v="5.1634053890000002"/>
    <n v="1.8340000000000001"/>
    <n v="67"/>
    <n v="27.591799999999999"/>
    <n v="6.6468253970000006"/>
    <n v="21"/>
    <n v="31.343283579999998"/>
    <n v="13"/>
    <n v="8"/>
    <n v="88.031000000000006"/>
    <n v="15600"/>
    <n v="16000"/>
    <n v="31600"/>
    <n v="1848.6505999999999"/>
    <n v="3785.3316"/>
  </r>
  <r>
    <x v="21"/>
    <x v="1"/>
    <x v="2"/>
    <n v="2416.38"/>
    <n v="18028"/>
    <n v="1195"/>
    <n v="6.6285777680000004"/>
    <n v="2.0221"/>
    <n v="52"/>
    <n v="46.468800000000002"/>
    <n v="4.3514644349999996"/>
    <n v="21"/>
    <n v="40.38461538"/>
    <n v="19"/>
    <n v="2"/>
    <n v="115.06570000000001"/>
    <n v="22800"/>
    <n v="4000"/>
    <n v="26800"/>
    <n v="2416.3776000000003"/>
    <n v="4947.8233000000009"/>
  </r>
  <r>
    <x v="22"/>
    <x v="1"/>
    <x v="2"/>
    <n v="2134"/>
    <n v="18900"/>
    <n v="1195"/>
    <n v="6.3227513230000003"/>
    <n v="1.7858000000000001"/>
    <n v="52"/>
    <n v="41.038499999999999"/>
    <n v="4.3514644349999996"/>
    <n v="21"/>
    <n v="40.38461538"/>
    <n v="10"/>
    <n v="11"/>
    <n v="101.619"/>
    <n v="12000"/>
    <n v="22000"/>
    <n v="34000"/>
    <n v="2134.002"/>
    <n v="4369.6210000000001"/>
  </r>
  <r>
    <x v="23"/>
    <x v="1"/>
    <x v="2"/>
    <n v="1874.59"/>
    <n v="19506"/>
    <n v="937"/>
    <n v="4.803650159"/>
    <n v="2.0005999999999999"/>
    <n v="67"/>
    <n v="27.978999999999999"/>
    <n v="7.1504802559999998"/>
    <n v="31"/>
    <n v="46.268656720000003"/>
    <n v="18"/>
    <n v="13"/>
    <n v="60.470599999999997"/>
    <n v="21600"/>
    <n v="26000"/>
    <n v="47600"/>
    <n v="1874.5929999999998"/>
    <n v="3809.6536000000001"/>
  </r>
  <r>
    <x v="24"/>
    <x v="1"/>
    <x v="2"/>
    <n v="2317.75"/>
    <n v="21610"/>
    <n v="1134"/>
    <n v="5.2475705689999996"/>
    <n v="2.0438999999999998"/>
    <n v="54"/>
    <n v="42.921300000000002"/>
    <n v="4.7619047620000003"/>
    <n v="31"/>
    <n v="57.407407409999998"/>
    <n v="13"/>
    <n v="18"/>
    <n v="74.766099999999994"/>
    <n v="15600"/>
    <n v="36000"/>
    <n v="51600"/>
    <n v="2317.7501999999999"/>
    <n v="4710.2663000000002"/>
  </r>
  <r>
    <x v="25"/>
    <x v="1"/>
    <x v="2"/>
    <n v="2495.13"/>
    <n v="18793"/>
    <n v="1006"/>
    <n v="5.3530569889999997"/>
    <n v="2.4802"/>
    <n v="56"/>
    <n v="44.555900000000001"/>
    <n v="5.5666003980000003"/>
    <n v="21"/>
    <n v="37.5"/>
    <n v="13"/>
    <n v="8"/>
    <n v="118.81570000000001"/>
    <n v="15600"/>
    <n v="16000"/>
    <n v="31600"/>
    <n v="2495.1304"/>
    <n v="5109.0761000000002"/>
  </r>
  <r>
    <x v="26"/>
    <x v="1"/>
    <x v="2"/>
    <n v="2005"/>
    <n v="20826"/>
    <n v="935"/>
    <n v="4.4895803320000001"/>
    <n v="2.1444000000000001"/>
    <n v="67"/>
    <n v="29.9254"/>
    <n v="7.1657754010000003"/>
    <n v="35"/>
    <n v="52.238805970000001"/>
    <n v="14"/>
    <n v="21"/>
    <n v="57.285699999999999"/>
    <n v="16800"/>
    <n v="42000"/>
    <n v="58800"/>
    <n v="2005.0018"/>
    <n v="4067.2874999999999"/>
  </r>
  <r>
    <x v="27"/>
    <x v="1"/>
    <x v="2"/>
    <n v="2335.71"/>
    <n v="20003"/>
    <n v="1153"/>
    <n v="5.7641353799999999"/>
    <n v="2.0257999999999998"/>
    <n v="64"/>
    <n v="36.4955"/>
    <n v="5.5507372070000001"/>
    <n v="38"/>
    <n v="59.375"/>
    <n v="18"/>
    <n v="20"/>
    <n v="61.466099999999997"/>
    <n v="21600"/>
    <n v="40000"/>
    <n v="61600"/>
    <n v="2335.712"/>
    <n v="4732.8881000000001"/>
  </r>
  <r>
    <x v="28"/>
    <x v="1"/>
    <x v="2"/>
    <n v="1906.35"/>
    <n v="20846"/>
    <n v="990"/>
    <n v="4.7491125400000005"/>
    <n v="1.9256"/>
    <n v="62"/>
    <n v="30.747599999999998"/>
    <n v="6.2626262629999996"/>
    <n v="20"/>
    <n v="32.258064520000005"/>
    <n v="19"/>
    <n v="1"/>
    <n v="95.317499999999995"/>
    <n v="22800"/>
    <n v="2000"/>
    <n v="24800"/>
    <n v="1906.3511999999998"/>
    <n v="3908.0186999999996"/>
  </r>
  <r>
    <x v="29"/>
    <x v="1"/>
    <x v="2"/>
    <n v="1839.7"/>
    <n v="21554"/>
    <n v="1054"/>
    <n v="4.8900436110000003"/>
    <n v="1.7454000000000001"/>
    <n v="61"/>
    <n v="30.158999999999999"/>
    <n v="5.787476281"/>
    <n v="28"/>
    <n v="45.901639340000003"/>
    <n v="10"/>
    <n v="18"/>
    <n v="65.703599999999994"/>
    <n v="12000"/>
    <n v="36000"/>
    <n v="48000"/>
    <n v="1839.6989999999998"/>
    <n v="3745.102599999999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0">
  <r>
    <x v="0"/>
    <n v="11"/>
    <n v="23"/>
    <x v="0"/>
    <n v="6.5920398010000003"/>
    <n v="43.396226419999998"/>
    <n v="12"/>
    <n v="5.4464164750000004"/>
    <n v="804"/>
    <n v="53"/>
  </r>
  <r>
    <x v="1"/>
    <n v="3"/>
    <n v="16"/>
    <x v="1"/>
    <n v="6.1130334490000005"/>
    <n v="30.18867925"/>
    <n v="13"/>
    <n v="5.0316290409999995"/>
    <n v="867"/>
    <n v="53"/>
  </r>
  <r>
    <x v="2"/>
    <n v="9"/>
    <n v="20"/>
    <x v="2"/>
    <n v="6.1968408260000007"/>
    <n v="39.215686269999999"/>
    <n v="11"/>
    <n v="5.1450362590000003"/>
    <n v="823"/>
    <n v="51"/>
  </r>
  <r>
    <x v="3"/>
    <n v="6"/>
    <n v="19"/>
    <x v="3"/>
    <n v="5.5944055940000004"/>
    <n v="39.583333329999995"/>
    <n v="13"/>
    <n v="4.9347213440000006"/>
    <n v="858"/>
    <n v="48"/>
  </r>
  <r>
    <x v="4"/>
    <n v="2"/>
    <n v="18"/>
    <x v="4"/>
    <n v="6.4885496180000004"/>
    <n v="35.294117650000004"/>
    <n v="16"/>
    <n v="4.6218981540000001"/>
    <n v="786"/>
    <n v="51"/>
  </r>
  <r>
    <x v="5"/>
    <n v="5"/>
    <n v="18"/>
    <x v="5"/>
    <n v="5.3956834530000002"/>
    <n v="40"/>
    <n v="13"/>
    <n v="5.092818759"/>
    <n v="834"/>
    <n v="45"/>
  </r>
  <r>
    <x v="6"/>
    <n v="10"/>
    <n v="23"/>
    <x v="6"/>
    <n v="5.2754982420000003"/>
    <n v="51.111111109999996"/>
    <n v="13"/>
    <n v="5.6059411150000003"/>
    <n v="853"/>
    <n v="45"/>
  </r>
  <r>
    <x v="7"/>
    <n v="8"/>
    <n v="23"/>
    <x v="0"/>
    <n v="6.7605633799999998"/>
    <n v="47.916666670000005"/>
    <n v="15"/>
    <n v="4.582123266"/>
    <n v="710"/>
    <n v="48"/>
  </r>
  <r>
    <x v="8"/>
    <n v="6"/>
    <n v="24"/>
    <x v="1"/>
    <n v="7.2122052699999992"/>
    <n v="46.15384615"/>
    <n v="18"/>
    <n v="4.8224199050000003"/>
    <n v="721"/>
    <n v="52"/>
  </r>
  <r>
    <x v="9"/>
    <n v="5"/>
    <n v="17"/>
    <x v="2"/>
    <n v="5.6919642860000002"/>
    <n v="33.333333329999995"/>
    <n v="12"/>
    <n v="4.9966540259999999"/>
    <n v="896"/>
    <n v="51"/>
  </r>
  <r>
    <x v="10"/>
    <n v="7"/>
    <n v="19"/>
    <x v="3"/>
    <n v="5.4732041049999998"/>
    <n v="39.583333329999995"/>
    <n v="12"/>
    <n v="5.0755252039999998"/>
    <n v="877"/>
    <n v="48"/>
  </r>
  <r>
    <x v="11"/>
    <n v="13"/>
    <n v="23"/>
    <x v="4"/>
    <n v="7.0496083550000002"/>
    <n v="42.592592590000002"/>
    <n v="10"/>
    <n v="5.2123026670000003"/>
    <n v="766"/>
    <n v="54"/>
  </r>
  <r>
    <x v="12"/>
    <n v="5"/>
    <n v="20"/>
    <x v="5"/>
    <n v="5.7367829019999999"/>
    <n v="39.215686269999999"/>
    <n v="15"/>
    <n v="5.9484777519999996"/>
    <n v="889"/>
    <n v="51"/>
  </r>
  <r>
    <x v="13"/>
    <n v="3"/>
    <n v="20"/>
    <x v="6"/>
    <n v="6.5248226950000001"/>
    <n v="43.47826087"/>
    <n v="17"/>
    <n v="4.6433511160000007"/>
    <n v="705"/>
    <n v="46"/>
  </r>
  <r>
    <x v="14"/>
    <n v="4"/>
    <n v="18"/>
    <x v="0"/>
    <n v="5.3107344629999993"/>
    <n v="38.297872339999998"/>
    <n v="14"/>
    <n v="5.7549746390000003"/>
    <n v="885"/>
    <n v="47"/>
  </r>
  <r>
    <x v="15"/>
    <n v="4"/>
    <n v="20"/>
    <x v="1"/>
    <n v="5.0111358570000002"/>
    <n v="44.444444440000005"/>
    <n v="16"/>
    <n v="6.0074926409999998"/>
    <n v="898"/>
    <n v="45"/>
  </r>
  <r>
    <x v="16"/>
    <n v="5"/>
    <n v="23"/>
    <x v="2"/>
    <n v="5.0167224080000006"/>
    <n v="51.111111109999996"/>
    <n v="18"/>
    <n v="5.2526790419999996"/>
    <n v="897"/>
    <n v="45"/>
  </r>
  <r>
    <x v="17"/>
    <n v="1"/>
    <n v="18"/>
    <x v="3"/>
    <n v="5.9564719359999998"/>
    <n v="34.61538462"/>
    <n v="17"/>
    <n v="5.6304417930000001"/>
    <n v="873"/>
    <n v="52"/>
  </r>
  <r>
    <x v="18"/>
    <n v="6"/>
    <n v="20"/>
    <x v="4"/>
    <n v="5.3571428570000004"/>
    <n v="44.444444440000005"/>
    <n v="14"/>
    <n v="5.1787916149999997"/>
    <n v="840"/>
    <n v="45"/>
  </r>
  <r>
    <x v="19"/>
    <n v="4"/>
    <n v="17"/>
    <x v="5"/>
    <n v="5.5012224940000003"/>
    <n v="37.777777780000001"/>
    <n v="13"/>
    <n v="5.0242614090000002"/>
    <n v="818"/>
    <n v="45"/>
  </r>
  <r>
    <x v="20"/>
    <n v="10"/>
    <n v="20"/>
    <x v="6"/>
    <n v="5.4022988510000003"/>
    <n v="42.553191489999996"/>
    <n v="10"/>
    <n v="6.086469847"/>
    <n v="870"/>
    <n v="47"/>
  </r>
  <r>
    <x v="21"/>
    <n v="3"/>
    <n v="20"/>
    <x v="0"/>
    <n v="6.4207650269999998"/>
    <n v="42.553191489999996"/>
    <n v="17"/>
    <n v="4.8412698409999999"/>
    <n v="732"/>
    <n v="47"/>
  </r>
  <r>
    <x v="22"/>
    <n v="8"/>
    <n v="18"/>
    <x v="1"/>
    <n v="5.7571964959999997"/>
    <n v="39.130434780000002"/>
    <n v="10"/>
    <n v="4.91480593"/>
    <n v="799"/>
    <n v="46"/>
  </r>
  <r>
    <x v="23"/>
    <n v="5"/>
    <n v="16"/>
    <x v="2"/>
    <n v="5.9186189889999996"/>
    <n v="33.333333329999995"/>
    <n v="11"/>
    <n v="5.1112371589999999"/>
    <n v="811"/>
    <n v="48"/>
  </r>
  <r>
    <x v="24"/>
    <n v="5"/>
    <n v="18"/>
    <x v="3"/>
    <n v="6.1611374410000002"/>
    <n v="34.61538462"/>
    <n v="13"/>
    <n v="5.7748888130000005"/>
    <n v="844"/>
    <n v="52"/>
  </r>
  <r>
    <x v="25"/>
    <n v="1"/>
    <n v="19"/>
    <x v="4"/>
    <n v="5.8125741399999997"/>
    <n v="38.775510199999999"/>
    <n v="18"/>
    <n v="4.8762147149999997"/>
    <n v="843"/>
    <n v="49"/>
  </r>
  <r>
    <x v="26"/>
    <n v="3"/>
    <n v="17"/>
    <x v="5"/>
    <n v="5.039193729"/>
    <n v="37.777777780000001"/>
    <n v="14"/>
    <n v="5.3701365089999999"/>
    <n v="893"/>
    <n v="45"/>
  </r>
  <r>
    <x v="27"/>
    <n v="9"/>
    <n v="23"/>
    <x v="6"/>
    <n v="5.9701492539999998"/>
    <n v="47.916666670000005"/>
    <n v="14"/>
    <n v="5.3546453549999997"/>
    <n v="804"/>
    <n v="48"/>
  </r>
  <r>
    <x v="28"/>
    <n v="4"/>
    <n v="17"/>
    <x v="0"/>
    <n v="5.8895705520000003"/>
    <n v="35.416666670000005"/>
    <n v="13"/>
    <n v="5.3004682619999999"/>
    <n v="815"/>
    <n v="48"/>
  </r>
  <r>
    <x v="29"/>
    <n v="7"/>
    <n v="20"/>
    <x v="1"/>
    <n v="6.0794044669999998"/>
    <n v="40.816326530000005"/>
    <n v="13"/>
    <n v="5.2562932049999995"/>
    <n v="806"/>
    <n v="49"/>
  </r>
  <r>
    <x v="0"/>
    <n v="2"/>
    <n v="20"/>
    <x v="0"/>
    <n v="6.2849162009999997"/>
    <n v="44.444444440000005"/>
    <n v="18"/>
    <n v="4.0042503219999999"/>
    <n v="716"/>
    <n v="45"/>
  </r>
  <r>
    <x v="1"/>
    <n v="2"/>
    <n v="15"/>
    <x v="1"/>
    <n v="6.5734265730000008"/>
    <n v="31.914893620000001"/>
    <n v="13"/>
    <n v="4.3600219529999995"/>
    <n v="715"/>
    <n v="47"/>
  </r>
  <r>
    <x v="2"/>
    <n v="7"/>
    <n v="18"/>
    <x v="2"/>
    <n v="6.6084788029999997"/>
    <n v="33.962264149999996"/>
    <n v="11"/>
    <n v="4.8547215499999998"/>
    <n v="802"/>
    <n v="53"/>
  </r>
  <r>
    <x v="3"/>
    <n v="2"/>
    <n v="15"/>
    <x v="3"/>
    <n v="6.5512978989999997"/>
    <n v="28.301886790000001"/>
    <n v="13"/>
    <n v="5.0912523600000004"/>
    <n v="809"/>
    <n v="53"/>
  </r>
  <r>
    <x v="4"/>
    <n v="4"/>
    <n v="16"/>
    <x v="4"/>
    <n v="5.7870370370000002"/>
    <n v="32"/>
    <n v="12"/>
    <n v="5.346865524"/>
    <n v="864"/>
    <n v="50"/>
  </r>
  <r>
    <x v="5"/>
    <n v="5"/>
    <n v="18"/>
    <x v="5"/>
    <n v="7.222222222000001"/>
    <n v="34.61538462"/>
    <n v="13"/>
    <n v="4.6118370479999999"/>
    <n v="720"/>
    <n v="52"/>
  </r>
  <r>
    <x v="6"/>
    <n v="8"/>
    <n v="19"/>
    <x v="6"/>
    <n v="5.6287425149999999"/>
    <n v="40.425531910000004"/>
    <n v="11"/>
    <n v="4.7659817350000004"/>
    <n v="835"/>
    <n v="47"/>
  </r>
  <r>
    <x v="7"/>
    <n v="0"/>
    <n v="19"/>
    <x v="0"/>
    <n v="5.769230769"/>
    <n v="39.583333329999995"/>
    <n v="19"/>
    <n v="5.0412021330000005"/>
    <n v="832"/>
    <n v="48"/>
  </r>
  <r>
    <x v="8"/>
    <n v="9"/>
    <n v="19"/>
    <x v="1"/>
    <n v="5.2325581400000001"/>
    <n v="42.222222219999999"/>
    <n v="10"/>
    <n v="5.7085960839999998"/>
    <n v="860"/>
    <n v="45"/>
  </r>
  <r>
    <x v="9"/>
    <n v="5"/>
    <n v="20"/>
    <x v="2"/>
    <n v="5.6029232640000002"/>
    <n v="43.47826087"/>
    <n v="15"/>
    <n v="5.1108067730000002"/>
    <n v="821"/>
    <n v="46"/>
  </r>
  <r>
    <x v="10"/>
    <n v="0"/>
    <n v="16"/>
    <x v="3"/>
    <n v="5.4878048780000004"/>
    <n v="35.555555560000002"/>
    <n v="16"/>
    <n v="4.9769361500000002"/>
    <n v="820"/>
    <n v="45"/>
  </r>
  <r>
    <x v="11"/>
    <n v="2"/>
    <n v="18"/>
    <x v="4"/>
    <n v="7.1629213479999994"/>
    <n v="35.294117650000004"/>
    <n v="16"/>
    <n v="5.0600525899999997"/>
    <n v="712"/>
    <n v="51"/>
  </r>
  <r>
    <x v="12"/>
    <n v="5"/>
    <n v="22"/>
    <x v="5"/>
    <n v="5.0732807219999998"/>
    <n v="48.888888889999997"/>
    <n v="17"/>
    <n v="6.2049667719999997"/>
    <n v="887"/>
    <n v="45"/>
  </r>
  <r>
    <x v="13"/>
    <n v="9"/>
    <n v="21"/>
    <x v="6"/>
    <n v="5.7919621750000001"/>
    <n v="42.857142860000003"/>
    <n v="12"/>
    <n v="5.0573888089999999"/>
    <n v="846"/>
    <n v="49"/>
  </r>
  <r>
    <x v="14"/>
    <n v="9"/>
    <n v="21"/>
    <x v="0"/>
    <n v="6.2927496580000009"/>
    <n v="45.652173910000002"/>
    <n v="12"/>
    <n v="5.1660777390000003"/>
    <n v="731"/>
    <n v="46"/>
  </r>
  <r>
    <x v="15"/>
    <n v="1"/>
    <n v="15"/>
    <x v="1"/>
    <n v="6.5530799479999997"/>
    <n v="30"/>
    <n v="14"/>
    <n v="5.0369685769999997"/>
    <n v="763"/>
    <n v="50"/>
  </r>
  <r>
    <x v="16"/>
    <n v="7"/>
    <n v="22"/>
    <x v="2"/>
    <n v="5.2690582959999999"/>
    <n v="46.808510640000002"/>
    <n v="15"/>
    <n v="6.2116991639999997"/>
    <n v="892"/>
    <n v="47"/>
  </r>
  <r>
    <x v="17"/>
    <n v="0"/>
    <n v="16"/>
    <x v="3"/>
    <n v="6.8268015169999998"/>
    <n v="29.629629629999997"/>
    <n v="16"/>
    <n v="5.4420364640000001"/>
    <n v="791"/>
    <n v="54"/>
  </r>
  <r>
    <x v="18"/>
    <n v="8"/>
    <n v="18"/>
    <x v="4"/>
    <n v="5.8823529409999997"/>
    <n v="38.297872339999998"/>
    <n v="10"/>
    <n v="5.5648418999999993"/>
    <n v="799"/>
    <n v="47"/>
  </r>
  <r>
    <x v="19"/>
    <n v="6"/>
    <n v="16"/>
    <x v="5"/>
    <n v="5.6792873049999999"/>
    <n v="31.372549020000001"/>
    <n v="10"/>
    <n v="5.3563972560000002"/>
    <n v="898"/>
    <n v="51"/>
  </r>
  <r>
    <x v="20"/>
    <n v="4"/>
    <n v="18"/>
    <x v="6"/>
    <n v="6.1170212770000001"/>
    <n v="39.130434780000002"/>
    <n v="14"/>
    <n v="4.3794770249999999"/>
    <n v="752"/>
    <n v="46"/>
  </r>
  <r>
    <x v="21"/>
    <n v="8"/>
    <n v="19"/>
    <x v="0"/>
    <n v="5.7527539779999994"/>
    <n v="40.425531910000004"/>
    <n v="11"/>
    <n v="5.5344804230000006"/>
    <n v="817"/>
    <n v="47"/>
  </r>
  <r>
    <x v="22"/>
    <n v="0"/>
    <n v="17"/>
    <x v="1"/>
    <n v="6.157965194"/>
    <n v="36.956521739999999"/>
    <n v="17"/>
    <n v="4.5960745709999999"/>
    <n v="747"/>
    <n v="46"/>
  </r>
  <r>
    <x v="23"/>
    <n v="12"/>
    <n v="22"/>
    <x v="2"/>
    <n v="5.0675675679999994"/>
    <n v="48.888888889999997"/>
    <n v="10"/>
    <n v="5.1412691060000002"/>
    <n v="888"/>
    <n v="45"/>
  </r>
  <r>
    <x v="24"/>
    <n v="3"/>
    <n v="17"/>
    <x v="3"/>
    <n v="6.7924528299999993"/>
    <n v="31.481481479999999"/>
    <n v="14"/>
    <n v="4.9311499809999999"/>
    <n v="795"/>
    <n v="54"/>
  </r>
  <r>
    <x v="25"/>
    <n v="7"/>
    <n v="17"/>
    <x v="4"/>
    <n v="5.7851239669999996"/>
    <n v="34.693877550000003"/>
    <n v="10"/>
    <n v="5.0281982779999996"/>
    <n v="847"/>
    <n v="49"/>
  </r>
  <r>
    <x v="26"/>
    <n v="6"/>
    <n v="24"/>
    <x v="5"/>
    <n v="6.8920676200000006"/>
    <n v="45.283018869999999"/>
    <n v="18"/>
    <n v="4.6409173199999998"/>
    <n v="769"/>
    <n v="53"/>
  </r>
  <r>
    <x v="27"/>
    <n v="6"/>
    <n v="17"/>
    <x v="6"/>
    <n v="6.3549160669999996"/>
    <n v="32.075471700000001"/>
    <n v="11"/>
    <n v="5.8645664860000002"/>
    <n v="834"/>
    <n v="53"/>
  </r>
  <r>
    <x v="28"/>
    <n v="4"/>
    <n v="16"/>
    <x v="0"/>
    <n v="5.6116722780000003"/>
    <n v="32"/>
    <n v="12"/>
    <n v="5.9790632129999999"/>
    <n v="891"/>
    <n v="50"/>
  </r>
  <r>
    <x v="29"/>
    <n v="5"/>
    <n v="16"/>
    <x v="1"/>
    <n v="6.4102564099999997"/>
    <n v="35.555555560000002"/>
    <n v="11"/>
    <n v="4.0368027600000005"/>
    <n v="702"/>
    <n v="45"/>
  </r>
  <r>
    <x v="0"/>
    <n v="3"/>
    <n v="17"/>
    <x v="0"/>
    <n v="6.8435754190000004"/>
    <n v="34.693877550000003"/>
    <n v="14"/>
    <n v="4.1722510339999994"/>
    <n v="716"/>
    <n v="49"/>
  </r>
  <r>
    <x v="1"/>
    <n v="1"/>
    <n v="18"/>
    <x v="1"/>
    <n v="6.7142857139999998"/>
    <n v="38.297872339999998"/>
    <n v="17"/>
    <n v="3.9949777419999997"/>
    <n v="700"/>
    <n v="47"/>
  </r>
  <r>
    <x v="2"/>
    <n v="3"/>
    <n v="17"/>
    <x v="2"/>
    <n v="5.4502369670000004"/>
    <n v="36.956521739999999"/>
    <n v="14"/>
    <n v="5.1932069900000002"/>
    <n v="844"/>
    <n v="46"/>
  </r>
  <r>
    <x v="3"/>
    <n v="6"/>
    <n v="21"/>
    <x v="3"/>
    <n v="6.6147859919999998"/>
    <n v="41.176470590000001"/>
    <n v="15"/>
    <n v="5.2829930110000003"/>
    <n v="771"/>
    <n v="51"/>
  </r>
  <r>
    <x v="4"/>
    <n v="4"/>
    <n v="16"/>
    <x v="4"/>
    <n v="5.562422744"/>
    <n v="35.555555560000002"/>
    <n v="12"/>
    <n v="4.6334478810000004"/>
    <n v="809"/>
    <n v="45"/>
  </r>
  <r>
    <x v="5"/>
    <n v="8"/>
    <n v="23"/>
    <x v="5"/>
    <n v="6.1915887849999995"/>
    <n v="43.396226419999998"/>
    <n v="15"/>
    <n v="5.432161442"/>
    <n v="856"/>
    <n v="53"/>
  </r>
  <r>
    <x v="6"/>
    <n v="5"/>
    <n v="15"/>
    <x v="6"/>
    <n v="6.9541029209999996"/>
    <n v="30"/>
    <n v="10"/>
    <n v="4.0062405969999997"/>
    <n v="719"/>
    <n v="50"/>
  </r>
  <r>
    <x v="7"/>
    <n v="5"/>
    <n v="23"/>
    <x v="0"/>
    <n v="6.6582914569999998"/>
    <n v="43.396226419999998"/>
    <n v="18"/>
    <n v="4.9659991269999999"/>
    <n v="796"/>
    <n v="53"/>
  </r>
  <r>
    <x v="8"/>
    <n v="13"/>
    <n v="24"/>
    <x v="1"/>
    <n v="7.2207084469999998"/>
    <n v="45.283018869999999"/>
    <n v="11"/>
    <n v="4.3695678060000001"/>
    <n v="734"/>
    <n v="53"/>
  </r>
  <r>
    <x v="9"/>
    <n v="5"/>
    <n v="23"/>
    <x v="2"/>
    <n v="7.2602739730000003"/>
    <n v="43.396226419999998"/>
    <n v="18"/>
    <n v="4.1496134609999995"/>
    <n v="730"/>
    <n v="53"/>
  </r>
  <r>
    <x v="10"/>
    <n v="9"/>
    <n v="23"/>
    <x v="3"/>
    <n v="5.9453032099999996"/>
    <n v="46"/>
    <n v="14"/>
    <n v="5.2375910820000007"/>
    <n v="841"/>
    <n v="50"/>
  </r>
  <r>
    <x v="11"/>
    <n v="6"/>
    <n v="23"/>
    <x v="4"/>
    <n v="7.1823204419999991"/>
    <n v="44.23076923"/>
    <n v="17"/>
    <n v="4.9372613200000002"/>
    <n v="724"/>
    <n v="52"/>
  </r>
  <r>
    <x v="12"/>
    <n v="0"/>
    <n v="15"/>
    <x v="5"/>
    <n v="6.2750333779999998"/>
    <n v="31.914893620000001"/>
    <n v="15"/>
    <n v="4.5905859280000003"/>
    <n v="749"/>
    <n v="47"/>
  </r>
  <r>
    <x v="13"/>
    <n v="3"/>
    <n v="16"/>
    <x v="6"/>
    <n v="6.3087248319999993"/>
    <n v="34.04255319"/>
    <n v="13"/>
    <n v="4.4424567679999996"/>
    <n v="745"/>
    <n v="47"/>
  </r>
  <r>
    <x v="14"/>
    <n v="3"/>
    <n v="16"/>
    <x v="0"/>
    <n v="5.542725173"/>
    <n v="33.333333329999995"/>
    <n v="13"/>
    <n v="5.6303231260000004"/>
    <n v="866"/>
    <n v="48"/>
  </r>
  <r>
    <x v="15"/>
    <n v="13"/>
    <n v="24"/>
    <x v="1"/>
    <n v="6.1818181819999998"/>
    <n v="47.058823529999998"/>
    <n v="11"/>
    <n v="5.1844403950000002"/>
    <n v="825"/>
    <n v="51"/>
  </r>
  <r>
    <x v="16"/>
    <n v="3"/>
    <n v="15"/>
    <x v="2"/>
    <n v="7.4792243770000004"/>
    <n v="27.777777780000001"/>
    <n v="12"/>
    <n v="5.0755711779999997"/>
    <n v="722"/>
    <n v="54"/>
  </r>
  <r>
    <x v="17"/>
    <n v="2"/>
    <n v="15"/>
    <x v="3"/>
    <n v="5.2280311460000002"/>
    <n v="31.914893620000001"/>
    <n v="13"/>
    <n v="5.575885381"/>
    <n v="899"/>
    <n v="47"/>
  </r>
  <r>
    <x v="18"/>
    <n v="3"/>
    <n v="19"/>
    <x v="4"/>
    <n v="5.9125964010000001"/>
    <n v="41.304347829999998"/>
    <n v="16"/>
    <n v="4.8866277240000002"/>
    <n v="778"/>
    <n v="46"/>
  </r>
  <r>
    <x v="19"/>
    <n v="13"/>
    <n v="24"/>
    <x v="5"/>
    <n v="5.48098434"/>
    <n v="48.979591839999998"/>
    <n v="11"/>
    <n v="5.3738879539999997"/>
    <n v="894"/>
    <n v="49"/>
  </r>
  <r>
    <x v="20"/>
    <n v="4"/>
    <n v="22"/>
    <x v="6"/>
    <n v="6.0948081260000002"/>
    <n v="40.74074074"/>
    <n v="18"/>
    <n v="5.5409631020000001"/>
    <n v="886"/>
    <n v="54"/>
  </r>
  <r>
    <x v="21"/>
    <n v="5"/>
    <n v="21"/>
    <x v="0"/>
    <n v="6.6945606690000004"/>
    <n v="43.75"/>
    <n v="16"/>
    <n v="4.032394129"/>
    <n v="717"/>
    <n v="48"/>
  </r>
  <r>
    <x v="22"/>
    <n v="0"/>
    <n v="19"/>
    <x v="1"/>
    <n v="6.9100391129999998"/>
    <n v="35.849056600000004"/>
    <n v="19"/>
    <n v="5.0400841109999996"/>
    <n v="767"/>
    <n v="53"/>
  </r>
  <r>
    <x v="23"/>
    <n v="1"/>
    <n v="19"/>
    <x v="2"/>
    <n v="5.3932584270000001"/>
    <n v="39.583333329999995"/>
    <n v="18"/>
    <n v="5.5410285149999998"/>
    <n v="890"/>
    <n v="48"/>
  </r>
  <r>
    <x v="24"/>
    <n v="4"/>
    <n v="15"/>
    <x v="3"/>
    <n v="6.2663185380000002"/>
    <n v="31.25"/>
    <n v="11"/>
    <n v="5.0674781689999993"/>
    <n v="766"/>
    <n v="48"/>
  </r>
  <r>
    <x v="25"/>
    <n v="8"/>
    <n v="21"/>
    <x v="4"/>
    <n v="6.2735257210000004"/>
    <n v="42"/>
    <n v="13"/>
    <n v="5.5366446680000001"/>
    <n v="797"/>
    <n v="50"/>
  </r>
  <r>
    <x v="26"/>
    <n v="5"/>
    <n v="24"/>
    <x v="5"/>
    <n v="6.1559507519999999"/>
    <n v="53.333333330000002"/>
    <n v="19"/>
    <n v="4.309887389"/>
    <n v="731"/>
    <n v="45"/>
  </r>
  <r>
    <x v="27"/>
    <n v="10"/>
    <n v="24"/>
    <x v="6"/>
    <n v="5.8558558559999998"/>
    <n v="46.15384615"/>
    <n v="14"/>
    <n v="5.6890255620000003"/>
    <n v="888"/>
    <n v="52"/>
  </r>
  <r>
    <x v="28"/>
    <n v="1"/>
    <n v="18"/>
    <x v="0"/>
    <n v="5.3864168619999999"/>
    <n v="39.130434780000002"/>
    <n v="17"/>
    <n v="5.2073170729999996"/>
    <n v="854"/>
    <n v="46"/>
  </r>
  <r>
    <x v="29"/>
    <n v="3"/>
    <n v="15"/>
    <x v="1"/>
    <n v="6.5217391299999994"/>
    <n v="27.777777780000001"/>
    <n v="12"/>
    <n v="4.8277068389999993"/>
    <n v="828"/>
    <n v="54"/>
  </r>
  <r>
    <x v="0"/>
    <n v="1"/>
    <n v="17"/>
    <x v="0"/>
    <n v="6.6024759279999996"/>
    <n v="35.416666670000005"/>
    <n v="16"/>
    <n v="4.9597489430000001"/>
    <n v="727"/>
    <n v="48"/>
  </r>
  <r>
    <x v="1"/>
    <n v="1"/>
    <n v="15"/>
    <x v="1"/>
    <n v="6.5359477119999996"/>
    <n v="30"/>
    <n v="14"/>
    <n v="4.3401792810000002"/>
    <n v="765"/>
    <n v="50"/>
  </r>
  <r>
    <x v="2"/>
    <n v="4"/>
    <n v="21"/>
    <x v="2"/>
    <n v="5.3047404059999996"/>
    <n v="44.680851060000002"/>
    <n v="17"/>
    <n v="5.0070641419999999"/>
    <n v="886"/>
    <n v="47"/>
  </r>
  <r>
    <x v="3"/>
    <n v="2"/>
    <n v="15"/>
    <x v="3"/>
    <n v="6.735751295"/>
    <n v="28.84615385"/>
    <n v="13"/>
    <n v="4.920645038"/>
    <n v="772"/>
    <n v="52"/>
  </r>
  <r>
    <x v="4"/>
    <n v="1"/>
    <n v="15"/>
    <x v="4"/>
    <n v="5.1664753159999997"/>
    <n v="33.333333329999995"/>
    <n v="14"/>
    <n v="5.4311903719999997"/>
    <n v="871"/>
    <n v="45"/>
  </r>
  <r>
    <x v="5"/>
    <n v="12"/>
    <n v="22"/>
    <x v="5"/>
    <n v="6.2103929019999997"/>
    <n v="44.897959180000001"/>
    <n v="10"/>
    <n v="4.6537690219999996"/>
    <n v="789"/>
    <n v="49"/>
  </r>
  <r>
    <x v="6"/>
    <n v="11"/>
    <n v="21"/>
    <x v="6"/>
    <n v="6.8241469819999994"/>
    <n v="40.38461538"/>
    <n v="10"/>
    <n v="5.0141475289999997"/>
    <n v="762"/>
    <n v="52"/>
  </r>
  <r>
    <x v="7"/>
    <n v="5"/>
    <n v="15"/>
    <x v="0"/>
    <n v="6.9602272730000001"/>
    <n v="30.6122449"/>
    <n v="10"/>
    <n v="4.8038212209999998"/>
    <n v="704"/>
    <n v="49"/>
  </r>
  <r>
    <x v="8"/>
    <n v="8"/>
    <n v="18"/>
    <x v="1"/>
    <n v="6.8601583110000002"/>
    <n v="34.61538462"/>
    <n v="10"/>
    <n v="4.480170223"/>
    <n v="758"/>
    <n v="52"/>
  </r>
  <r>
    <x v="9"/>
    <n v="13"/>
    <n v="23"/>
    <x v="2"/>
    <n v="6.2344139649999999"/>
    <n v="46"/>
    <n v="10"/>
    <n v="4.5124627239999997"/>
    <n v="802"/>
    <n v="50"/>
  </r>
  <r>
    <x v="10"/>
    <n v="1"/>
    <n v="18"/>
    <x v="3"/>
    <n v="5.5928411630000001"/>
    <n v="36"/>
    <n v="17"/>
    <n v="5.2338856040000001"/>
    <n v="894"/>
    <n v="50"/>
  </r>
  <r>
    <x v="11"/>
    <n v="5"/>
    <n v="15"/>
    <x v="4"/>
    <n v="5.5555555559999998"/>
    <n v="32.608695650000001"/>
    <n v="10"/>
    <n v="5.5559283370000001"/>
    <n v="828"/>
    <n v="46"/>
  </r>
  <r>
    <x v="12"/>
    <n v="3"/>
    <n v="16"/>
    <x v="5"/>
    <n v="5.0279329610000003"/>
    <n v="35.555555560000002"/>
    <n v="13"/>
    <n v="5.0889861830000003"/>
    <n v="895"/>
    <n v="45"/>
  </r>
  <r>
    <x v="13"/>
    <n v="10"/>
    <n v="20"/>
    <x v="6"/>
    <n v="6.5838509319999998"/>
    <n v="37.73584906"/>
    <n v="10"/>
    <n v="5.6281898899999998"/>
    <n v="805"/>
    <n v="53"/>
  </r>
  <r>
    <x v="14"/>
    <n v="0"/>
    <n v="19"/>
    <x v="0"/>
    <n v="5.8020477819999998"/>
    <n v="37.254901959999998"/>
    <n v="19"/>
    <n v="5.7658248609999996"/>
    <n v="879"/>
    <n v="51"/>
  </r>
  <r>
    <x v="15"/>
    <n v="4"/>
    <n v="18"/>
    <x v="1"/>
    <n v="5.9202059199999999"/>
    <n v="39.130434780000002"/>
    <n v="14"/>
    <n v="5.2595952070000003"/>
    <n v="777"/>
    <n v="46"/>
  </r>
  <r>
    <x v="16"/>
    <n v="8"/>
    <n v="24"/>
    <x v="2"/>
    <n v="6.1573546180000003"/>
    <n v="44.444444440000005"/>
    <n v="16"/>
    <n v="6.2504454419999993"/>
    <n v="877"/>
    <n v="54"/>
  </r>
  <r>
    <x v="17"/>
    <n v="4"/>
    <n v="23"/>
    <x v="3"/>
    <n v="7.2546230439999997"/>
    <n v="45.098039220000004"/>
    <n v="19"/>
    <n v="4.2123554439999999"/>
    <n v="703"/>
    <n v="51"/>
  </r>
  <r>
    <x v="18"/>
    <n v="0"/>
    <n v="16"/>
    <x v="4"/>
    <n v="5.7109557110000004"/>
    <n v="32.653061219999998"/>
    <n v="16"/>
    <n v="4.8794358509999993"/>
    <n v="858"/>
    <n v="49"/>
  </r>
  <r>
    <x v="19"/>
    <n v="5"/>
    <n v="23"/>
    <x v="5"/>
    <n v="7.0761014690000001"/>
    <n v="43.396226419999998"/>
    <n v="18"/>
    <n v="4.8006665809999998"/>
    <n v="749"/>
    <n v="53"/>
  </r>
  <r>
    <x v="20"/>
    <n v="4"/>
    <n v="20"/>
    <x v="6"/>
    <n v="5.975197294"/>
    <n v="37.73584906"/>
    <n v="16"/>
    <n v="5.1390498259999999"/>
    <n v="887"/>
    <n v="53"/>
  </r>
  <r>
    <x v="21"/>
    <n v="4"/>
    <n v="21"/>
    <x v="0"/>
    <n v="6.0710194729999998"/>
    <n v="39.622641510000001"/>
    <n v="17"/>
    <n v="6.0285891860000005"/>
    <n v="873"/>
    <n v="53"/>
  </r>
  <r>
    <x v="22"/>
    <n v="8"/>
    <n v="23"/>
    <x v="1"/>
    <n v="6.1813186809999996"/>
    <n v="51.111111109999996"/>
    <n v="15"/>
    <n v="4.160713265"/>
    <n v="728"/>
    <n v="45"/>
  </r>
  <r>
    <x v="23"/>
    <n v="0"/>
    <n v="18"/>
    <x v="2"/>
    <n v="6.1559507519999999"/>
    <n v="40"/>
    <n v="18"/>
    <n v="4.9683952969999998"/>
    <n v="731"/>
    <n v="45"/>
  </r>
  <r>
    <x v="24"/>
    <n v="2"/>
    <n v="17"/>
    <x v="3"/>
    <n v="6.2078272600000002"/>
    <n v="36.956521739999999"/>
    <n v="15"/>
    <n v="5.2650277110000001"/>
    <n v="741"/>
    <n v="46"/>
  </r>
  <r>
    <x v="25"/>
    <n v="6"/>
    <n v="16"/>
    <x v="4"/>
    <n v="5.687203791"/>
    <n v="33.333333329999995"/>
    <n v="10"/>
    <n v="5.1884182700000006"/>
    <n v="844"/>
    <n v="48"/>
  </r>
  <r>
    <x v="26"/>
    <n v="0"/>
    <n v="15"/>
    <x v="5"/>
    <n v="5.6947608199999999"/>
    <n v="30"/>
    <n v="15"/>
    <n v="5.8300132800000002"/>
    <n v="878"/>
    <n v="50"/>
  </r>
  <r>
    <x v="27"/>
    <n v="10"/>
    <n v="24"/>
    <x v="6"/>
    <n v="5.836139169"/>
    <n v="46.15384615"/>
    <n v="14"/>
    <n v="6.2968197879999996"/>
    <n v="891"/>
    <n v="52"/>
  </r>
  <r>
    <x v="28"/>
    <n v="6"/>
    <n v="16"/>
    <x v="0"/>
    <n v="6.4602960969999996"/>
    <n v="33.333333329999995"/>
    <n v="10"/>
    <n v="4.5244184629999999"/>
    <n v="743"/>
    <n v="48"/>
  </r>
  <r>
    <x v="29"/>
    <n v="11"/>
    <n v="21"/>
    <x v="1"/>
    <n v="6.8601583110000002"/>
    <n v="40.38461538"/>
    <n v="10"/>
    <n v="4.6278771599999997"/>
    <n v="758"/>
    <n v="52"/>
  </r>
  <r>
    <x v="0"/>
    <n v="1"/>
    <n v="16"/>
    <x v="0"/>
    <n v="6.6581306019999991"/>
    <n v="30.76923077"/>
    <n v="15"/>
    <n v="4.7967080209999997"/>
    <n v="781"/>
    <n v="52"/>
  </r>
  <r>
    <x v="1"/>
    <n v="2"/>
    <n v="18"/>
    <x v="1"/>
    <n v="6.9293478259999999"/>
    <n v="35.294117650000004"/>
    <n v="16"/>
    <n v="4.971629289"/>
    <n v="736"/>
    <n v="51"/>
  </r>
  <r>
    <x v="2"/>
    <n v="5"/>
    <n v="22"/>
    <x v="2"/>
    <n v="5.6234718830000006"/>
    <n v="47.826086960000005"/>
    <n v="17"/>
    <n v="5.5805703370000002"/>
    <n v="818"/>
    <n v="46"/>
  </r>
  <r>
    <x v="3"/>
    <n v="2"/>
    <n v="16"/>
    <x v="3"/>
    <n v="6.6084788029999997"/>
    <n v="30.18867925"/>
    <n v="14"/>
    <n v="4.4595195730000006"/>
    <n v="802"/>
    <n v="53"/>
  </r>
  <r>
    <x v="4"/>
    <n v="13"/>
    <n v="23"/>
    <x v="4"/>
    <n v="7.4229691880000006"/>
    <n v="43.396226419999998"/>
    <n v="10"/>
    <n v="4.7284768210000001"/>
    <n v="714"/>
    <n v="53"/>
  </r>
  <r>
    <x v="5"/>
    <n v="1"/>
    <n v="19"/>
    <x v="5"/>
    <n v="5.7714958779999996"/>
    <n v="38.775510199999999"/>
    <n v="18"/>
    <n v="5.7602279669999996"/>
    <n v="849"/>
    <n v="49"/>
  </r>
  <r>
    <x v="6"/>
    <n v="10"/>
    <n v="23"/>
    <x v="6"/>
    <n v="6.0295790670000002"/>
    <n v="43.396226419999998"/>
    <n v="13"/>
    <n v="5.7338551860000004"/>
    <n v="879"/>
    <n v="53"/>
  </r>
  <r>
    <x v="7"/>
    <n v="1"/>
    <n v="17"/>
    <x v="0"/>
    <n v="6.4194008560000002"/>
    <n v="37.777777780000001"/>
    <n v="16"/>
    <n v="4.0015983560000006"/>
    <n v="701"/>
    <n v="45"/>
  </r>
  <r>
    <x v="8"/>
    <n v="11"/>
    <n v="22"/>
    <x v="1"/>
    <n v="6.1827956990000006"/>
    <n v="47.826086960000005"/>
    <n v="11"/>
    <n v="4.7555129430000003"/>
    <n v="744"/>
    <n v="46"/>
  </r>
  <r>
    <x v="9"/>
    <n v="13"/>
    <n v="23"/>
    <x v="2"/>
    <n v="5.5621301780000003"/>
    <n v="48.93617021"/>
    <n v="10"/>
    <n v="5.6337089139999996"/>
    <n v="845"/>
    <n v="47"/>
  </r>
  <r>
    <x v="10"/>
    <n v="14"/>
    <n v="24"/>
    <x v="3"/>
    <n v="6.2182741120000005"/>
    <n v="48.979591839999998"/>
    <n v="10"/>
    <n v="4.8471427689999995"/>
    <n v="788"/>
    <n v="49"/>
  </r>
  <r>
    <x v="11"/>
    <n v="3"/>
    <n v="17"/>
    <x v="4"/>
    <n v="6.6339066340000006"/>
    <n v="31.481481479999999"/>
    <n v="14"/>
    <n v="4.873667824"/>
    <n v="814"/>
    <n v="54"/>
  </r>
  <r>
    <x v="12"/>
    <n v="6"/>
    <n v="21"/>
    <x v="5"/>
    <n v="5.0167224080000006"/>
    <n v="46.666666669999998"/>
    <n v="15"/>
    <n v="5.5700447090000003"/>
    <n v="897"/>
    <n v="45"/>
  </r>
  <r>
    <x v="13"/>
    <n v="4"/>
    <n v="21"/>
    <x v="6"/>
    <n v="7.1328671329999995"/>
    <n v="41.176470590000001"/>
    <n v="17"/>
    <n v="4.4662377410000005"/>
    <n v="715"/>
    <n v="51"/>
  </r>
  <r>
    <x v="14"/>
    <n v="11"/>
    <n v="23"/>
    <x v="0"/>
    <n v="6.4788732390000003"/>
    <n v="50"/>
    <n v="12"/>
    <n v="4.5759216289999998"/>
    <n v="710"/>
    <n v="46"/>
  </r>
  <r>
    <x v="15"/>
    <n v="9"/>
    <n v="19"/>
    <x v="1"/>
    <n v="6.7031463750000002"/>
    <n v="38.775510199999999"/>
    <n v="10"/>
    <n v="4.5423476049999998"/>
    <n v="731"/>
    <n v="49"/>
  </r>
  <r>
    <x v="16"/>
    <n v="7"/>
    <n v="22"/>
    <x v="2"/>
    <n v="6.2043795619999997"/>
    <n v="43.137254900000002"/>
    <n v="15"/>
    <n v="5.4880491390000001"/>
    <n v="822"/>
    <n v="51"/>
  </r>
  <r>
    <x v="17"/>
    <n v="5"/>
    <n v="17"/>
    <x v="3"/>
    <n v="7.4277854200000011"/>
    <n v="31.481481479999999"/>
    <n v="12"/>
    <n v="4.238078582"/>
    <n v="727"/>
    <n v="54"/>
  </r>
  <r>
    <x v="18"/>
    <n v="3"/>
    <n v="22"/>
    <x v="4"/>
    <n v="6.3604240280000006"/>
    <n v="40.74074074"/>
    <n v="19"/>
    <n v="5.0823106850000004"/>
    <n v="849"/>
    <n v="54"/>
  </r>
  <r>
    <x v="19"/>
    <n v="11"/>
    <n v="22"/>
    <x v="5"/>
    <n v="6.1050061050000002"/>
    <n v="44"/>
    <n v="11"/>
    <n v="4.9639372079999999"/>
    <n v="819"/>
    <n v="50"/>
  </r>
  <r>
    <x v="20"/>
    <n v="4"/>
    <n v="19"/>
    <x v="6"/>
    <n v="6.2423500609999998"/>
    <n v="37.254901959999998"/>
    <n v="15"/>
    <n v="5.7228915659999995"/>
    <n v="817"/>
    <n v="51"/>
  </r>
  <r>
    <x v="21"/>
    <n v="9"/>
    <n v="22"/>
    <x v="0"/>
    <n v="7.2010869569999993"/>
    <n v="41.509433959999996"/>
    <n v="13"/>
    <n v="4.7631374579999992"/>
    <n v="736"/>
    <n v="53"/>
  </r>
  <r>
    <x v="22"/>
    <n v="11"/>
    <n v="22"/>
    <x v="1"/>
    <n v="6.9828721999999992"/>
    <n v="41.509433959999996"/>
    <n v="11"/>
    <n v="4.4179278230000003"/>
    <n v="759"/>
    <n v="53"/>
  </r>
  <r>
    <x v="23"/>
    <n v="9"/>
    <n v="24"/>
    <x v="2"/>
    <n v="5.7757644390000005"/>
    <n v="47.058823529999998"/>
    <n v="15"/>
    <n v="5.2325925930000006"/>
    <n v="883"/>
    <n v="51"/>
  </r>
  <r>
    <x v="24"/>
    <n v="13"/>
    <n v="24"/>
    <x v="3"/>
    <n v="5.5487053020000001"/>
    <n v="53.333333330000002"/>
    <n v="11"/>
    <n v="4.947837228"/>
    <n v="811"/>
    <n v="45"/>
  </r>
  <r>
    <x v="25"/>
    <n v="2"/>
    <n v="16"/>
    <x v="4"/>
    <n v="5.995203837"/>
    <n v="32"/>
    <n v="14"/>
    <n v="4.6514221969999996"/>
    <n v="834"/>
    <n v="50"/>
  </r>
  <r>
    <x v="26"/>
    <n v="4"/>
    <n v="16"/>
    <x v="5"/>
    <n v="5.4714784629999995"/>
    <n v="34.04255319"/>
    <n v="12"/>
    <n v="5.4171659200000004"/>
    <n v="859"/>
    <n v="47"/>
  </r>
  <r>
    <x v="27"/>
    <n v="10"/>
    <n v="21"/>
    <x v="6"/>
    <n v="6.3670411989999991"/>
    <n v="41.176470590000001"/>
    <n v="11"/>
    <n v="5.2175612300000003"/>
    <n v="801"/>
    <n v="51"/>
  </r>
  <r>
    <x v="28"/>
    <n v="5"/>
    <n v="15"/>
    <x v="0"/>
    <n v="6.6319895970000005"/>
    <n v="29.41176471"/>
    <n v="10"/>
    <n v="4.9977253529999999"/>
    <n v="769"/>
    <n v="51"/>
  </r>
  <r>
    <x v="29"/>
    <n v="1"/>
    <n v="15"/>
    <x v="1"/>
    <n v="6.2182741120000005"/>
    <n v="30.6122449"/>
    <n v="14"/>
    <n v="4.4567614950000003"/>
    <n v="788"/>
    <n v="49"/>
  </r>
  <r>
    <x v="0"/>
    <n v="2"/>
    <n v="15"/>
    <x v="0"/>
    <n v="6.2246278760000004"/>
    <n v="32.608695650000001"/>
    <n v="13"/>
    <n v="4.4304556350000004"/>
    <n v="739"/>
    <n v="46"/>
  </r>
  <r>
    <x v="1"/>
    <n v="14"/>
    <n v="24"/>
    <x v="1"/>
    <n v="7.5070821529999998"/>
    <n v="45.283018869999999"/>
    <n v="10"/>
    <n v="4.4006731910000001"/>
    <n v="706"/>
    <n v="53"/>
  </r>
  <r>
    <x v="2"/>
    <n v="2"/>
    <n v="15"/>
    <x v="2"/>
    <n v="7.6813655760000001"/>
    <n v="27.777777780000001"/>
    <n v="13"/>
    <n v="4.065228705"/>
    <n v="703"/>
    <n v="54"/>
  </r>
  <r>
    <x v="3"/>
    <n v="9"/>
    <n v="24"/>
    <x v="3"/>
    <n v="5.8285714290000001"/>
    <n v="47.058823529999998"/>
    <n v="15"/>
    <n v="5.3428588870000002"/>
    <n v="875"/>
    <n v="51"/>
  </r>
  <r>
    <x v="4"/>
    <n v="6"/>
    <n v="17"/>
    <x v="4"/>
    <n v="5.0167224080000006"/>
    <n v="37.777777780000001"/>
    <n v="11"/>
    <n v="5.2557567240000003"/>
    <n v="897"/>
    <n v="45"/>
  </r>
  <r>
    <x v="5"/>
    <n v="5"/>
    <n v="16"/>
    <x v="5"/>
    <n v="6.9920844329999996"/>
    <n v="30.18867925"/>
    <n v="11"/>
    <n v="5.1150549969999997"/>
    <n v="758"/>
    <n v="53"/>
  </r>
  <r>
    <x v="6"/>
    <n v="11"/>
    <n v="24"/>
    <x v="6"/>
    <n v="6.3380281690000002"/>
    <n v="44.444444440000005"/>
    <n v="13"/>
    <n v="4.7894766429999995"/>
    <n v="852"/>
    <n v="54"/>
  </r>
  <r>
    <x v="7"/>
    <n v="8"/>
    <n v="22"/>
    <x v="0"/>
    <n v="5.5229142189999996"/>
    <n v="46.808510640000002"/>
    <n v="14"/>
    <n v="5.9489688919999999"/>
    <n v="851"/>
    <n v="47"/>
  </r>
  <r>
    <x v="8"/>
    <n v="4"/>
    <n v="18"/>
    <x v="1"/>
    <n v="7.3972602740000006"/>
    <n v="33.333333329999995"/>
    <n v="14"/>
    <n v="4.3349168650000003"/>
    <n v="730"/>
    <n v="54"/>
  </r>
  <r>
    <x v="9"/>
    <n v="4"/>
    <n v="19"/>
    <x v="2"/>
    <n v="6.9645203680000005"/>
    <n v="35.849056600000004"/>
    <n v="15"/>
    <n v="5.0675900650000001"/>
    <n v="761"/>
    <n v="53"/>
  </r>
  <r>
    <x v="10"/>
    <n v="9"/>
    <n v="19"/>
    <x v="3"/>
    <n v="6.2750333779999998"/>
    <n v="40.425531910000004"/>
    <n v="10"/>
    <n v="5.2089853259999996"/>
    <n v="749"/>
    <n v="47"/>
  </r>
  <r>
    <x v="11"/>
    <n v="5"/>
    <n v="16"/>
    <x v="4"/>
    <n v="6.8331143230000002"/>
    <n v="30.76923077"/>
    <n v="11"/>
    <n v="4.4796326820000001"/>
    <n v="761"/>
    <n v="52"/>
  </r>
  <r>
    <x v="12"/>
    <n v="6"/>
    <n v="20"/>
    <x v="5"/>
    <n v="5.4587688730000004"/>
    <n v="42.553191489999996"/>
    <n v="14"/>
    <n v="6.0370214560000006"/>
    <n v="861"/>
    <n v="47"/>
  </r>
  <r>
    <x v="13"/>
    <n v="3"/>
    <n v="17"/>
    <x v="6"/>
    <n v="6.1957868649999996"/>
    <n v="34"/>
    <n v="14"/>
    <n v="5.157538186"/>
    <n v="807"/>
    <n v="50"/>
  </r>
  <r>
    <x v="14"/>
    <n v="1"/>
    <n v="18"/>
    <x v="0"/>
    <n v="6.3623789759999996"/>
    <n v="39.130434780000002"/>
    <n v="17"/>
    <n v="4.4128417970000005"/>
    <n v="723"/>
    <n v="46"/>
  </r>
  <r>
    <x v="15"/>
    <n v="12"/>
    <n v="23"/>
    <x v="1"/>
    <n v="6.8055555559999998"/>
    <n v="46.938775509999999"/>
    <n v="11"/>
    <n v="4.2395336510000003"/>
    <n v="720"/>
    <n v="49"/>
  </r>
  <r>
    <x v="16"/>
    <n v="8"/>
    <n v="22"/>
    <x v="2"/>
    <n v="6.3225806450000004"/>
    <n v="44.897959180000001"/>
    <n v="14"/>
    <n v="5.4987938129999998"/>
    <n v="775"/>
    <n v="49"/>
  </r>
  <r>
    <x v="17"/>
    <n v="3"/>
    <n v="15"/>
    <x v="3"/>
    <n v="5.4298642530000008"/>
    <n v="31.25"/>
    <n v="12"/>
    <n v="5.3961665239999999"/>
    <n v="884"/>
    <n v="48"/>
  </r>
  <r>
    <x v="18"/>
    <n v="3"/>
    <n v="15"/>
    <x v="4"/>
    <n v="6.2656641599999991"/>
    <n v="30"/>
    <n v="12"/>
    <n v="4.8434085940000005"/>
    <n v="798"/>
    <n v="50"/>
  </r>
  <r>
    <x v="19"/>
    <n v="2"/>
    <n v="21"/>
    <x v="5"/>
    <n v="7.1729957809999991"/>
    <n v="41.176470590000001"/>
    <n v="19"/>
    <n v="4.2810693640000004"/>
    <n v="711"/>
    <n v="51"/>
  </r>
  <r>
    <x v="20"/>
    <n v="7"/>
    <n v="22"/>
    <x v="6"/>
    <n v="5.9431524549999999"/>
    <n v="47.826086960000005"/>
    <n v="15"/>
    <n v="4.6255901509999999"/>
    <n v="774"/>
    <n v="46"/>
  </r>
  <r>
    <x v="21"/>
    <n v="2"/>
    <n v="20"/>
    <x v="0"/>
    <n v="5.3409090909999994"/>
    <n v="42.553191489999996"/>
    <n v="18"/>
    <n v="5.8604155569999996"/>
    <n v="880"/>
    <n v="47"/>
  </r>
  <r>
    <x v="22"/>
    <n v="2"/>
    <n v="21"/>
    <x v="1"/>
    <n v="6.0570071259999994"/>
    <n v="41.176470590000001"/>
    <n v="19"/>
    <n v="4.8399149279999998"/>
    <n v="842"/>
    <n v="51"/>
  </r>
  <r>
    <x v="23"/>
    <n v="2"/>
    <n v="16"/>
    <x v="2"/>
    <n v="5.5928411630000001"/>
    <n v="32"/>
    <n v="14"/>
    <n v="5.9162199720000004"/>
    <n v="894"/>
    <n v="50"/>
  </r>
  <r>
    <x v="24"/>
    <n v="1"/>
    <n v="20"/>
    <x v="3"/>
    <n v="6.2877871829999998"/>
    <n v="38.46153846"/>
    <n v="19"/>
    <n v="4.6523402339999995"/>
    <n v="827"/>
    <n v="52"/>
  </r>
  <r>
    <x v="25"/>
    <n v="3"/>
    <n v="15"/>
    <x v="4"/>
    <n v="6.5876152830000008"/>
    <n v="30"/>
    <n v="12"/>
    <n v="4.7850208040000002"/>
    <n v="759"/>
    <n v="50"/>
  </r>
  <r>
    <x v="26"/>
    <n v="8"/>
    <n v="23"/>
    <x v="5"/>
    <n v="6.8917018280000004"/>
    <n v="46.938775509999999"/>
    <n v="15"/>
    <n v="4.0855025000000005"/>
    <n v="711"/>
    <n v="49"/>
  </r>
  <r>
    <x v="27"/>
    <n v="10"/>
    <n v="24"/>
    <x v="6"/>
    <n v="6.4"/>
    <n v="50"/>
    <n v="14"/>
    <n v="4.6136811020000001"/>
    <n v="750"/>
    <n v="48"/>
  </r>
  <r>
    <x v="28"/>
    <n v="6"/>
    <n v="22"/>
    <x v="0"/>
    <n v="6.1818181819999998"/>
    <n v="43.137254900000002"/>
    <n v="16"/>
    <n v="5.2534386140000002"/>
    <n v="825"/>
    <n v="51"/>
  </r>
  <r>
    <x v="29"/>
    <n v="2"/>
    <n v="16"/>
    <x v="1"/>
    <n v="7.2340425530000001"/>
    <n v="31.372549020000001"/>
    <n v="14"/>
    <n v="3.9258269300000004"/>
    <n v="705"/>
    <n v="51"/>
  </r>
  <r>
    <x v="0"/>
    <n v="3"/>
    <n v="19"/>
    <x v="0"/>
    <n v="5.3872053869999998"/>
    <n v="39.583333329999995"/>
    <n v="16"/>
    <n v="5.5424234879999998"/>
    <n v="891"/>
    <n v="48"/>
  </r>
  <r>
    <x v="1"/>
    <n v="7"/>
    <n v="22"/>
    <x v="1"/>
    <n v="5.2455357139999998"/>
    <n v="46.808510640000002"/>
    <n v="15"/>
    <n v="5.5669462570000006"/>
    <n v="896"/>
    <n v="47"/>
  </r>
  <r>
    <x v="2"/>
    <n v="11"/>
    <n v="21"/>
    <x v="2"/>
    <n v="5.5813953490000001"/>
    <n v="43.75"/>
    <n v="10"/>
    <n v="5.2448618649999998"/>
    <n v="860"/>
    <n v="48"/>
  </r>
  <r>
    <x v="3"/>
    <n v="4"/>
    <n v="18"/>
    <x v="3"/>
    <n v="5.8536585369999994"/>
    <n v="37.5"/>
    <n v="14"/>
    <n v="4.7429001099999999"/>
    <n v="820"/>
    <n v="48"/>
  </r>
  <r>
    <x v="4"/>
    <n v="6"/>
    <n v="21"/>
    <x v="4"/>
    <n v="5.3932584270000001"/>
    <n v="43.75"/>
    <n v="15"/>
    <n v="5.9519828800000001"/>
    <n v="890"/>
    <n v="48"/>
  </r>
  <r>
    <x v="5"/>
    <n v="4"/>
    <n v="19"/>
    <x v="5"/>
    <n v="5.859375"/>
    <n v="42.222222219999999"/>
    <n v="15"/>
    <n v="4.7728543910000001"/>
    <n v="768"/>
    <n v="45"/>
  </r>
  <r>
    <x v="6"/>
    <n v="2"/>
    <n v="16"/>
    <x v="6"/>
    <n v="6.0991105460000004"/>
    <n v="33.333333329999995"/>
    <n v="14"/>
    <n v="5.0422860069999995"/>
    <n v="787"/>
    <n v="48"/>
  </r>
  <r>
    <x v="7"/>
    <n v="2"/>
    <n v="21"/>
    <x v="0"/>
    <n v="6.14334471"/>
    <n v="38.888888890000004"/>
    <n v="19"/>
    <n v="5.9432048680000005"/>
    <n v="879"/>
    <n v="54"/>
  </r>
  <r>
    <x v="8"/>
    <n v="6"/>
    <n v="24"/>
    <x v="1"/>
    <n v="5.9151785710000002"/>
    <n v="45.283018869999999"/>
    <n v="18"/>
    <n v="5.497269771"/>
    <n v="896"/>
    <n v="53"/>
  </r>
  <r>
    <x v="9"/>
    <n v="4"/>
    <n v="18"/>
    <x v="2"/>
    <n v="6.2750333779999998"/>
    <n v="38.297872339999998"/>
    <n v="14"/>
    <n v="5.0642325899999996"/>
    <n v="749"/>
    <n v="47"/>
  </r>
  <r>
    <x v="10"/>
    <n v="3"/>
    <n v="15"/>
    <x v="3"/>
    <n v="6.508135169"/>
    <n v="28.84615385"/>
    <n v="12"/>
    <n v="4.4744357949999998"/>
    <n v="799"/>
    <n v="52"/>
  </r>
  <r>
    <x v="11"/>
    <n v="7"/>
    <n v="17"/>
    <x v="4"/>
    <n v="7.4229691880000006"/>
    <n v="32.075471700000001"/>
    <n v="10"/>
    <n v="4.2877732399999999"/>
    <n v="714"/>
    <n v="53"/>
  </r>
  <r>
    <x v="12"/>
    <n v="6"/>
    <n v="20"/>
    <x v="5"/>
    <n v="7.055630936"/>
    <n v="38.46153846"/>
    <n v="14"/>
    <n v="4.8837055200000004"/>
    <n v="737"/>
    <n v="52"/>
  </r>
  <r>
    <x v="13"/>
    <n v="0"/>
    <n v="16"/>
    <x v="6"/>
    <n v="6.3183475089999996"/>
    <n v="30.76923077"/>
    <n v="16"/>
    <n v="5.1637595680000006"/>
    <n v="823"/>
    <n v="52"/>
  </r>
  <r>
    <x v="14"/>
    <n v="5"/>
    <n v="15"/>
    <x v="0"/>
    <n v="6.424242424"/>
    <n v="28.301886790000001"/>
    <n v="10"/>
    <n v="4.5971247069999999"/>
    <n v="825"/>
    <n v="53"/>
  </r>
  <r>
    <x v="15"/>
    <n v="9"/>
    <n v="23"/>
    <x v="1"/>
    <n v="5.4626532890000004"/>
    <n v="46.938775509999999"/>
    <n v="14"/>
    <n v="6.2652790390000002"/>
    <n v="897"/>
    <n v="49"/>
  </r>
  <r>
    <x v="16"/>
    <n v="6"/>
    <n v="17"/>
    <x v="2"/>
    <n v="5.6433408579999993"/>
    <n v="34"/>
    <n v="11"/>
    <n v="5.6193315149999998"/>
    <n v="886"/>
    <n v="50"/>
  </r>
  <r>
    <x v="17"/>
    <n v="10"/>
    <n v="22"/>
    <x v="3"/>
    <n v="5.7810578109999993"/>
    <n v="46.808510640000002"/>
    <n v="12"/>
    <n v="5.0965396189999996"/>
    <n v="813"/>
    <n v="47"/>
  </r>
  <r>
    <x v="18"/>
    <n v="4"/>
    <n v="18"/>
    <x v="4"/>
    <n v="6.3679245280000005"/>
    <n v="33.333333329999995"/>
    <n v="14"/>
    <n v="5.6484380200000004"/>
    <n v="848"/>
    <n v="54"/>
  </r>
  <r>
    <x v="19"/>
    <n v="3"/>
    <n v="17"/>
    <x v="5"/>
    <n v="5.334846765"/>
    <n v="36.170212769999999"/>
    <n v="14"/>
    <n v="5.0827900540000002"/>
    <n v="881"/>
    <n v="47"/>
  </r>
  <r>
    <x v="20"/>
    <n v="2"/>
    <n v="16"/>
    <x v="6"/>
    <n v="5.9770114940000001"/>
    <n v="30.76923077"/>
    <n v="14"/>
    <n v="4.8835251189999997"/>
    <n v="870"/>
    <n v="52"/>
  </r>
  <r>
    <x v="21"/>
    <n v="4"/>
    <n v="16"/>
    <x v="0"/>
    <n v="5.3056516719999998"/>
    <n v="34.782608699999997"/>
    <n v="12"/>
    <n v="5.7216392789999997"/>
    <n v="867"/>
    <n v="46"/>
  </r>
  <r>
    <x v="22"/>
    <n v="7"/>
    <n v="18"/>
    <x v="1"/>
    <n v="5.6792873049999999"/>
    <n v="35.294117650000004"/>
    <n v="11"/>
    <n v="5.1555861749999998"/>
    <n v="898"/>
    <n v="51"/>
  </r>
  <r>
    <x v="23"/>
    <n v="6"/>
    <n v="22"/>
    <x v="2"/>
    <n v="7.1904127829999993"/>
    <n v="40.74074074"/>
    <n v="16"/>
    <n v="4.484920872"/>
    <n v="751"/>
    <n v="54"/>
  </r>
  <r>
    <x v="24"/>
    <n v="8"/>
    <n v="23"/>
    <x v="3"/>
    <n v="7.3103448279999999"/>
    <n v="43.396226419999998"/>
    <n v="15"/>
    <n v="4.857621441"/>
    <n v="725"/>
    <n v="53"/>
  </r>
  <r>
    <x v="25"/>
    <n v="9"/>
    <n v="20"/>
    <x v="4"/>
    <n v="5.829596413"/>
    <n v="38.46153846"/>
    <n v="11"/>
    <n v="5.9229747679999996"/>
    <n v="892"/>
    <n v="52"/>
  </r>
  <r>
    <x v="26"/>
    <n v="0"/>
    <n v="17"/>
    <x v="5"/>
    <n v="7.1724137930000005"/>
    <n v="32.69230769"/>
    <n v="17"/>
    <n v="4.5551646139999997"/>
    <n v="725"/>
    <n v="52"/>
  </r>
  <r>
    <x v="27"/>
    <n v="6"/>
    <n v="18"/>
    <x v="6"/>
    <n v="5.5622732770000001"/>
    <n v="39.130434780000002"/>
    <n v="12"/>
    <n v="5.0115137560000003"/>
    <n v="827"/>
    <n v="46"/>
  </r>
  <r>
    <x v="28"/>
    <n v="3"/>
    <n v="19"/>
    <x v="0"/>
    <n v="5.5621301780000003"/>
    <n v="40.425531910000004"/>
    <n v="16"/>
    <n v="4.7791414510000001"/>
    <n v="845"/>
    <n v="47"/>
  </r>
  <r>
    <x v="29"/>
    <n v="5"/>
    <n v="23"/>
    <x v="1"/>
    <n v="5.8394160580000003"/>
    <n v="47.916666670000005"/>
    <n v="18"/>
    <n v="4.7580458439999997"/>
    <n v="822"/>
    <n v="48"/>
  </r>
  <r>
    <x v="0"/>
    <n v="7"/>
    <n v="17"/>
    <x v="0"/>
    <n v="6.1744966440000004"/>
    <n v="36.956521739999999"/>
    <n v="10"/>
    <n v="4.8285695769999997"/>
    <n v="745"/>
    <n v="46"/>
  </r>
  <r>
    <x v="1"/>
    <n v="1"/>
    <n v="15"/>
    <x v="1"/>
    <n v="5.9332509269999996"/>
    <n v="31.25"/>
    <n v="14"/>
    <n v="4.9197275600000001"/>
    <n v="809"/>
    <n v="48"/>
  </r>
  <r>
    <x v="2"/>
    <n v="7"/>
    <n v="18"/>
    <x v="2"/>
    <n v="6.3829787230000008"/>
    <n v="33.333333329999995"/>
    <n v="11"/>
    <n v="5.6774713109999997"/>
    <n v="846"/>
    <n v="54"/>
  </r>
  <r>
    <x v="3"/>
    <n v="7"/>
    <n v="17"/>
    <x v="3"/>
    <n v="7.0855614969999996"/>
    <n v="32.075471700000001"/>
    <n v="10"/>
    <n v="4.2589534819999999"/>
    <n v="748"/>
    <n v="53"/>
  </r>
  <r>
    <x v="4"/>
    <n v="2"/>
    <n v="18"/>
    <x v="4"/>
    <n v="5.6532663320000003"/>
    <n v="40"/>
    <n v="16"/>
    <n v="5.5777450770000003"/>
    <n v="796"/>
    <n v="45"/>
  </r>
  <r>
    <x v="5"/>
    <n v="6"/>
    <n v="16"/>
    <x v="5"/>
    <n v="6.0682680150000001"/>
    <n v="33.333333329999995"/>
    <n v="10"/>
    <n v="4.682135669"/>
    <n v="791"/>
    <n v="48"/>
  </r>
  <r>
    <x v="6"/>
    <n v="7"/>
    <n v="17"/>
    <x v="6"/>
    <n v="6.1643835619999994"/>
    <n v="37.777777780000001"/>
    <n v="10"/>
    <n v="4.8466339129999998"/>
    <n v="730"/>
    <n v="45"/>
  </r>
  <r>
    <x v="7"/>
    <n v="7"/>
    <n v="23"/>
    <x v="0"/>
    <n v="6.0879368660000006"/>
    <n v="42.592592590000002"/>
    <n v="16"/>
    <n v="5.4407164330000004"/>
    <n v="887"/>
    <n v="54"/>
  </r>
  <r>
    <x v="8"/>
    <n v="4"/>
    <n v="16"/>
    <x v="1"/>
    <n v="6.6666666670000003"/>
    <n v="29.629629629999997"/>
    <n v="12"/>
    <n v="5.7207429900000006"/>
    <n v="810"/>
    <n v="54"/>
  </r>
  <r>
    <x v="9"/>
    <n v="7"/>
    <n v="24"/>
    <x v="2"/>
    <n v="6.7909454059999996"/>
    <n v="47.058823529999998"/>
    <n v="17"/>
    <n v="4.6118889709999999"/>
    <n v="751"/>
    <n v="51"/>
  </r>
  <r>
    <x v="10"/>
    <n v="7"/>
    <n v="17"/>
    <x v="3"/>
    <n v="5.9332509269999996"/>
    <n v="35.416666670000005"/>
    <n v="10"/>
    <n v="5.0508834359999994"/>
    <n v="809"/>
    <n v="48"/>
  </r>
  <r>
    <x v="11"/>
    <n v="0"/>
    <n v="19"/>
    <x v="4"/>
    <n v="5.151175812"/>
    <n v="41.304347829999998"/>
    <n v="19"/>
    <n v="5.9049130459999999"/>
    <n v="893"/>
    <n v="46"/>
  </r>
  <r>
    <x v="12"/>
    <n v="3"/>
    <n v="19"/>
    <x v="5"/>
    <n v="6.4556962029999996"/>
    <n v="37.254901959999998"/>
    <n v="16"/>
    <n v="4.9101870839999995"/>
    <n v="790"/>
    <n v="51"/>
  </r>
  <r>
    <x v="13"/>
    <n v="1"/>
    <n v="15"/>
    <x v="6"/>
    <n v="6.0025542780000007"/>
    <n v="31.914893620000001"/>
    <n v="14"/>
    <n v="5.3692655829999998"/>
    <n v="783"/>
    <n v="47"/>
  </r>
  <r>
    <x v="14"/>
    <n v="11"/>
    <n v="22"/>
    <x v="0"/>
    <n v="5.5885850179999998"/>
    <n v="46.808510640000002"/>
    <n v="11"/>
    <n v="4.6784601690000001"/>
    <n v="841"/>
    <n v="47"/>
  </r>
  <r>
    <x v="15"/>
    <n v="6"/>
    <n v="23"/>
    <x v="1"/>
    <n v="6.2586926289999996"/>
    <n v="51.111111109999996"/>
    <n v="17"/>
    <n v="4.4738970820000006"/>
    <n v="719"/>
    <n v="45"/>
  </r>
  <r>
    <x v="16"/>
    <n v="3"/>
    <n v="17"/>
    <x v="2"/>
    <n v="6.1016949149999995"/>
    <n v="31.481481479999999"/>
    <n v="14"/>
    <n v="6.1582353349999996"/>
    <n v="885"/>
    <n v="54"/>
  </r>
  <r>
    <x v="17"/>
    <n v="7"/>
    <n v="19"/>
    <x v="3"/>
    <n v="6.2663185380000002"/>
    <n v="39.583333329999995"/>
    <n v="12"/>
    <n v="5.4161069079999997"/>
    <n v="766"/>
    <n v="48"/>
  </r>
  <r>
    <x v="18"/>
    <n v="2"/>
    <n v="21"/>
    <x v="4"/>
    <n v="6.44295302"/>
    <n v="43.75"/>
    <n v="19"/>
    <n v="4.5064118070000001"/>
    <n v="745"/>
    <n v="48"/>
  </r>
  <r>
    <x v="19"/>
    <n v="2"/>
    <n v="17"/>
    <x v="5"/>
    <n v="6.7164179099999997"/>
    <n v="31.481481479999999"/>
    <n v="15"/>
    <n v="5.1311506799999993"/>
    <n v="804"/>
    <n v="54"/>
  </r>
  <r>
    <x v="20"/>
    <n v="4"/>
    <n v="22"/>
    <x v="6"/>
    <n v="6.0810810809999998"/>
    <n v="48.888888889999997"/>
    <n v="18"/>
    <n v="4.245553643"/>
    <n v="740"/>
    <n v="45"/>
  </r>
  <r>
    <x v="21"/>
    <n v="6"/>
    <n v="23"/>
    <x v="0"/>
    <n v="5.9701492539999998"/>
    <n v="44.23076923"/>
    <n v="17"/>
    <n v="4.8396955049999999"/>
    <n v="871"/>
    <n v="52"/>
  </r>
  <r>
    <x v="22"/>
    <n v="6"/>
    <n v="22"/>
    <x v="1"/>
    <n v="6.7031463750000002"/>
    <n v="44.897959180000001"/>
    <n v="16"/>
    <n v="4.5330522140000005"/>
    <n v="731"/>
    <n v="49"/>
  </r>
  <r>
    <x v="23"/>
    <n v="1"/>
    <n v="15"/>
    <x v="2"/>
    <n v="5.9045226130000001"/>
    <n v="31.914893620000001"/>
    <n v="14"/>
    <n v="4.4726639319999997"/>
    <n v="796"/>
    <n v="47"/>
  </r>
  <r>
    <x v="24"/>
    <n v="12"/>
    <n v="24"/>
    <x v="3"/>
    <n v="6.370192308"/>
    <n v="45.283018869999999"/>
    <n v="12"/>
    <n v="5.4237288139999995"/>
    <n v="832"/>
    <n v="53"/>
  </r>
  <r>
    <x v="25"/>
    <n v="9"/>
    <n v="19"/>
    <x v="4"/>
    <n v="6.2162162160000003"/>
    <n v="41.304347829999998"/>
    <n v="10"/>
    <n v="4.8700230339999999"/>
    <n v="740"/>
    <n v="46"/>
  </r>
  <r>
    <x v="26"/>
    <n v="13"/>
    <n v="23"/>
    <x v="5"/>
    <n v="6.3511830640000007"/>
    <n v="45.098039220000004"/>
    <n v="10"/>
    <n v="5.2210663200000003"/>
    <n v="803"/>
    <n v="51"/>
  </r>
  <r>
    <x v="27"/>
    <n v="13"/>
    <n v="24"/>
    <x v="6"/>
    <n v="5.7906458799999996"/>
    <n v="46.15384615"/>
    <n v="11"/>
    <n v="5.2036854610000001"/>
    <n v="898"/>
    <n v="52"/>
  </r>
  <r>
    <x v="28"/>
    <n v="2"/>
    <n v="16"/>
    <x v="0"/>
    <n v="6.1130334490000005"/>
    <n v="30.18867925"/>
    <n v="14"/>
    <n v="5.41435084"/>
    <n v="867"/>
    <n v="53"/>
  </r>
  <r>
    <x v="29"/>
    <n v="10"/>
    <n v="24"/>
    <x v="1"/>
    <n v="7.2237960340000003"/>
    <n v="47.058823529999998"/>
    <n v="14"/>
    <n v="4.7430298959999995"/>
    <n v="706"/>
    <n v="51"/>
  </r>
  <r>
    <x v="0"/>
    <n v="6"/>
    <n v="20"/>
    <x v="0"/>
    <n v="7.3569482290000003"/>
    <n v="37.037037040000001"/>
    <n v="14"/>
    <n v="4.2901396930000004"/>
    <n v="734"/>
    <n v="54"/>
  </r>
  <r>
    <x v="1"/>
    <n v="2"/>
    <n v="20"/>
    <x v="1"/>
    <n v="5.4611650489999999"/>
    <n v="44.444444440000005"/>
    <n v="18"/>
    <n v="4.9701429519999998"/>
    <n v="824"/>
    <n v="45"/>
  </r>
  <r>
    <x v="2"/>
    <n v="1"/>
    <n v="16"/>
    <x v="2"/>
    <n v="5.8479532159999996"/>
    <n v="32"/>
    <n v="15"/>
    <n v="5.6772908370000001"/>
    <n v="855"/>
    <n v="50"/>
  </r>
  <r>
    <x v="3"/>
    <n v="9"/>
    <n v="22"/>
    <x v="3"/>
    <n v="6.225165563"/>
    <n v="46.808510640000002"/>
    <n v="13"/>
    <n v="5.094466937"/>
    <n v="755"/>
    <n v="47"/>
  </r>
  <r>
    <x v="4"/>
    <n v="1"/>
    <n v="15"/>
    <x v="4"/>
    <n v="5.0618672670000002"/>
    <n v="33.333333329999995"/>
    <n v="14"/>
    <n v="4.9531981279999995"/>
    <n v="889"/>
    <n v="45"/>
  </r>
  <r>
    <x v="5"/>
    <n v="2"/>
    <n v="17"/>
    <x v="5"/>
    <n v="5.4587688730000004"/>
    <n v="36.170212769999999"/>
    <n v="15"/>
    <n v="4.9386256739999999"/>
    <n v="861"/>
    <n v="47"/>
  </r>
  <r>
    <x v="6"/>
    <n v="10"/>
    <n v="21"/>
    <x v="6"/>
    <n v="7.2010869569999993"/>
    <n v="39.622641510000001"/>
    <n v="11"/>
    <n v="4.4766133450000005"/>
    <n v="736"/>
    <n v="53"/>
  </r>
  <r>
    <x v="7"/>
    <n v="10"/>
    <n v="21"/>
    <x v="0"/>
    <n v="6.6752246470000003"/>
    <n v="40.38461538"/>
    <n v="11"/>
    <n v="4.7257947100000006"/>
    <n v="779"/>
    <n v="52"/>
  </r>
  <r>
    <x v="8"/>
    <n v="9"/>
    <n v="23"/>
    <x v="1"/>
    <n v="6.1007957560000001"/>
    <n v="50"/>
    <n v="14"/>
    <n v="4.9484806720000005"/>
    <n v="754"/>
    <n v="46"/>
  </r>
  <r>
    <x v="9"/>
    <n v="6"/>
    <n v="21"/>
    <x v="2"/>
    <n v="5.6470588240000001"/>
    <n v="43.75"/>
    <n v="15"/>
    <n v="4.7707245890000003"/>
    <n v="850"/>
    <n v="48"/>
  </r>
  <r>
    <x v="10"/>
    <n v="3"/>
    <n v="21"/>
    <x v="3"/>
    <n v="6.0526315789999998"/>
    <n v="45.652173910000002"/>
    <n v="18"/>
    <n v="4.4460044459999999"/>
    <n v="760"/>
    <n v="46"/>
  </r>
  <r>
    <x v="11"/>
    <n v="5"/>
    <n v="17"/>
    <x v="4"/>
    <n v="6.6206896550000005"/>
    <n v="35.416666670000005"/>
    <n v="12"/>
    <n v="4.5715366670000002"/>
    <n v="725"/>
    <n v="48"/>
  </r>
  <r>
    <x v="12"/>
    <n v="3"/>
    <n v="16"/>
    <x v="5"/>
    <n v="5.8072009289999995"/>
    <n v="32"/>
    <n v="13"/>
    <n v="5.6700691470000004"/>
    <n v="861"/>
    <n v="50"/>
  </r>
  <r>
    <x v="13"/>
    <n v="2"/>
    <n v="19"/>
    <x v="6"/>
    <n v="5.3128689490000003"/>
    <n v="42.222222219999999"/>
    <n v="17"/>
    <n v="5.5811808120000004"/>
    <n v="847"/>
    <n v="45"/>
  </r>
  <r>
    <x v="14"/>
    <n v="4"/>
    <n v="20"/>
    <x v="0"/>
    <n v="6.3448275860000001"/>
    <n v="43.47826087"/>
    <n v="16"/>
    <n v="4.0591232289999999"/>
    <n v="725"/>
    <n v="46"/>
  </r>
  <r>
    <x v="15"/>
    <n v="4"/>
    <n v="16"/>
    <x v="1"/>
    <n v="6.098964327"/>
    <n v="30.18867925"/>
    <n v="12"/>
    <n v="5.2384109949999997"/>
    <n v="869"/>
    <n v="53"/>
  </r>
  <r>
    <x v="16"/>
    <n v="3"/>
    <n v="17"/>
    <x v="2"/>
    <n v="6.8421052630000005"/>
    <n v="32.69230769"/>
    <n v="14"/>
    <n v="4.839223177"/>
    <n v="760"/>
    <n v="52"/>
  </r>
  <r>
    <x v="17"/>
    <n v="11"/>
    <n v="23"/>
    <x v="3"/>
    <n v="5.7511737089999997"/>
    <n v="46.938775509999999"/>
    <n v="12"/>
    <n v="5.5181347149999995"/>
    <n v="852"/>
    <n v="49"/>
  </r>
  <r>
    <x v="18"/>
    <n v="11"/>
    <n v="24"/>
    <x v="4"/>
    <n v="7.1332436070000007"/>
    <n v="45.283018869999999"/>
    <n v="13"/>
    <n v="4.184029733"/>
    <n v="743"/>
    <n v="53"/>
  </r>
  <r>
    <x v="19"/>
    <n v="4"/>
    <n v="17"/>
    <x v="5"/>
    <n v="6.6831683170000007"/>
    <n v="31.481481479999999"/>
    <n v="13"/>
    <n v="4.9573593470000006"/>
    <n v="808"/>
    <n v="54"/>
  </r>
  <r>
    <x v="20"/>
    <n v="2"/>
    <n v="16"/>
    <x v="6"/>
    <n v="6.5663474690000001"/>
    <n v="33.333333329999995"/>
    <n v="14"/>
    <n v="4.7501462080000003"/>
    <n v="731"/>
    <n v="48"/>
  </r>
  <r>
    <x v="21"/>
    <n v="3"/>
    <n v="17"/>
    <x v="0"/>
    <n v="7.4175824180000003"/>
    <n v="31.481481479999999"/>
    <n v="14"/>
    <n v="4.5947992930000003"/>
    <n v="728"/>
    <n v="54"/>
  </r>
  <r>
    <x v="22"/>
    <n v="4"/>
    <n v="16"/>
    <x v="1"/>
    <n v="6.5433854910000004"/>
    <n v="34.782608699999997"/>
    <n v="12"/>
    <n v="5.0089063060000001"/>
    <n v="703"/>
    <n v="46"/>
  </r>
  <r>
    <x v="23"/>
    <n v="4"/>
    <n v="16"/>
    <x v="2"/>
    <n v="6.4803049560000003"/>
    <n v="31.372549020000001"/>
    <n v="12"/>
    <n v="4.3863560359999996"/>
    <n v="787"/>
    <n v="51"/>
  </r>
  <r>
    <x v="24"/>
    <n v="5"/>
    <n v="17"/>
    <x v="3"/>
    <n v="6.3803680979999999"/>
    <n v="32.69230769"/>
    <n v="12"/>
    <n v="5.4664967469999999"/>
    <n v="815"/>
    <n v="52"/>
  </r>
  <r>
    <x v="25"/>
    <n v="10"/>
    <n v="20"/>
    <x v="4"/>
    <n v="7.1830985920000003"/>
    <n v="39.215686269999999"/>
    <n v="10"/>
    <n v="4.1515612209999997"/>
    <n v="710"/>
    <n v="51"/>
  </r>
  <r>
    <x v="26"/>
    <n v="9"/>
    <n v="20"/>
    <x v="5"/>
    <n v="6.1968408260000007"/>
    <n v="39.215686269999999"/>
    <n v="11"/>
    <n v="4.5770535570000002"/>
    <n v="823"/>
    <n v="51"/>
  </r>
  <r>
    <x v="27"/>
    <n v="9"/>
    <n v="21"/>
    <x v="6"/>
    <n v="7.0773263429999993"/>
    <n v="38.888888890000004"/>
    <n v="12"/>
    <n v="4.9516516319999999"/>
    <n v="763"/>
    <n v="54"/>
  </r>
  <r>
    <x v="28"/>
    <n v="2"/>
    <n v="19"/>
    <x v="0"/>
    <n v="6.3535911599999997"/>
    <n v="41.304347829999998"/>
    <n v="17"/>
    <n v="4.5626417949999993"/>
    <n v="724"/>
    <n v="46"/>
  </r>
  <r>
    <x v="29"/>
    <n v="0"/>
    <n v="16"/>
    <x v="1"/>
    <n v="6.3273727649999998"/>
    <n v="34.782608699999997"/>
    <n v="16"/>
    <n v="5.1021124289999999"/>
    <n v="727"/>
    <n v="46"/>
  </r>
  <r>
    <x v="0"/>
    <n v="10"/>
    <n v="27"/>
    <x v="0"/>
    <n v="4.8067860509999996"/>
    <n v="52.941176469999995"/>
    <n v="17"/>
    <n v="5.6695522069999997"/>
    <n v="1061"/>
    <n v="51"/>
  </r>
  <r>
    <x v="1"/>
    <n v="14"/>
    <n v="27"/>
    <x v="1"/>
    <n v="4.4117647060000005"/>
    <n v="52.941176469999995"/>
    <n v="13"/>
    <n v="5.8398585500000006"/>
    <n v="1156"/>
    <n v="51"/>
  </r>
  <r>
    <x v="2"/>
    <n v="12"/>
    <n v="27"/>
    <x v="2"/>
    <n v="5.2680221810000001"/>
    <n v="47.368421049999995"/>
    <n v="15"/>
    <n v="5.9261693499999994"/>
    <n v="1082"/>
    <n v="57"/>
  </r>
  <r>
    <x v="3"/>
    <n v="25"/>
    <n v="35"/>
    <x v="3"/>
    <n v="5.9880239520000007"/>
    <n v="58.333333330000002"/>
    <n v="10"/>
    <n v="4.4426709229999997"/>
    <n v="1002"/>
    <n v="60"/>
  </r>
  <r>
    <x v="4"/>
    <n v="27"/>
    <n v="37"/>
    <x v="4"/>
    <n v="5.0092764380000006"/>
    <n v="68.518518520000001"/>
    <n v="10"/>
    <n v="5.4247181960000006"/>
    <n v="1078"/>
    <n v="54"/>
  </r>
  <r>
    <x v="5"/>
    <n v="15"/>
    <n v="28"/>
    <x v="5"/>
    <n v="6.3594470050000007"/>
    <n v="40.579710140000003"/>
    <n v="13"/>
    <n v="5.8443307299999994"/>
    <n v="1085"/>
    <n v="69"/>
  </r>
  <r>
    <x v="6"/>
    <n v="24"/>
    <n v="35"/>
    <x v="6"/>
    <n v="6.9742489269999997"/>
    <n v="53.84615385"/>
    <n v="11"/>
    <n v="4.5045915899999995"/>
    <n v="932"/>
    <n v="65"/>
  </r>
  <r>
    <x v="7"/>
    <n v="19"/>
    <n v="32"/>
    <x v="0"/>
    <n v="5.6972789119999998"/>
    <n v="47.761194029999999"/>
    <n v="13"/>
    <n v="5.2397077169999999"/>
    <n v="1176"/>
    <n v="67"/>
  </r>
  <r>
    <x v="8"/>
    <n v="17"/>
    <n v="34"/>
    <x v="1"/>
    <n v="4.505300353"/>
    <n v="66.666666669999998"/>
    <n v="17"/>
    <n v="6.0318644429999999"/>
    <n v="1132"/>
    <n v="51"/>
  </r>
  <r>
    <x v="9"/>
    <n v="10"/>
    <n v="27"/>
    <x v="2"/>
    <n v="6.4150943399999996"/>
    <n v="39.705882349999996"/>
    <n v="17"/>
    <n v="5.6409983499999994"/>
    <n v="1060"/>
    <n v="68"/>
  </r>
  <r>
    <x v="10"/>
    <n v="10"/>
    <n v="24"/>
    <x v="3"/>
    <n v="4.9625468159999997"/>
    <n v="45.283018869999999"/>
    <n v="14"/>
    <n v="5.0678561259999997"/>
    <n v="1068"/>
    <n v="53"/>
  </r>
  <r>
    <x v="11"/>
    <n v="26"/>
    <n v="37"/>
    <x v="4"/>
    <n v="5.4030115150000002"/>
    <n v="60.655737700000003"/>
    <n v="11"/>
    <n v="5.8506503600000004"/>
    <n v="1129"/>
    <n v="61"/>
  </r>
  <r>
    <x v="12"/>
    <n v="19"/>
    <n v="32"/>
    <x v="5"/>
    <n v="5.8139534880000001"/>
    <n v="53.333333330000002"/>
    <n v="13"/>
    <n v="4.6195165620000003"/>
    <n v="1032"/>
    <n v="60"/>
  </r>
  <r>
    <x v="13"/>
    <n v="7"/>
    <n v="24"/>
    <x v="6"/>
    <n v="5.2531041069999995"/>
    <n v="43.636363639999999"/>
    <n v="17"/>
    <n v="4.7930781909999993"/>
    <n v="1047"/>
    <n v="55"/>
  </r>
  <r>
    <x v="14"/>
    <n v="20"/>
    <n v="39"/>
    <x v="0"/>
    <n v="6.6863323499999998"/>
    <n v="57.352941180000002"/>
    <n v="19"/>
    <n v="5.2079065959999999"/>
    <n v="1017"/>
    <n v="68"/>
  </r>
  <r>
    <x v="15"/>
    <n v="6"/>
    <n v="22"/>
    <x v="1"/>
    <n v="6.1343719569999999"/>
    <n v="34.920634919999998"/>
    <n v="16"/>
    <n v="5.5363881400000006"/>
    <n v="1027"/>
    <n v="63"/>
  </r>
  <r>
    <x v="16"/>
    <n v="21"/>
    <n v="31"/>
    <x v="2"/>
    <n v="5.8715596330000004"/>
    <n v="48.4375"/>
    <n v="10"/>
    <n v="5.0941720799999999"/>
    <n v="1090"/>
    <n v="64"/>
  </r>
  <r>
    <x v="17"/>
    <n v="17"/>
    <n v="33"/>
    <x v="3"/>
    <n v="6.686626747"/>
    <n v="49.253731340000002"/>
    <n v="16"/>
    <n v="5.2477217969999996"/>
    <n v="1002"/>
    <n v="67"/>
  </r>
  <r>
    <x v="18"/>
    <n v="15"/>
    <n v="29"/>
    <x v="4"/>
    <n v="4.6902654869999996"/>
    <n v="54.716981130000001"/>
    <n v="14"/>
    <n v="6.0486029330000006"/>
    <n v="1130"/>
    <n v="53"/>
  </r>
  <r>
    <x v="19"/>
    <n v="15"/>
    <n v="33"/>
    <x v="5"/>
    <n v="5"/>
    <n v="62.264150939999993"/>
    <n v="18"/>
    <n v="4.925192826"/>
    <n v="1060"/>
    <n v="53"/>
  </r>
  <r>
    <x v="20"/>
    <n v="21"/>
    <n v="38"/>
    <x v="6"/>
    <n v="7.5991189429999997"/>
    <n v="55.072463769999999"/>
    <n v="17"/>
    <n v="4.3395144330000006"/>
    <n v="908"/>
    <n v="69"/>
  </r>
  <r>
    <x v="21"/>
    <n v="9"/>
    <n v="25"/>
    <x v="0"/>
    <n v="5.7199211050000001"/>
    <n v="43.103448280000002"/>
    <n v="16"/>
    <n v="5.2612463030000001"/>
    <n v="1014"/>
    <n v="58"/>
  </r>
  <r>
    <x v="22"/>
    <n v="19"/>
    <n v="35"/>
    <x v="1"/>
    <n v="6.9742489269999997"/>
    <n v="53.84615385"/>
    <n v="16"/>
    <n v="4.6497705049999993"/>
    <n v="932"/>
    <n v="65"/>
  </r>
  <r>
    <x v="23"/>
    <n v="10"/>
    <n v="23"/>
    <x v="2"/>
    <n v="6.7318132459999998"/>
    <n v="37.096774189999998"/>
    <n v="13"/>
    <n v="5.0637783149999995"/>
    <n v="921"/>
    <n v="62"/>
  </r>
  <r>
    <x v="24"/>
    <n v="26"/>
    <n v="38"/>
    <x v="3"/>
    <n v="5.6155507560000002"/>
    <n v="73.07692308"/>
    <n v="12"/>
    <n v="4.9407747310000003"/>
    <n v="926"/>
    <n v="52"/>
  </r>
  <r>
    <x v="25"/>
    <n v="22"/>
    <n v="33"/>
    <x v="4"/>
    <n v="5.0609184630000001"/>
    <n v="61.111111110000003"/>
    <n v="11"/>
    <n v="5.032781473"/>
    <n v="1067"/>
    <n v="54"/>
  </r>
  <r>
    <x v="26"/>
    <n v="10"/>
    <n v="21"/>
    <x v="5"/>
    <n v="4.5955882350000001"/>
    <n v="42"/>
    <n v="11"/>
    <n v="4.8797990669999995"/>
    <n v="1088"/>
    <n v="50"/>
  </r>
  <r>
    <x v="27"/>
    <n v="11"/>
    <n v="23"/>
    <x v="6"/>
    <n v="4.8269581059999993"/>
    <n v="43.396226419999998"/>
    <n v="12"/>
    <n v="5.8628791109999998"/>
    <n v="1098"/>
    <n v="53"/>
  </r>
  <r>
    <x v="28"/>
    <n v="14"/>
    <n v="28"/>
    <x v="0"/>
    <n v="5.9652928420000002"/>
    <n v="50.909090909999996"/>
    <n v="14"/>
    <n v="4.2318813970000004"/>
    <n v="922"/>
    <n v="55"/>
  </r>
  <r>
    <x v="29"/>
    <n v="19"/>
    <n v="32"/>
    <x v="1"/>
    <n v="6.4182194619999997"/>
    <n v="51.612903229999993"/>
    <n v="13"/>
    <n v="4.3883159950000001"/>
    <n v="966"/>
    <n v="62"/>
  </r>
  <r>
    <x v="0"/>
    <n v="6"/>
    <n v="23"/>
    <x v="0"/>
    <n v="5.7560975609999998"/>
    <n v="38.983050849999998"/>
    <n v="17"/>
    <n v="4.6803652969999998"/>
    <n v="1025"/>
    <n v="59"/>
  </r>
  <r>
    <x v="1"/>
    <n v="22"/>
    <n v="32"/>
    <x v="1"/>
    <n v="7.1351351349999996"/>
    <n v="48.484848479999997"/>
    <n v="10"/>
    <n v="5.0436205019999996"/>
    <n v="925"/>
    <n v="66"/>
  </r>
  <r>
    <x v="2"/>
    <n v="13"/>
    <n v="32"/>
    <x v="2"/>
    <n v="5.0412465629999996"/>
    <n v="58.18181818"/>
    <n v="19"/>
    <n v="5.46949416"/>
    <n v="1091"/>
    <n v="55"/>
  </r>
  <r>
    <x v="3"/>
    <n v="8"/>
    <n v="21"/>
    <x v="3"/>
    <n v="6.2846580410000001"/>
    <n v="30.882352940000001"/>
    <n v="13"/>
    <n v="4.8135955160000004"/>
    <n v="1082"/>
    <n v="68"/>
  </r>
  <r>
    <x v="4"/>
    <n v="11"/>
    <n v="24"/>
    <x v="4"/>
    <n v="4.9415992810000002"/>
    <n v="43.636363639999999"/>
    <n v="13"/>
    <n v="5.9576062519999997"/>
    <n v="1113"/>
    <n v="55"/>
  </r>
  <r>
    <x v="5"/>
    <n v="16"/>
    <n v="28"/>
    <x v="5"/>
    <n v="4.8969072159999998"/>
    <n v="49.122807019999996"/>
    <n v="12"/>
    <n v="6.4051064770000004"/>
    <n v="1164"/>
    <n v="57"/>
  </r>
  <r>
    <x v="6"/>
    <n v="20"/>
    <n v="39"/>
    <x v="6"/>
    <n v="4.5998160070000003"/>
    <n v="78"/>
    <n v="19"/>
    <n v="4.9512617289999996"/>
    <n v="1087"/>
    <n v="50"/>
  </r>
  <r>
    <x v="7"/>
    <n v="16"/>
    <n v="28"/>
    <x v="0"/>
    <n v="6.25"/>
    <n v="49.122807019999996"/>
    <n v="12"/>
    <n v="4.8598529260000003"/>
    <n v="912"/>
    <n v="57"/>
  </r>
  <r>
    <x v="8"/>
    <n v="14"/>
    <n v="30"/>
    <x v="1"/>
    <n v="4.7217537939999996"/>
    <n v="53.571428570000002"/>
    <n v="16"/>
    <n v="5.9353418079999996"/>
    <n v="1186"/>
    <n v="56"/>
  </r>
  <r>
    <x v="9"/>
    <n v="13"/>
    <n v="30"/>
    <x v="2"/>
    <n v="5.5917986949999996"/>
    <n v="50"/>
    <n v="17"/>
    <n v="5.8413631659999998"/>
    <n v="1073"/>
    <n v="60"/>
  </r>
  <r>
    <x v="10"/>
    <n v="3"/>
    <n v="22"/>
    <x v="3"/>
    <n v="7.0000000000000009"/>
    <n v="34.920634919999998"/>
    <n v="19"/>
    <n v="4.8033303089999997"/>
    <n v="900"/>
    <n v="63"/>
  </r>
  <r>
    <x v="11"/>
    <n v="15"/>
    <n v="31"/>
    <x v="4"/>
    <n v="4.3776824030000006"/>
    <n v="60.784313729999994"/>
    <n v="16"/>
    <n v="5.929960297"/>
    <n v="1165"/>
    <n v="51"/>
  </r>
  <r>
    <x v="12"/>
    <n v="11"/>
    <n v="22"/>
    <x v="5"/>
    <n v="5.6795131850000002"/>
    <n v="39.285714290000001"/>
    <n v="11"/>
    <n v="4.6590748"/>
    <n v="986"/>
    <n v="56"/>
  </r>
  <r>
    <x v="13"/>
    <n v="11"/>
    <n v="22"/>
    <x v="6"/>
    <n v="5.0042408820000004"/>
    <n v="37.288135589999996"/>
    <n v="11"/>
    <n v="5.5024035099999997"/>
    <n v="1179"/>
    <n v="59"/>
  </r>
  <r>
    <x v="14"/>
    <n v="7"/>
    <n v="26"/>
    <x v="0"/>
    <n v="6.2091503269999997"/>
    <n v="45.614035090000002"/>
    <n v="19"/>
    <n v="4.7540134649999999"/>
    <n v="918"/>
    <n v="57"/>
  </r>
  <r>
    <x v="15"/>
    <n v="3"/>
    <n v="20"/>
    <x v="1"/>
    <n v="5.6896551720000001"/>
    <n v="30.3030303"/>
    <n v="17"/>
    <n v="6.3582547690000002"/>
    <n v="1160"/>
    <n v="66"/>
  </r>
  <r>
    <x v="16"/>
    <n v="9"/>
    <n v="28"/>
    <x v="2"/>
    <n v="7.4594594589999996"/>
    <n v="40.579710140000003"/>
    <n v="19"/>
    <n v="4.8743215470000001"/>
    <n v="925"/>
    <n v="69"/>
  </r>
  <r>
    <x v="17"/>
    <n v="16"/>
    <n v="28"/>
    <x v="3"/>
    <n v="5.9728506789999996"/>
    <n v="42.424242419999999"/>
    <n v="12"/>
    <n v="5.3776523259999998"/>
    <n v="1105"/>
    <n v="66"/>
  </r>
  <r>
    <x v="18"/>
    <n v="7"/>
    <n v="21"/>
    <x v="4"/>
    <n v="5.4435483869999999"/>
    <n v="38.888888890000004"/>
    <n v="14"/>
    <n v="5.0879622510000004"/>
    <n v="992"/>
    <n v="54"/>
  </r>
  <r>
    <x v="19"/>
    <n v="10"/>
    <n v="22"/>
    <x v="5"/>
    <n v="5.2919708029999999"/>
    <n v="37.931034480000001"/>
    <n v="12"/>
    <n v="4.9902108089999997"/>
    <n v="1096"/>
    <n v="58"/>
  </r>
  <r>
    <x v="20"/>
    <n v="9"/>
    <n v="28"/>
    <x v="6"/>
    <n v="4.9856184079999997"/>
    <n v="53.84615385"/>
    <n v="19"/>
    <n v="5.2687411599999994"/>
    <n v="1043"/>
    <n v="52"/>
  </r>
  <r>
    <x v="21"/>
    <n v="26"/>
    <n v="38"/>
    <x v="0"/>
    <n v="5.2728954670000006"/>
    <n v="66.666666669999998"/>
    <n v="12"/>
    <n v="5.9239368700000004"/>
    <n v="1081"/>
    <n v="57"/>
  </r>
  <r>
    <x v="22"/>
    <n v="26"/>
    <n v="39"/>
    <x v="1"/>
    <n v="4.7210300429999998"/>
    <n v="70.909090910000003"/>
    <n v="13"/>
    <n v="5.761052319"/>
    <n v="1165"/>
    <n v="55"/>
  </r>
  <r>
    <x v="23"/>
    <n v="9"/>
    <n v="20"/>
    <x v="2"/>
    <n v="5.7835820900000003"/>
    <n v="32.258064520000005"/>
    <n v="11"/>
    <n v="4.8351450089999997"/>
    <n v="1072"/>
    <n v="62"/>
  </r>
  <r>
    <x v="24"/>
    <n v="7"/>
    <n v="25"/>
    <x v="3"/>
    <n v="6.6666666670000003"/>
    <n v="36.764705880000001"/>
    <n v="18"/>
    <n v="5.4545454549999999"/>
    <n v="1020"/>
    <n v="68"/>
  </r>
  <r>
    <x v="25"/>
    <n v="9"/>
    <n v="21"/>
    <x v="4"/>
    <n v="5.1859099799999999"/>
    <n v="39.622641510000001"/>
    <n v="12"/>
    <n v="4.5089561460000001"/>
    <n v="1022"/>
    <n v="53"/>
  </r>
  <r>
    <x v="26"/>
    <n v="20"/>
    <n v="36"/>
    <x v="5"/>
    <n v="7.6411960130000001"/>
    <n v="52.173913039999995"/>
    <n v="16"/>
    <n v="4.0989559690000004"/>
    <n v="903"/>
    <n v="69"/>
  </r>
  <r>
    <x v="27"/>
    <n v="21"/>
    <n v="38"/>
    <x v="6"/>
    <n v="6.8725099600000004"/>
    <n v="55.072463769999999"/>
    <n v="17"/>
    <n v="4.7371897709999997"/>
    <n v="1004"/>
    <n v="69"/>
  </r>
  <r>
    <x v="28"/>
    <n v="25"/>
    <n v="35"/>
    <x v="0"/>
    <n v="5.4575986570000001"/>
    <n v="53.84615385"/>
    <n v="10"/>
    <n v="5.7232099949999995"/>
    <n v="1191"/>
    <n v="65"/>
  </r>
  <r>
    <x v="29"/>
    <n v="14"/>
    <n v="29"/>
    <x v="1"/>
    <n v="6.7"/>
    <n v="43.283582090000003"/>
    <n v="15"/>
    <n v="4.873769373"/>
    <n v="1000"/>
    <n v="67"/>
  </r>
  <r>
    <x v="0"/>
    <n v="13"/>
    <n v="29"/>
    <x v="0"/>
    <n v="5.203816132"/>
    <n v="48.333333330000002"/>
    <n v="16"/>
    <n v="5.4665275930000004"/>
    <n v="1153"/>
    <n v="60"/>
  </r>
  <r>
    <x v="1"/>
    <n v="18"/>
    <n v="29"/>
    <x v="1"/>
    <n v="5.9459459460000001"/>
    <n v="52.727272729999996"/>
    <n v="11"/>
    <n v="4.1353719599999996"/>
    <n v="925"/>
    <n v="55"/>
  </r>
  <r>
    <x v="2"/>
    <n v="17"/>
    <n v="33"/>
    <x v="2"/>
    <n v="6.1111111109999996"/>
    <n v="50"/>
    <n v="16"/>
    <n v="5.5690197490000006"/>
    <n v="1080"/>
    <n v="66"/>
  </r>
  <r>
    <x v="3"/>
    <n v="12"/>
    <n v="26"/>
    <x v="3"/>
    <n v="6.7849686849999991"/>
    <n v="40"/>
    <n v="14"/>
    <n v="4.6188708359999993"/>
    <n v="958"/>
    <n v="65"/>
  </r>
  <r>
    <x v="4"/>
    <n v="16"/>
    <n v="35"/>
    <x v="4"/>
    <n v="6.9817400640000002"/>
    <n v="53.84615385"/>
    <n v="19"/>
    <n v="4.7987217150000001"/>
    <n v="931"/>
    <n v="65"/>
  </r>
  <r>
    <x v="5"/>
    <n v="6"/>
    <n v="25"/>
    <x v="5"/>
    <n v="5.0086355789999999"/>
    <n v="43.103448280000002"/>
    <n v="19"/>
    <n v="5.3356678799999999"/>
    <n v="1158"/>
    <n v="58"/>
  </r>
  <r>
    <x v="6"/>
    <n v="16"/>
    <n v="32"/>
    <x v="6"/>
    <n v="5.9502664300000001"/>
    <n v="47.761194029999999"/>
    <n v="16"/>
    <n v="5.441453632"/>
    <n v="1126"/>
    <n v="67"/>
  </r>
  <r>
    <x v="7"/>
    <n v="8"/>
    <n v="25"/>
    <x v="0"/>
    <n v="4.8030739670000004"/>
    <n v="50"/>
    <n v="17"/>
    <n v="5.1258062930000001"/>
    <n v="1041"/>
    <n v="50"/>
  </r>
  <r>
    <x v="8"/>
    <n v="23"/>
    <n v="34"/>
    <x v="1"/>
    <n v="6.5040650409999996"/>
    <n v="53.125"/>
    <n v="11"/>
    <n v="5.243804956"/>
    <n v="984"/>
    <n v="64"/>
  </r>
  <r>
    <x v="9"/>
    <n v="15"/>
    <n v="29"/>
    <x v="2"/>
    <n v="5.9523809519999995"/>
    <n v="48.333333330000002"/>
    <n v="14"/>
    <n v="5.2287581699999999"/>
    <n v="1008"/>
    <n v="60"/>
  </r>
  <r>
    <x v="10"/>
    <n v="5"/>
    <n v="21"/>
    <x v="3"/>
    <n v="5.1490514909999998"/>
    <n v="36.842105260000004"/>
    <n v="16"/>
    <n v="5.3108808289999994"/>
    <n v="1107"/>
    <n v="57"/>
  </r>
  <r>
    <x v="11"/>
    <n v="16"/>
    <n v="31"/>
    <x v="4"/>
    <n v="5.5555555559999998"/>
    <n v="48.4375"/>
    <n v="15"/>
    <n v="5.7247925259999999"/>
    <n v="1152"/>
    <n v="64"/>
  </r>
  <r>
    <x v="12"/>
    <n v="5"/>
    <n v="23"/>
    <x v="5"/>
    <n v="4.3367346940000004"/>
    <n v="45.098039220000004"/>
    <n v="18"/>
    <n v="5.9405940589999995"/>
    <n v="1176"/>
    <n v="51"/>
  </r>
  <r>
    <x v="13"/>
    <n v="17"/>
    <n v="29"/>
    <x v="6"/>
    <n v="5.3442959920000002"/>
    <n v="55.76923077"/>
    <n v="12"/>
    <n v="5.2680021659999996"/>
    <n v="973"/>
    <n v="52"/>
  </r>
  <r>
    <x v="14"/>
    <n v="9"/>
    <n v="21"/>
    <x v="0"/>
    <n v="6.7180616740000003"/>
    <n v="34.426229509999999"/>
    <n v="12"/>
    <n v="3.9534984980000001"/>
    <n v="908"/>
    <n v="61"/>
  </r>
  <r>
    <x v="15"/>
    <n v="8"/>
    <n v="26"/>
    <x v="1"/>
    <n v="4.6705587990000001"/>
    <n v="46.428571429999998"/>
    <n v="18"/>
    <n v="6.2926419649999996"/>
    <n v="1199"/>
    <n v="56"/>
  </r>
  <r>
    <x v="16"/>
    <n v="19"/>
    <n v="37"/>
    <x v="2"/>
    <n v="5.2104208419999996"/>
    <n v="71.153846149999993"/>
    <n v="18"/>
    <n v="4.6966916090000002"/>
    <n v="998"/>
    <n v="52"/>
  </r>
  <r>
    <x v="17"/>
    <n v="10"/>
    <n v="22"/>
    <x v="3"/>
    <n v="5.3191489359999995"/>
    <n v="44"/>
    <n v="12"/>
    <n v="4.8249666360000001"/>
    <n v="940"/>
    <n v="50"/>
  </r>
  <r>
    <x v="18"/>
    <n v="21"/>
    <n v="34"/>
    <x v="4"/>
    <n v="6.2557497700000004"/>
    <n v="50"/>
    <n v="13"/>
    <n v="5.1317156080000004"/>
    <n v="1087"/>
    <n v="68"/>
  </r>
  <r>
    <x v="19"/>
    <n v="5"/>
    <n v="22"/>
    <x v="5"/>
    <n v="5.6513409960000001"/>
    <n v="37.288135589999996"/>
    <n v="17"/>
    <n v="4.8657718120000002"/>
    <n v="1044"/>
    <n v="59"/>
  </r>
  <r>
    <x v="20"/>
    <n v="4"/>
    <n v="21"/>
    <x v="6"/>
    <n v="4.8903878579999995"/>
    <n v="36.206896550000003"/>
    <n v="17"/>
    <n v="5.6248517900000001"/>
    <n v="1186"/>
    <n v="58"/>
  </r>
  <r>
    <x v="21"/>
    <n v="13"/>
    <n v="28"/>
    <x v="0"/>
    <n v="6.3991323210000006"/>
    <n v="47.457627119999998"/>
    <n v="15"/>
    <n v="4.5936923919999995"/>
    <n v="922"/>
    <n v="59"/>
  </r>
  <r>
    <x v="22"/>
    <n v="8"/>
    <n v="20"/>
    <x v="1"/>
    <n v="5.2730696799999999"/>
    <n v="35.714285709999999"/>
    <n v="12"/>
    <n v="4.7248298260000006"/>
    <n v="1062"/>
    <n v="56"/>
  </r>
  <r>
    <x v="23"/>
    <n v="19"/>
    <n v="29"/>
    <x v="2"/>
    <n v="6.442307692"/>
    <n v="43.283582090000003"/>
    <n v="10"/>
    <n v="5.1045450079999997"/>
    <n v="1040"/>
    <n v="67"/>
  </r>
  <r>
    <x v="24"/>
    <n v="17"/>
    <n v="30"/>
    <x v="3"/>
    <n v="6.1552185550000003"/>
    <n v="43.47826087"/>
    <n v="13"/>
    <n v="5.1996845860000001"/>
    <n v="1121"/>
    <n v="69"/>
  </r>
  <r>
    <x v="25"/>
    <n v="19"/>
    <n v="32"/>
    <x v="4"/>
    <n v="5.7030481809999998"/>
    <n v="55.172413789999993"/>
    <n v="13"/>
    <n v="5.302951298"/>
    <n v="1017"/>
    <n v="58"/>
  </r>
  <r>
    <x v="26"/>
    <n v="16"/>
    <n v="31"/>
    <x v="5"/>
    <n v="5.6935817809999998"/>
    <n v="56.363636360000001"/>
    <n v="15"/>
    <n v="4.9087860160000005"/>
    <n v="966"/>
    <n v="55"/>
  </r>
  <r>
    <x v="27"/>
    <n v="8"/>
    <n v="24"/>
    <x v="6"/>
    <n v="6.6258919469999995"/>
    <n v="36.92307692"/>
    <n v="16"/>
    <n v="5.2866997200000005"/>
    <n v="981"/>
    <n v="65"/>
  </r>
  <r>
    <x v="28"/>
    <n v="18"/>
    <n v="33"/>
    <x v="0"/>
    <n v="5.5607043559999996"/>
    <n v="55.000000000000007"/>
    <n v="15"/>
    <n v="4.8318481039999996"/>
    <n v="1079"/>
    <n v="60"/>
  </r>
  <r>
    <x v="29"/>
    <n v="19"/>
    <n v="33"/>
    <x v="1"/>
    <n v="6.1702127660000006"/>
    <n v="56.896551719999998"/>
    <n v="14"/>
    <n v="4.634879937"/>
    <n v="940"/>
    <n v="58"/>
  </r>
  <r>
    <x v="0"/>
    <n v="24"/>
    <n v="37"/>
    <x v="0"/>
    <n v="7.0252469809999996"/>
    <n v="57.8125"/>
    <n v="13"/>
    <n v="3.9811213560000001"/>
    <n v="911"/>
    <n v="64"/>
  </r>
  <r>
    <x v="1"/>
    <n v="23"/>
    <n v="37"/>
    <x v="1"/>
    <n v="5.8589870900000003"/>
    <n v="62.711864409999997"/>
    <n v="14"/>
    <n v="5.3515438169999996"/>
    <n v="1007"/>
    <n v="59"/>
  </r>
  <r>
    <x v="2"/>
    <n v="12"/>
    <n v="27"/>
    <x v="2"/>
    <n v="5.7547169809999996"/>
    <n v="44.262295080000001"/>
    <n v="15"/>
    <n v="5.2668190400000006"/>
    <n v="1060"/>
    <n v="61"/>
  </r>
  <r>
    <x v="3"/>
    <n v="24"/>
    <n v="37"/>
    <x v="3"/>
    <n v="5.7330827070000003"/>
    <n v="60.655737700000003"/>
    <n v="13"/>
    <n v="4.8555651900000001"/>
    <n v="1064"/>
    <n v="61"/>
  </r>
  <r>
    <x v="4"/>
    <n v="10"/>
    <n v="27"/>
    <x v="4"/>
    <n v="5.0717703350000001"/>
    <n v="50.943396230000005"/>
    <n v="17"/>
    <n v="4.8201107009999999"/>
    <n v="1045"/>
    <n v="53"/>
  </r>
  <r>
    <x v="5"/>
    <n v="16"/>
    <n v="31"/>
    <x v="5"/>
    <n v="5.6167400880000002"/>
    <n v="60.784313729999994"/>
    <n v="15"/>
    <n v="4.8478376939999999"/>
    <n v="908"/>
    <n v="51"/>
  </r>
  <r>
    <x v="6"/>
    <n v="8"/>
    <n v="23"/>
    <x v="6"/>
    <n v="6.5839694660000001"/>
    <n v="33.333333329999995"/>
    <n v="15"/>
    <n v="4.5732239479999999"/>
    <n v="1048"/>
    <n v="69"/>
  </r>
  <r>
    <x v="7"/>
    <n v="18"/>
    <n v="34"/>
    <x v="0"/>
    <n v="4.2662116040000004"/>
    <n v="68"/>
    <n v="16"/>
    <n v="6.3754555840000009"/>
    <n v="1172"/>
    <n v="50"/>
  </r>
  <r>
    <x v="8"/>
    <n v="6"/>
    <n v="21"/>
    <x v="1"/>
    <n v="5.0909090910000003"/>
    <n v="37.5"/>
    <n v="15"/>
    <n v="5.3483736079999993"/>
    <n v="1100"/>
    <n v="56"/>
  </r>
  <r>
    <x v="9"/>
    <n v="13"/>
    <n v="23"/>
    <x v="2"/>
    <n v="4.396551724"/>
    <n v="45.098039220000004"/>
    <n v="10"/>
    <n v="5.5230205210000003"/>
    <n v="1160"/>
    <n v="51"/>
  </r>
  <r>
    <x v="10"/>
    <n v="12"/>
    <n v="31"/>
    <x v="3"/>
    <n v="6.2806673209999992"/>
    <n v="48.4375"/>
    <n v="19"/>
    <n v="4.6887222199999998"/>
    <n v="1019"/>
    <n v="64"/>
  </r>
  <r>
    <x v="11"/>
    <n v="15"/>
    <n v="25"/>
    <x v="4"/>
    <n v="5.1526717560000002"/>
    <n v="46.296296300000002"/>
    <n v="10"/>
    <n v="5.7258372940000006"/>
    <n v="1048"/>
    <n v="54"/>
  </r>
  <r>
    <x v="12"/>
    <n v="15"/>
    <n v="26"/>
    <x v="5"/>
    <n v="5.9880239520000007"/>
    <n v="43.333333330000002"/>
    <n v="11"/>
    <n v="5.3758248829999999"/>
    <n v="1002"/>
    <n v="60"/>
  </r>
  <r>
    <x v="13"/>
    <n v="24"/>
    <n v="38"/>
    <x v="6"/>
    <n v="5.8252427179999993"/>
    <n v="57.575757580000001"/>
    <n v="14"/>
    <n v="5.2373688349999998"/>
    <n v="1133"/>
    <n v="66"/>
  </r>
  <r>
    <x v="14"/>
    <n v="21"/>
    <n v="37"/>
    <x v="0"/>
    <n v="4.7272727269999999"/>
    <n v="71.153846149999993"/>
    <n v="16"/>
    <n v="4.918619209"/>
    <n v="1100"/>
    <n v="52"/>
  </r>
  <r>
    <x v="15"/>
    <n v="4"/>
    <n v="20"/>
    <x v="1"/>
    <n v="5.5851063830000003"/>
    <n v="31.746031749999997"/>
    <n v="16"/>
    <n v="5.5643251779999998"/>
    <n v="1128"/>
    <n v="63"/>
  </r>
  <r>
    <x v="16"/>
    <n v="15"/>
    <n v="25"/>
    <x v="2"/>
    <n v="5.8340929809999995"/>
    <n v="39.0625"/>
    <n v="10"/>
    <n v="5.0123366540000003"/>
    <n v="1097"/>
    <n v="64"/>
  </r>
  <r>
    <x v="17"/>
    <n v="16"/>
    <n v="29"/>
    <x v="3"/>
    <n v="4.6728971960000001"/>
    <n v="52.727272729999996"/>
    <n v="13"/>
    <n v="5.179317932"/>
    <n v="1177"/>
    <n v="55"/>
  </r>
  <r>
    <x v="18"/>
    <n v="21"/>
    <n v="39"/>
    <x v="4"/>
    <n v="6.6801619429999999"/>
    <n v="59.090909089999997"/>
    <n v="18"/>
    <n v="4.590651426"/>
    <n v="988"/>
    <n v="66"/>
  </r>
  <r>
    <x v="19"/>
    <n v="12"/>
    <n v="26"/>
    <x v="5"/>
    <n v="5.9874888290000001"/>
    <n v="38.80597015"/>
    <n v="14"/>
    <n v="5.0977176440000003"/>
    <n v="1119"/>
    <n v="67"/>
  </r>
  <r>
    <x v="20"/>
    <n v="17"/>
    <n v="31"/>
    <x v="6"/>
    <n v="6.8725099600000004"/>
    <n v="44.927536230000001"/>
    <n v="14"/>
    <n v="4.7096350500000002"/>
    <n v="1004"/>
    <n v="69"/>
  </r>
  <r>
    <x v="21"/>
    <n v="21"/>
    <n v="38"/>
    <x v="0"/>
    <n v="6.9346733669999994"/>
    <n v="55.072463769999999"/>
    <n v="17"/>
    <n v="5.3801232829999996"/>
    <n v="995"/>
    <n v="69"/>
  </r>
  <r>
    <x v="22"/>
    <n v="5"/>
    <n v="24"/>
    <x v="1"/>
    <n v="5.1257253379999996"/>
    <n v="45.283018869999999"/>
    <n v="19"/>
    <n v="4.6199901699999995"/>
    <n v="1034"/>
    <n v="53"/>
  </r>
  <r>
    <x v="23"/>
    <n v="16"/>
    <n v="34"/>
    <x v="2"/>
    <n v="5.1896207580000002"/>
    <n v="65.38461538"/>
    <n v="18"/>
    <n v="4.6611155039999996"/>
    <n v="1002"/>
    <n v="52"/>
  </r>
  <r>
    <x v="24"/>
    <n v="14"/>
    <n v="31"/>
    <x v="3"/>
    <n v="6.8686868690000003"/>
    <n v="45.58823529"/>
    <n v="17"/>
    <n v="4.5232329690000004"/>
    <n v="990"/>
    <n v="68"/>
  </r>
  <r>
    <x v="25"/>
    <n v="25"/>
    <n v="38"/>
    <x v="4"/>
    <n v="4.3404255320000003"/>
    <n v="74.509803919999996"/>
    <n v="13"/>
    <n v="5.6851170889999993"/>
    <n v="1175"/>
    <n v="51"/>
  </r>
  <r>
    <x v="26"/>
    <n v="11"/>
    <n v="26"/>
    <x v="5"/>
    <n v="5.8614564830000004"/>
    <n v="39.39393939"/>
    <n v="15"/>
    <n v="6.0622375360000005"/>
    <n v="1126"/>
    <n v="66"/>
  </r>
  <r>
    <x v="27"/>
    <n v="17"/>
    <n v="28"/>
    <x v="6"/>
    <n v="4.8535564849999995"/>
    <n v="48.275862069999995"/>
    <n v="11"/>
    <n v="5.798718944"/>
    <n v="1195"/>
    <n v="58"/>
  </r>
  <r>
    <x v="28"/>
    <n v="20"/>
    <n v="36"/>
    <x v="0"/>
    <n v="4.5534150609999999"/>
    <n v="69.230769229999993"/>
    <n v="16"/>
    <n v="5.661593377"/>
    <n v="1142"/>
    <n v="52"/>
  </r>
  <r>
    <x v="29"/>
    <n v="14"/>
    <n v="32"/>
    <x v="1"/>
    <n v="4.4030482639999997"/>
    <n v="61.53846154"/>
    <n v="18"/>
    <n v="6.349462366"/>
    <n v="1181"/>
    <n v="52"/>
  </r>
  <r>
    <x v="0"/>
    <n v="18"/>
    <n v="34"/>
    <x v="0"/>
    <n v="6.4270152509999994"/>
    <n v="57.627118639999999"/>
    <n v="16"/>
    <n v="4.0520856319999998"/>
    <n v="918"/>
    <n v="59"/>
  </r>
  <r>
    <x v="1"/>
    <n v="24"/>
    <n v="34"/>
    <x v="1"/>
    <n v="5.560458959"/>
    <n v="53.968253969999999"/>
    <n v="10"/>
    <n v="5.7098221039999997"/>
    <n v="1133"/>
    <n v="63"/>
  </r>
  <r>
    <x v="2"/>
    <n v="15"/>
    <n v="30"/>
    <x v="2"/>
    <n v="6.6115702479999996"/>
    <n v="46.875"/>
    <n v="15"/>
    <n v="4.392014519"/>
    <n v="968"/>
    <n v="64"/>
  </r>
  <r>
    <x v="3"/>
    <n v="18"/>
    <n v="37"/>
    <x v="3"/>
    <n v="5.4487179490000006"/>
    <n v="72.549019610000002"/>
    <n v="19"/>
    <n v="4.0977147360000004"/>
    <n v="936"/>
    <n v="51"/>
  </r>
  <r>
    <x v="4"/>
    <n v="24"/>
    <n v="37"/>
    <x v="4"/>
    <n v="5.0326188260000002"/>
    <n v="68.518518520000001"/>
    <n v="13"/>
    <n v="5.222427723"/>
    <n v="1073"/>
    <n v="54"/>
  </r>
  <r>
    <x v="5"/>
    <n v="18"/>
    <n v="31"/>
    <x v="5"/>
    <n v="6.3596491229999996"/>
    <n v="53.448275860000003"/>
    <n v="13"/>
    <n v="4.3930635840000001"/>
    <n v="912"/>
    <n v="58"/>
  </r>
  <r>
    <x v="6"/>
    <n v="28"/>
    <n v="38"/>
    <x v="6"/>
    <n v="5.1191526920000001"/>
    <n v="65.517241380000002"/>
    <n v="10"/>
    <n v="5.7862213369999997"/>
    <n v="1133"/>
    <n v="58"/>
  </r>
  <r>
    <x v="7"/>
    <n v="15"/>
    <n v="30"/>
    <x v="0"/>
    <n v="4.9149338369999995"/>
    <n v="57.69230769"/>
    <n v="15"/>
    <n v="4.6967948150000005"/>
    <n v="1058"/>
    <n v="52"/>
  </r>
  <r>
    <x v="8"/>
    <n v="14"/>
    <n v="25"/>
    <x v="1"/>
    <n v="5.3859964089999997"/>
    <n v="41.666666670000005"/>
    <n v="11"/>
    <n v="4.9289854430000002"/>
    <n v="1114"/>
    <n v="60"/>
  </r>
  <r>
    <x v="9"/>
    <n v="17"/>
    <n v="33"/>
    <x v="2"/>
    <n v="6.2214089660000003"/>
    <n v="48.529411760000002"/>
    <n v="16"/>
    <n v="4.7877699420000006"/>
    <n v="1093"/>
    <n v="68"/>
  </r>
  <r>
    <x v="10"/>
    <n v="10"/>
    <n v="21"/>
    <x v="3"/>
    <n v="5.3149606299999999"/>
    <n v="38.888888890000004"/>
    <n v="11"/>
    <n v="4.7021798490000002"/>
    <n v="1016"/>
    <n v="54"/>
  </r>
  <r>
    <x v="11"/>
    <n v="9"/>
    <n v="24"/>
    <x v="4"/>
    <n v="4.8717948719999997"/>
    <n v="42.10526316"/>
    <n v="15"/>
    <n v="5.3775796299999996"/>
    <n v="1170"/>
    <n v="57"/>
  </r>
  <r>
    <x v="12"/>
    <n v="7"/>
    <n v="26"/>
    <x v="5"/>
    <n v="4.4991511040000001"/>
    <n v="49.056603770000002"/>
    <n v="19"/>
    <n v="5.6285536810000005"/>
    <n v="1178"/>
    <n v="53"/>
  </r>
  <r>
    <x v="13"/>
    <n v="4"/>
    <n v="23"/>
    <x v="6"/>
    <n v="5.6350626119999996"/>
    <n v="36.50793651"/>
    <n v="19"/>
    <n v="5.2634056779999998"/>
    <n v="1118"/>
    <n v="63"/>
  </r>
  <r>
    <x v="14"/>
    <n v="17"/>
    <n v="34"/>
    <x v="0"/>
    <n v="6.0460652589999997"/>
    <n v="53.968253969999999"/>
    <n v="17"/>
    <n v="5.6513721659999998"/>
    <n v="1042"/>
    <n v="63"/>
  </r>
  <r>
    <x v="15"/>
    <n v="11"/>
    <n v="29"/>
    <x v="1"/>
    <n v="4.9504950499999998"/>
    <n v="57.999999999999993"/>
    <n v="18"/>
    <n v="5.1717957910000001"/>
    <n v="1010"/>
    <n v="50"/>
  </r>
  <r>
    <x v="16"/>
    <n v="19"/>
    <n v="36"/>
    <x v="2"/>
    <n v="5.7318321390000007"/>
    <n v="64.285714290000001"/>
    <n v="17"/>
    <n v="4.9725162869999995"/>
    <n v="977"/>
    <n v="56"/>
  </r>
  <r>
    <x v="17"/>
    <n v="13"/>
    <n v="29"/>
    <x v="3"/>
    <n v="5.6113902849999997"/>
    <n v="43.283582090000003"/>
    <n v="16"/>
    <n v="5.6485949469999994"/>
    <n v="1194"/>
    <n v="67"/>
  </r>
  <r>
    <x v="18"/>
    <n v="20"/>
    <n v="32"/>
    <x v="4"/>
    <n v="6.0714285710000002"/>
    <n v="47.058823529999998"/>
    <n v="12"/>
    <n v="5.3657835479999996"/>
    <n v="1120"/>
    <n v="68"/>
  </r>
  <r>
    <x v="19"/>
    <n v="21"/>
    <n v="34"/>
    <x v="5"/>
    <n v="5.8823529409999997"/>
    <n v="54.838709679999994"/>
    <n v="13"/>
    <n v="4.6050332049999998"/>
    <n v="1054"/>
    <n v="62"/>
  </r>
  <r>
    <x v="20"/>
    <n v="6"/>
    <n v="25"/>
    <x v="6"/>
    <n v="5.8823529409999997"/>
    <n v="46.296296300000002"/>
    <n v="19"/>
    <n v="4.1108772560000002"/>
    <n v="918"/>
    <n v="54"/>
  </r>
  <r>
    <x v="21"/>
    <n v="13"/>
    <n v="28"/>
    <x v="0"/>
    <n v="5.7835820900000003"/>
    <n v="45.161290320000006"/>
    <n v="15"/>
    <n v="5.9492757639999994"/>
    <n v="1072"/>
    <n v="62"/>
  </r>
  <r>
    <x v="22"/>
    <n v="11"/>
    <n v="27"/>
    <x v="1"/>
    <n v="7.1578947370000003"/>
    <n v="39.705882349999996"/>
    <n v="16"/>
    <n v="4.5212259659999994"/>
    <n v="950"/>
    <n v="68"/>
  </r>
  <r>
    <x v="23"/>
    <n v="11"/>
    <n v="28"/>
    <x v="2"/>
    <n v="5.8628318579999998"/>
    <n v="52.830188679999999"/>
    <n v="17"/>
    <n v="4.5272435899999994"/>
    <n v="904"/>
    <n v="53"/>
  </r>
  <r>
    <x v="24"/>
    <n v="18"/>
    <n v="28"/>
    <x v="3"/>
    <n v="4.5132743359999994"/>
    <n v="54.901960780000003"/>
    <n v="10"/>
    <n v="5.602102028"/>
    <n v="1130"/>
    <n v="51"/>
  </r>
  <r>
    <x v="25"/>
    <n v="11"/>
    <n v="22"/>
    <x v="4"/>
    <n v="5.7971014490000004"/>
    <n v="36.666666669999998"/>
    <n v="11"/>
    <n v="4.5200454190000006"/>
    <n v="1035"/>
    <n v="60"/>
  </r>
  <r>
    <x v="26"/>
    <n v="14"/>
    <n v="33"/>
    <x v="5"/>
    <n v="5.0658561300000002"/>
    <n v="66"/>
    <n v="19"/>
    <n v="5.0597221509999999"/>
    <n v="987"/>
    <n v="50"/>
  </r>
  <r>
    <x v="27"/>
    <n v="3"/>
    <n v="21"/>
    <x v="6"/>
    <n v="6.0671722639999999"/>
    <n v="37.5"/>
    <n v="18"/>
    <n v="4.8448900320000003"/>
    <n v="923"/>
    <n v="56"/>
  </r>
  <r>
    <x v="28"/>
    <n v="25"/>
    <n v="37"/>
    <x v="0"/>
    <n v="7.403433476"/>
    <n v="53.623188409999997"/>
    <n v="12"/>
    <n v="4.9871575340000005"/>
    <n v="932"/>
    <n v="69"/>
  </r>
  <r>
    <x v="29"/>
    <n v="16"/>
    <n v="34"/>
    <x v="1"/>
    <n v="4.7491039429999997"/>
    <n v="64.150943400000003"/>
    <n v="18"/>
    <n v="5.6284042770000005"/>
    <n v="1116"/>
    <n v="53"/>
  </r>
  <r>
    <x v="0"/>
    <n v="19"/>
    <n v="37"/>
    <x v="0"/>
    <n v="5.4487179490000006"/>
    <n v="72.549019610000002"/>
    <n v="18"/>
    <n v="4.2617128810000002"/>
    <n v="936"/>
    <n v="51"/>
  </r>
  <r>
    <x v="1"/>
    <n v="19"/>
    <n v="32"/>
    <x v="1"/>
    <n v="5.4154995329999993"/>
    <n v="55.172413789999993"/>
    <n v="13"/>
    <n v="4.7962382449999996"/>
    <n v="1071"/>
    <n v="58"/>
  </r>
  <r>
    <x v="2"/>
    <n v="7"/>
    <n v="24"/>
    <x v="2"/>
    <n v="6.5281899110000001"/>
    <n v="36.363636360000001"/>
    <n v="17"/>
    <n v="4.9665946160000001"/>
    <n v="1011"/>
    <n v="66"/>
  </r>
  <r>
    <x v="3"/>
    <n v="7"/>
    <n v="20"/>
    <x v="3"/>
    <n v="5.8128973659999996"/>
    <n v="31.25"/>
    <n v="13"/>
    <n v="5.7328820619999998"/>
    <n v="1101"/>
    <n v="64"/>
  </r>
  <r>
    <x v="4"/>
    <n v="15"/>
    <n v="33"/>
    <x v="4"/>
    <n v="5.6265984650000007"/>
    <n v="50"/>
    <n v="18"/>
    <n v="5.6647510499999996"/>
    <n v="1173"/>
    <n v="66"/>
  </r>
  <r>
    <x v="5"/>
    <n v="22"/>
    <n v="35"/>
    <x v="5"/>
    <n v="5.5369127520000001"/>
    <n v="53.030303030000006"/>
    <n v="13"/>
    <n v="6.0011075869999999"/>
    <n v="1192"/>
    <n v="66"/>
  </r>
  <r>
    <x v="6"/>
    <n v="27"/>
    <n v="37"/>
    <x v="6"/>
    <n v="6.5352697099999997"/>
    <n v="58.730158730000007"/>
    <n v="10"/>
    <n v="4.753217297"/>
    <n v="964"/>
    <n v="63"/>
  </r>
  <r>
    <x v="7"/>
    <n v="18"/>
    <n v="32"/>
    <x v="0"/>
    <n v="4.9348230910000002"/>
    <n v="60.377358489999999"/>
    <n v="14"/>
    <n v="5.8388604979999998"/>
    <n v="1074"/>
    <n v="53"/>
  </r>
  <r>
    <x v="8"/>
    <n v="4"/>
    <n v="20"/>
    <x v="1"/>
    <n v="5.2871467640000001"/>
    <n v="34.482758619999998"/>
    <n v="16"/>
    <n v="5.4028762810000002"/>
    <n v="1097"/>
    <n v="58"/>
  </r>
  <r>
    <x v="9"/>
    <n v="15"/>
    <n v="25"/>
    <x v="2"/>
    <n v="5.6277056280000002"/>
    <n v="38.46153846"/>
    <n v="10"/>
    <n v="5.2732502400000003"/>
    <n v="1155"/>
    <n v="65"/>
  </r>
  <r>
    <x v="10"/>
    <n v="13"/>
    <n v="30"/>
    <x v="3"/>
    <n v="4.8373644700000007"/>
    <n v="51.724137930000005"/>
    <n v="17"/>
    <n v="5.6795035760000001"/>
    <n v="1199"/>
    <n v="58"/>
  </r>
  <r>
    <x v="11"/>
    <n v="15"/>
    <n v="25"/>
    <x v="4"/>
    <n v="6.3700707790000006"/>
    <n v="39.682539679999998"/>
    <n v="10"/>
    <n v="4.7012406709999999"/>
    <n v="989"/>
    <n v="63"/>
  </r>
  <r>
    <x v="12"/>
    <n v="10"/>
    <n v="28"/>
    <x v="5"/>
    <n v="5.3911205070000001"/>
    <n v="54.901960780000003"/>
    <n v="18"/>
    <n v="5.0528789659999997"/>
    <n v="946"/>
    <n v="51"/>
  </r>
  <r>
    <x v="13"/>
    <n v="16"/>
    <n v="33"/>
    <x v="6"/>
    <n v="5.9356136820000005"/>
    <n v="55.932203389999998"/>
    <n v="17"/>
    <n v="4.4726421890000001"/>
    <n v="994"/>
    <n v="59"/>
  </r>
  <r>
    <x v="14"/>
    <n v="18"/>
    <n v="37"/>
    <x v="0"/>
    <n v="6.0176991150000001"/>
    <n v="54.41176471"/>
    <n v="19"/>
    <n v="5.4785222529999995"/>
    <n v="1130"/>
    <n v="68"/>
  </r>
  <r>
    <x v="15"/>
    <n v="20"/>
    <n v="31"/>
    <x v="1"/>
    <n v="7.01754386"/>
    <n v="45.58823529"/>
    <n v="11"/>
    <n v="4.9552544110000003"/>
    <n v="969"/>
    <n v="68"/>
  </r>
  <r>
    <x v="16"/>
    <n v="22"/>
    <n v="34"/>
    <x v="2"/>
    <n v="5.6285178239999993"/>
    <n v="56.666666669999998"/>
    <n v="12"/>
    <n v="5.1286985810000001"/>
    <n v="1066"/>
    <n v="60"/>
  </r>
  <r>
    <x v="17"/>
    <n v="5"/>
    <n v="20"/>
    <x v="3"/>
    <n v="5.7228915659999995"/>
    <n v="35.087719299999996"/>
    <n v="15"/>
    <n v="4.4876993780000003"/>
    <n v="996"/>
    <n v="57"/>
  </r>
  <r>
    <x v="18"/>
    <n v="14"/>
    <n v="28"/>
    <x v="4"/>
    <n v="5.0983899819999996"/>
    <n v="49.122807019999996"/>
    <n v="14"/>
    <n v="6.1143013399999999"/>
    <n v="1118"/>
    <n v="57"/>
  </r>
  <r>
    <x v="19"/>
    <n v="10"/>
    <n v="22"/>
    <x v="5"/>
    <n v="5.8671268329999995"/>
    <n v="32.352941180000002"/>
    <n v="12"/>
    <n v="5.8373205740000005"/>
    <n v="1159"/>
    <n v="68"/>
  </r>
  <r>
    <x v="20"/>
    <n v="8"/>
    <n v="21"/>
    <x v="6"/>
    <n v="6.6468253970000006"/>
    <n v="31.343283579999998"/>
    <n v="13"/>
    <n v="5.1634053890000002"/>
    <n v="1008"/>
    <n v="67"/>
  </r>
  <r>
    <x v="21"/>
    <n v="2"/>
    <n v="21"/>
    <x v="0"/>
    <n v="4.3514644349999996"/>
    <n v="40.38461538"/>
    <n v="19"/>
    <n v="6.6285777680000004"/>
    <n v="1195"/>
    <n v="52"/>
  </r>
  <r>
    <x v="22"/>
    <n v="11"/>
    <n v="21"/>
    <x v="1"/>
    <n v="4.3514644349999996"/>
    <n v="40.38461538"/>
    <n v="10"/>
    <n v="6.3227513230000003"/>
    <n v="1195"/>
    <n v="52"/>
  </r>
  <r>
    <x v="23"/>
    <n v="13"/>
    <n v="31"/>
    <x v="2"/>
    <n v="7.1504802559999998"/>
    <n v="46.268656720000003"/>
    <n v="18"/>
    <n v="4.803650159"/>
    <n v="937"/>
    <n v="67"/>
  </r>
  <r>
    <x v="24"/>
    <n v="18"/>
    <n v="31"/>
    <x v="3"/>
    <n v="4.7619047620000003"/>
    <n v="57.407407409999998"/>
    <n v="13"/>
    <n v="5.2475705689999996"/>
    <n v="1134"/>
    <n v="54"/>
  </r>
  <r>
    <x v="25"/>
    <n v="8"/>
    <n v="21"/>
    <x v="4"/>
    <n v="5.5666003980000003"/>
    <n v="37.5"/>
    <n v="13"/>
    <n v="5.3530569889999997"/>
    <n v="1006"/>
    <n v="56"/>
  </r>
  <r>
    <x v="26"/>
    <n v="21"/>
    <n v="35"/>
    <x v="5"/>
    <n v="7.1657754010000003"/>
    <n v="52.238805970000001"/>
    <n v="14"/>
    <n v="4.4895803320000001"/>
    <n v="935"/>
    <n v="67"/>
  </r>
  <r>
    <x v="27"/>
    <n v="20"/>
    <n v="38"/>
    <x v="6"/>
    <n v="5.5507372070000001"/>
    <n v="59.375"/>
    <n v="18"/>
    <n v="5.7641353799999999"/>
    <n v="1153"/>
    <n v="64"/>
  </r>
  <r>
    <x v="28"/>
    <n v="1"/>
    <n v="20"/>
    <x v="0"/>
    <n v="6.2626262629999996"/>
    <n v="32.258064520000005"/>
    <n v="19"/>
    <n v="4.7491125400000005"/>
    <n v="990"/>
    <n v="62"/>
  </r>
  <r>
    <x v="29"/>
    <n v="18"/>
    <n v="28"/>
    <x v="1"/>
    <n v="5.787476281"/>
    <n v="45.901639340000003"/>
    <n v="10"/>
    <n v="4.8900436110000003"/>
    <n v="1054"/>
    <n v="6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3000000}" name="PivotTable4" cacheId="2"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1">
  <location ref="O40:P71" firstHeaderRow="1" firstDataRow="1" firstDataCol="1"/>
  <pivotFields count="10">
    <pivotField axis="axisRow"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pivotField showAll="0"/>
    <pivotField showAll="0"/>
    <pivotField showAll="0" defaultSubtotal="0"/>
    <pivotField dataField="1" showAll="0" defaultSubtotal="0"/>
    <pivotField showAll="0" defaultSubtotal="0"/>
    <pivotField showAll="0" defaultSubtotal="0"/>
    <pivotField showAll="0" defaultSubtotal="0"/>
    <pivotField showAll="0" defaultSubtotal="0"/>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Max of Lead_To_Call" fld="5" subtotal="max" baseField="0" baseItem="0"/>
  </dataFields>
  <chartFormats count="1">
    <chartFormat chart="0"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ivotTable3" cacheId="2"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1">
  <location ref="N7:N38" firstHeaderRow="1" firstDataRow="1" firstDataCol="1"/>
  <pivotFields count="10">
    <pivotField axis="axisRow"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pivotField showAll="0"/>
    <pivotField showAll="0"/>
    <pivotField showAll="0" defaultSubtotal="0"/>
    <pivotField showAll="0" defaultSubtotal="0"/>
    <pivotField showAll="0" defaultSubtotal="0"/>
    <pivotField showAll="0" defaultSubtotal="0"/>
    <pivotField showAll="0" defaultSubtotal="0"/>
    <pivotField showAll="0" defaultSubtotal="0"/>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2"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1">
  <location ref="F482:G490" firstHeaderRow="1" firstDataRow="1" firstDataCol="1"/>
  <pivotFields count="10">
    <pivotField showAll="0"/>
    <pivotField showAll="0"/>
    <pivotField dataField="1" showAll="0" defaultSubtotal="0"/>
    <pivotField axis="axisRow" showAll="0" defaultSubtotal="0">
      <items count="7">
        <item x="0"/>
        <item x="1"/>
        <item x="2"/>
        <item x="3"/>
        <item x="4"/>
        <item x="5"/>
        <item x="6"/>
      </items>
    </pivotField>
    <pivotField showAll="0" defaultSubtotal="0"/>
    <pivotField showAll="0" defaultSubtotal="0"/>
    <pivotField showAll="0" defaultSubtotal="0"/>
    <pivotField showAll="0" defaultSubtotal="0"/>
    <pivotField showAll="0" defaultSubtotal="0"/>
    <pivotField showAll="0" defaultSubtotal="0"/>
  </pivotFields>
  <rowFields count="1">
    <field x="3"/>
  </rowFields>
  <rowItems count="8">
    <i>
      <x/>
    </i>
    <i>
      <x v="1"/>
    </i>
    <i>
      <x v="2"/>
    </i>
    <i>
      <x v="3"/>
    </i>
    <i>
      <x v="4"/>
    </i>
    <i>
      <x v="5"/>
    </i>
    <i>
      <x v="6"/>
    </i>
    <i t="grand">
      <x/>
    </i>
  </rowItems>
  <colItems count="1">
    <i/>
  </colItems>
  <dataFields count="1">
    <dataField name="Sum of Call_Conversion"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2" cacheId="2"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1">
  <location ref="A457:B488" firstHeaderRow="1" firstDataRow="1" firstDataCol="1"/>
  <pivotFields count="10">
    <pivotField axis="axisRow"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dataField="1"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Average of Type_of_Call_Offline" fld="1" subtotal="average" baseField="0" baseItem="1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8000000}" name="PivotTable6"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K99:M102" firstHeaderRow="0" firstDataRow="1" firstDataCol="1"/>
  <pivotFields count="22">
    <pivotField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defaultSubtotal="0"/>
    <pivotField dataField="1" showAll="0" defaultSubtotal="0"/>
    <pivotField showAll="0" defaultSubtotal="0">
      <items count="5">
        <item x="0"/>
        <item x="1"/>
        <item x="2"/>
        <item x="3"/>
        <item x="4"/>
      </items>
    </pivotField>
  </pivotFields>
  <rowFields count="1">
    <field x="1"/>
  </rowFields>
  <rowItems count="3">
    <i>
      <x/>
    </i>
    <i>
      <x v="1"/>
    </i>
    <i t="grand">
      <x/>
    </i>
  </rowItems>
  <colFields count="1">
    <field x="-2"/>
  </colFields>
  <colItems count="2">
    <i>
      <x/>
    </i>
    <i i="1">
      <x v="1"/>
    </i>
  </colItems>
  <dataFields count="2">
    <dataField name="Sum of Total_Revenue" fld="18" baseField="0" baseItem="0"/>
    <dataField name="Sum of budget"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Fsetwise m,c,c,c" cacheId="44"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19">
  <location ref="J23:N27" firstHeaderRow="0" firstDataRow="1" firstDataCol="1"/>
  <pivotFields count="21">
    <pivotField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items count="4">
        <item x="2"/>
        <item x="1"/>
        <item x="0"/>
        <item t="default"/>
      </items>
    </pivotField>
    <pivotField axis="axisRow" showAll="0">
      <items count="4">
        <item x="0"/>
        <item x="1"/>
        <item x="2"/>
        <item t="default"/>
      </items>
    </pivotField>
    <pivotField dataField="1" showAll="0"/>
    <pivotField dataField="1"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defaultSubtotal="0"/>
    <pivotField dataField="1" showAll="0" defaultSubtotal="0"/>
    <pivotField showAll="0" defaultSubtotal="0">
      <items count="5">
        <item x="0"/>
        <item x="1"/>
        <item x="2"/>
        <item x="3"/>
        <item x="4"/>
      </items>
    </pivotField>
  </pivotFields>
  <rowFields count="1">
    <field x="2"/>
  </rowFields>
  <rowItems count="4">
    <i>
      <x/>
    </i>
    <i>
      <x v="1"/>
    </i>
    <i>
      <x v="2"/>
    </i>
    <i t="grand">
      <x/>
    </i>
  </rowItems>
  <colFields count="1">
    <field x="-2"/>
  </colFields>
  <colItems count="4">
    <i>
      <x/>
    </i>
    <i i="1">
      <x v="1"/>
    </i>
    <i i="2">
      <x v="2"/>
    </i>
    <i i="3">
      <x v="3"/>
    </i>
  </colItems>
  <dataFields count="4">
    <dataField name="Total_Impressions" fld="3" baseField="0" baseItem="13890008"/>
    <dataField name="Total_Clicks" fld="4" baseField="0" baseItem="13890008"/>
    <dataField name="Total_Call_Conversion" fld="11" baseField="0" baseItem="13890008"/>
    <dataField name="Total budget" fld="19" baseField="2" baseItem="0"/>
  </dataFields>
  <chartFormats count="14">
    <chartFormat chart="9" format="19" series="1">
      <pivotArea type="data" outline="0" fieldPosition="0">
        <references count="1">
          <reference field="4294967294" count="1" selected="0">
            <x v="0"/>
          </reference>
        </references>
      </pivotArea>
    </chartFormat>
    <chartFormat chart="7" format="15" series="1">
      <pivotArea type="data" outline="0" fieldPosition="0">
        <references count="1">
          <reference field="4294967294" count="1" selected="0">
            <x v="0"/>
          </reference>
        </references>
      </pivotArea>
    </chartFormat>
    <chartFormat chart="4" format="11" series="1">
      <pivotArea type="data" outline="0" fieldPosition="0">
        <references count="1">
          <reference field="4294967294" count="1" selected="0">
            <x v="0"/>
          </reference>
        </references>
      </pivotArea>
    </chartFormat>
    <chartFormat chart="9" format="20" series="1">
      <pivotArea type="data" outline="0" fieldPosition="0">
        <references count="1">
          <reference field="4294967294" count="1" selected="0">
            <x v="1"/>
          </reference>
        </references>
      </pivotArea>
    </chartFormat>
    <chartFormat chart="7" format="16" series="1">
      <pivotArea type="data" outline="0" fieldPosition="0">
        <references count="1">
          <reference field="4294967294" count="1" selected="0">
            <x v="1"/>
          </reference>
        </references>
      </pivotArea>
    </chartFormat>
    <chartFormat chart="4" format="12" series="1">
      <pivotArea type="data" outline="0" fieldPosition="0">
        <references count="1">
          <reference field="4294967294" count="1" selected="0">
            <x v="1"/>
          </reference>
        </references>
      </pivotArea>
    </chartFormat>
    <chartFormat chart="9" format="23" series="1">
      <pivotArea type="data" outline="0" fieldPosition="0">
        <references count="1">
          <reference field="4294967294" count="1" selected="0">
            <x v="2"/>
          </reference>
        </references>
      </pivotArea>
    </chartFormat>
    <chartFormat chart="7" format="19" series="1">
      <pivotArea type="data" outline="0" fieldPosition="0">
        <references count="1">
          <reference field="4294967294" count="1" selected="0">
            <x v="2"/>
          </reference>
        </references>
      </pivotArea>
    </chartFormat>
    <chartFormat chart="4" format="15" series="1">
      <pivotArea type="data" outline="0" fieldPosition="0">
        <references count="1">
          <reference field="4294967294" count="1" selected="0">
            <x v="2"/>
          </reference>
        </references>
      </pivotArea>
    </chartFormat>
    <chartFormat chart="15" format="20" series="1">
      <pivotArea type="data" outline="0" fieldPosition="0">
        <references count="1">
          <reference field="4294967294" count="1" selected="0">
            <x v="0"/>
          </reference>
        </references>
      </pivotArea>
    </chartFormat>
    <chartFormat chart="15" format="21" series="1">
      <pivotArea type="data" outline="0" fieldPosition="0">
        <references count="1">
          <reference field="4294967294" count="1" selected="0">
            <x v="1"/>
          </reference>
        </references>
      </pivotArea>
    </chartFormat>
    <chartFormat chart="15" format="23" series="1">
      <pivotArea type="data" outline="0" fieldPosition="0">
        <references count="1">
          <reference field="4294967294" count="1" selected="0">
            <x v="2"/>
          </reference>
        </references>
      </pivotArea>
    </chartFormat>
    <chartFormat chart="4" format="16" series="1">
      <pivotArea type="data" outline="0" fieldPosition="0">
        <references count="1">
          <reference field="4294967294" count="1" selected="0">
            <x v="3"/>
          </reference>
        </references>
      </pivotArea>
    </chartFormat>
    <chartFormat chart="15" format="24"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100-00000C000000}" name="trend F" cacheId="44"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19">
  <location ref="A3:D34" firstHeaderRow="0" firstDataRow="1" firstDataCol="1"/>
  <pivotFields count="21">
    <pivotField axis="axisRow"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dataField="1" showAll="0"/>
    <pivotField showAll="0"/>
    <pivotField dataField="1" showAll="0"/>
    <pivotField dataField="1" showAll="0"/>
    <pivotField showAll="0"/>
    <pivotField showAll="0"/>
    <pivotField showAll="0"/>
    <pivotField showAll="0" defaultSubtotal="0"/>
    <pivotField showAll="0" defaultSubtotal="0"/>
    <pivotField showAll="0" defaultSubtotal="0">
      <items count="5">
        <item x="4"/>
        <item sd="0" x="0"/>
        <item sd="0" x="1"/>
        <item sd="0" x="2"/>
        <item sd="0" x="3"/>
      </items>
    </pivotField>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Fields count="1">
    <field x="-2"/>
  </colFields>
  <colItems count="3">
    <i>
      <x/>
    </i>
    <i i="1">
      <x v="1"/>
    </i>
    <i i="2">
      <x v="2"/>
    </i>
  </colItems>
  <dataFields count="3">
    <dataField name="Total_Calls" fld="11" baseField="0" baseItem="8"/>
    <dataField name="Total_Online_calls" fld="13" baseField="0" baseItem="11"/>
    <dataField name="Total_Offline_calls" fld="14" baseField="0" baseItem="11"/>
  </dataFields>
  <chartFormats count="6">
    <chartFormat chart="4" format="9" series="1">
      <pivotArea type="data" outline="0" fieldPosition="0">
        <references count="1">
          <reference field="4294967294" count="1" selected="0">
            <x v="0"/>
          </reference>
        </references>
      </pivotArea>
    </chartFormat>
    <chartFormat chart="4" format="12" series="1">
      <pivotArea type="data" outline="0" fieldPosition="0">
        <references count="1">
          <reference field="4294967294" count="1" selected="0">
            <x v="1"/>
          </reference>
        </references>
      </pivotArea>
    </chartFormat>
    <chartFormat chart="4" format="13" series="1">
      <pivotArea type="data" outline="0" fieldPosition="0">
        <references count="1">
          <reference field="4294967294" count="1" selected="0">
            <x v="2"/>
          </reference>
        </references>
      </pivotArea>
    </chartFormat>
    <chartFormat chart="15" format="17" series="1">
      <pivotArea type="data" outline="0" fieldPosition="0">
        <references count="1">
          <reference field="4294967294" count="1" selected="0">
            <x v="0"/>
          </reference>
        </references>
      </pivotArea>
    </chartFormat>
    <chartFormat chart="15" format="18" series="1">
      <pivotArea type="data" outline="0" fieldPosition="0">
        <references count="1">
          <reference field="4294967294" count="1" selected="0">
            <x v="1"/>
          </reference>
        </references>
      </pivotArea>
    </chartFormat>
    <chartFormat chart="15" format="19"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FLeads" cacheId="44"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12">
  <location ref="A37:B41" firstHeaderRow="1" firstDataRow="1" firstDataCol="1"/>
  <pivotFields count="21">
    <pivotField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items count="4">
        <item x="2"/>
        <item x="1"/>
        <item x="0"/>
        <item t="default"/>
      </items>
    </pivotField>
    <pivotField axis="axisRow" showAll="0">
      <items count="4">
        <item x="0"/>
        <item x="1"/>
        <item x="2"/>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2"/>
  </rowFields>
  <rowItems count="4">
    <i>
      <x/>
    </i>
    <i>
      <x v="1"/>
    </i>
    <i>
      <x v="2"/>
    </i>
    <i t="grand">
      <x/>
    </i>
  </rowItems>
  <colItems count="1">
    <i/>
  </colItems>
  <dataFields count="1">
    <dataField name="Sum of Leads" fld="8" baseField="0" baseItem="0"/>
  </dataFields>
  <chartFormats count="2">
    <chartFormat chart="3" format="6" series="1">
      <pivotArea type="data" outline="0" fieldPosition="0">
        <references count="1">
          <reference field="4294967294" count="1" selected="0">
            <x v="0"/>
          </reference>
        </references>
      </pivotArea>
    </chartFormat>
    <chartFormat chart="8"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100-000005000000}" name="PivotTable3" cacheId="4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00:B104" firstHeaderRow="1" firstDataRow="1" firstDataCol="1"/>
  <pivotFields count="21">
    <pivotField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dataField="1" showAll="0" defaultSubtotal="0"/>
    <pivotField showAll="0" defaultSubtotal="0">
      <items count="5">
        <item x="0"/>
        <item x="1"/>
        <item x="2"/>
        <item x="3"/>
        <item x="4"/>
      </items>
    </pivotField>
  </pivotFields>
  <rowFields count="1">
    <field x="1"/>
  </rowFields>
  <rowItems count="4">
    <i>
      <x/>
    </i>
    <i>
      <x v="1"/>
    </i>
    <i>
      <x v="2"/>
    </i>
    <i t="grand">
      <x/>
    </i>
  </rowItems>
  <colItems count="1">
    <i/>
  </colItems>
  <dataFields count="1">
    <dataField name="Sum of budget"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Fcosts" cacheId="44"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13">
  <location ref="G39:I43" firstHeaderRow="0" firstDataRow="1" firstDataCol="1"/>
  <pivotFields count="21">
    <pivotField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items count="4">
        <item x="2"/>
        <item x="1"/>
        <item x="0"/>
        <item t="default"/>
      </items>
    </pivotField>
    <pivotField axis="axisRow" showAll="0">
      <items count="4">
        <item x="0"/>
        <item x="1"/>
        <item x="2"/>
        <item t="default"/>
      </items>
    </pivotField>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2"/>
  </rowFields>
  <rowItems count="4">
    <i>
      <x/>
    </i>
    <i>
      <x v="1"/>
    </i>
    <i>
      <x v="2"/>
    </i>
    <i t="grand">
      <x/>
    </i>
  </rowItems>
  <colFields count="1">
    <field x="-2"/>
  </colFields>
  <colItems count="2">
    <i>
      <x/>
    </i>
    <i i="1">
      <x v="1"/>
    </i>
  </colItems>
  <dataFields count="2">
    <dataField name="Sum of CPC_INR" fld="7" baseField="0" baseItem="0"/>
    <dataField name="Sum of CPL_INR" fld="9" baseField="0" baseItem="0"/>
  </dataFields>
  <chartFormats count="4">
    <chartFormat chart="2" format="8" series="1">
      <pivotArea type="data" outline="0" fieldPosition="0">
        <references count="1">
          <reference field="4294967294" count="1" selected="0">
            <x v="0"/>
          </reference>
        </references>
      </pivotArea>
    </chartFormat>
    <chartFormat chart="2" format="11" series="1">
      <pivotArea type="data" outline="0" fieldPosition="0">
        <references count="1">
          <reference field="4294967294" count="1" selected="0">
            <x v="1"/>
          </reference>
        </references>
      </pivotArea>
    </chartFormat>
    <chartFormat chart="7" format="15" series="1">
      <pivotArea type="data" outline="0" fieldPosition="0">
        <references count="1">
          <reference field="4294967294" count="1" selected="0">
            <x v="0"/>
          </reference>
        </references>
      </pivotArea>
    </chartFormat>
    <chartFormat chart="7" format="1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100-00000A000000}" name="PivotTable8" cacheId="4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F106:J110" firstHeaderRow="0" firstDataRow="1" firstDataCol="1"/>
  <pivotFields count="21">
    <pivotField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dataField="1" showAll="0"/>
    <pivotField dataField="1" showAll="0"/>
    <pivotField dataField="1" showAll="0"/>
    <pivotField showAll="0"/>
    <pivotField showAll="0"/>
    <pivotField showAll="0"/>
    <pivotField showAll="0"/>
    <pivotField showAll="0"/>
    <pivotField showAll="0" defaultSubtotal="0"/>
    <pivotField showAll="0" defaultSubtotal="0"/>
    <pivotField showAll="0" defaultSubtotal="0">
      <items count="5">
        <item x="4"/>
        <item x="0"/>
        <item x="1"/>
        <item x="2"/>
        <item x="3"/>
      </items>
    </pivotField>
  </pivotFields>
  <rowFields count="1">
    <field x="1"/>
  </rowFields>
  <rowItems count="4">
    <i>
      <x/>
    </i>
    <i>
      <x v="1"/>
    </i>
    <i>
      <x v="2"/>
    </i>
    <i t="grand">
      <x/>
    </i>
  </rowItems>
  <colFields count="1">
    <field x="-2"/>
  </colFields>
  <colItems count="4">
    <i>
      <x/>
    </i>
    <i i="1">
      <x v="1"/>
    </i>
    <i i="2">
      <x v="2"/>
    </i>
    <i i="3">
      <x v="3"/>
    </i>
  </colItems>
  <dataFields count="4">
    <dataField name="Sum of Call_Conversion" fld="11" baseField="0" baseItem="0"/>
    <dataField name="Max of Lead_To_Call" fld="12" subtotal="max" baseField="1" baseItem="0"/>
    <dataField name="Sum of Leads" fld="8" baseField="0" baseItem="0"/>
    <dataField name="Sum of Traffic_to_Lead"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Fcallstype" cacheId="44"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13">
  <location ref="J46:L50" firstHeaderRow="0" firstDataRow="1" firstDataCol="1"/>
  <pivotFields count="21">
    <pivotField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items count="4">
        <item x="2"/>
        <item x="1"/>
        <item x="0"/>
        <item t="default"/>
      </items>
    </pivotField>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defaultSubtotal="0"/>
    <pivotField showAll="0" defaultSubtotal="0"/>
    <pivotField showAll="0" defaultSubtotal="0">
      <items count="5">
        <item x="0"/>
        <item x="1"/>
        <item x="2"/>
        <item x="3"/>
        <item x="4"/>
      </items>
    </pivotField>
  </pivotFields>
  <rowFields count="1">
    <field x="2"/>
  </rowFields>
  <rowItems count="4">
    <i>
      <x/>
    </i>
    <i>
      <x v="1"/>
    </i>
    <i>
      <x v="2"/>
    </i>
    <i t="grand">
      <x/>
    </i>
  </rowItems>
  <colFields count="1">
    <field x="-2"/>
  </colFields>
  <colItems count="2">
    <i>
      <x/>
    </i>
    <i i="1">
      <x v="1"/>
    </i>
  </colItems>
  <dataFields count="2">
    <dataField name="Total_Revenue_from_online" fld="15" baseField="1" baseItem="0"/>
    <dataField name="Total_Revenue_from_Offline" fld="16" baseField="1"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17" series="1">
      <pivotArea type="data" outline="0" fieldPosition="0">
        <references count="1">
          <reference field="4294967294" count="1" selected="0">
            <x v="0"/>
          </reference>
        </references>
      </pivotArea>
    </chartFormat>
    <chartFormat chart="3" format="18" series="1">
      <pivotArea type="data" outline="0" fieldPosition="0">
        <references count="1">
          <reference field="4294967294" count="1" selected="0">
            <x v="1"/>
          </reference>
        </references>
      </pivotArea>
    </chartFormat>
    <chartFormat chart="9" format="21" series="1">
      <pivotArea type="data" outline="0" fieldPosition="0">
        <references count="1">
          <reference field="4294967294" count="1" selected="0">
            <x v="0"/>
          </reference>
        </references>
      </pivotArea>
    </chartFormat>
    <chartFormat chart="9" format="2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0100-000007000000}" name="PivotTable5" cacheId="4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F99:H103" firstHeaderRow="0" firstDataRow="1" firstDataCol="1"/>
  <pivotFields count="21">
    <pivotField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defaultSubtotal="0">
      <items count="5">
        <item x="0"/>
        <item x="1"/>
        <item x="2"/>
        <item x="3"/>
        <item x="4"/>
      </items>
    </pivotField>
  </pivotFields>
  <rowFields count="1">
    <field x="1"/>
  </rowFields>
  <rowItems count="4">
    <i>
      <x/>
    </i>
    <i>
      <x v="1"/>
    </i>
    <i>
      <x v="2"/>
    </i>
    <i t="grand">
      <x/>
    </i>
  </rowItems>
  <colFields count="1">
    <field x="-2"/>
  </colFields>
  <colItems count="2">
    <i>
      <x/>
    </i>
    <i i="1">
      <x v="1"/>
    </i>
  </colItems>
  <dataFields count="2">
    <dataField name="Sum of budget" fld="19" baseField="0" baseItem="0"/>
    <dataField name="Sum of Total_Revenue"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0100-000004000000}" name="Google Trend" cacheId="1"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18">
  <location ref="I59:L95" firstHeaderRow="0" firstDataRow="1" firstDataCol="1"/>
  <pivotFields count="22">
    <pivotField axis="axisRow"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dataField="1" showAll="0"/>
    <pivotField dataField="1" showAll="0"/>
    <pivotField showAll="0"/>
    <pivotField showAll="0"/>
    <pivotField showAll="0"/>
    <pivotField showAll="0"/>
    <pivotField showAll="0" defaultSubtotal="0"/>
    <pivotField showAll="0" defaultSubtotal="0"/>
    <pivotField axis="axisRow" showAll="0" defaultSubtotal="0">
      <items count="5">
        <item x="0"/>
        <item x="1"/>
        <item x="2"/>
        <item x="3"/>
        <item x="4"/>
      </items>
    </pivotField>
  </pivotFields>
  <rowFields count="2">
    <field x="21"/>
    <field x="0"/>
  </rowFields>
  <rowItems count="36">
    <i>
      <x/>
    </i>
    <i r="1">
      <x/>
    </i>
    <i r="1">
      <x v="1"/>
    </i>
    <i r="1">
      <x v="2"/>
    </i>
    <i r="1">
      <x v="3"/>
    </i>
    <i r="1">
      <x v="4"/>
    </i>
    <i r="1">
      <x v="5"/>
    </i>
    <i r="1">
      <x v="6"/>
    </i>
    <i>
      <x v="1"/>
    </i>
    <i r="1">
      <x v="7"/>
    </i>
    <i r="1">
      <x v="8"/>
    </i>
    <i r="1">
      <x v="9"/>
    </i>
    <i r="1">
      <x v="10"/>
    </i>
    <i r="1">
      <x v="11"/>
    </i>
    <i r="1">
      <x v="12"/>
    </i>
    <i r="1">
      <x v="13"/>
    </i>
    <i>
      <x v="2"/>
    </i>
    <i r="1">
      <x v="14"/>
    </i>
    <i r="1">
      <x v="15"/>
    </i>
    <i r="1">
      <x v="16"/>
    </i>
    <i r="1">
      <x v="17"/>
    </i>
    <i r="1">
      <x v="18"/>
    </i>
    <i r="1">
      <x v="19"/>
    </i>
    <i r="1">
      <x v="20"/>
    </i>
    <i>
      <x v="3"/>
    </i>
    <i r="1">
      <x v="21"/>
    </i>
    <i r="1">
      <x v="22"/>
    </i>
    <i r="1">
      <x v="23"/>
    </i>
    <i r="1">
      <x v="24"/>
    </i>
    <i r="1">
      <x v="25"/>
    </i>
    <i r="1">
      <x v="26"/>
    </i>
    <i r="1">
      <x v="27"/>
    </i>
    <i>
      <x v="4"/>
    </i>
    <i r="1">
      <x v="28"/>
    </i>
    <i r="1">
      <x v="29"/>
    </i>
    <i t="grand">
      <x/>
    </i>
  </rowItems>
  <colFields count="1">
    <field x="-2"/>
  </colFields>
  <colItems count="3">
    <i>
      <x/>
    </i>
    <i i="1">
      <x v="1"/>
    </i>
    <i i="2">
      <x v="2"/>
    </i>
  </colItems>
  <dataFields count="3">
    <dataField name="Total_Calls_From_google" fld="11" baseField="0" baseItem="0"/>
    <dataField name="Sum of Type_of_Call_Online" fld="13" baseField="0" baseItem="0"/>
    <dataField name="Sum of Type_of_Call_Offline" fld="14" baseField="0" baseItem="0"/>
  </dataFields>
  <chartFormats count="6">
    <chartFormat chart="10" format="26" series="1">
      <pivotArea type="data" outline="0" fieldPosition="0">
        <references count="1">
          <reference field="4294967294" count="1" selected="0">
            <x v="0"/>
          </reference>
        </references>
      </pivotArea>
    </chartFormat>
    <chartFormat chart="10" format="27" series="1">
      <pivotArea type="data" outline="0" fieldPosition="0">
        <references count="1">
          <reference field="4294967294" count="1" selected="0">
            <x v="1"/>
          </reference>
        </references>
      </pivotArea>
    </chartFormat>
    <chartFormat chart="10" format="28" series="1">
      <pivotArea type="data" outline="0" fieldPosition="0">
        <references count="1">
          <reference field="4294967294" count="1" selected="0">
            <x v="2"/>
          </reference>
        </references>
      </pivotArea>
    </chartFormat>
    <chartFormat chart="13" format="32" series="1">
      <pivotArea type="data" outline="0" fieldPosition="0">
        <references count="1">
          <reference field="4294967294" count="1" selected="0">
            <x v="0"/>
          </reference>
        </references>
      </pivotArea>
    </chartFormat>
    <chartFormat chart="13" format="33" series="1">
      <pivotArea type="data" outline="0" fieldPosition="0">
        <references count="1">
          <reference field="4294967294" count="1" selected="0">
            <x v="1"/>
          </reference>
        </references>
      </pivotArea>
    </chartFormat>
    <chartFormat chart="13" format="34"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000000-0007-0000-0100-000009000000}" name="PivotTable7" cacheId="44"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6">
  <location ref="A58:D89" firstHeaderRow="0" firstDataRow="1" firstDataCol="1"/>
  <pivotFields count="21">
    <pivotField axis="axisRow"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dataField="1" showAll="0"/>
    <pivotField showAll="0"/>
    <pivotField showAll="0"/>
    <pivotField showAll="0"/>
    <pivotField showAll="0" defaultSubtotal="0"/>
    <pivotField showAll="0" defaultSubtotal="0"/>
    <pivotField showAll="0" defaultSubtotal="0">
      <items count="5">
        <item x="4"/>
        <item sd="0" x="0"/>
        <item sd="0" x="1"/>
        <item sd="0" x="2"/>
        <item sd="0" x="3"/>
      </items>
    </pivotField>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Fields count="1">
    <field x="-2"/>
  </colFields>
  <colItems count="3">
    <i>
      <x/>
    </i>
    <i i="1">
      <x v="1"/>
    </i>
    <i i="2">
      <x v="2"/>
    </i>
  </colItems>
  <dataFields count="3">
    <dataField name="Total_Calls" fld="11" baseField="0" baseItem="8"/>
    <dataField name="Online_Calls" fld="13" baseField="0" baseItem="8"/>
    <dataField name="Offline_Calls" fld="14" baseField="0" baseItem="8"/>
  </dataFields>
  <chartFormats count="3">
    <chartFormat chart="4" format="9" series="1">
      <pivotArea type="data" outline="0" fieldPosition="0">
        <references count="1">
          <reference field="4294967294" count="1" selected="0">
            <x v="0"/>
          </reference>
        </references>
      </pivotArea>
    </chartFormat>
    <chartFormat chart="4" format="10" series="1">
      <pivotArea type="data" outline="0" fieldPosition="0">
        <references count="1">
          <reference field="4294967294" count="1" selected="0">
            <x v="1"/>
          </reference>
        </references>
      </pivotArea>
    </chartFormat>
    <chartFormat chart="4" format="11"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000000-0007-0000-0100-000006000000}" name="PivotTable4" cacheId="4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F3:H7" firstHeaderRow="0" firstDataRow="1" firstDataCol="1"/>
  <pivotFields count="21">
    <pivotField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xis="axisRow" showAll="0">
      <items count="4">
        <item x="2"/>
        <item x="1"/>
        <item x="0"/>
        <item t="default"/>
      </items>
    </pivotField>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5">
        <item x="4"/>
        <item x="0"/>
        <item x="1"/>
        <item x="2"/>
        <item x="3"/>
      </items>
    </pivotField>
  </pivotFields>
  <rowFields count="1">
    <field x="1"/>
  </rowFields>
  <rowItems count="4">
    <i>
      <x/>
    </i>
    <i>
      <x v="1"/>
    </i>
    <i>
      <x v="2"/>
    </i>
    <i t="grand">
      <x/>
    </i>
  </rowItems>
  <colFields count="1">
    <field x="-2"/>
  </colFields>
  <colItems count="2">
    <i>
      <x/>
    </i>
    <i i="1">
      <x v="1"/>
    </i>
  </colItems>
  <dataFields count="2">
    <dataField name="Sum of Impressions" fld="3" baseField="0" baseItem="0"/>
    <dataField name="Sum of Clicks_Traffic"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000000-0007-0000-0100-00000B000000}" name="PivotTable9"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K107:O110" firstHeaderRow="0" firstDataRow="1" firstDataCol="1"/>
  <pivotFields count="22">
    <pivotField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xis="axisRow" showAll="0">
      <items count="3">
        <item x="0"/>
        <item x="1"/>
        <item t="default"/>
      </items>
    </pivotField>
    <pivotField showAll="0"/>
    <pivotField showAll="0"/>
    <pivotField showAll="0"/>
    <pivotField showAll="0"/>
    <pivotField showAll="0"/>
    <pivotField showAll="0"/>
    <pivotField dataField="1" showAll="0"/>
    <pivotField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defaultSubtotal="0">
      <items count="5">
        <item x="0"/>
        <item x="1"/>
        <item x="2"/>
        <item x="3"/>
        <item x="4"/>
      </items>
    </pivotField>
  </pivotFields>
  <rowFields count="1">
    <field x="1"/>
  </rowFields>
  <rowItems count="3">
    <i>
      <x/>
    </i>
    <i>
      <x v="1"/>
    </i>
    <i t="grand">
      <x/>
    </i>
  </rowItems>
  <colFields count="1">
    <field x="-2"/>
  </colFields>
  <colItems count="4">
    <i>
      <x/>
    </i>
    <i i="1">
      <x v="1"/>
    </i>
    <i i="2">
      <x v="2"/>
    </i>
    <i i="3">
      <x v="3"/>
    </i>
  </colItems>
  <dataFields count="4">
    <dataField name="Sum of Calls" fld="11" baseField="0" baseItem="0"/>
    <dataField name="Max of Lead_to_Call" fld="12" subtotal="max" baseField="1" baseItem="0"/>
    <dataField name="Sum of Leads" fld="8" baseField="0" baseItem="0"/>
    <dataField name="Max of Traffic_to_Lead" fld="10" subtotal="max"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8" cacheId="4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9" firstHeaderRow="1" firstDataRow="1" firstDataCol="1"/>
  <pivotFields count="21">
    <pivotField axis="axisRow"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defaultSubtotal="0"/>
    <pivotField showAll="0" defaultSubtotal="0"/>
    <pivotField axis="axisRow" showAll="0" defaultSubtotal="0">
      <items count="5">
        <item n="1st week" sd="0" x="4"/>
        <item n="2nd week" sd="0" x="0"/>
        <item n="3rd week" sd="0" x="1"/>
        <item n="4th week" sd="0" x="2"/>
        <item n="5th week" sd="0" x="3"/>
      </items>
    </pivotField>
  </pivotFields>
  <rowFields count="2">
    <field x="20"/>
    <field x="0"/>
  </rowFields>
  <rowItems count="6">
    <i>
      <x/>
    </i>
    <i>
      <x v="1"/>
    </i>
    <i>
      <x v="2"/>
    </i>
    <i>
      <x v="3"/>
    </i>
    <i>
      <x v="4"/>
    </i>
    <i t="grand">
      <x/>
    </i>
  </rowItems>
  <colItems count="1">
    <i/>
  </colItems>
  <dataFields count="1">
    <dataField name="Sum of Total_Revenue"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000000-0007-0000-0400-000001000000}" name="PivotTable9" cacheId="44"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location ref="E3:F9" firstHeaderRow="1" firstDataRow="1" firstDataCol="1"/>
  <pivotFields count="21">
    <pivotField axis="axisRow"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defaultSubtotal="0"/>
    <pivotField showAll="0" defaultSubtotal="0"/>
    <pivotField axis="axisRow" showAll="0" defaultSubtotal="0">
      <items count="5">
        <item n="1st week" sd="0" x="4"/>
        <item n="2nd week" sd="0" x="0"/>
        <item n="3rd week" sd="0" x="1"/>
        <item n="4th week" sd="0" x="2"/>
        <item n="5th week" sd="0" x="3"/>
      </items>
    </pivotField>
  </pivotFields>
  <rowFields count="2">
    <field x="20"/>
    <field x="0"/>
  </rowFields>
  <rowItems count="6">
    <i>
      <x/>
    </i>
    <i>
      <x v="1"/>
    </i>
    <i>
      <x v="2"/>
    </i>
    <i>
      <x v="3"/>
    </i>
    <i>
      <x v="4"/>
    </i>
    <i t="grand">
      <x/>
    </i>
  </rowItems>
  <colItems count="1">
    <i/>
  </colItems>
  <dataFields count="1">
    <dataField name="Sum of Total_Revenue"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000000-0007-0000-0500-000004000000}" name="PivotTable20" cacheId="1"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location ref="A32:A38" firstHeaderRow="1" firstDataRow="1" firstDataCol="1"/>
  <pivotFields count="22">
    <pivotField axis="axisRow"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axis="axisRow" showAll="0" defaultSubtotal="0">
      <items count="5">
        <item sd="0" x="0"/>
        <item sd="0" x="1"/>
        <item sd="0" x="2"/>
        <item sd="0" x="3"/>
        <item sd="0" x="4"/>
      </items>
    </pivotField>
  </pivotFields>
  <rowFields count="2">
    <field x="21"/>
    <field x="0"/>
  </rowFields>
  <rowItems count="6">
    <i>
      <x/>
    </i>
    <i>
      <x v="1"/>
    </i>
    <i>
      <x v="2"/>
    </i>
    <i>
      <x v="3"/>
    </i>
    <i>
      <x v="4"/>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000000-0007-0000-0500-000003000000}" name="gtypecall" cacheId="1"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8">
  <location ref="N3:P7" firstHeaderRow="0" firstDataRow="1" firstDataCol="1"/>
  <pivotFields count="22">
    <pivotField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items count="3">
        <item x="0"/>
        <item x="1"/>
        <item t="default"/>
      </items>
    </pivotField>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defaultSubtotal="0"/>
    <pivotField showAll="0" defaultSubtotal="0"/>
    <pivotField showAll="0" defaultSubtotal="0">
      <items count="5">
        <item x="0"/>
        <item x="1"/>
        <item x="2"/>
        <item x="3"/>
        <item x="4"/>
      </items>
    </pivotField>
  </pivotFields>
  <rowFields count="1">
    <field x="2"/>
  </rowFields>
  <rowItems count="4">
    <i>
      <x/>
    </i>
    <i>
      <x v="1"/>
    </i>
    <i>
      <x v="2"/>
    </i>
    <i t="grand">
      <x/>
    </i>
  </rowItems>
  <colFields count="1">
    <field x="-2"/>
  </colFields>
  <colItems count="2">
    <i>
      <x/>
    </i>
    <i i="1">
      <x v="1"/>
    </i>
  </colItems>
  <dataFields count="2">
    <dataField name="Sum of Revenue_from_online" fld="16" baseField="0" baseItem="0"/>
    <dataField name="Sum of Revenue_from_Offline" fld="17" baseField="0" baseItem="0"/>
  </dataFields>
  <chartFormats count="4">
    <chartFormat chart="2" format="18" series="1">
      <pivotArea type="data" outline="0" fieldPosition="0">
        <references count="1">
          <reference field="4294967294" count="1" selected="0">
            <x v="0"/>
          </reference>
        </references>
      </pivotArea>
    </chartFormat>
    <chartFormat chart="2" format="19" series="1">
      <pivotArea type="data" outline="0" fieldPosition="0">
        <references count="1">
          <reference field="4294967294" count="1" selected="0">
            <x v="1"/>
          </reference>
        </references>
      </pivotArea>
    </chartFormat>
    <chartFormat chart="5" format="22" series="1">
      <pivotArea type="data" outline="0" fieldPosition="0">
        <references count="1">
          <reference field="4294967294" count="1" selected="0">
            <x v="0"/>
          </reference>
        </references>
      </pivotArea>
    </chartFormat>
    <chartFormat chart="5" format="2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gCosts" cacheId="1"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9">
  <location ref="I2:L6" firstHeaderRow="0" firstDataRow="1" firstDataCol="1"/>
  <pivotFields count="22">
    <pivotField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items count="3">
        <item x="0"/>
        <item x="1"/>
        <item t="default"/>
      </items>
    </pivotField>
    <pivotField axis="axisRow" showAll="0">
      <items count="4">
        <item x="0"/>
        <item x="1"/>
        <item x="2"/>
        <item t="default"/>
      </items>
    </pivotField>
    <pivotField showAll="0"/>
    <pivotField showAll="0"/>
    <pivotField showAll="0"/>
    <pivotField showAll="0"/>
    <pivotField dataField="1" showAll="0"/>
    <pivotField showAll="0"/>
    <pivotField dataField="1" showAll="0"/>
    <pivotField showAll="0"/>
    <pivotField showAll="0"/>
    <pivotField showAll="0"/>
    <pivotField showAll="0"/>
    <pivotField showAll="0"/>
    <pivotField dataField="1"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2"/>
  </rowFields>
  <rowItems count="4">
    <i>
      <x/>
    </i>
    <i>
      <x v="1"/>
    </i>
    <i>
      <x v="2"/>
    </i>
    <i t="grand">
      <x/>
    </i>
  </rowItems>
  <colFields count="1">
    <field x="-2"/>
  </colFields>
  <colItems count="3">
    <i>
      <x/>
    </i>
    <i i="1">
      <x v="1"/>
    </i>
    <i i="2">
      <x v="2"/>
    </i>
  </colItems>
  <dataFields count="3">
    <dataField name="sum_of_CPC" fld="7" baseField="0" baseItem="15724792"/>
    <dataField name="Sum of CPL" fld="9" baseField="0" baseItem="15724792"/>
    <dataField name="Sum of CAC" fld="15" baseField="0" baseItem="0"/>
  </dataFields>
  <chartFormats count="6">
    <chartFormat chart="2" format="23" series="1">
      <pivotArea type="data" outline="0" fieldPosition="0">
        <references count="1">
          <reference field="4294967294" count="1" selected="0">
            <x v="0"/>
          </reference>
        </references>
      </pivotArea>
    </chartFormat>
    <chartFormat chart="2" format="24" series="1">
      <pivotArea type="data" outline="0" fieldPosition="0">
        <references count="1">
          <reference field="4294967294" count="1" selected="0">
            <x v="1"/>
          </reference>
        </references>
      </pivotArea>
    </chartFormat>
    <chartFormat chart="2" format="25" series="1">
      <pivotArea type="data" outline="0" fieldPosition="0">
        <references count="1">
          <reference field="4294967294" count="1" selected="0">
            <x v="2"/>
          </reference>
        </references>
      </pivotArea>
    </chartFormat>
    <chartFormat chart="5" format="29" series="1">
      <pivotArea type="data" outline="0" fieldPosition="0">
        <references count="1">
          <reference field="4294967294" count="1" selected="0">
            <x v="0"/>
          </reference>
        </references>
      </pivotArea>
    </chartFormat>
    <chartFormat chart="5" format="30" series="1">
      <pivotArea type="data" outline="0" fieldPosition="0">
        <references count="1">
          <reference field="4294967294" count="1" selected="0">
            <x v="1"/>
          </reference>
        </references>
      </pivotArea>
    </chartFormat>
    <chartFormat chart="5" format="31"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gleads" cacheId="1"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8">
  <location ref="A2:B6" firstHeaderRow="1" firstDataRow="1" firstDataCol="1"/>
  <pivotFields count="22">
    <pivotField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items count="3">
        <item x="0"/>
        <item x="1"/>
        <item t="default"/>
      </items>
    </pivotField>
    <pivotField axis="axisRow" showAll="0">
      <items count="4">
        <item x="0"/>
        <item x="1"/>
        <item x="2"/>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2"/>
  </rowFields>
  <rowItems count="4">
    <i>
      <x/>
    </i>
    <i>
      <x v="1"/>
    </i>
    <i>
      <x v="2"/>
    </i>
    <i t="grand">
      <x/>
    </i>
  </rowItems>
  <colItems count="1">
    <i/>
  </colItems>
  <dataFields count="1">
    <dataField name="%Leads" fld="8" baseField="2" baseItem="1"/>
  </dataFields>
  <chartFormats count="2">
    <chartFormat chart="2" format="11" series="1">
      <pivotArea type="data" outline="0" fieldPosition="0">
        <references count="1">
          <reference field="4294967294" count="1" selected="0">
            <x v="0"/>
          </reference>
        </references>
      </pivotArea>
    </chartFormat>
    <chartFormat chart="5"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000000-0007-0000-0500-000002000000}" name="google trend" cacheId="1"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8">
  <location ref="C22:G26" firstHeaderRow="0" firstDataRow="1" firstDataCol="1"/>
  <pivotFields count="22">
    <pivotField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items count="3">
        <item x="0"/>
        <item x="1"/>
        <item t="default"/>
      </items>
    </pivotField>
    <pivotField axis="axisRow" showAll="0">
      <items count="4">
        <item x="0"/>
        <item x="1"/>
        <item x="2"/>
        <item t="default"/>
      </items>
    </pivotField>
    <pivotField showAll="0"/>
    <pivotField dataField="1" showAll="0"/>
    <pivotField dataField="1"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defaultSubtotal="0"/>
    <pivotField dataField="1" showAll="0" defaultSubtotal="0"/>
    <pivotField showAll="0" defaultSubtotal="0">
      <items count="5">
        <item x="0"/>
        <item x="1"/>
        <item x="2"/>
        <item x="3"/>
        <item x="4"/>
      </items>
    </pivotField>
  </pivotFields>
  <rowFields count="1">
    <field x="2"/>
  </rowFields>
  <rowItems count="4">
    <i>
      <x/>
    </i>
    <i>
      <x v="1"/>
    </i>
    <i>
      <x v="2"/>
    </i>
    <i t="grand">
      <x/>
    </i>
  </rowItems>
  <colFields count="1">
    <field x="-2"/>
  </colFields>
  <colItems count="4">
    <i>
      <x/>
    </i>
    <i i="1">
      <x v="1"/>
    </i>
    <i i="2">
      <x v="2"/>
    </i>
    <i i="3">
      <x v="3"/>
    </i>
  </colItems>
  <dataFields count="4">
    <dataField name="Total Impressions" fld="4" baseField="2" baseItem="0"/>
    <dataField name="Total Clicks_Traffic" fld="5" baseField="2" baseItem="0"/>
    <dataField name="Total Calls" fld="11" baseField="2" baseItem="0"/>
    <dataField name="Total budget" fld="20" baseField="2" baseItem="0"/>
  </dataFields>
  <chartFormats count="8">
    <chartFormat chart="2" format="32" series="1">
      <pivotArea type="data" outline="0" fieldPosition="0">
        <references count="1">
          <reference field="4294967294" count="1" selected="0">
            <x v="0"/>
          </reference>
        </references>
      </pivotArea>
    </chartFormat>
    <chartFormat chart="2" format="33" series="1">
      <pivotArea type="data" outline="0" fieldPosition="0">
        <references count="1">
          <reference field="4294967294" count="1" selected="0">
            <x v="1"/>
          </reference>
        </references>
      </pivotArea>
    </chartFormat>
    <chartFormat chart="2" format="35" series="1">
      <pivotArea type="data" outline="0" fieldPosition="0">
        <references count="1">
          <reference field="4294967294" count="1" selected="0">
            <x v="2"/>
          </reference>
        </references>
      </pivotArea>
    </chartFormat>
    <chartFormat chart="5" format="40" series="1">
      <pivotArea type="data" outline="0" fieldPosition="0">
        <references count="1">
          <reference field="4294967294" count="1" selected="0">
            <x v="0"/>
          </reference>
        </references>
      </pivotArea>
    </chartFormat>
    <chartFormat chart="5" format="41" series="1">
      <pivotArea type="data" outline="0" fieldPosition="0">
        <references count="1">
          <reference field="4294967294" count="1" selected="0">
            <x v="1"/>
          </reference>
        </references>
      </pivotArea>
    </chartFormat>
    <chartFormat chart="5" format="43" series="1">
      <pivotArea type="data" outline="0" fieldPosition="0">
        <references count="1">
          <reference field="4294967294" count="1" selected="0">
            <x v="2"/>
          </reference>
        </references>
      </pivotArea>
    </chartFormat>
    <chartFormat chart="2" format="36" series="1">
      <pivotArea type="data" outline="0" fieldPosition="0">
        <references count="1">
          <reference field="4294967294" count="1" selected="0">
            <x v="3"/>
          </reference>
        </references>
      </pivotArea>
    </chartFormat>
    <chartFormat chart="5" format="44"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ESKTOP-1HIM1PK_SQLEXPRESS Allo FacebookRaw" connectionId="1" xr16:uid="{00000000-0016-0000-0000-000000000000}" autoFormatId="16" applyNumberFormats="0" applyBorderFormats="0" applyFontFormats="0" applyPatternFormats="0" applyAlignmentFormats="0" applyWidthHeightFormats="0">
  <queryTableRefresh nextId="22" unboundColumnsRight="3">
    <queryTableFields count="20">
      <queryTableField id="1" name="Date" tableColumnId="1"/>
      <queryTableField id="2" name="Campaign_Name" tableColumnId="2"/>
      <queryTableField id="3" name="Ad_Set_Name" tableColumnId="3"/>
      <queryTableField id="4" name="Impressions" tableColumnId="4"/>
      <queryTableField id="5" name="Clicks_Traffic" tableColumnId="5"/>
      <queryTableField id="6" name="CTR" tableColumnId="6"/>
      <queryTableField id="7" name="Cost_INR" tableColumnId="7"/>
      <queryTableField id="8" name="CPC_INR" tableColumnId="8"/>
      <queryTableField id="9" name="Leads" tableColumnId="9"/>
      <queryTableField id="10" name="CPL_INR" tableColumnId="10"/>
      <queryTableField id="11" name="Traffic_to_Lead" tableColumnId="11"/>
      <queryTableField id="12" name="Call_Conversion" tableColumnId="12"/>
      <queryTableField id="13" name="Lead_To_Call" tableColumnId="13"/>
      <queryTableField id="14" name="Type_of_Call_Online" tableColumnId="14"/>
      <queryTableField id="15" name="Type_of_Call_Offline" tableColumnId="15"/>
      <queryTableField id="16" name="Revenue_from_online" tableColumnId="16"/>
      <queryTableField id="17" name="Revenue_from_Offline" tableColumnId="17"/>
      <queryTableField id="18" dataBound="0" tableColumnId="18"/>
      <queryTableField id="20" dataBound="0" tableColumnId="19"/>
      <queryTableField id="21" dataBound="0" tableColumnId="2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ESKTOP-1HIM1PK_SQLEXPRESS Allo GoogleRaw" connectionId="2" xr16:uid="{DB04AC6E-D901-41B7-906D-CC231391DEF5}" autoFormatId="16" applyNumberFormats="0" applyBorderFormats="0" applyFontFormats="0" applyPatternFormats="0" applyAlignmentFormats="0" applyWidthHeightFormats="0">
  <queryTableRefresh nextId="23" unboundColumnsRight="3">
    <queryTableFields count="21">
      <queryTableField id="1" name="Date" tableColumnId="1"/>
      <queryTableField id="2" name="Campaign_Name" tableColumnId="2"/>
      <queryTableField id="3" name="Ad_Set_Name" tableColumnId="3"/>
      <queryTableField id="4" name="Cost_INR" tableColumnId="4"/>
      <queryTableField id="5" name="Impressions" tableColumnId="5"/>
      <queryTableField id="6" name="Clicks_Traffic" tableColumnId="6"/>
      <queryTableField id="7" name="CTR" tableColumnId="7"/>
      <queryTableField id="8" name="CPC_INR" tableColumnId="8"/>
      <queryTableField id="9" name="Leads" tableColumnId="9"/>
      <queryTableField id="10" name="CPL_INR" tableColumnId="10"/>
      <queryTableField id="11" name="Traffic_to_Lead" tableColumnId="11"/>
      <queryTableField id="12" name="Calls" tableColumnId="12"/>
      <queryTableField id="13" name="Lead_to_Call" tableColumnId="13"/>
      <queryTableField id="14" name="Type_of_Call_Online" tableColumnId="14"/>
      <queryTableField id="15" name="Type_of_Call_Offline" tableColumnId="15"/>
      <queryTableField id="16" name="CAC" tableColumnId="16"/>
      <queryTableField id="17" name="Revenue_from_online" tableColumnId="17"/>
      <queryTableField id="18" name="Revenue_from_Offline" tableColumnId="18"/>
      <queryTableField id="19" dataBound="0" tableColumnId="19"/>
      <queryTableField id="22" dataBound="0" tableColumnId="23"/>
      <queryTableField id="20" dataBound="0"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2" xr10:uid="{00000000-0013-0000-FFFF-FFFF01000000}" sourceName="Date2">
  <pivotTables>
    <pivotTable tabId="10" name="trend F"/>
    <pivotTable tabId="10" name="PivotTable7"/>
    <pivotTable tabId="10" name="Fcallstype"/>
    <pivotTable tabId="10" name="Fcosts"/>
    <pivotTable tabId="10" name="FLeads"/>
    <pivotTable tabId="10" name="Fsetwise m,c,c,c"/>
  </pivotTables>
  <data>
    <tabular pivotCacheId="1">
      <items count="5">
        <i x="4" s="1"/>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mpaign_Name" xr10:uid="{00000000-0013-0000-FFFF-FFFF02000000}" sourceName="Campaign_Name">
  <pivotTables>
    <pivotTable tabId="10" name="FLeads"/>
    <pivotTable tabId="10" name="Fsetwise m,c,c,c"/>
    <pivotTable tabId="10" name="Fcallstype"/>
    <pivotTable tabId="10" name="Fcosts"/>
    <pivotTable tabId="10" name="trend F"/>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mpaign_Name1" xr10:uid="{00000000-0013-0000-FFFF-FFFF03000000}" sourceName="Campaign_Name">
  <pivotTables>
    <pivotTable tabId="10" name="Google Trend"/>
    <pivotTable tabId="15" name="gCosts"/>
    <pivotTable tabId="15" name="gleads"/>
    <pivotTable tabId="15" name="google trend"/>
    <pivotTable tabId="15" name="gtypecall"/>
    <pivotTable tabId="15" name="PivotTable20"/>
  </pivotTables>
  <data>
    <tabular pivotCacheId="2">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21" xr10:uid="{00000000-0013-0000-FFFF-FFFF04000000}" sourceName="Date2">
  <pivotTables>
    <pivotTable tabId="15" name="google trend"/>
    <pivotTable tabId="15" name="gCosts"/>
    <pivotTable tabId="15" name="gleads"/>
    <pivotTable tabId="15" name="gtypecall"/>
    <pivotTable tabId="15" name="PivotTable20"/>
    <pivotTable tabId="10" name="Google Trend"/>
  </pivotTables>
  <data>
    <tabular pivotCacheId="2">
      <items count="5">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mpaign_Name 1" xr10:uid="{00000000-0014-0000-FFFF-FFFF01000000}" cache="Slicer_Campaign_Name1" caption="Campaign_Name" rowHeight="234950"/>
  <slicer name="Campaign_Name 3" xr10:uid="{00000000-0014-0000-FFFF-FFFF02000000}" cache="Slicer_Campaign_Name1" caption="Campaign_Nam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2" xr10:uid="{00000000-0014-0000-FFFF-FFFF05000000}" cache="Slicer_Date21" caption="weeks"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s" xr10:uid="{00000000-0014-0000-FFFF-FFFF06000000}" cache="Slicer_Date2" caption="Weeks" style="SlicerStyleDark5" rowHeight="234950"/>
  <slicer name="Campaign_Name" xr10:uid="{00000000-0014-0000-FFFF-FFFF07000000}" cache="Slicer_Campaign_Name" caption="Campaign_Name" style="SlicerStyleDark5"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s 1" xr10:uid="{00000000-0014-0000-FFFF-FFFF08000000}" cache="Slicer_Date2" caption="Weeks" style="SlicerStyleDark3" rowHeight="234950"/>
  <slicer name="Campaign_Name 2" xr10:uid="{00000000-0014-0000-FFFF-FFFF09000000}" cache="Slicer_Campaign_Name" caption="Campaign_Name" style="SlicerStyleDark3"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mpaign_Name 4" xr10:uid="{00000000-0014-0000-FFFF-FFFF0A000000}" cache="Slicer_Campaign_Name1" caption="Campaign_Name" style="SlicerStyleDark3" rowHeight="234950"/>
  <slicer name="Date2 1" xr10:uid="{00000000-0014-0000-FFFF-FFFF0B000000}" cache="Slicer_Date21" caption="weeks" style="SlicerStyleDark3"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7DE6FD-DB70-4EBC-A219-15BF44E3DD7D}" name="FacebookRaw" displayName="FacebookRaw" ref="A1:T271" tableType="queryTable" totalsRowShown="0">
  <autoFilter ref="A1:T271" xr:uid="{00000000-0009-0000-0100-000002000000}"/>
  <tableColumns count="20">
    <tableColumn id="1" xr3:uid="{00000000-0010-0000-0000-000001000000}" uniqueName="1" name="Date" queryTableFieldId="1" dataDxfId="13"/>
    <tableColumn id="2" xr3:uid="{00000000-0010-0000-0000-000002000000}" uniqueName="2" name="Campaign_Name" queryTableFieldId="2"/>
    <tableColumn id="3" xr3:uid="{00000000-0010-0000-0000-000003000000}" uniqueName="3" name="Ad_Set_Name" queryTableFieldId="3"/>
    <tableColumn id="4" xr3:uid="{00000000-0010-0000-0000-000004000000}" uniqueName="4" name="Impressions" queryTableFieldId="4"/>
    <tableColumn id="5" xr3:uid="{00000000-0010-0000-0000-000005000000}" uniqueName="5" name="Clicks_Traffic" queryTableFieldId="5"/>
    <tableColumn id="6" xr3:uid="{00000000-0010-0000-0000-000006000000}" uniqueName="6" name="CTR" queryTableFieldId="6"/>
    <tableColumn id="7" xr3:uid="{00000000-0010-0000-0000-000007000000}" uniqueName="7" name="Cost_INR" queryTableFieldId="7"/>
    <tableColumn id="8" xr3:uid="{00000000-0010-0000-0000-000008000000}" uniqueName="8" name="CPC_INR" queryTableFieldId="8"/>
    <tableColumn id="9" xr3:uid="{00000000-0010-0000-0000-000009000000}" uniqueName="9" name="Leads" queryTableFieldId="9"/>
    <tableColumn id="10" xr3:uid="{00000000-0010-0000-0000-00000A000000}" uniqueName="10" name="CPL_INR" queryTableFieldId="10"/>
    <tableColumn id="11" xr3:uid="{00000000-0010-0000-0000-00000B000000}" uniqueName="11" name="Traffic_to_Lead" queryTableFieldId="11"/>
    <tableColumn id="12" xr3:uid="{00000000-0010-0000-0000-00000C000000}" uniqueName="12" name="Call_Conversion" queryTableFieldId="12"/>
    <tableColumn id="13" xr3:uid="{00000000-0010-0000-0000-00000D000000}" uniqueName="13" name="Lead_To_Call" queryTableFieldId="13"/>
    <tableColumn id="14" xr3:uid="{00000000-0010-0000-0000-00000E000000}" uniqueName="14" name="Type_of_Call_Online" queryTableFieldId="14"/>
    <tableColumn id="15" xr3:uid="{00000000-0010-0000-0000-00000F000000}" uniqueName="15" name="Type_of_Call_Offline" queryTableFieldId="15"/>
    <tableColumn id="16" xr3:uid="{00000000-0010-0000-0000-000010000000}" uniqueName="16" name="Revenue_from_online" queryTableFieldId="16"/>
    <tableColumn id="17" xr3:uid="{00000000-0010-0000-0000-000011000000}" uniqueName="17" name="Revenue_from_Offline" queryTableFieldId="17"/>
    <tableColumn id="18" xr3:uid="{00000000-0010-0000-0000-000012000000}" uniqueName="18" name="Total_Revenue" queryTableFieldId="18" dataDxfId="12">
      <calculatedColumnFormula>FacebookRaw[[#This Row],[Revenue_from_online]]+FacebookRaw[[#This Row],[Revenue_from_Offline]]</calculatedColumnFormula>
    </tableColumn>
    <tableColumn id="19" xr3:uid="{00000000-0010-0000-0000-000013000000}" uniqueName="19" name="lead_cost" queryTableFieldId="20" dataDxfId="11">
      <calculatedColumnFormula>FacebookRaw[[#This Row],[CPL_INR]]*FacebookRaw[[#This Row],[Leads]]</calculatedColumnFormula>
    </tableColumn>
    <tableColumn id="20" xr3:uid="{00000000-0010-0000-0000-000014000000}" uniqueName="20" name="budget" queryTableFieldId="21" dataDxfId="10">
      <calculatedColumnFormula>SUM(FacebookRaw[[#This Row],[Cost_INR]],FacebookRaw[[#This Row],[lead_cost]])</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0B39D0-6438-4C04-86AE-B20F5F4ABFCF}" name="GoogleRaw" displayName="GoogleRaw" ref="A1:U181" tableType="queryTable" totalsRowShown="0">
  <autoFilter ref="A1:U181" xr:uid="{00000000-0009-0000-0100-000001000000}"/>
  <tableColumns count="21">
    <tableColumn id="1" xr3:uid="{04C1A1AF-926C-42FF-82AD-865DD872383A}" uniqueName="1" name="Date" queryTableFieldId="1" dataDxfId="9"/>
    <tableColumn id="2" xr3:uid="{456EEFB6-4B38-4A74-939D-48FFC44D3C6A}" uniqueName="2" name="Campaign_Name" queryTableFieldId="2"/>
    <tableColumn id="3" xr3:uid="{23284FCD-A0B8-4F18-98A2-ABBC326BFA56}" uniqueName="3" name="Ad_Set_Name" queryTableFieldId="3"/>
    <tableColumn id="4" xr3:uid="{D6EBCC7F-D191-4728-9EF7-38D60FC078A2}" uniqueName="4" name="Cost_INR" queryTableFieldId="4"/>
    <tableColumn id="5" xr3:uid="{450D7270-4302-42FE-A0DC-B14CF93C9D92}" uniqueName="5" name="Impressions" queryTableFieldId="5"/>
    <tableColumn id="6" xr3:uid="{BB6BA104-3FB0-49FC-B22F-89EC68D06D9A}" uniqueName="6" name="Clicks_Traffic" queryTableFieldId="6"/>
    <tableColumn id="7" xr3:uid="{7636364B-09E6-4A6E-84FC-B47BC1BA7FB2}" uniqueName="7" name="CTR" queryTableFieldId="7"/>
    <tableColumn id="8" xr3:uid="{092BB024-B5C4-4088-BF95-EDAAE567ADA0}" uniqueName="8" name="CPC_INR" queryTableFieldId="8"/>
    <tableColumn id="9" xr3:uid="{19D76C32-9C91-4F89-B5D1-3BD81F30D48E}" uniqueName="9" name="Leads" queryTableFieldId="9"/>
    <tableColumn id="10" xr3:uid="{784B4A27-D3CA-4041-959B-C207B873E4CC}" uniqueName="10" name="CPL_INR" queryTableFieldId="10"/>
    <tableColumn id="11" xr3:uid="{72097AD0-8CAE-4225-8D76-8D4B03994BA1}" uniqueName="11" name="Traffic_to_Lead" queryTableFieldId="11"/>
    <tableColumn id="12" xr3:uid="{094CC318-BE9D-4454-BB71-A0E05937C21E}" uniqueName="12" name="Calls" queryTableFieldId="12"/>
    <tableColumn id="13" xr3:uid="{1C0EDBB9-C4C8-4E57-A25E-0212B913D302}" uniqueName="13" name="Lead_to_Call" queryTableFieldId="13"/>
    <tableColumn id="14" xr3:uid="{E8A2A742-962E-4097-8CA8-E895C0578030}" uniqueName="14" name="Type_of_Call_Online" queryTableFieldId="14"/>
    <tableColumn id="15" xr3:uid="{7C505FEA-0FAE-4317-B580-DE5E1047F308}" uniqueName="15" name="Type_of_Call_Offline" queryTableFieldId="15"/>
    <tableColumn id="16" xr3:uid="{BF3272D8-998C-4001-B184-308AD88E0B5C}" uniqueName="16" name="CAC" queryTableFieldId="16"/>
    <tableColumn id="17" xr3:uid="{47A95CF8-264E-4A59-9E7C-9A3E5CBD3AE2}" uniqueName="17" name="Revenue_from_online" queryTableFieldId="17"/>
    <tableColumn id="18" xr3:uid="{24EFD59F-5B6B-4CD0-AF44-E6968DA34876}" uniqueName="18" name="Revenue_from_Offline" queryTableFieldId="18"/>
    <tableColumn id="19" xr3:uid="{BA8320BC-D50E-4050-80C8-967B520CAC19}" uniqueName="19" name="Total_Revenue" queryTableFieldId="19" dataDxfId="8">
      <calculatedColumnFormula>GoogleRaw[[#This Row],[Revenue_from_online]]+GoogleRaw[[#This Row],[Revenue_from_Offline]]</calculatedColumnFormula>
    </tableColumn>
    <tableColumn id="23" xr3:uid="{103F3AC3-7060-4ECF-99D5-684A341ACE11}" uniqueName="23" name="cost_for_lead" queryTableFieldId="22" dataDxfId="7">
      <calculatedColumnFormula>GoogleRaw[[#This Row],[CPL_INR]]*GoogleRaw[[#This Row],[Leads]]</calculatedColumnFormula>
    </tableColumn>
    <tableColumn id="20" xr3:uid="{3F50FE21-EF28-46D3-82AC-8A033CC20EBE}" uniqueName="20" name="budget" queryTableFieldId="20" dataDxfId="6">
      <calculatedColumnFormula>SUM(GoogleRaw[[#This Row],[Cost_INR]],GoogleRaw[[#This Row],[cost_for_lead]],GoogleRaw[[#This Row],[CAC]])</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46" displayName="Table46" ref="A1:J451" totalsRowShown="0" headerRowDxfId="5" headerRowBorderDxfId="4" tableBorderDxfId="3">
  <autoFilter ref="A1:J451" xr:uid="{00000000-0009-0000-0100-000005000000}"/>
  <tableColumns count="10">
    <tableColumn id="1" xr3:uid="{00000000-0010-0000-0000-000001000000}" name="Date" dataDxfId="2"/>
    <tableColumn id="2" xr3:uid="{00000000-0010-0000-0000-000002000000}" name="Type_of_Call_Offline" dataDxfId="1"/>
    <tableColumn id="3" xr3:uid="{00000000-0010-0000-0000-000003000000}" name="Call_Conversion"/>
    <tableColumn id="4" xr3:uid="{00000000-0010-0000-0000-000004000000}" name="weeks" dataDxfId="0">
      <calculatedColumnFormula>WEEKDAY(Table46[[#This Row],[Date]],2)</calculatedColumnFormula>
    </tableColumn>
    <tableColumn id="5" xr3:uid="{00000000-0010-0000-0000-000005000000}" name="Traffic_to_Lead"/>
    <tableColumn id="7" xr3:uid="{00000000-0010-0000-0000-000007000000}" name="Lead_To_Call"/>
    <tableColumn id="8" xr3:uid="{00000000-0010-0000-0000-000008000000}" name="Type_of_Call_Online"/>
    <tableColumn id="9" xr3:uid="{00000000-0010-0000-0000-000009000000}" name="CTR"/>
    <tableColumn id="10" xr3:uid="{00000000-0010-0000-0000-00000A000000}" name="Clicks_Traffic"/>
    <tableColumn id="11" xr3:uid="{00000000-0010-0000-0000-00000B000000}" name="Leads"/>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3.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12.xml"/><Relationship Id="rId13" Type="http://schemas.openxmlformats.org/officeDocument/2006/relationships/pivotTable" Target="../pivotTables/pivotTable17.xml"/><Relationship Id="rId3" Type="http://schemas.openxmlformats.org/officeDocument/2006/relationships/pivotTable" Target="../pivotTables/pivotTable7.xml"/><Relationship Id="rId7" Type="http://schemas.openxmlformats.org/officeDocument/2006/relationships/pivotTable" Target="../pivotTables/pivotTable11.xml"/><Relationship Id="rId12" Type="http://schemas.openxmlformats.org/officeDocument/2006/relationships/pivotTable" Target="../pivotTables/pivotTable16.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pivotTable" Target="../pivotTables/pivotTable10.xml"/><Relationship Id="rId11" Type="http://schemas.openxmlformats.org/officeDocument/2006/relationships/pivotTable" Target="../pivotTables/pivotTable15.xml"/><Relationship Id="rId5" Type="http://schemas.openxmlformats.org/officeDocument/2006/relationships/pivotTable" Target="../pivotTables/pivotTable9.xml"/><Relationship Id="rId15" Type="http://schemas.microsoft.com/office/2007/relationships/slicer" Target="../slicers/slicer1.xml"/><Relationship Id="rId10" Type="http://schemas.openxmlformats.org/officeDocument/2006/relationships/pivotTable" Target="../pivotTables/pivotTable14.xml"/><Relationship Id="rId4" Type="http://schemas.openxmlformats.org/officeDocument/2006/relationships/pivotTable" Target="../pivotTables/pivotTable8.xml"/><Relationship Id="rId9" Type="http://schemas.openxmlformats.org/officeDocument/2006/relationships/pivotTable" Target="../pivotTables/pivotTable13.xml"/><Relationship Id="rId1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19.xml"/><Relationship Id="rId1" Type="http://schemas.openxmlformats.org/officeDocument/2006/relationships/pivotTable" Target="../pivotTables/pivotTable18.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22.xml"/><Relationship Id="rId7" Type="http://schemas.microsoft.com/office/2007/relationships/slicer" Target="../slicers/slicer2.xml"/><Relationship Id="rId2" Type="http://schemas.openxmlformats.org/officeDocument/2006/relationships/pivotTable" Target="../pivotTables/pivotTable21.xml"/><Relationship Id="rId1" Type="http://schemas.openxmlformats.org/officeDocument/2006/relationships/pivotTable" Target="../pivotTables/pivotTable20.xml"/><Relationship Id="rId6" Type="http://schemas.openxmlformats.org/officeDocument/2006/relationships/drawing" Target="../drawings/drawing3.xml"/><Relationship Id="rId5" Type="http://schemas.openxmlformats.org/officeDocument/2006/relationships/pivotTable" Target="../pivotTables/pivotTable24.xml"/><Relationship Id="rId4" Type="http://schemas.openxmlformats.org/officeDocument/2006/relationships/pivotTable" Target="../pivotTables/pivotTable23.xml"/></Relationships>
</file>

<file path=xl/worksheets/_rels/sheet7.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B12BA-0A76-468B-BDD0-4E4DDD2A8388}">
  <dimension ref="A1:T271"/>
  <sheetViews>
    <sheetView topLeftCell="G1" workbookViewId="0">
      <selection activeCell="A19" sqref="A19"/>
    </sheetView>
  </sheetViews>
  <sheetFormatPr defaultRowHeight="14.4" x14ac:dyDescent="0.3"/>
  <cols>
    <col min="1" max="1" width="17.5546875" customWidth="1"/>
    <col min="2" max="2" width="17.77734375" bestFit="1" customWidth="1"/>
    <col min="3" max="3" width="15.33203125" bestFit="1" customWidth="1"/>
    <col min="4" max="4" width="13.21875" bestFit="1" customWidth="1"/>
    <col min="5" max="5" width="14.21875" bestFit="1" customWidth="1"/>
    <col min="6" max="6" width="12" bestFit="1" customWidth="1"/>
    <col min="7" max="7" width="10.88671875" bestFit="1" customWidth="1"/>
    <col min="8" max="8" width="10.5546875" bestFit="1" customWidth="1"/>
    <col min="9" max="9" width="8" bestFit="1" customWidth="1"/>
    <col min="10" max="10" width="10.33203125" bestFit="1" customWidth="1"/>
    <col min="11" max="11" width="16.44140625" bestFit="1" customWidth="1"/>
    <col min="12" max="12" width="16.77734375" bestFit="1" customWidth="1"/>
    <col min="13" max="13" width="14.33203125" bestFit="1" customWidth="1"/>
    <col min="14" max="14" width="20.77734375" bestFit="1" customWidth="1"/>
    <col min="15" max="15" width="21" bestFit="1" customWidth="1"/>
    <col min="16" max="16" width="22.109375" bestFit="1" customWidth="1"/>
    <col min="17" max="17" width="22.5546875" bestFit="1" customWidth="1"/>
    <col min="18" max="18" width="12.33203125" customWidth="1"/>
    <col min="19" max="19" width="11.6640625" customWidth="1"/>
  </cols>
  <sheetData>
    <row r="1" spans="1:20" x14ac:dyDescent="0.3">
      <c r="A1" t="s">
        <v>0</v>
      </c>
      <c r="B1" t="s">
        <v>102</v>
      </c>
      <c r="C1" t="s">
        <v>103</v>
      </c>
      <c r="D1" t="s">
        <v>104</v>
      </c>
      <c r="E1" t="s">
        <v>1</v>
      </c>
      <c r="F1" t="s">
        <v>2</v>
      </c>
      <c r="G1" t="s">
        <v>105</v>
      </c>
      <c r="H1" t="s">
        <v>106</v>
      </c>
      <c r="I1" t="s">
        <v>3</v>
      </c>
      <c r="J1" t="s">
        <v>107</v>
      </c>
      <c r="K1" t="s">
        <v>4</v>
      </c>
      <c r="L1" t="s">
        <v>5</v>
      </c>
      <c r="M1" t="s">
        <v>6</v>
      </c>
      <c r="N1" t="s">
        <v>7</v>
      </c>
      <c r="O1" t="s">
        <v>8</v>
      </c>
      <c r="P1" t="s">
        <v>108</v>
      </c>
      <c r="Q1" t="s">
        <v>109</v>
      </c>
      <c r="R1" t="s">
        <v>110</v>
      </c>
      <c r="S1" t="s">
        <v>111</v>
      </c>
      <c r="T1" t="s">
        <v>112</v>
      </c>
    </row>
    <row r="2" spans="1:20" x14ac:dyDescent="0.3">
      <c r="A2" s="22">
        <v>45383</v>
      </c>
      <c r="B2" t="s">
        <v>10</v>
      </c>
      <c r="C2" t="s">
        <v>11</v>
      </c>
      <c r="D2">
        <v>14762</v>
      </c>
      <c r="E2">
        <v>804</v>
      </c>
      <c r="F2">
        <v>5.4464164750000004</v>
      </c>
      <c r="G2">
        <v>1960.95</v>
      </c>
      <c r="H2">
        <v>2.4390000000000001</v>
      </c>
      <c r="I2">
        <v>53</v>
      </c>
      <c r="J2">
        <v>36.999099999999999</v>
      </c>
      <c r="K2">
        <v>6.5920398010000003</v>
      </c>
      <c r="L2">
        <v>23</v>
      </c>
      <c r="M2">
        <v>43.396226419999998</v>
      </c>
      <c r="N2">
        <v>12</v>
      </c>
      <c r="O2">
        <v>11</v>
      </c>
      <c r="P2">
        <v>14400</v>
      </c>
      <c r="Q2">
        <v>22000</v>
      </c>
      <c r="R2">
        <f>FacebookRaw[[#This Row],[Revenue_from_online]]+FacebookRaw[[#This Row],[Revenue_from_Offline]]</f>
        <v>36400</v>
      </c>
      <c r="S2">
        <f>FacebookRaw[[#This Row],[CPL_INR]]*FacebookRaw[[#This Row],[Leads]]</f>
        <v>1960.9522999999999</v>
      </c>
      <c r="T2">
        <f>SUM(FacebookRaw[[#This Row],[Cost_INR]],FacebookRaw[[#This Row],[lead_cost]])</f>
        <v>3921.9022999999997</v>
      </c>
    </row>
    <row r="3" spans="1:20" x14ac:dyDescent="0.3">
      <c r="A3" s="22">
        <v>45384</v>
      </c>
      <c r="B3" t="s">
        <v>10</v>
      </c>
      <c r="C3" t="s">
        <v>11</v>
      </c>
      <c r="D3">
        <v>17231</v>
      </c>
      <c r="E3">
        <v>867</v>
      </c>
      <c r="F3">
        <v>5.0316290409999995</v>
      </c>
      <c r="G3">
        <v>1623.68</v>
      </c>
      <c r="H3">
        <v>1.8728</v>
      </c>
      <c r="I3">
        <v>53</v>
      </c>
      <c r="J3">
        <v>30.6355</v>
      </c>
      <c r="K3">
        <v>6.1130334490000005</v>
      </c>
      <c r="L3">
        <v>16</v>
      </c>
      <c r="M3">
        <v>30.18867925</v>
      </c>
      <c r="N3">
        <v>13</v>
      </c>
      <c r="O3">
        <v>3</v>
      </c>
      <c r="P3">
        <v>15600</v>
      </c>
      <c r="Q3">
        <v>6000</v>
      </c>
      <c r="R3">
        <f>FacebookRaw[[#This Row],[Revenue_from_online]]+FacebookRaw[[#This Row],[Revenue_from_Offline]]</f>
        <v>21600</v>
      </c>
      <c r="S3">
        <f>FacebookRaw[[#This Row],[CPL_INR]]*FacebookRaw[[#This Row],[Leads]]</f>
        <v>1623.6814999999999</v>
      </c>
      <c r="T3">
        <f>SUM(FacebookRaw[[#This Row],[Cost_INR]],FacebookRaw[[#This Row],[lead_cost]])</f>
        <v>3247.3615</v>
      </c>
    </row>
    <row r="4" spans="1:20" x14ac:dyDescent="0.3">
      <c r="A4" s="22">
        <v>45385</v>
      </c>
      <c r="B4" t="s">
        <v>10</v>
      </c>
      <c r="C4" t="s">
        <v>11</v>
      </c>
      <c r="D4">
        <v>15996</v>
      </c>
      <c r="E4">
        <v>823</v>
      </c>
      <c r="F4">
        <v>5.1450362590000003</v>
      </c>
      <c r="G4">
        <v>1844.8</v>
      </c>
      <c r="H4">
        <v>2.2416</v>
      </c>
      <c r="I4">
        <v>51</v>
      </c>
      <c r="J4">
        <v>36.172499999999999</v>
      </c>
      <c r="K4">
        <v>6.1968408260000007</v>
      </c>
      <c r="L4">
        <v>20</v>
      </c>
      <c r="M4">
        <v>39.215686269999999</v>
      </c>
      <c r="N4">
        <v>11</v>
      </c>
      <c r="O4">
        <v>9</v>
      </c>
      <c r="P4">
        <v>13200</v>
      </c>
      <c r="Q4">
        <v>18000</v>
      </c>
      <c r="R4">
        <f>FacebookRaw[[#This Row],[Revenue_from_online]]+FacebookRaw[[#This Row],[Revenue_from_Offline]]</f>
        <v>31200</v>
      </c>
      <c r="S4">
        <f>FacebookRaw[[#This Row],[CPL_INR]]*FacebookRaw[[#This Row],[Leads]]</f>
        <v>1844.7974999999999</v>
      </c>
      <c r="T4">
        <f>SUM(FacebookRaw[[#This Row],[Cost_INR]],FacebookRaw[[#This Row],[lead_cost]])</f>
        <v>3689.5974999999999</v>
      </c>
    </row>
    <row r="5" spans="1:20" x14ac:dyDescent="0.3">
      <c r="A5" s="22">
        <v>45386</v>
      </c>
      <c r="B5" t="s">
        <v>10</v>
      </c>
      <c r="C5" t="s">
        <v>11</v>
      </c>
      <c r="D5">
        <v>17387</v>
      </c>
      <c r="E5">
        <v>858</v>
      </c>
      <c r="F5">
        <v>4.9347213440000006</v>
      </c>
      <c r="G5">
        <v>1891.43</v>
      </c>
      <c r="H5">
        <v>2.2044999999999999</v>
      </c>
      <c r="I5">
        <v>48</v>
      </c>
      <c r="J5">
        <v>39.404800000000002</v>
      </c>
      <c r="K5">
        <v>5.5944055940000004</v>
      </c>
      <c r="L5">
        <v>19</v>
      </c>
      <c r="M5">
        <v>39.583333329999995</v>
      </c>
      <c r="N5">
        <v>13</v>
      </c>
      <c r="O5">
        <v>6</v>
      </c>
      <c r="P5">
        <v>15600</v>
      </c>
      <c r="Q5">
        <v>12000</v>
      </c>
      <c r="R5">
        <f>FacebookRaw[[#This Row],[Revenue_from_online]]+FacebookRaw[[#This Row],[Revenue_from_Offline]]</f>
        <v>27600</v>
      </c>
      <c r="S5">
        <f>FacebookRaw[[#This Row],[CPL_INR]]*FacebookRaw[[#This Row],[Leads]]</f>
        <v>1891.4304000000002</v>
      </c>
      <c r="T5">
        <f>SUM(FacebookRaw[[#This Row],[Cost_INR]],FacebookRaw[[#This Row],[lead_cost]])</f>
        <v>3782.8604000000005</v>
      </c>
    </row>
    <row r="6" spans="1:20" x14ac:dyDescent="0.3">
      <c r="A6" s="22">
        <v>45387</v>
      </c>
      <c r="B6" t="s">
        <v>10</v>
      </c>
      <c r="C6" t="s">
        <v>11</v>
      </c>
      <c r="D6">
        <v>17006</v>
      </c>
      <c r="E6">
        <v>786</v>
      </c>
      <c r="F6">
        <v>4.6218981540000001</v>
      </c>
      <c r="G6">
        <v>1563.34</v>
      </c>
      <c r="H6">
        <v>1.9890000000000001</v>
      </c>
      <c r="I6">
        <v>51</v>
      </c>
      <c r="J6">
        <v>30.653700000000001</v>
      </c>
      <c r="K6">
        <v>6.4885496180000004</v>
      </c>
      <c r="L6">
        <v>18</v>
      </c>
      <c r="M6">
        <v>35.294117650000004</v>
      </c>
      <c r="N6">
        <v>16</v>
      </c>
      <c r="O6">
        <v>2</v>
      </c>
      <c r="P6">
        <v>19200</v>
      </c>
      <c r="Q6">
        <v>4000</v>
      </c>
      <c r="R6">
        <f>FacebookRaw[[#This Row],[Revenue_from_online]]+FacebookRaw[[#This Row],[Revenue_from_Offline]]</f>
        <v>23200</v>
      </c>
      <c r="S6">
        <f>FacebookRaw[[#This Row],[CPL_INR]]*FacebookRaw[[#This Row],[Leads]]</f>
        <v>1563.3387</v>
      </c>
      <c r="T6">
        <f>SUM(FacebookRaw[[#This Row],[Cost_INR]],FacebookRaw[[#This Row],[lead_cost]])</f>
        <v>3126.6786999999999</v>
      </c>
    </row>
    <row r="7" spans="1:20" x14ac:dyDescent="0.3">
      <c r="A7" s="22">
        <v>45388</v>
      </c>
      <c r="B7" t="s">
        <v>10</v>
      </c>
      <c r="C7" t="s">
        <v>11</v>
      </c>
      <c r="D7">
        <v>16376</v>
      </c>
      <c r="E7">
        <v>834</v>
      </c>
      <c r="F7">
        <v>5.092818759</v>
      </c>
      <c r="G7">
        <v>1794.4</v>
      </c>
      <c r="H7">
        <v>2.1516000000000002</v>
      </c>
      <c r="I7">
        <v>45</v>
      </c>
      <c r="J7">
        <v>39.875599999999999</v>
      </c>
      <c r="K7">
        <v>5.3956834530000002</v>
      </c>
      <c r="L7">
        <v>18</v>
      </c>
      <c r="M7">
        <v>40</v>
      </c>
      <c r="N7">
        <v>13</v>
      </c>
      <c r="O7">
        <v>5</v>
      </c>
      <c r="P7">
        <v>15600</v>
      </c>
      <c r="Q7">
        <v>10000</v>
      </c>
      <c r="R7">
        <f>FacebookRaw[[#This Row],[Revenue_from_online]]+FacebookRaw[[#This Row],[Revenue_from_Offline]]</f>
        <v>25600</v>
      </c>
      <c r="S7">
        <f>FacebookRaw[[#This Row],[CPL_INR]]*FacebookRaw[[#This Row],[Leads]]</f>
        <v>1794.402</v>
      </c>
      <c r="T7">
        <f>SUM(FacebookRaw[[#This Row],[Cost_INR]],FacebookRaw[[#This Row],[lead_cost]])</f>
        <v>3588.8020000000001</v>
      </c>
    </row>
    <row r="8" spans="1:20" x14ac:dyDescent="0.3">
      <c r="A8" s="22">
        <v>45389</v>
      </c>
      <c r="B8" t="s">
        <v>10</v>
      </c>
      <c r="C8" t="s">
        <v>11</v>
      </c>
      <c r="D8">
        <v>15216</v>
      </c>
      <c r="E8">
        <v>853</v>
      </c>
      <c r="F8">
        <v>5.6059411150000003</v>
      </c>
      <c r="G8">
        <v>1884.04</v>
      </c>
      <c r="H8">
        <v>2.2086999999999999</v>
      </c>
      <c r="I8">
        <v>45</v>
      </c>
      <c r="J8">
        <v>41.867600000000003</v>
      </c>
      <c r="K8">
        <v>5.2754982420000003</v>
      </c>
      <c r="L8">
        <v>23</v>
      </c>
      <c r="M8">
        <v>51.111111109999996</v>
      </c>
      <c r="N8">
        <v>13</v>
      </c>
      <c r="O8">
        <v>10</v>
      </c>
      <c r="P8">
        <v>15600</v>
      </c>
      <c r="Q8">
        <v>20000</v>
      </c>
      <c r="R8">
        <f>FacebookRaw[[#This Row],[Revenue_from_online]]+FacebookRaw[[#This Row],[Revenue_from_Offline]]</f>
        <v>35600</v>
      </c>
      <c r="S8">
        <f>FacebookRaw[[#This Row],[CPL_INR]]*FacebookRaw[[#This Row],[Leads]]</f>
        <v>1884.0420000000001</v>
      </c>
      <c r="T8">
        <f>SUM(FacebookRaw[[#This Row],[Cost_INR]],FacebookRaw[[#This Row],[lead_cost]])</f>
        <v>3768.0820000000003</v>
      </c>
    </row>
    <row r="9" spans="1:20" x14ac:dyDescent="0.3">
      <c r="A9" s="22">
        <v>45390</v>
      </c>
      <c r="B9" t="s">
        <v>10</v>
      </c>
      <c r="C9" t="s">
        <v>11</v>
      </c>
      <c r="D9">
        <v>15495</v>
      </c>
      <c r="E9">
        <v>710</v>
      </c>
      <c r="F9">
        <v>4.582123266</v>
      </c>
      <c r="G9">
        <v>1690.03</v>
      </c>
      <c r="H9">
        <v>2.3803000000000001</v>
      </c>
      <c r="I9">
        <v>48</v>
      </c>
      <c r="J9">
        <v>35.209000000000003</v>
      </c>
      <c r="K9">
        <v>6.7605633799999998</v>
      </c>
      <c r="L9">
        <v>23</v>
      </c>
      <c r="M9">
        <v>47.916666670000005</v>
      </c>
      <c r="N9">
        <v>15</v>
      </c>
      <c r="O9">
        <v>8</v>
      </c>
      <c r="P9">
        <v>18000</v>
      </c>
      <c r="Q9">
        <v>16000</v>
      </c>
      <c r="R9">
        <f>FacebookRaw[[#This Row],[Revenue_from_online]]+FacebookRaw[[#This Row],[Revenue_from_Offline]]</f>
        <v>34000</v>
      </c>
      <c r="S9">
        <f>FacebookRaw[[#This Row],[CPL_INR]]*FacebookRaw[[#This Row],[Leads]]</f>
        <v>1690.0320000000002</v>
      </c>
      <c r="T9">
        <f>SUM(FacebookRaw[[#This Row],[Cost_INR]],FacebookRaw[[#This Row],[lead_cost]])</f>
        <v>3380.0619999999999</v>
      </c>
    </row>
    <row r="10" spans="1:20" x14ac:dyDescent="0.3">
      <c r="A10" s="22">
        <v>45391</v>
      </c>
      <c r="B10" t="s">
        <v>10</v>
      </c>
      <c r="C10" t="s">
        <v>11</v>
      </c>
      <c r="D10">
        <v>14951</v>
      </c>
      <c r="E10">
        <v>721</v>
      </c>
      <c r="F10">
        <v>4.8224199050000003</v>
      </c>
      <c r="G10">
        <v>1647.54</v>
      </c>
      <c r="H10">
        <v>2.2850999999999999</v>
      </c>
      <c r="I10">
        <v>52</v>
      </c>
      <c r="J10">
        <v>31.683499999999999</v>
      </c>
      <c r="K10">
        <v>7.2122052699999992</v>
      </c>
      <c r="L10">
        <v>24</v>
      </c>
      <c r="M10">
        <v>46.15384615</v>
      </c>
      <c r="N10">
        <v>18</v>
      </c>
      <c r="O10">
        <v>6</v>
      </c>
      <c r="P10">
        <v>21600</v>
      </c>
      <c r="Q10">
        <v>12000</v>
      </c>
      <c r="R10">
        <f>FacebookRaw[[#This Row],[Revenue_from_online]]+FacebookRaw[[#This Row],[Revenue_from_Offline]]</f>
        <v>33600</v>
      </c>
      <c r="S10">
        <f>FacebookRaw[[#This Row],[CPL_INR]]*FacebookRaw[[#This Row],[Leads]]</f>
        <v>1647.5419999999999</v>
      </c>
      <c r="T10">
        <f>SUM(FacebookRaw[[#This Row],[Cost_INR]],FacebookRaw[[#This Row],[lead_cost]])</f>
        <v>3295.0819999999999</v>
      </c>
    </row>
    <row r="11" spans="1:20" x14ac:dyDescent="0.3">
      <c r="A11" s="22">
        <v>45392</v>
      </c>
      <c r="B11" t="s">
        <v>10</v>
      </c>
      <c r="C11" t="s">
        <v>11</v>
      </c>
      <c r="D11">
        <v>17932</v>
      </c>
      <c r="E11">
        <v>896</v>
      </c>
      <c r="F11">
        <v>4.9966540259999999</v>
      </c>
      <c r="G11">
        <v>1553.7</v>
      </c>
      <c r="H11">
        <v>1.734</v>
      </c>
      <c r="I11">
        <v>51</v>
      </c>
      <c r="J11">
        <v>30.464700000000001</v>
      </c>
      <c r="K11">
        <v>5.6919642860000002</v>
      </c>
      <c r="L11">
        <v>17</v>
      </c>
      <c r="M11">
        <v>33.333333329999995</v>
      </c>
      <c r="N11">
        <v>12</v>
      </c>
      <c r="O11">
        <v>5</v>
      </c>
      <c r="P11">
        <v>14400</v>
      </c>
      <c r="Q11">
        <v>10000</v>
      </c>
      <c r="R11">
        <f>FacebookRaw[[#This Row],[Revenue_from_online]]+FacebookRaw[[#This Row],[Revenue_from_Offline]]</f>
        <v>24400</v>
      </c>
      <c r="S11">
        <f>FacebookRaw[[#This Row],[CPL_INR]]*FacebookRaw[[#This Row],[Leads]]</f>
        <v>1553.6997000000001</v>
      </c>
      <c r="T11">
        <f>SUM(FacebookRaw[[#This Row],[Cost_INR]],FacebookRaw[[#This Row],[lead_cost]])</f>
        <v>3107.3996999999999</v>
      </c>
    </row>
    <row r="12" spans="1:20" x14ac:dyDescent="0.3">
      <c r="A12" s="22">
        <v>45393</v>
      </c>
      <c r="B12" t="s">
        <v>10</v>
      </c>
      <c r="C12" t="s">
        <v>11</v>
      </c>
      <c r="D12">
        <v>17279</v>
      </c>
      <c r="E12">
        <v>877</v>
      </c>
      <c r="F12">
        <v>5.0755252039999998</v>
      </c>
      <c r="G12">
        <v>1710.96</v>
      </c>
      <c r="H12">
        <v>1.9509000000000001</v>
      </c>
      <c r="I12">
        <v>48</v>
      </c>
      <c r="J12">
        <v>35.645000000000003</v>
      </c>
      <c r="K12">
        <v>5.4732041049999998</v>
      </c>
      <c r="L12">
        <v>19</v>
      </c>
      <c r="M12">
        <v>39.583333329999995</v>
      </c>
      <c r="N12">
        <v>12</v>
      </c>
      <c r="O12">
        <v>7</v>
      </c>
      <c r="P12">
        <v>14400</v>
      </c>
      <c r="Q12">
        <v>14000</v>
      </c>
      <c r="R12">
        <f>FacebookRaw[[#This Row],[Revenue_from_online]]+FacebookRaw[[#This Row],[Revenue_from_Offline]]</f>
        <v>28400</v>
      </c>
      <c r="S12">
        <f>FacebookRaw[[#This Row],[CPL_INR]]*FacebookRaw[[#This Row],[Leads]]</f>
        <v>1710.96</v>
      </c>
      <c r="T12">
        <f>SUM(FacebookRaw[[#This Row],[Cost_INR]],FacebookRaw[[#This Row],[lead_cost]])</f>
        <v>3421.92</v>
      </c>
    </row>
    <row r="13" spans="1:20" x14ac:dyDescent="0.3">
      <c r="A13" s="22">
        <v>45394</v>
      </c>
      <c r="B13" t="s">
        <v>10</v>
      </c>
      <c r="C13" t="s">
        <v>11</v>
      </c>
      <c r="D13">
        <v>14696</v>
      </c>
      <c r="E13">
        <v>766</v>
      </c>
      <c r="F13">
        <v>5.2123026670000003</v>
      </c>
      <c r="G13">
        <v>1936.34</v>
      </c>
      <c r="H13">
        <v>2.5278999999999998</v>
      </c>
      <c r="I13">
        <v>54</v>
      </c>
      <c r="J13">
        <v>35.8581</v>
      </c>
      <c r="K13">
        <v>7.0496083550000002</v>
      </c>
      <c r="L13">
        <v>23</v>
      </c>
      <c r="M13">
        <v>42.592592590000002</v>
      </c>
      <c r="N13">
        <v>10</v>
      </c>
      <c r="O13">
        <v>13</v>
      </c>
      <c r="P13">
        <v>12000</v>
      </c>
      <c r="Q13">
        <v>26000</v>
      </c>
      <c r="R13">
        <f>FacebookRaw[[#This Row],[Revenue_from_online]]+FacebookRaw[[#This Row],[Revenue_from_Offline]]</f>
        <v>38000</v>
      </c>
      <c r="S13">
        <f>FacebookRaw[[#This Row],[CPL_INR]]*FacebookRaw[[#This Row],[Leads]]</f>
        <v>1936.3374000000001</v>
      </c>
      <c r="T13">
        <f>SUM(FacebookRaw[[#This Row],[Cost_INR]],FacebookRaw[[#This Row],[lead_cost]])</f>
        <v>3872.6774</v>
      </c>
    </row>
    <row r="14" spans="1:20" x14ac:dyDescent="0.3">
      <c r="A14" s="22">
        <v>45395</v>
      </c>
      <c r="B14" t="s">
        <v>10</v>
      </c>
      <c r="C14" t="s">
        <v>11</v>
      </c>
      <c r="D14">
        <v>14945</v>
      </c>
      <c r="E14">
        <v>889</v>
      </c>
      <c r="F14">
        <v>5.9484777519999996</v>
      </c>
      <c r="G14">
        <v>1830.3</v>
      </c>
      <c r="H14">
        <v>2.0588000000000002</v>
      </c>
      <c r="I14">
        <v>51</v>
      </c>
      <c r="J14">
        <v>35.888199999999998</v>
      </c>
      <c r="K14">
        <v>5.7367829019999999</v>
      </c>
      <c r="L14">
        <v>20</v>
      </c>
      <c r="M14">
        <v>39.215686269999999</v>
      </c>
      <c r="N14">
        <v>15</v>
      </c>
      <c r="O14">
        <v>5</v>
      </c>
      <c r="P14">
        <v>18000</v>
      </c>
      <c r="Q14">
        <v>10000</v>
      </c>
      <c r="R14">
        <f>FacebookRaw[[#This Row],[Revenue_from_online]]+FacebookRaw[[#This Row],[Revenue_from_Offline]]</f>
        <v>28000</v>
      </c>
      <c r="S14">
        <f>FacebookRaw[[#This Row],[CPL_INR]]*FacebookRaw[[#This Row],[Leads]]</f>
        <v>1830.2982</v>
      </c>
      <c r="T14">
        <f>SUM(FacebookRaw[[#This Row],[Cost_INR]],FacebookRaw[[#This Row],[lead_cost]])</f>
        <v>3660.5981999999999</v>
      </c>
    </row>
    <row r="15" spans="1:20" x14ac:dyDescent="0.3">
      <c r="A15" s="22">
        <v>45396</v>
      </c>
      <c r="B15" t="s">
        <v>10</v>
      </c>
      <c r="C15" t="s">
        <v>11</v>
      </c>
      <c r="D15">
        <v>15183</v>
      </c>
      <c r="E15">
        <v>705</v>
      </c>
      <c r="F15">
        <v>4.6433511160000007</v>
      </c>
      <c r="G15">
        <v>1534.19</v>
      </c>
      <c r="H15">
        <v>2.1762000000000001</v>
      </c>
      <c r="I15">
        <v>46</v>
      </c>
      <c r="J15">
        <v>33.351999999999997</v>
      </c>
      <c r="K15">
        <v>6.5248226950000001</v>
      </c>
      <c r="L15">
        <v>20</v>
      </c>
      <c r="M15">
        <v>43.47826087</v>
      </c>
      <c r="N15">
        <v>17</v>
      </c>
      <c r="O15">
        <v>3</v>
      </c>
      <c r="P15">
        <v>20400</v>
      </c>
      <c r="Q15">
        <v>6000</v>
      </c>
      <c r="R15">
        <f>FacebookRaw[[#This Row],[Revenue_from_online]]+FacebookRaw[[#This Row],[Revenue_from_Offline]]</f>
        <v>26400</v>
      </c>
      <c r="S15">
        <f>FacebookRaw[[#This Row],[CPL_INR]]*FacebookRaw[[#This Row],[Leads]]</f>
        <v>1534.1919999999998</v>
      </c>
      <c r="T15">
        <f>SUM(FacebookRaw[[#This Row],[Cost_INR]],FacebookRaw[[#This Row],[lead_cost]])</f>
        <v>3068.3819999999996</v>
      </c>
    </row>
    <row r="16" spans="1:20" x14ac:dyDescent="0.3">
      <c r="A16" s="22">
        <v>45397</v>
      </c>
      <c r="B16" t="s">
        <v>10</v>
      </c>
      <c r="C16" t="s">
        <v>11</v>
      </c>
      <c r="D16">
        <v>15378</v>
      </c>
      <c r="E16">
        <v>885</v>
      </c>
      <c r="F16">
        <v>5.7549746390000003</v>
      </c>
      <c r="G16">
        <v>1558.4</v>
      </c>
      <c r="H16">
        <v>1.7608999999999999</v>
      </c>
      <c r="I16">
        <v>47</v>
      </c>
      <c r="J16">
        <v>33.157400000000003</v>
      </c>
      <c r="K16">
        <v>5.3107344629999993</v>
      </c>
      <c r="L16">
        <v>18</v>
      </c>
      <c r="M16">
        <v>38.297872339999998</v>
      </c>
      <c r="N16">
        <v>14</v>
      </c>
      <c r="O16">
        <v>4</v>
      </c>
      <c r="P16">
        <v>16800</v>
      </c>
      <c r="Q16">
        <v>8000</v>
      </c>
      <c r="R16">
        <f>FacebookRaw[[#This Row],[Revenue_from_online]]+FacebookRaw[[#This Row],[Revenue_from_Offline]]</f>
        <v>24800</v>
      </c>
      <c r="S16">
        <f>FacebookRaw[[#This Row],[CPL_INR]]*FacebookRaw[[#This Row],[Leads]]</f>
        <v>1558.3978000000002</v>
      </c>
      <c r="T16">
        <f>SUM(FacebookRaw[[#This Row],[Cost_INR]],FacebookRaw[[#This Row],[lead_cost]])</f>
        <v>3116.7978000000003</v>
      </c>
    </row>
    <row r="17" spans="1:20" x14ac:dyDescent="0.3">
      <c r="A17" s="22">
        <v>45398</v>
      </c>
      <c r="B17" t="s">
        <v>10</v>
      </c>
      <c r="C17" t="s">
        <v>11</v>
      </c>
      <c r="D17">
        <v>14948</v>
      </c>
      <c r="E17">
        <v>898</v>
      </c>
      <c r="F17">
        <v>6.0074926409999998</v>
      </c>
      <c r="G17">
        <v>1779.58</v>
      </c>
      <c r="H17">
        <v>1.9817</v>
      </c>
      <c r="I17">
        <v>45</v>
      </c>
      <c r="J17">
        <v>39.546199999999999</v>
      </c>
      <c r="K17">
        <v>5.0111358570000002</v>
      </c>
      <c r="L17">
        <v>20</v>
      </c>
      <c r="M17">
        <v>44.444444440000005</v>
      </c>
      <c r="N17">
        <v>16</v>
      </c>
      <c r="O17">
        <v>4</v>
      </c>
      <c r="P17">
        <v>19200</v>
      </c>
      <c r="Q17">
        <v>8000</v>
      </c>
      <c r="R17">
        <f>FacebookRaw[[#This Row],[Revenue_from_online]]+FacebookRaw[[#This Row],[Revenue_from_Offline]]</f>
        <v>27200</v>
      </c>
      <c r="S17">
        <f>FacebookRaw[[#This Row],[CPL_INR]]*FacebookRaw[[#This Row],[Leads]]</f>
        <v>1779.579</v>
      </c>
      <c r="T17">
        <f>SUM(FacebookRaw[[#This Row],[Cost_INR]],FacebookRaw[[#This Row],[lead_cost]])</f>
        <v>3559.1589999999997</v>
      </c>
    </row>
    <row r="18" spans="1:20" x14ac:dyDescent="0.3">
      <c r="A18" s="22">
        <v>45399</v>
      </c>
      <c r="B18" t="s">
        <v>10</v>
      </c>
      <c r="C18" t="s">
        <v>11</v>
      </c>
      <c r="D18">
        <v>17077</v>
      </c>
      <c r="E18">
        <v>897</v>
      </c>
      <c r="F18">
        <v>5.2526790419999996</v>
      </c>
      <c r="G18">
        <v>1571.21</v>
      </c>
      <c r="H18">
        <v>1.7516</v>
      </c>
      <c r="I18">
        <v>45</v>
      </c>
      <c r="J18">
        <v>34.915799999999997</v>
      </c>
      <c r="K18">
        <v>5.0167224080000006</v>
      </c>
      <c r="L18">
        <v>23</v>
      </c>
      <c r="M18">
        <v>51.111111109999996</v>
      </c>
      <c r="N18">
        <v>18</v>
      </c>
      <c r="O18">
        <v>5</v>
      </c>
      <c r="P18">
        <v>21600</v>
      </c>
      <c r="Q18">
        <v>10000</v>
      </c>
      <c r="R18">
        <f>FacebookRaw[[#This Row],[Revenue_from_online]]+FacebookRaw[[#This Row],[Revenue_from_Offline]]</f>
        <v>31600</v>
      </c>
      <c r="S18">
        <f>FacebookRaw[[#This Row],[CPL_INR]]*FacebookRaw[[#This Row],[Leads]]</f>
        <v>1571.2109999999998</v>
      </c>
      <c r="T18">
        <f>SUM(FacebookRaw[[#This Row],[Cost_INR]],FacebookRaw[[#This Row],[lead_cost]])</f>
        <v>3142.4209999999998</v>
      </c>
    </row>
    <row r="19" spans="1:20" x14ac:dyDescent="0.3">
      <c r="A19" s="22">
        <v>45400</v>
      </c>
      <c r="B19" t="s">
        <v>10</v>
      </c>
      <c r="C19" t="s">
        <v>11</v>
      </c>
      <c r="D19">
        <v>15505</v>
      </c>
      <c r="E19">
        <v>873</v>
      </c>
      <c r="F19">
        <v>5.6304417930000001</v>
      </c>
      <c r="G19">
        <v>1781.71</v>
      </c>
      <c r="H19">
        <v>2.0409000000000002</v>
      </c>
      <c r="I19">
        <v>52</v>
      </c>
      <c r="J19">
        <v>34.2637</v>
      </c>
      <c r="K19">
        <v>5.9564719359999998</v>
      </c>
      <c r="L19">
        <v>18</v>
      </c>
      <c r="M19">
        <v>34.61538462</v>
      </c>
      <c r="N19">
        <v>17</v>
      </c>
      <c r="O19">
        <v>1</v>
      </c>
      <c r="P19">
        <v>20400</v>
      </c>
      <c r="Q19">
        <v>2000</v>
      </c>
      <c r="R19">
        <f>FacebookRaw[[#This Row],[Revenue_from_online]]+FacebookRaw[[#This Row],[Revenue_from_Offline]]</f>
        <v>22400</v>
      </c>
      <c r="S19">
        <f>FacebookRaw[[#This Row],[CPL_INR]]*FacebookRaw[[#This Row],[Leads]]</f>
        <v>1781.7123999999999</v>
      </c>
      <c r="T19">
        <f>SUM(FacebookRaw[[#This Row],[Cost_INR]],FacebookRaw[[#This Row],[lead_cost]])</f>
        <v>3563.4223999999999</v>
      </c>
    </row>
    <row r="20" spans="1:20" x14ac:dyDescent="0.3">
      <c r="A20" s="22">
        <v>45401</v>
      </c>
      <c r="B20" t="s">
        <v>10</v>
      </c>
      <c r="C20" t="s">
        <v>11</v>
      </c>
      <c r="D20">
        <v>16220</v>
      </c>
      <c r="E20">
        <v>840</v>
      </c>
      <c r="F20">
        <v>5.1787916149999997</v>
      </c>
      <c r="G20">
        <v>1620.35</v>
      </c>
      <c r="H20">
        <v>1.929</v>
      </c>
      <c r="I20">
        <v>45</v>
      </c>
      <c r="J20">
        <v>36.007800000000003</v>
      </c>
      <c r="K20">
        <v>5.3571428570000004</v>
      </c>
      <c r="L20">
        <v>20</v>
      </c>
      <c r="M20">
        <v>44.444444440000005</v>
      </c>
      <c r="N20">
        <v>14</v>
      </c>
      <c r="O20">
        <v>6</v>
      </c>
      <c r="P20">
        <v>16800</v>
      </c>
      <c r="Q20">
        <v>12000</v>
      </c>
      <c r="R20">
        <f>FacebookRaw[[#This Row],[Revenue_from_online]]+FacebookRaw[[#This Row],[Revenue_from_Offline]]</f>
        <v>28800</v>
      </c>
      <c r="S20">
        <f>FacebookRaw[[#This Row],[CPL_INR]]*FacebookRaw[[#This Row],[Leads]]</f>
        <v>1620.3510000000001</v>
      </c>
      <c r="T20">
        <f>SUM(FacebookRaw[[#This Row],[Cost_INR]],FacebookRaw[[#This Row],[lead_cost]])</f>
        <v>3240.701</v>
      </c>
    </row>
    <row r="21" spans="1:20" x14ac:dyDescent="0.3">
      <c r="A21" s="22">
        <v>45402</v>
      </c>
      <c r="B21" t="s">
        <v>10</v>
      </c>
      <c r="C21" t="s">
        <v>11</v>
      </c>
      <c r="D21">
        <v>16281</v>
      </c>
      <c r="E21">
        <v>818</v>
      </c>
      <c r="F21">
        <v>5.0242614090000002</v>
      </c>
      <c r="G21">
        <v>1963.59</v>
      </c>
      <c r="H21">
        <v>2.4005000000000001</v>
      </c>
      <c r="I21">
        <v>45</v>
      </c>
      <c r="J21">
        <v>43.635300000000001</v>
      </c>
      <c r="K21">
        <v>5.5012224940000003</v>
      </c>
      <c r="L21">
        <v>17</v>
      </c>
      <c r="M21">
        <v>37.777777780000001</v>
      </c>
      <c r="N21">
        <v>13</v>
      </c>
      <c r="O21">
        <v>4</v>
      </c>
      <c r="P21">
        <v>15600</v>
      </c>
      <c r="Q21">
        <v>8000</v>
      </c>
      <c r="R21">
        <f>FacebookRaw[[#This Row],[Revenue_from_online]]+FacebookRaw[[#This Row],[Revenue_from_Offline]]</f>
        <v>23600</v>
      </c>
      <c r="S21">
        <f>FacebookRaw[[#This Row],[CPL_INR]]*FacebookRaw[[#This Row],[Leads]]</f>
        <v>1963.5885000000001</v>
      </c>
      <c r="T21">
        <f>SUM(FacebookRaw[[#This Row],[Cost_INR]],FacebookRaw[[#This Row],[lead_cost]])</f>
        <v>3927.1785</v>
      </c>
    </row>
    <row r="22" spans="1:20" x14ac:dyDescent="0.3">
      <c r="A22" s="22">
        <v>45403</v>
      </c>
      <c r="B22" t="s">
        <v>10</v>
      </c>
      <c r="C22" t="s">
        <v>11</v>
      </c>
      <c r="D22">
        <v>14294</v>
      </c>
      <c r="E22">
        <v>870</v>
      </c>
      <c r="F22">
        <v>6.086469847</v>
      </c>
      <c r="G22">
        <v>1689.17</v>
      </c>
      <c r="H22">
        <v>1.9416</v>
      </c>
      <c r="I22">
        <v>47</v>
      </c>
      <c r="J22">
        <v>35.939799999999998</v>
      </c>
      <c r="K22">
        <v>5.4022988510000003</v>
      </c>
      <c r="L22">
        <v>20</v>
      </c>
      <c r="M22">
        <v>42.553191489999996</v>
      </c>
      <c r="N22">
        <v>10</v>
      </c>
      <c r="O22">
        <v>10</v>
      </c>
      <c r="P22">
        <v>12000</v>
      </c>
      <c r="Q22">
        <v>20000</v>
      </c>
      <c r="R22">
        <f>FacebookRaw[[#This Row],[Revenue_from_online]]+FacebookRaw[[#This Row],[Revenue_from_Offline]]</f>
        <v>32000</v>
      </c>
      <c r="S22">
        <f>FacebookRaw[[#This Row],[CPL_INR]]*FacebookRaw[[#This Row],[Leads]]</f>
        <v>1689.1705999999999</v>
      </c>
      <c r="T22">
        <f>SUM(FacebookRaw[[#This Row],[Cost_INR]],FacebookRaw[[#This Row],[lead_cost]])</f>
        <v>3378.3406</v>
      </c>
    </row>
    <row r="23" spans="1:20" x14ac:dyDescent="0.3">
      <c r="A23" s="22">
        <v>45404</v>
      </c>
      <c r="B23" t="s">
        <v>10</v>
      </c>
      <c r="C23" t="s">
        <v>11</v>
      </c>
      <c r="D23">
        <v>15120</v>
      </c>
      <c r="E23">
        <v>732</v>
      </c>
      <c r="F23">
        <v>4.8412698409999999</v>
      </c>
      <c r="G23">
        <v>1544.39</v>
      </c>
      <c r="H23">
        <v>2.1097999999999999</v>
      </c>
      <c r="I23">
        <v>47</v>
      </c>
      <c r="J23">
        <v>32.859400000000001</v>
      </c>
      <c r="K23">
        <v>6.4207650269999998</v>
      </c>
      <c r="L23">
        <v>20</v>
      </c>
      <c r="M23">
        <v>42.553191489999996</v>
      </c>
      <c r="N23">
        <v>17</v>
      </c>
      <c r="O23">
        <v>3</v>
      </c>
      <c r="P23">
        <v>20400</v>
      </c>
      <c r="Q23">
        <v>6000</v>
      </c>
      <c r="R23">
        <f>FacebookRaw[[#This Row],[Revenue_from_online]]+FacebookRaw[[#This Row],[Revenue_from_Offline]]</f>
        <v>26400</v>
      </c>
      <c r="S23">
        <f>FacebookRaw[[#This Row],[CPL_INR]]*FacebookRaw[[#This Row],[Leads]]</f>
        <v>1544.3918000000001</v>
      </c>
      <c r="T23">
        <f>SUM(FacebookRaw[[#This Row],[Cost_INR]],FacebookRaw[[#This Row],[lead_cost]])</f>
        <v>3088.7818000000002</v>
      </c>
    </row>
    <row r="24" spans="1:20" x14ac:dyDescent="0.3">
      <c r="A24" s="22">
        <v>45405</v>
      </c>
      <c r="B24" t="s">
        <v>10</v>
      </c>
      <c r="C24" t="s">
        <v>11</v>
      </c>
      <c r="D24">
        <v>16257</v>
      </c>
      <c r="E24">
        <v>799</v>
      </c>
      <c r="F24">
        <v>4.91480593</v>
      </c>
      <c r="G24">
        <v>1912.88</v>
      </c>
      <c r="H24">
        <v>2.3940999999999999</v>
      </c>
      <c r="I24">
        <v>46</v>
      </c>
      <c r="J24">
        <v>41.584299999999999</v>
      </c>
      <c r="K24">
        <v>5.7571964959999997</v>
      </c>
      <c r="L24">
        <v>18</v>
      </c>
      <c r="M24">
        <v>39.130434780000002</v>
      </c>
      <c r="N24">
        <v>10</v>
      </c>
      <c r="O24">
        <v>8</v>
      </c>
      <c r="P24">
        <v>12000</v>
      </c>
      <c r="Q24">
        <v>16000</v>
      </c>
      <c r="R24">
        <f>FacebookRaw[[#This Row],[Revenue_from_online]]+FacebookRaw[[#This Row],[Revenue_from_Offline]]</f>
        <v>28000</v>
      </c>
      <c r="S24">
        <f>FacebookRaw[[#This Row],[CPL_INR]]*FacebookRaw[[#This Row],[Leads]]</f>
        <v>1912.8778</v>
      </c>
      <c r="T24">
        <f>SUM(FacebookRaw[[#This Row],[Cost_INR]],FacebookRaw[[#This Row],[lead_cost]])</f>
        <v>3825.7578000000003</v>
      </c>
    </row>
    <row r="25" spans="1:20" x14ac:dyDescent="0.3">
      <c r="A25" s="22">
        <v>45406</v>
      </c>
      <c r="B25" t="s">
        <v>10</v>
      </c>
      <c r="C25" t="s">
        <v>11</v>
      </c>
      <c r="D25">
        <v>15867</v>
      </c>
      <c r="E25">
        <v>811</v>
      </c>
      <c r="F25">
        <v>5.1112371589999999</v>
      </c>
      <c r="G25">
        <v>1907.5</v>
      </c>
      <c r="H25">
        <v>2.3519999999999999</v>
      </c>
      <c r="I25">
        <v>48</v>
      </c>
      <c r="J25">
        <v>39.739600000000003</v>
      </c>
      <c r="K25">
        <v>5.9186189889999996</v>
      </c>
      <c r="L25">
        <v>16</v>
      </c>
      <c r="M25">
        <v>33.333333329999995</v>
      </c>
      <c r="N25">
        <v>11</v>
      </c>
      <c r="O25">
        <v>5</v>
      </c>
      <c r="P25">
        <v>13200</v>
      </c>
      <c r="Q25">
        <v>10000</v>
      </c>
      <c r="R25">
        <f>FacebookRaw[[#This Row],[Revenue_from_online]]+FacebookRaw[[#This Row],[Revenue_from_Offline]]</f>
        <v>23200</v>
      </c>
      <c r="S25">
        <f>FacebookRaw[[#This Row],[CPL_INR]]*FacebookRaw[[#This Row],[Leads]]</f>
        <v>1907.5008000000003</v>
      </c>
      <c r="T25">
        <f>SUM(FacebookRaw[[#This Row],[Cost_INR]],FacebookRaw[[#This Row],[lead_cost]])</f>
        <v>3815.0008000000003</v>
      </c>
    </row>
    <row r="26" spans="1:20" x14ac:dyDescent="0.3">
      <c r="A26" s="22">
        <v>45407</v>
      </c>
      <c r="B26" t="s">
        <v>10</v>
      </c>
      <c r="C26" t="s">
        <v>11</v>
      </c>
      <c r="D26">
        <v>14615</v>
      </c>
      <c r="E26">
        <v>844</v>
      </c>
      <c r="F26">
        <v>5.7748888130000005</v>
      </c>
      <c r="G26">
        <v>1644.36</v>
      </c>
      <c r="H26">
        <v>1.9482999999999999</v>
      </c>
      <c r="I26">
        <v>52</v>
      </c>
      <c r="J26">
        <v>31.622299999999999</v>
      </c>
      <c r="K26">
        <v>6.1611374410000002</v>
      </c>
      <c r="L26">
        <v>18</v>
      </c>
      <c r="M26">
        <v>34.61538462</v>
      </c>
      <c r="N26">
        <v>13</v>
      </c>
      <c r="O26">
        <v>5</v>
      </c>
      <c r="P26">
        <v>15600</v>
      </c>
      <c r="Q26">
        <v>10000</v>
      </c>
      <c r="R26">
        <f>FacebookRaw[[#This Row],[Revenue_from_online]]+FacebookRaw[[#This Row],[Revenue_from_Offline]]</f>
        <v>25600</v>
      </c>
      <c r="S26">
        <f>FacebookRaw[[#This Row],[CPL_INR]]*FacebookRaw[[#This Row],[Leads]]</f>
        <v>1644.3596</v>
      </c>
      <c r="T26">
        <f>SUM(FacebookRaw[[#This Row],[Cost_INR]],FacebookRaw[[#This Row],[lead_cost]])</f>
        <v>3288.7195999999999</v>
      </c>
    </row>
    <row r="27" spans="1:20" x14ac:dyDescent="0.3">
      <c r="A27" s="22">
        <v>45408</v>
      </c>
      <c r="B27" t="s">
        <v>10</v>
      </c>
      <c r="C27" t="s">
        <v>11</v>
      </c>
      <c r="D27">
        <v>17288</v>
      </c>
      <c r="E27">
        <v>843</v>
      </c>
      <c r="F27">
        <v>4.8762147149999997</v>
      </c>
      <c r="G27">
        <v>1697.31</v>
      </c>
      <c r="H27">
        <v>2.0133999999999999</v>
      </c>
      <c r="I27">
        <v>49</v>
      </c>
      <c r="J27">
        <v>34.639000000000003</v>
      </c>
      <c r="K27">
        <v>5.8125741399999997</v>
      </c>
      <c r="L27">
        <v>19</v>
      </c>
      <c r="M27">
        <v>38.775510199999999</v>
      </c>
      <c r="N27">
        <v>18</v>
      </c>
      <c r="O27">
        <v>1</v>
      </c>
      <c r="P27">
        <v>21600</v>
      </c>
      <c r="Q27">
        <v>2000</v>
      </c>
      <c r="R27">
        <f>FacebookRaw[[#This Row],[Revenue_from_online]]+FacebookRaw[[#This Row],[Revenue_from_Offline]]</f>
        <v>23600</v>
      </c>
      <c r="S27">
        <f>FacebookRaw[[#This Row],[CPL_INR]]*FacebookRaw[[#This Row],[Leads]]</f>
        <v>1697.3110000000001</v>
      </c>
      <c r="T27">
        <f>SUM(FacebookRaw[[#This Row],[Cost_INR]],FacebookRaw[[#This Row],[lead_cost]])</f>
        <v>3394.6210000000001</v>
      </c>
    </row>
    <row r="28" spans="1:20" x14ac:dyDescent="0.3">
      <c r="A28" s="22">
        <v>45409</v>
      </c>
      <c r="B28" t="s">
        <v>10</v>
      </c>
      <c r="C28" t="s">
        <v>11</v>
      </c>
      <c r="D28">
        <v>16629</v>
      </c>
      <c r="E28">
        <v>893</v>
      </c>
      <c r="F28">
        <v>5.3701365089999999</v>
      </c>
      <c r="G28">
        <v>1767.85</v>
      </c>
      <c r="H28">
        <v>1.9797</v>
      </c>
      <c r="I28">
        <v>45</v>
      </c>
      <c r="J28">
        <v>39.285600000000002</v>
      </c>
      <c r="K28">
        <v>5.039193729</v>
      </c>
      <c r="L28">
        <v>17</v>
      </c>
      <c r="M28">
        <v>37.777777780000001</v>
      </c>
      <c r="N28">
        <v>14</v>
      </c>
      <c r="O28">
        <v>3</v>
      </c>
      <c r="P28">
        <v>16800</v>
      </c>
      <c r="Q28">
        <v>6000</v>
      </c>
      <c r="R28">
        <f>FacebookRaw[[#This Row],[Revenue_from_online]]+FacebookRaw[[#This Row],[Revenue_from_Offline]]</f>
        <v>22800</v>
      </c>
      <c r="S28">
        <f>FacebookRaw[[#This Row],[CPL_INR]]*FacebookRaw[[#This Row],[Leads]]</f>
        <v>1767.8520000000001</v>
      </c>
      <c r="T28">
        <f>SUM(FacebookRaw[[#This Row],[Cost_INR]],FacebookRaw[[#This Row],[lead_cost]])</f>
        <v>3535.7020000000002</v>
      </c>
    </row>
    <row r="29" spans="1:20" x14ac:dyDescent="0.3">
      <c r="A29" s="22">
        <v>45410</v>
      </c>
      <c r="B29" t="s">
        <v>10</v>
      </c>
      <c r="C29" t="s">
        <v>11</v>
      </c>
      <c r="D29">
        <v>15015</v>
      </c>
      <c r="E29">
        <v>804</v>
      </c>
      <c r="F29">
        <v>5.3546453549999997</v>
      </c>
      <c r="G29">
        <v>1736.83</v>
      </c>
      <c r="H29">
        <v>2.1602000000000001</v>
      </c>
      <c r="I29">
        <v>48</v>
      </c>
      <c r="J29">
        <v>36.183999999999997</v>
      </c>
      <c r="K29">
        <v>5.9701492539999998</v>
      </c>
      <c r="L29">
        <v>23</v>
      </c>
      <c r="M29">
        <v>47.916666670000005</v>
      </c>
      <c r="N29">
        <v>14</v>
      </c>
      <c r="O29">
        <v>9</v>
      </c>
      <c r="P29">
        <v>16800</v>
      </c>
      <c r="Q29">
        <v>18000</v>
      </c>
      <c r="R29">
        <f>FacebookRaw[[#This Row],[Revenue_from_online]]+FacebookRaw[[#This Row],[Revenue_from_Offline]]</f>
        <v>34800</v>
      </c>
      <c r="S29">
        <f>FacebookRaw[[#This Row],[CPL_INR]]*FacebookRaw[[#This Row],[Leads]]</f>
        <v>1736.8319999999999</v>
      </c>
      <c r="T29">
        <f>SUM(FacebookRaw[[#This Row],[Cost_INR]],FacebookRaw[[#This Row],[lead_cost]])</f>
        <v>3473.6619999999998</v>
      </c>
    </row>
    <row r="30" spans="1:20" x14ac:dyDescent="0.3">
      <c r="A30" s="22">
        <v>45411</v>
      </c>
      <c r="B30" t="s">
        <v>10</v>
      </c>
      <c r="C30" t="s">
        <v>11</v>
      </c>
      <c r="D30">
        <v>15376</v>
      </c>
      <c r="E30">
        <v>815</v>
      </c>
      <c r="F30">
        <v>5.3004682619999999</v>
      </c>
      <c r="G30">
        <v>1671.01</v>
      </c>
      <c r="H30">
        <v>2.0503</v>
      </c>
      <c r="I30">
        <v>48</v>
      </c>
      <c r="J30">
        <v>34.8127</v>
      </c>
      <c r="K30">
        <v>5.8895705520000003</v>
      </c>
      <c r="L30">
        <v>17</v>
      </c>
      <c r="M30">
        <v>35.416666670000005</v>
      </c>
      <c r="N30">
        <v>13</v>
      </c>
      <c r="O30">
        <v>4</v>
      </c>
      <c r="P30">
        <v>15600</v>
      </c>
      <c r="Q30">
        <v>8000</v>
      </c>
      <c r="R30">
        <f>FacebookRaw[[#This Row],[Revenue_from_online]]+FacebookRaw[[#This Row],[Revenue_from_Offline]]</f>
        <v>23600</v>
      </c>
      <c r="S30">
        <f>FacebookRaw[[#This Row],[CPL_INR]]*FacebookRaw[[#This Row],[Leads]]</f>
        <v>1671.0095999999999</v>
      </c>
      <c r="T30">
        <f>SUM(FacebookRaw[[#This Row],[Cost_INR]],FacebookRaw[[#This Row],[lead_cost]])</f>
        <v>3342.0195999999996</v>
      </c>
    </row>
    <row r="31" spans="1:20" x14ac:dyDescent="0.3">
      <c r="A31" s="22">
        <v>45412</v>
      </c>
      <c r="B31" t="s">
        <v>10</v>
      </c>
      <c r="C31" t="s">
        <v>11</v>
      </c>
      <c r="D31">
        <v>15334</v>
      </c>
      <c r="E31">
        <v>806</v>
      </c>
      <c r="F31">
        <v>5.2562932049999995</v>
      </c>
      <c r="G31">
        <v>1790.95</v>
      </c>
      <c r="H31">
        <v>2.222</v>
      </c>
      <c r="I31">
        <v>49</v>
      </c>
      <c r="J31">
        <v>36.549999999999997</v>
      </c>
      <c r="K31">
        <v>6.0794044669999998</v>
      </c>
      <c r="L31">
        <v>20</v>
      </c>
      <c r="M31">
        <v>40.816326530000005</v>
      </c>
      <c r="N31">
        <v>13</v>
      </c>
      <c r="O31">
        <v>7</v>
      </c>
      <c r="P31">
        <v>15600</v>
      </c>
      <c r="Q31">
        <v>14000</v>
      </c>
      <c r="R31">
        <f>FacebookRaw[[#This Row],[Revenue_from_online]]+FacebookRaw[[#This Row],[Revenue_from_Offline]]</f>
        <v>29600</v>
      </c>
      <c r="S31">
        <f>FacebookRaw[[#This Row],[CPL_INR]]*FacebookRaw[[#This Row],[Leads]]</f>
        <v>1790.9499999999998</v>
      </c>
      <c r="T31">
        <f>SUM(FacebookRaw[[#This Row],[Cost_INR]],FacebookRaw[[#This Row],[lead_cost]])</f>
        <v>3581.8999999999996</v>
      </c>
    </row>
    <row r="32" spans="1:20" x14ac:dyDescent="0.3">
      <c r="A32" s="22">
        <v>45383</v>
      </c>
      <c r="B32" t="s">
        <v>41</v>
      </c>
      <c r="C32" t="s">
        <v>11</v>
      </c>
      <c r="D32">
        <v>17881</v>
      </c>
      <c r="E32">
        <v>716</v>
      </c>
      <c r="F32">
        <v>4.0042503219999999</v>
      </c>
      <c r="G32">
        <v>1731.37</v>
      </c>
      <c r="H32">
        <v>2.4180999999999999</v>
      </c>
      <c r="I32">
        <v>45</v>
      </c>
      <c r="J32">
        <v>38.474899999999998</v>
      </c>
      <c r="K32">
        <v>6.2849162009999997</v>
      </c>
      <c r="L32">
        <v>20</v>
      </c>
      <c r="M32">
        <v>44.444444440000005</v>
      </c>
      <c r="N32">
        <v>18</v>
      </c>
      <c r="O32">
        <v>2</v>
      </c>
      <c r="P32">
        <v>21600</v>
      </c>
      <c r="Q32">
        <v>4000</v>
      </c>
      <c r="R32">
        <f>FacebookRaw[[#This Row],[Revenue_from_online]]+FacebookRaw[[#This Row],[Revenue_from_Offline]]</f>
        <v>25600</v>
      </c>
      <c r="S32">
        <f>FacebookRaw[[#This Row],[CPL_INR]]*FacebookRaw[[#This Row],[Leads]]</f>
        <v>1731.3705</v>
      </c>
      <c r="T32">
        <f>SUM(FacebookRaw[[#This Row],[Cost_INR]],FacebookRaw[[#This Row],[lead_cost]])</f>
        <v>3462.7404999999999</v>
      </c>
    </row>
    <row r="33" spans="1:20" x14ac:dyDescent="0.3">
      <c r="A33" s="22">
        <v>45384</v>
      </c>
      <c r="B33" t="s">
        <v>41</v>
      </c>
      <c r="C33" t="s">
        <v>11</v>
      </c>
      <c r="D33">
        <v>16399</v>
      </c>
      <c r="E33">
        <v>715</v>
      </c>
      <c r="F33">
        <v>4.3600219529999995</v>
      </c>
      <c r="G33">
        <v>1728.67</v>
      </c>
      <c r="H33">
        <v>2.4177</v>
      </c>
      <c r="I33">
        <v>47</v>
      </c>
      <c r="J33">
        <v>36.780200000000001</v>
      </c>
      <c r="K33">
        <v>6.5734265730000008</v>
      </c>
      <c r="L33">
        <v>15</v>
      </c>
      <c r="M33">
        <v>31.914893620000001</v>
      </c>
      <c r="N33">
        <v>13</v>
      </c>
      <c r="O33">
        <v>2</v>
      </c>
      <c r="P33">
        <v>15600</v>
      </c>
      <c r="Q33">
        <v>4000</v>
      </c>
      <c r="R33">
        <f>FacebookRaw[[#This Row],[Revenue_from_online]]+FacebookRaw[[#This Row],[Revenue_from_Offline]]</f>
        <v>19600</v>
      </c>
      <c r="S33">
        <f>FacebookRaw[[#This Row],[CPL_INR]]*FacebookRaw[[#This Row],[Leads]]</f>
        <v>1728.6694</v>
      </c>
      <c r="T33">
        <f>SUM(FacebookRaw[[#This Row],[Cost_INR]],FacebookRaw[[#This Row],[lead_cost]])</f>
        <v>3457.3393999999998</v>
      </c>
    </row>
    <row r="34" spans="1:20" x14ac:dyDescent="0.3">
      <c r="A34" s="22">
        <v>45385</v>
      </c>
      <c r="B34" t="s">
        <v>41</v>
      </c>
      <c r="C34" t="s">
        <v>11</v>
      </c>
      <c r="D34">
        <v>16520</v>
      </c>
      <c r="E34">
        <v>802</v>
      </c>
      <c r="F34">
        <v>4.8547215499999998</v>
      </c>
      <c r="G34">
        <v>1958.63</v>
      </c>
      <c r="H34">
        <v>2.4422000000000001</v>
      </c>
      <c r="I34">
        <v>53</v>
      </c>
      <c r="J34">
        <v>36.955300000000001</v>
      </c>
      <c r="K34">
        <v>6.6084788029999997</v>
      </c>
      <c r="L34">
        <v>18</v>
      </c>
      <c r="M34">
        <v>33.962264149999996</v>
      </c>
      <c r="N34">
        <v>11</v>
      </c>
      <c r="O34">
        <v>7</v>
      </c>
      <c r="P34">
        <v>13200</v>
      </c>
      <c r="Q34">
        <v>14000</v>
      </c>
      <c r="R34">
        <f>FacebookRaw[[#This Row],[Revenue_from_online]]+FacebookRaw[[#This Row],[Revenue_from_Offline]]</f>
        <v>27200</v>
      </c>
      <c r="S34">
        <f>FacebookRaw[[#This Row],[CPL_INR]]*FacebookRaw[[#This Row],[Leads]]</f>
        <v>1958.6309000000001</v>
      </c>
      <c r="T34">
        <f>SUM(FacebookRaw[[#This Row],[Cost_INR]],FacebookRaw[[#This Row],[lead_cost]])</f>
        <v>3917.2609000000002</v>
      </c>
    </row>
    <row r="35" spans="1:20" x14ac:dyDescent="0.3">
      <c r="A35" s="22">
        <v>45386</v>
      </c>
      <c r="B35" t="s">
        <v>41</v>
      </c>
      <c r="C35" t="s">
        <v>11</v>
      </c>
      <c r="D35">
        <v>15890</v>
      </c>
      <c r="E35">
        <v>809</v>
      </c>
      <c r="F35">
        <v>5.0912523600000004</v>
      </c>
      <c r="G35">
        <v>1634.82</v>
      </c>
      <c r="H35">
        <v>2.0207999999999999</v>
      </c>
      <c r="I35">
        <v>53</v>
      </c>
      <c r="J35">
        <v>30.845700000000001</v>
      </c>
      <c r="K35">
        <v>6.5512978989999997</v>
      </c>
      <c r="L35">
        <v>15</v>
      </c>
      <c r="M35">
        <v>28.301886790000001</v>
      </c>
      <c r="N35">
        <v>13</v>
      </c>
      <c r="O35">
        <v>2</v>
      </c>
      <c r="P35">
        <v>15600</v>
      </c>
      <c r="Q35">
        <v>4000</v>
      </c>
      <c r="R35">
        <f>FacebookRaw[[#This Row],[Revenue_from_online]]+FacebookRaw[[#This Row],[Revenue_from_Offline]]</f>
        <v>19600</v>
      </c>
      <c r="S35">
        <f>FacebookRaw[[#This Row],[CPL_INR]]*FacebookRaw[[#This Row],[Leads]]</f>
        <v>1634.8221000000001</v>
      </c>
      <c r="T35">
        <f>SUM(FacebookRaw[[#This Row],[Cost_INR]],FacebookRaw[[#This Row],[lead_cost]])</f>
        <v>3269.6421</v>
      </c>
    </row>
    <row r="36" spans="1:20" x14ac:dyDescent="0.3">
      <c r="A36" s="22">
        <v>45387</v>
      </c>
      <c r="B36" t="s">
        <v>41</v>
      </c>
      <c r="C36" t="s">
        <v>11</v>
      </c>
      <c r="D36">
        <v>16159</v>
      </c>
      <c r="E36">
        <v>864</v>
      </c>
      <c r="F36">
        <v>5.346865524</v>
      </c>
      <c r="G36">
        <v>1870.57</v>
      </c>
      <c r="H36">
        <v>2.165</v>
      </c>
      <c r="I36">
        <v>50</v>
      </c>
      <c r="J36">
        <v>37.4114</v>
      </c>
      <c r="K36">
        <v>5.7870370370000002</v>
      </c>
      <c r="L36">
        <v>16</v>
      </c>
      <c r="M36">
        <v>32</v>
      </c>
      <c r="N36">
        <v>12</v>
      </c>
      <c r="O36">
        <v>4</v>
      </c>
      <c r="P36">
        <v>14400</v>
      </c>
      <c r="Q36">
        <v>8000</v>
      </c>
      <c r="R36">
        <f>FacebookRaw[[#This Row],[Revenue_from_online]]+FacebookRaw[[#This Row],[Revenue_from_Offline]]</f>
        <v>22400</v>
      </c>
      <c r="S36">
        <f>FacebookRaw[[#This Row],[CPL_INR]]*FacebookRaw[[#This Row],[Leads]]</f>
        <v>1870.57</v>
      </c>
      <c r="T36">
        <f>SUM(FacebookRaw[[#This Row],[Cost_INR]],FacebookRaw[[#This Row],[lead_cost]])</f>
        <v>3741.14</v>
      </c>
    </row>
    <row r="37" spans="1:20" x14ac:dyDescent="0.3">
      <c r="A37" s="22">
        <v>45388</v>
      </c>
      <c r="B37" t="s">
        <v>41</v>
      </c>
      <c r="C37" t="s">
        <v>11</v>
      </c>
      <c r="D37">
        <v>15612</v>
      </c>
      <c r="E37">
        <v>720</v>
      </c>
      <c r="F37">
        <v>4.6118370479999999</v>
      </c>
      <c r="G37">
        <v>1782.07</v>
      </c>
      <c r="H37">
        <v>2.4750999999999999</v>
      </c>
      <c r="I37">
        <v>52</v>
      </c>
      <c r="J37">
        <v>34.270600000000002</v>
      </c>
      <c r="K37">
        <v>7.222222222000001</v>
      </c>
      <c r="L37">
        <v>18</v>
      </c>
      <c r="M37">
        <v>34.61538462</v>
      </c>
      <c r="N37">
        <v>13</v>
      </c>
      <c r="O37">
        <v>5</v>
      </c>
      <c r="P37">
        <v>15600</v>
      </c>
      <c r="Q37">
        <v>10000</v>
      </c>
      <c r="R37">
        <f>FacebookRaw[[#This Row],[Revenue_from_online]]+FacebookRaw[[#This Row],[Revenue_from_Offline]]</f>
        <v>25600</v>
      </c>
      <c r="S37">
        <f>FacebookRaw[[#This Row],[CPL_INR]]*FacebookRaw[[#This Row],[Leads]]</f>
        <v>1782.0712000000001</v>
      </c>
      <c r="T37">
        <f>SUM(FacebookRaw[[#This Row],[Cost_INR]],FacebookRaw[[#This Row],[lead_cost]])</f>
        <v>3564.1412</v>
      </c>
    </row>
    <row r="38" spans="1:20" x14ac:dyDescent="0.3">
      <c r="A38" s="22">
        <v>45389</v>
      </c>
      <c r="B38" t="s">
        <v>41</v>
      </c>
      <c r="C38" t="s">
        <v>11</v>
      </c>
      <c r="D38">
        <v>17520</v>
      </c>
      <c r="E38">
        <v>835</v>
      </c>
      <c r="F38">
        <v>4.7659817350000004</v>
      </c>
      <c r="G38">
        <v>1991.47</v>
      </c>
      <c r="H38">
        <v>2.3849999999999998</v>
      </c>
      <c r="I38">
        <v>47</v>
      </c>
      <c r="J38">
        <v>42.371699999999997</v>
      </c>
      <c r="K38">
        <v>5.6287425149999999</v>
      </c>
      <c r="L38">
        <v>19</v>
      </c>
      <c r="M38">
        <v>40.425531910000004</v>
      </c>
      <c r="N38">
        <v>11</v>
      </c>
      <c r="O38">
        <v>8</v>
      </c>
      <c r="P38">
        <v>13200</v>
      </c>
      <c r="Q38">
        <v>16000</v>
      </c>
      <c r="R38">
        <f>FacebookRaw[[#This Row],[Revenue_from_online]]+FacebookRaw[[#This Row],[Revenue_from_Offline]]</f>
        <v>29200</v>
      </c>
      <c r="S38">
        <f>FacebookRaw[[#This Row],[CPL_INR]]*FacebookRaw[[#This Row],[Leads]]</f>
        <v>1991.4698999999998</v>
      </c>
      <c r="T38">
        <f>SUM(FacebookRaw[[#This Row],[Cost_INR]],FacebookRaw[[#This Row],[lead_cost]])</f>
        <v>3982.9398999999999</v>
      </c>
    </row>
    <row r="39" spans="1:20" x14ac:dyDescent="0.3">
      <c r="A39" s="22">
        <v>45390</v>
      </c>
      <c r="B39" t="s">
        <v>41</v>
      </c>
      <c r="C39" t="s">
        <v>11</v>
      </c>
      <c r="D39">
        <v>16504</v>
      </c>
      <c r="E39">
        <v>832</v>
      </c>
      <c r="F39">
        <v>5.0412021330000005</v>
      </c>
      <c r="G39">
        <v>1903.28</v>
      </c>
      <c r="H39">
        <v>2.2875999999999999</v>
      </c>
      <c r="I39">
        <v>48</v>
      </c>
      <c r="J39">
        <v>39.651699999999998</v>
      </c>
      <c r="K39">
        <v>5.769230769</v>
      </c>
      <c r="L39">
        <v>19</v>
      </c>
      <c r="M39">
        <v>39.583333329999995</v>
      </c>
      <c r="N39">
        <v>19</v>
      </c>
      <c r="O39">
        <v>0</v>
      </c>
      <c r="P39">
        <v>22800</v>
      </c>
      <c r="Q39">
        <v>0</v>
      </c>
      <c r="R39">
        <f>FacebookRaw[[#This Row],[Revenue_from_online]]+FacebookRaw[[#This Row],[Revenue_from_Offline]]</f>
        <v>22800</v>
      </c>
      <c r="S39">
        <f>FacebookRaw[[#This Row],[CPL_INR]]*FacebookRaw[[#This Row],[Leads]]</f>
        <v>1903.2815999999998</v>
      </c>
      <c r="T39">
        <f>SUM(FacebookRaw[[#This Row],[Cost_INR]],FacebookRaw[[#This Row],[lead_cost]])</f>
        <v>3806.5616</v>
      </c>
    </row>
    <row r="40" spans="1:20" x14ac:dyDescent="0.3">
      <c r="A40" s="22">
        <v>45391</v>
      </c>
      <c r="B40" t="s">
        <v>41</v>
      </c>
      <c r="C40" t="s">
        <v>11</v>
      </c>
      <c r="D40">
        <v>15065</v>
      </c>
      <c r="E40">
        <v>860</v>
      </c>
      <c r="F40">
        <v>5.7085960839999998</v>
      </c>
      <c r="G40">
        <v>1595.09</v>
      </c>
      <c r="H40">
        <v>1.8548</v>
      </c>
      <c r="I40">
        <v>45</v>
      </c>
      <c r="J40">
        <v>35.446399999999997</v>
      </c>
      <c r="K40">
        <v>5.2325581400000001</v>
      </c>
      <c r="L40">
        <v>19</v>
      </c>
      <c r="M40">
        <v>42.222222219999999</v>
      </c>
      <c r="N40">
        <v>10</v>
      </c>
      <c r="O40">
        <v>9</v>
      </c>
      <c r="P40">
        <v>12000</v>
      </c>
      <c r="Q40">
        <v>18000</v>
      </c>
      <c r="R40">
        <f>FacebookRaw[[#This Row],[Revenue_from_online]]+FacebookRaw[[#This Row],[Revenue_from_Offline]]</f>
        <v>30000</v>
      </c>
      <c r="S40">
        <f>FacebookRaw[[#This Row],[CPL_INR]]*FacebookRaw[[#This Row],[Leads]]</f>
        <v>1595.088</v>
      </c>
      <c r="T40">
        <f>SUM(FacebookRaw[[#This Row],[Cost_INR]],FacebookRaw[[#This Row],[lead_cost]])</f>
        <v>3190.1779999999999</v>
      </c>
    </row>
    <row r="41" spans="1:20" x14ac:dyDescent="0.3">
      <c r="A41" s="22">
        <v>45392</v>
      </c>
      <c r="B41" t="s">
        <v>41</v>
      </c>
      <c r="C41" t="s">
        <v>11</v>
      </c>
      <c r="D41">
        <v>16064</v>
      </c>
      <c r="E41">
        <v>821</v>
      </c>
      <c r="F41">
        <v>5.1108067730000002</v>
      </c>
      <c r="G41">
        <v>1758.15</v>
      </c>
      <c r="H41">
        <v>2.1415000000000002</v>
      </c>
      <c r="I41">
        <v>46</v>
      </c>
      <c r="J41">
        <v>38.220700000000001</v>
      </c>
      <c r="K41">
        <v>5.6029232640000002</v>
      </c>
      <c r="L41">
        <v>20</v>
      </c>
      <c r="M41">
        <v>43.47826087</v>
      </c>
      <c r="N41">
        <v>15</v>
      </c>
      <c r="O41">
        <v>5</v>
      </c>
      <c r="P41">
        <v>18000</v>
      </c>
      <c r="Q41">
        <v>10000</v>
      </c>
      <c r="R41">
        <f>FacebookRaw[[#This Row],[Revenue_from_online]]+FacebookRaw[[#This Row],[Revenue_from_Offline]]</f>
        <v>28000</v>
      </c>
      <c r="S41">
        <f>FacebookRaw[[#This Row],[CPL_INR]]*FacebookRaw[[#This Row],[Leads]]</f>
        <v>1758.1522</v>
      </c>
      <c r="T41">
        <f>SUM(FacebookRaw[[#This Row],[Cost_INR]],FacebookRaw[[#This Row],[lead_cost]])</f>
        <v>3516.3022000000001</v>
      </c>
    </row>
    <row r="42" spans="1:20" x14ac:dyDescent="0.3">
      <c r="A42" s="22">
        <v>45393</v>
      </c>
      <c r="B42" t="s">
        <v>41</v>
      </c>
      <c r="C42" t="s">
        <v>11</v>
      </c>
      <c r="D42">
        <v>16476</v>
      </c>
      <c r="E42">
        <v>820</v>
      </c>
      <c r="F42">
        <v>4.9769361500000002</v>
      </c>
      <c r="G42">
        <v>1750.86</v>
      </c>
      <c r="H42">
        <v>2.1352000000000002</v>
      </c>
      <c r="I42">
        <v>45</v>
      </c>
      <c r="J42">
        <v>38.908000000000001</v>
      </c>
      <c r="K42">
        <v>5.4878048780000004</v>
      </c>
      <c r="L42">
        <v>16</v>
      </c>
      <c r="M42">
        <v>35.555555560000002</v>
      </c>
      <c r="N42">
        <v>16</v>
      </c>
      <c r="O42">
        <v>0</v>
      </c>
      <c r="P42">
        <v>19200</v>
      </c>
      <c r="Q42">
        <v>0</v>
      </c>
      <c r="R42">
        <f>FacebookRaw[[#This Row],[Revenue_from_online]]+FacebookRaw[[#This Row],[Revenue_from_Offline]]</f>
        <v>19200</v>
      </c>
      <c r="S42">
        <f>FacebookRaw[[#This Row],[CPL_INR]]*FacebookRaw[[#This Row],[Leads]]</f>
        <v>1750.8600000000001</v>
      </c>
      <c r="T42">
        <f>SUM(FacebookRaw[[#This Row],[Cost_INR]],FacebookRaw[[#This Row],[lead_cost]])</f>
        <v>3501.7200000000003</v>
      </c>
    </row>
    <row r="43" spans="1:20" x14ac:dyDescent="0.3">
      <c r="A43" s="22">
        <v>45394</v>
      </c>
      <c r="B43" t="s">
        <v>41</v>
      </c>
      <c r="C43" t="s">
        <v>11</v>
      </c>
      <c r="D43">
        <v>14071</v>
      </c>
      <c r="E43">
        <v>712</v>
      </c>
      <c r="F43">
        <v>5.0600525899999997</v>
      </c>
      <c r="G43">
        <v>1558.8</v>
      </c>
      <c r="H43">
        <v>2.1892999999999998</v>
      </c>
      <c r="I43">
        <v>51</v>
      </c>
      <c r="J43">
        <v>30.564699999999998</v>
      </c>
      <c r="K43">
        <v>7.1629213479999994</v>
      </c>
      <c r="L43">
        <v>18</v>
      </c>
      <c r="M43">
        <v>35.294117650000004</v>
      </c>
      <c r="N43">
        <v>16</v>
      </c>
      <c r="O43">
        <v>2</v>
      </c>
      <c r="P43">
        <v>19200</v>
      </c>
      <c r="Q43">
        <v>4000</v>
      </c>
      <c r="R43">
        <f>FacebookRaw[[#This Row],[Revenue_from_online]]+FacebookRaw[[#This Row],[Revenue_from_Offline]]</f>
        <v>23200</v>
      </c>
      <c r="S43">
        <f>FacebookRaw[[#This Row],[CPL_INR]]*FacebookRaw[[#This Row],[Leads]]</f>
        <v>1558.7997</v>
      </c>
      <c r="T43">
        <f>SUM(FacebookRaw[[#This Row],[Cost_INR]],FacebookRaw[[#This Row],[lead_cost]])</f>
        <v>3117.5996999999998</v>
      </c>
    </row>
    <row r="44" spans="1:20" x14ac:dyDescent="0.3">
      <c r="A44" s="22">
        <v>45395</v>
      </c>
      <c r="B44" t="s">
        <v>41</v>
      </c>
      <c r="C44" t="s">
        <v>11</v>
      </c>
      <c r="D44">
        <v>14295</v>
      </c>
      <c r="E44">
        <v>887</v>
      </c>
      <c r="F44">
        <v>6.2049667719999997</v>
      </c>
      <c r="G44">
        <v>1904.51</v>
      </c>
      <c r="H44">
        <v>2.1471</v>
      </c>
      <c r="I44">
        <v>45</v>
      </c>
      <c r="J44">
        <v>42.322400000000002</v>
      </c>
      <c r="K44">
        <v>5.0732807219999998</v>
      </c>
      <c r="L44">
        <v>22</v>
      </c>
      <c r="M44">
        <v>48.888888889999997</v>
      </c>
      <c r="N44">
        <v>17</v>
      </c>
      <c r="O44">
        <v>5</v>
      </c>
      <c r="P44">
        <v>20400</v>
      </c>
      <c r="Q44">
        <v>10000</v>
      </c>
      <c r="R44">
        <f>FacebookRaw[[#This Row],[Revenue_from_online]]+FacebookRaw[[#This Row],[Revenue_from_Offline]]</f>
        <v>30400</v>
      </c>
      <c r="S44">
        <f>FacebookRaw[[#This Row],[CPL_INR]]*FacebookRaw[[#This Row],[Leads]]</f>
        <v>1904.508</v>
      </c>
      <c r="T44">
        <f>SUM(FacebookRaw[[#This Row],[Cost_INR]],FacebookRaw[[#This Row],[lead_cost]])</f>
        <v>3809.018</v>
      </c>
    </row>
    <row r="45" spans="1:20" x14ac:dyDescent="0.3">
      <c r="A45" s="22">
        <v>45396</v>
      </c>
      <c r="B45" t="s">
        <v>41</v>
      </c>
      <c r="C45" t="s">
        <v>11</v>
      </c>
      <c r="D45">
        <v>16728</v>
      </c>
      <c r="E45">
        <v>846</v>
      </c>
      <c r="F45">
        <v>5.0573888089999999</v>
      </c>
      <c r="G45">
        <v>1775.37</v>
      </c>
      <c r="H45">
        <v>2.0985</v>
      </c>
      <c r="I45">
        <v>49</v>
      </c>
      <c r="J45">
        <v>36.231999999999999</v>
      </c>
      <c r="K45">
        <v>5.7919621750000001</v>
      </c>
      <c r="L45">
        <v>21</v>
      </c>
      <c r="M45">
        <v>42.857142860000003</v>
      </c>
      <c r="N45">
        <v>12</v>
      </c>
      <c r="O45">
        <v>9</v>
      </c>
      <c r="P45">
        <v>14400</v>
      </c>
      <c r="Q45">
        <v>18000</v>
      </c>
      <c r="R45">
        <f>FacebookRaw[[#This Row],[Revenue_from_online]]+FacebookRaw[[#This Row],[Revenue_from_Offline]]</f>
        <v>32400</v>
      </c>
      <c r="S45">
        <f>FacebookRaw[[#This Row],[CPL_INR]]*FacebookRaw[[#This Row],[Leads]]</f>
        <v>1775.3679999999999</v>
      </c>
      <c r="T45">
        <f>SUM(FacebookRaw[[#This Row],[Cost_INR]],FacebookRaw[[#This Row],[lead_cost]])</f>
        <v>3550.7379999999998</v>
      </c>
    </row>
    <row r="46" spans="1:20" x14ac:dyDescent="0.3">
      <c r="A46" s="22">
        <v>45397</v>
      </c>
      <c r="B46" t="s">
        <v>41</v>
      </c>
      <c r="C46" t="s">
        <v>11</v>
      </c>
      <c r="D46">
        <v>14150</v>
      </c>
      <c r="E46">
        <v>731</v>
      </c>
      <c r="F46">
        <v>5.1660777390000003</v>
      </c>
      <c r="G46">
        <v>1953.16</v>
      </c>
      <c r="H46">
        <v>2.6718999999999999</v>
      </c>
      <c r="I46">
        <v>46</v>
      </c>
      <c r="J46">
        <v>42.46</v>
      </c>
      <c r="K46">
        <v>6.2927496580000009</v>
      </c>
      <c r="L46">
        <v>21</v>
      </c>
      <c r="M46">
        <v>45.652173910000002</v>
      </c>
      <c r="N46">
        <v>12</v>
      </c>
      <c r="O46">
        <v>9</v>
      </c>
      <c r="P46">
        <v>14400</v>
      </c>
      <c r="Q46">
        <v>18000</v>
      </c>
      <c r="R46">
        <f>FacebookRaw[[#This Row],[Revenue_from_online]]+FacebookRaw[[#This Row],[Revenue_from_Offline]]</f>
        <v>32400</v>
      </c>
      <c r="S46">
        <f>FacebookRaw[[#This Row],[CPL_INR]]*FacebookRaw[[#This Row],[Leads]]</f>
        <v>1953.16</v>
      </c>
      <c r="T46">
        <f>SUM(FacebookRaw[[#This Row],[Cost_INR]],FacebookRaw[[#This Row],[lead_cost]])</f>
        <v>3906.32</v>
      </c>
    </row>
    <row r="47" spans="1:20" x14ac:dyDescent="0.3">
      <c r="A47" s="22">
        <v>45398</v>
      </c>
      <c r="B47" t="s">
        <v>41</v>
      </c>
      <c r="C47" t="s">
        <v>11</v>
      </c>
      <c r="D47">
        <v>15148</v>
      </c>
      <c r="E47">
        <v>763</v>
      </c>
      <c r="F47">
        <v>5.0369685769999997</v>
      </c>
      <c r="G47">
        <v>1936.86</v>
      </c>
      <c r="H47">
        <v>2.5385</v>
      </c>
      <c r="I47">
        <v>50</v>
      </c>
      <c r="J47">
        <v>38.737200000000001</v>
      </c>
      <c r="K47">
        <v>6.5530799479999997</v>
      </c>
      <c r="L47">
        <v>15</v>
      </c>
      <c r="M47">
        <v>30</v>
      </c>
      <c r="N47">
        <v>14</v>
      </c>
      <c r="O47">
        <v>1</v>
      </c>
      <c r="P47">
        <v>16800</v>
      </c>
      <c r="Q47">
        <v>2000</v>
      </c>
      <c r="R47">
        <f>FacebookRaw[[#This Row],[Revenue_from_online]]+FacebookRaw[[#This Row],[Revenue_from_Offline]]</f>
        <v>18800</v>
      </c>
      <c r="S47">
        <f>FacebookRaw[[#This Row],[CPL_INR]]*FacebookRaw[[#This Row],[Leads]]</f>
        <v>1936.8600000000001</v>
      </c>
      <c r="T47">
        <f>SUM(FacebookRaw[[#This Row],[Cost_INR]],FacebookRaw[[#This Row],[lead_cost]])</f>
        <v>3873.7200000000003</v>
      </c>
    </row>
    <row r="48" spans="1:20" x14ac:dyDescent="0.3">
      <c r="A48" s="22">
        <v>45399</v>
      </c>
      <c r="B48" t="s">
        <v>41</v>
      </c>
      <c r="C48" t="s">
        <v>11</v>
      </c>
      <c r="D48">
        <v>14360</v>
      </c>
      <c r="E48">
        <v>892</v>
      </c>
      <c r="F48">
        <v>6.2116991639999997</v>
      </c>
      <c r="G48">
        <v>1541.91</v>
      </c>
      <c r="H48">
        <v>1.7285999999999999</v>
      </c>
      <c r="I48">
        <v>47</v>
      </c>
      <c r="J48">
        <v>32.806600000000003</v>
      </c>
      <c r="K48">
        <v>5.2690582959999999</v>
      </c>
      <c r="L48">
        <v>22</v>
      </c>
      <c r="M48">
        <v>46.808510640000002</v>
      </c>
      <c r="N48">
        <v>15</v>
      </c>
      <c r="O48">
        <v>7</v>
      </c>
      <c r="P48">
        <v>18000</v>
      </c>
      <c r="Q48">
        <v>14000</v>
      </c>
      <c r="R48">
        <f>FacebookRaw[[#This Row],[Revenue_from_online]]+FacebookRaw[[#This Row],[Revenue_from_Offline]]</f>
        <v>32000</v>
      </c>
      <c r="S48">
        <f>FacebookRaw[[#This Row],[CPL_INR]]*FacebookRaw[[#This Row],[Leads]]</f>
        <v>1541.9102000000003</v>
      </c>
      <c r="T48">
        <f>SUM(FacebookRaw[[#This Row],[Cost_INR]],FacebookRaw[[#This Row],[lead_cost]])</f>
        <v>3083.8202000000001</v>
      </c>
    </row>
    <row r="49" spans="1:20" x14ac:dyDescent="0.3">
      <c r="A49" s="22">
        <v>45400</v>
      </c>
      <c r="B49" t="s">
        <v>41</v>
      </c>
      <c r="C49" t="s">
        <v>11</v>
      </c>
      <c r="D49">
        <v>14535</v>
      </c>
      <c r="E49">
        <v>791</v>
      </c>
      <c r="F49">
        <v>5.4420364640000001</v>
      </c>
      <c r="G49">
        <v>1759.77</v>
      </c>
      <c r="H49">
        <v>2.2246999999999999</v>
      </c>
      <c r="I49">
        <v>54</v>
      </c>
      <c r="J49">
        <v>32.588299999999997</v>
      </c>
      <c r="K49">
        <v>6.8268015169999998</v>
      </c>
      <c r="L49">
        <v>16</v>
      </c>
      <c r="M49">
        <v>29.629629629999997</v>
      </c>
      <c r="N49">
        <v>16</v>
      </c>
      <c r="O49">
        <v>0</v>
      </c>
      <c r="P49">
        <v>19200</v>
      </c>
      <c r="Q49">
        <v>0</v>
      </c>
      <c r="R49">
        <f>FacebookRaw[[#This Row],[Revenue_from_online]]+FacebookRaw[[#This Row],[Revenue_from_Offline]]</f>
        <v>19200</v>
      </c>
      <c r="S49">
        <f>FacebookRaw[[#This Row],[CPL_INR]]*FacebookRaw[[#This Row],[Leads]]</f>
        <v>1759.7681999999998</v>
      </c>
      <c r="T49">
        <f>SUM(FacebookRaw[[#This Row],[Cost_INR]],FacebookRaw[[#This Row],[lead_cost]])</f>
        <v>3519.5382</v>
      </c>
    </row>
    <row r="50" spans="1:20" x14ac:dyDescent="0.3">
      <c r="A50" s="22">
        <v>45401</v>
      </c>
      <c r="B50" t="s">
        <v>41</v>
      </c>
      <c r="C50" t="s">
        <v>11</v>
      </c>
      <c r="D50">
        <v>14358</v>
      </c>
      <c r="E50">
        <v>799</v>
      </c>
      <c r="F50">
        <v>5.5648418999999993</v>
      </c>
      <c r="G50">
        <v>1759.85</v>
      </c>
      <c r="H50">
        <v>2.2025999999999999</v>
      </c>
      <c r="I50">
        <v>47</v>
      </c>
      <c r="J50">
        <v>37.443600000000004</v>
      </c>
      <c r="K50">
        <v>5.8823529409999997</v>
      </c>
      <c r="L50">
        <v>18</v>
      </c>
      <c r="M50">
        <v>38.297872339999998</v>
      </c>
      <c r="N50">
        <v>10</v>
      </c>
      <c r="O50">
        <v>8</v>
      </c>
      <c r="P50">
        <v>12000</v>
      </c>
      <c r="Q50">
        <v>16000</v>
      </c>
      <c r="R50">
        <f>FacebookRaw[[#This Row],[Revenue_from_online]]+FacebookRaw[[#This Row],[Revenue_from_Offline]]</f>
        <v>28000</v>
      </c>
      <c r="S50">
        <f>FacebookRaw[[#This Row],[CPL_INR]]*FacebookRaw[[#This Row],[Leads]]</f>
        <v>1759.8492000000001</v>
      </c>
      <c r="T50">
        <f>SUM(FacebookRaw[[#This Row],[Cost_INR]],FacebookRaw[[#This Row],[lead_cost]])</f>
        <v>3519.6992</v>
      </c>
    </row>
    <row r="51" spans="1:20" x14ac:dyDescent="0.3">
      <c r="A51" s="22">
        <v>45402</v>
      </c>
      <c r="B51" t="s">
        <v>41</v>
      </c>
      <c r="C51" t="s">
        <v>11</v>
      </c>
      <c r="D51">
        <v>16765</v>
      </c>
      <c r="E51">
        <v>898</v>
      </c>
      <c r="F51">
        <v>5.3563972560000002</v>
      </c>
      <c r="G51">
        <v>1600.07</v>
      </c>
      <c r="H51">
        <v>1.7818000000000001</v>
      </c>
      <c r="I51">
        <v>51</v>
      </c>
      <c r="J51">
        <v>31.373899999999999</v>
      </c>
      <c r="K51">
        <v>5.6792873049999999</v>
      </c>
      <c r="L51">
        <v>16</v>
      </c>
      <c r="M51">
        <v>31.372549020000001</v>
      </c>
      <c r="N51">
        <v>10</v>
      </c>
      <c r="O51">
        <v>6</v>
      </c>
      <c r="P51">
        <v>12000</v>
      </c>
      <c r="Q51">
        <v>12000</v>
      </c>
      <c r="R51">
        <f>FacebookRaw[[#This Row],[Revenue_from_online]]+FacebookRaw[[#This Row],[Revenue_from_Offline]]</f>
        <v>24000</v>
      </c>
      <c r="S51">
        <f>FacebookRaw[[#This Row],[CPL_INR]]*FacebookRaw[[#This Row],[Leads]]</f>
        <v>1600.0689</v>
      </c>
      <c r="T51">
        <f>SUM(FacebookRaw[[#This Row],[Cost_INR]],FacebookRaw[[#This Row],[lead_cost]])</f>
        <v>3200.1388999999999</v>
      </c>
    </row>
    <row r="52" spans="1:20" x14ac:dyDescent="0.3">
      <c r="A52" s="22">
        <v>45403</v>
      </c>
      <c r="B52" t="s">
        <v>41</v>
      </c>
      <c r="C52" t="s">
        <v>11</v>
      </c>
      <c r="D52">
        <v>17171</v>
      </c>
      <c r="E52">
        <v>752</v>
      </c>
      <c r="F52">
        <v>4.3794770249999999</v>
      </c>
      <c r="G52">
        <v>1834.06</v>
      </c>
      <c r="H52">
        <v>2.4388999999999998</v>
      </c>
      <c r="I52">
        <v>46</v>
      </c>
      <c r="J52">
        <v>39.870899999999999</v>
      </c>
      <c r="K52">
        <v>6.1170212770000001</v>
      </c>
      <c r="L52">
        <v>18</v>
      </c>
      <c r="M52">
        <v>39.130434780000002</v>
      </c>
      <c r="N52">
        <v>14</v>
      </c>
      <c r="O52">
        <v>4</v>
      </c>
      <c r="P52">
        <v>16800</v>
      </c>
      <c r="Q52">
        <v>8000</v>
      </c>
      <c r="R52">
        <f>FacebookRaw[[#This Row],[Revenue_from_online]]+FacebookRaw[[#This Row],[Revenue_from_Offline]]</f>
        <v>24800</v>
      </c>
      <c r="S52">
        <f>FacebookRaw[[#This Row],[CPL_INR]]*FacebookRaw[[#This Row],[Leads]]</f>
        <v>1834.0614</v>
      </c>
      <c r="T52">
        <f>SUM(FacebookRaw[[#This Row],[Cost_INR]],FacebookRaw[[#This Row],[lead_cost]])</f>
        <v>3668.1214</v>
      </c>
    </row>
    <row r="53" spans="1:20" x14ac:dyDescent="0.3">
      <c r="A53" s="22">
        <v>45404</v>
      </c>
      <c r="B53" t="s">
        <v>41</v>
      </c>
      <c r="C53" t="s">
        <v>11</v>
      </c>
      <c r="D53">
        <v>14762</v>
      </c>
      <c r="E53">
        <v>817</v>
      </c>
      <c r="F53">
        <v>5.5344804230000006</v>
      </c>
      <c r="G53">
        <v>1689.92</v>
      </c>
      <c r="H53">
        <v>2.0684</v>
      </c>
      <c r="I53">
        <v>47</v>
      </c>
      <c r="J53">
        <v>35.9557</v>
      </c>
      <c r="K53">
        <v>5.7527539779999994</v>
      </c>
      <c r="L53">
        <v>19</v>
      </c>
      <c r="M53">
        <v>40.425531910000004</v>
      </c>
      <c r="N53">
        <v>11</v>
      </c>
      <c r="O53">
        <v>8</v>
      </c>
      <c r="P53">
        <v>13200</v>
      </c>
      <c r="Q53">
        <v>16000</v>
      </c>
      <c r="R53">
        <f>FacebookRaw[[#This Row],[Revenue_from_online]]+FacebookRaw[[#This Row],[Revenue_from_Offline]]</f>
        <v>29200</v>
      </c>
      <c r="S53">
        <f>FacebookRaw[[#This Row],[CPL_INR]]*FacebookRaw[[#This Row],[Leads]]</f>
        <v>1689.9178999999999</v>
      </c>
      <c r="T53">
        <f>SUM(FacebookRaw[[#This Row],[Cost_INR]],FacebookRaw[[#This Row],[lead_cost]])</f>
        <v>3379.8379</v>
      </c>
    </row>
    <row r="54" spans="1:20" x14ac:dyDescent="0.3">
      <c r="A54" s="22">
        <v>45405</v>
      </c>
      <c r="B54" t="s">
        <v>41</v>
      </c>
      <c r="C54" t="s">
        <v>11</v>
      </c>
      <c r="D54">
        <v>16253</v>
      </c>
      <c r="E54">
        <v>747</v>
      </c>
      <c r="F54">
        <v>4.5960745709999999</v>
      </c>
      <c r="G54">
        <v>1665.67</v>
      </c>
      <c r="H54">
        <v>2.2298</v>
      </c>
      <c r="I54">
        <v>46</v>
      </c>
      <c r="J54">
        <v>36.2102</v>
      </c>
      <c r="K54">
        <v>6.157965194</v>
      </c>
      <c r="L54">
        <v>17</v>
      </c>
      <c r="M54">
        <v>36.956521739999999</v>
      </c>
      <c r="N54">
        <v>17</v>
      </c>
      <c r="O54">
        <v>0</v>
      </c>
      <c r="P54">
        <v>20400</v>
      </c>
      <c r="Q54">
        <v>0</v>
      </c>
      <c r="R54">
        <f>FacebookRaw[[#This Row],[Revenue_from_online]]+FacebookRaw[[#This Row],[Revenue_from_Offline]]</f>
        <v>20400</v>
      </c>
      <c r="S54">
        <f>FacebookRaw[[#This Row],[CPL_INR]]*FacebookRaw[[#This Row],[Leads]]</f>
        <v>1665.6692</v>
      </c>
      <c r="T54">
        <f>SUM(FacebookRaw[[#This Row],[Cost_INR]],FacebookRaw[[#This Row],[lead_cost]])</f>
        <v>3331.3392000000003</v>
      </c>
    </row>
    <row r="55" spans="1:20" x14ac:dyDescent="0.3">
      <c r="A55" s="22">
        <v>45406</v>
      </c>
      <c r="B55" t="s">
        <v>41</v>
      </c>
      <c r="C55" t="s">
        <v>11</v>
      </c>
      <c r="D55">
        <v>17272</v>
      </c>
      <c r="E55">
        <v>888</v>
      </c>
      <c r="F55">
        <v>5.1412691060000002</v>
      </c>
      <c r="G55">
        <v>1981.96</v>
      </c>
      <c r="H55">
        <v>2.2319</v>
      </c>
      <c r="I55">
        <v>45</v>
      </c>
      <c r="J55">
        <v>44.043599999999998</v>
      </c>
      <c r="K55">
        <v>5.0675675679999994</v>
      </c>
      <c r="L55">
        <v>22</v>
      </c>
      <c r="M55">
        <v>48.888888889999997</v>
      </c>
      <c r="N55">
        <v>10</v>
      </c>
      <c r="O55">
        <v>12</v>
      </c>
      <c r="P55">
        <v>12000</v>
      </c>
      <c r="Q55">
        <v>24000</v>
      </c>
      <c r="R55">
        <f>FacebookRaw[[#This Row],[Revenue_from_online]]+FacebookRaw[[#This Row],[Revenue_from_Offline]]</f>
        <v>36000</v>
      </c>
      <c r="S55">
        <f>FacebookRaw[[#This Row],[CPL_INR]]*FacebookRaw[[#This Row],[Leads]]</f>
        <v>1981.962</v>
      </c>
      <c r="T55">
        <f>SUM(FacebookRaw[[#This Row],[Cost_INR]],FacebookRaw[[#This Row],[lead_cost]])</f>
        <v>3963.922</v>
      </c>
    </row>
    <row r="56" spans="1:20" x14ac:dyDescent="0.3">
      <c r="A56" s="22">
        <v>45407</v>
      </c>
      <c r="B56" t="s">
        <v>41</v>
      </c>
      <c r="C56" t="s">
        <v>11</v>
      </c>
      <c r="D56">
        <v>16122</v>
      </c>
      <c r="E56">
        <v>795</v>
      </c>
      <c r="F56">
        <v>4.9311499809999999</v>
      </c>
      <c r="G56">
        <v>1648.73</v>
      </c>
      <c r="H56">
        <v>2.0739000000000001</v>
      </c>
      <c r="I56">
        <v>54</v>
      </c>
      <c r="J56">
        <v>30.532</v>
      </c>
      <c r="K56">
        <v>6.7924528299999993</v>
      </c>
      <c r="L56">
        <v>17</v>
      </c>
      <c r="M56">
        <v>31.481481479999999</v>
      </c>
      <c r="N56">
        <v>14</v>
      </c>
      <c r="O56">
        <v>3</v>
      </c>
      <c r="P56">
        <v>16800</v>
      </c>
      <c r="Q56">
        <v>6000</v>
      </c>
      <c r="R56">
        <f>FacebookRaw[[#This Row],[Revenue_from_online]]+FacebookRaw[[#This Row],[Revenue_from_Offline]]</f>
        <v>22800</v>
      </c>
      <c r="S56">
        <f>FacebookRaw[[#This Row],[CPL_INR]]*FacebookRaw[[#This Row],[Leads]]</f>
        <v>1648.7280000000001</v>
      </c>
      <c r="T56">
        <f>SUM(FacebookRaw[[#This Row],[Cost_INR]],FacebookRaw[[#This Row],[lead_cost]])</f>
        <v>3297.4580000000001</v>
      </c>
    </row>
    <row r="57" spans="1:20" x14ac:dyDescent="0.3">
      <c r="A57" s="22">
        <v>45408</v>
      </c>
      <c r="B57" t="s">
        <v>41</v>
      </c>
      <c r="C57" t="s">
        <v>11</v>
      </c>
      <c r="D57">
        <v>16845</v>
      </c>
      <c r="E57">
        <v>847</v>
      </c>
      <c r="F57">
        <v>5.0281982779999996</v>
      </c>
      <c r="G57">
        <v>1751.6</v>
      </c>
      <c r="H57">
        <v>2.0680000000000001</v>
      </c>
      <c r="I57">
        <v>49</v>
      </c>
      <c r="J57">
        <v>35.746899999999997</v>
      </c>
      <c r="K57">
        <v>5.7851239669999996</v>
      </c>
      <c r="L57">
        <v>17</v>
      </c>
      <c r="M57">
        <v>34.693877550000003</v>
      </c>
      <c r="N57">
        <v>10</v>
      </c>
      <c r="O57">
        <v>7</v>
      </c>
      <c r="P57">
        <v>12000</v>
      </c>
      <c r="Q57">
        <v>14000</v>
      </c>
      <c r="R57">
        <f>FacebookRaw[[#This Row],[Revenue_from_online]]+FacebookRaw[[#This Row],[Revenue_from_Offline]]</f>
        <v>26000</v>
      </c>
      <c r="S57">
        <f>FacebookRaw[[#This Row],[CPL_INR]]*FacebookRaw[[#This Row],[Leads]]</f>
        <v>1751.5980999999999</v>
      </c>
      <c r="T57">
        <f>SUM(FacebookRaw[[#This Row],[Cost_INR]],FacebookRaw[[#This Row],[lead_cost]])</f>
        <v>3503.1980999999996</v>
      </c>
    </row>
    <row r="58" spans="1:20" x14ac:dyDescent="0.3">
      <c r="A58" s="22">
        <v>45409</v>
      </c>
      <c r="B58" t="s">
        <v>41</v>
      </c>
      <c r="C58" t="s">
        <v>11</v>
      </c>
      <c r="D58">
        <v>16570</v>
      </c>
      <c r="E58">
        <v>769</v>
      </c>
      <c r="F58">
        <v>4.6409173199999998</v>
      </c>
      <c r="G58">
        <v>1516.14</v>
      </c>
      <c r="H58">
        <v>1.9716</v>
      </c>
      <c r="I58">
        <v>53</v>
      </c>
      <c r="J58">
        <v>28.606400000000001</v>
      </c>
      <c r="K58">
        <v>6.8920676200000006</v>
      </c>
      <c r="L58">
        <v>24</v>
      </c>
      <c r="M58">
        <v>45.283018869999999</v>
      </c>
      <c r="N58">
        <v>18</v>
      </c>
      <c r="O58">
        <v>6</v>
      </c>
      <c r="P58">
        <v>21600</v>
      </c>
      <c r="Q58">
        <v>12000</v>
      </c>
      <c r="R58">
        <f>FacebookRaw[[#This Row],[Revenue_from_online]]+FacebookRaw[[#This Row],[Revenue_from_Offline]]</f>
        <v>33600</v>
      </c>
      <c r="S58">
        <f>FacebookRaw[[#This Row],[CPL_INR]]*FacebookRaw[[#This Row],[Leads]]</f>
        <v>1516.1392000000001</v>
      </c>
      <c r="T58">
        <f>SUM(FacebookRaw[[#This Row],[Cost_INR]],FacebookRaw[[#This Row],[lead_cost]])</f>
        <v>3032.2791999999999</v>
      </c>
    </row>
    <row r="59" spans="1:20" x14ac:dyDescent="0.3">
      <c r="A59" s="22">
        <v>45410</v>
      </c>
      <c r="B59" t="s">
        <v>41</v>
      </c>
      <c r="C59" t="s">
        <v>11</v>
      </c>
      <c r="D59">
        <v>14221</v>
      </c>
      <c r="E59">
        <v>834</v>
      </c>
      <c r="F59">
        <v>5.8645664860000002</v>
      </c>
      <c r="G59">
        <v>1560.53</v>
      </c>
      <c r="H59">
        <v>1.8711</v>
      </c>
      <c r="I59">
        <v>53</v>
      </c>
      <c r="J59">
        <v>29.443999999999999</v>
      </c>
      <c r="K59">
        <v>6.3549160669999996</v>
      </c>
      <c r="L59">
        <v>17</v>
      </c>
      <c r="M59">
        <v>32.075471700000001</v>
      </c>
      <c r="N59">
        <v>11</v>
      </c>
      <c r="O59">
        <v>6</v>
      </c>
      <c r="P59">
        <v>13200</v>
      </c>
      <c r="Q59">
        <v>12000</v>
      </c>
      <c r="R59">
        <f>FacebookRaw[[#This Row],[Revenue_from_online]]+FacebookRaw[[#This Row],[Revenue_from_Offline]]</f>
        <v>25200</v>
      </c>
      <c r="S59">
        <f>FacebookRaw[[#This Row],[CPL_INR]]*FacebookRaw[[#This Row],[Leads]]</f>
        <v>1560.5319999999999</v>
      </c>
      <c r="T59">
        <f>SUM(FacebookRaw[[#This Row],[Cost_INR]],FacebookRaw[[#This Row],[lead_cost]])</f>
        <v>3121.0619999999999</v>
      </c>
    </row>
    <row r="60" spans="1:20" x14ac:dyDescent="0.3">
      <c r="A60" s="22">
        <v>45411</v>
      </c>
      <c r="B60" t="s">
        <v>41</v>
      </c>
      <c r="C60" t="s">
        <v>11</v>
      </c>
      <c r="D60">
        <v>14902</v>
      </c>
      <c r="E60">
        <v>891</v>
      </c>
      <c r="F60">
        <v>5.9790632129999999</v>
      </c>
      <c r="G60">
        <v>1894.87</v>
      </c>
      <c r="H60">
        <v>2.1267</v>
      </c>
      <c r="I60">
        <v>50</v>
      </c>
      <c r="J60">
        <v>37.897399999999998</v>
      </c>
      <c r="K60">
        <v>5.6116722780000003</v>
      </c>
      <c r="L60">
        <v>16</v>
      </c>
      <c r="M60">
        <v>32</v>
      </c>
      <c r="N60">
        <v>12</v>
      </c>
      <c r="O60">
        <v>4</v>
      </c>
      <c r="P60">
        <v>14400</v>
      </c>
      <c r="Q60">
        <v>8000</v>
      </c>
      <c r="R60">
        <f>FacebookRaw[[#This Row],[Revenue_from_online]]+FacebookRaw[[#This Row],[Revenue_from_Offline]]</f>
        <v>22400</v>
      </c>
      <c r="S60">
        <f>FacebookRaw[[#This Row],[CPL_INR]]*FacebookRaw[[#This Row],[Leads]]</f>
        <v>1894.87</v>
      </c>
      <c r="T60">
        <f>SUM(FacebookRaw[[#This Row],[Cost_INR]],FacebookRaw[[#This Row],[lead_cost]])</f>
        <v>3789.74</v>
      </c>
    </row>
    <row r="61" spans="1:20" x14ac:dyDescent="0.3">
      <c r="A61" s="22">
        <v>45412</v>
      </c>
      <c r="B61" t="s">
        <v>41</v>
      </c>
      <c r="C61" t="s">
        <v>11</v>
      </c>
      <c r="D61">
        <v>17390</v>
      </c>
      <c r="E61">
        <v>702</v>
      </c>
      <c r="F61">
        <v>4.0368027600000005</v>
      </c>
      <c r="G61">
        <v>1506.3</v>
      </c>
      <c r="H61">
        <v>2.1457000000000002</v>
      </c>
      <c r="I61">
        <v>45</v>
      </c>
      <c r="J61">
        <v>33.473300000000002</v>
      </c>
      <c r="K61">
        <v>6.4102564099999997</v>
      </c>
      <c r="L61">
        <v>16</v>
      </c>
      <c r="M61">
        <v>35.555555560000002</v>
      </c>
      <c r="N61">
        <v>11</v>
      </c>
      <c r="O61">
        <v>5</v>
      </c>
      <c r="P61">
        <v>13200</v>
      </c>
      <c r="Q61">
        <v>10000</v>
      </c>
      <c r="R61">
        <f>FacebookRaw[[#This Row],[Revenue_from_online]]+FacebookRaw[[#This Row],[Revenue_from_Offline]]</f>
        <v>23200</v>
      </c>
      <c r="S61">
        <f>FacebookRaw[[#This Row],[CPL_INR]]*FacebookRaw[[#This Row],[Leads]]</f>
        <v>1506.2985000000001</v>
      </c>
      <c r="T61">
        <f>SUM(FacebookRaw[[#This Row],[Cost_INR]],FacebookRaw[[#This Row],[lead_cost]])</f>
        <v>3012.5985000000001</v>
      </c>
    </row>
    <row r="62" spans="1:20" x14ac:dyDescent="0.3">
      <c r="A62" s="22">
        <v>45383</v>
      </c>
      <c r="B62" t="s">
        <v>42</v>
      </c>
      <c r="C62" t="s">
        <v>11</v>
      </c>
      <c r="D62">
        <v>17161</v>
      </c>
      <c r="E62">
        <v>716</v>
      </c>
      <c r="F62">
        <v>4.1722510339999994</v>
      </c>
      <c r="G62">
        <v>1549.92</v>
      </c>
      <c r="H62">
        <v>2.1646999999999998</v>
      </c>
      <c r="I62">
        <v>49</v>
      </c>
      <c r="J62">
        <v>31.631</v>
      </c>
      <c r="K62">
        <v>6.8435754190000004</v>
      </c>
      <c r="L62">
        <v>17</v>
      </c>
      <c r="M62">
        <v>34.693877550000003</v>
      </c>
      <c r="N62">
        <v>14</v>
      </c>
      <c r="O62">
        <v>3</v>
      </c>
      <c r="P62">
        <v>16800</v>
      </c>
      <c r="Q62">
        <v>6000</v>
      </c>
      <c r="R62">
        <f>FacebookRaw[[#This Row],[Revenue_from_online]]+FacebookRaw[[#This Row],[Revenue_from_Offline]]</f>
        <v>22800</v>
      </c>
      <c r="S62">
        <f>FacebookRaw[[#This Row],[CPL_INR]]*FacebookRaw[[#This Row],[Leads]]</f>
        <v>1549.9190000000001</v>
      </c>
      <c r="T62">
        <f>SUM(FacebookRaw[[#This Row],[Cost_INR]],FacebookRaw[[#This Row],[lead_cost]])</f>
        <v>3099.8389999999999</v>
      </c>
    </row>
    <row r="63" spans="1:20" x14ac:dyDescent="0.3">
      <c r="A63" s="22">
        <v>45384</v>
      </c>
      <c r="B63" t="s">
        <v>42</v>
      </c>
      <c r="C63" t="s">
        <v>11</v>
      </c>
      <c r="D63">
        <v>17522</v>
      </c>
      <c r="E63">
        <v>700</v>
      </c>
      <c r="F63">
        <v>3.9949777419999997</v>
      </c>
      <c r="G63">
        <v>1755.65</v>
      </c>
      <c r="H63">
        <v>2.5081000000000002</v>
      </c>
      <c r="I63">
        <v>47</v>
      </c>
      <c r="J63">
        <v>37.354300000000002</v>
      </c>
      <c r="K63">
        <v>6.7142857139999998</v>
      </c>
      <c r="L63">
        <v>18</v>
      </c>
      <c r="M63">
        <v>38.297872339999998</v>
      </c>
      <c r="N63">
        <v>17</v>
      </c>
      <c r="O63">
        <v>1</v>
      </c>
      <c r="P63">
        <v>20400</v>
      </c>
      <c r="Q63">
        <v>2000</v>
      </c>
      <c r="R63">
        <f>FacebookRaw[[#This Row],[Revenue_from_online]]+FacebookRaw[[#This Row],[Revenue_from_Offline]]</f>
        <v>22400</v>
      </c>
      <c r="S63">
        <f>FacebookRaw[[#This Row],[CPL_INR]]*FacebookRaw[[#This Row],[Leads]]</f>
        <v>1755.6521</v>
      </c>
      <c r="T63">
        <f>SUM(FacebookRaw[[#This Row],[Cost_INR]],FacebookRaw[[#This Row],[lead_cost]])</f>
        <v>3511.3020999999999</v>
      </c>
    </row>
    <row r="64" spans="1:20" x14ac:dyDescent="0.3">
      <c r="A64" s="22">
        <v>45385</v>
      </c>
      <c r="B64" t="s">
        <v>42</v>
      </c>
      <c r="C64" t="s">
        <v>11</v>
      </c>
      <c r="D64">
        <v>16252</v>
      </c>
      <c r="E64">
        <v>844</v>
      </c>
      <c r="F64">
        <v>5.1932069900000002</v>
      </c>
      <c r="G64">
        <v>1825.37</v>
      </c>
      <c r="H64">
        <v>2.1627999999999998</v>
      </c>
      <c r="I64">
        <v>46</v>
      </c>
      <c r="J64">
        <v>39.682000000000002</v>
      </c>
      <c r="K64">
        <v>5.4502369670000004</v>
      </c>
      <c r="L64">
        <v>17</v>
      </c>
      <c r="M64">
        <v>36.956521739999999</v>
      </c>
      <c r="N64">
        <v>14</v>
      </c>
      <c r="O64">
        <v>3</v>
      </c>
      <c r="P64">
        <v>16800</v>
      </c>
      <c r="Q64">
        <v>6000</v>
      </c>
      <c r="R64">
        <f>FacebookRaw[[#This Row],[Revenue_from_online]]+FacebookRaw[[#This Row],[Revenue_from_Offline]]</f>
        <v>22800</v>
      </c>
      <c r="S64">
        <f>FacebookRaw[[#This Row],[CPL_INR]]*FacebookRaw[[#This Row],[Leads]]</f>
        <v>1825.3720000000001</v>
      </c>
      <c r="T64">
        <f>SUM(FacebookRaw[[#This Row],[Cost_INR]],FacebookRaw[[#This Row],[lead_cost]])</f>
        <v>3650.7420000000002</v>
      </c>
    </row>
    <row r="65" spans="1:20" x14ac:dyDescent="0.3">
      <c r="A65" s="22">
        <v>45386</v>
      </c>
      <c r="B65" t="s">
        <v>42</v>
      </c>
      <c r="C65" t="s">
        <v>11</v>
      </c>
      <c r="D65">
        <v>14594</v>
      </c>
      <c r="E65">
        <v>771</v>
      </c>
      <c r="F65">
        <v>5.2829930110000003</v>
      </c>
      <c r="G65">
        <v>1844.64</v>
      </c>
      <c r="H65">
        <v>2.3925000000000001</v>
      </c>
      <c r="I65">
        <v>51</v>
      </c>
      <c r="J65">
        <v>36.169400000000003</v>
      </c>
      <c r="K65">
        <v>6.6147859919999998</v>
      </c>
      <c r="L65">
        <v>21</v>
      </c>
      <c r="M65">
        <v>41.176470590000001</v>
      </c>
      <c r="N65">
        <v>15</v>
      </c>
      <c r="O65">
        <v>6</v>
      </c>
      <c r="P65">
        <v>18000</v>
      </c>
      <c r="Q65">
        <v>12000</v>
      </c>
      <c r="R65">
        <f>FacebookRaw[[#This Row],[Revenue_from_online]]+FacebookRaw[[#This Row],[Revenue_from_Offline]]</f>
        <v>30000</v>
      </c>
      <c r="S65">
        <f>FacebookRaw[[#This Row],[CPL_INR]]*FacebookRaw[[#This Row],[Leads]]</f>
        <v>1844.6394000000003</v>
      </c>
      <c r="T65">
        <f>SUM(FacebookRaw[[#This Row],[Cost_INR]],FacebookRaw[[#This Row],[lead_cost]])</f>
        <v>3689.2794000000004</v>
      </c>
    </row>
    <row r="66" spans="1:20" x14ac:dyDescent="0.3">
      <c r="A66" s="22">
        <v>45387</v>
      </c>
      <c r="B66" t="s">
        <v>42</v>
      </c>
      <c r="C66" t="s">
        <v>11</v>
      </c>
      <c r="D66">
        <v>17460</v>
      </c>
      <c r="E66">
        <v>809</v>
      </c>
      <c r="F66">
        <v>4.6334478810000004</v>
      </c>
      <c r="G66">
        <v>1764.75</v>
      </c>
      <c r="H66">
        <v>2.1814</v>
      </c>
      <c r="I66">
        <v>45</v>
      </c>
      <c r="J66">
        <v>39.216700000000003</v>
      </c>
      <c r="K66">
        <v>5.562422744</v>
      </c>
      <c r="L66">
        <v>16</v>
      </c>
      <c r="M66">
        <v>35.555555560000002</v>
      </c>
      <c r="N66">
        <v>12</v>
      </c>
      <c r="O66">
        <v>4</v>
      </c>
      <c r="P66">
        <v>14400</v>
      </c>
      <c r="Q66">
        <v>8000</v>
      </c>
      <c r="R66">
        <f>FacebookRaw[[#This Row],[Revenue_from_online]]+FacebookRaw[[#This Row],[Revenue_from_Offline]]</f>
        <v>22400</v>
      </c>
      <c r="S66">
        <f>FacebookRaw[[#This Row],[CPL_INR]]*FacebookRaw[[#This Row],[Leads]]</f>
        <v>1764.7515000000001</v>
      </c>
      <c r="T66">
        <f>SUM(FacebookRaw[[#This Row],[Cost_INR]],FacebookRaw[[#This Row],[lead_cost]])</f>
        <v>3529.5015000000003</v>
      </c>
    </row>
    <row r="67" spans="1:20" x14ac:dyDescent="0.3">
      <c r="A67" s="22">
        <v>45388</v>
      </c>
      <c r="B67" t="s">
        <v>42</v>
      </c>
      <c r="C67" t="s">
        <v>11</v>
      </c>
      <c r="D67">
        <v>15758</v>
      </c>
      <c r="E67">
        <v>856</v>
      </c>
      <c r="F67">
        <v>5.432161442</v>
      </c>
      <c r="G67">
        <v>1553.51</v>
      </c>
      <c r="H67">
        <v>1.8148</v>
      </c>
      <c r="I67">
        <v>53</v>
      </c>
      <c r="J67">
        <v>29.311499999999999</v>
      </c>
      <c r="K67">
        <v>6.1915887849999995</v>
      </c>
      <c r="L67">
        <v>23</v>
      </c>
      <c r="M67">
        <v>43.396226419999998</v>
      </c>
      <c r="N67">
        <v>15</v>
      </c>
      <c r="O67">
        <v>8</v>
      </c>
      <c r="P67">
        <v>18000</v>
      </c>
      <c r="Q67">
        <v>16000</v>
      </c>
      <c r="R67">
        <f>FacebookRaw[[#This Row],[Revenue_from_online]]+FacebookRaw[[#This Row],[Revenue_from_Offline]]</f>
        <v>34000</v>
      </c>
      <c r="S67">
        <f>FacebookRaw[[#This Row],[CPL_INR]]*FacebookRaw[[#This Row],[Leads]]</f>
        <v>1553.5094999999999</v>
      </c>
      <c r="T67">
        <f>SUM(FacebookRaw[[#This Row],[Cost_INR]],FacebookRaw[[#This Row],[lead_cost]])</f>
        <v>3107.0194999999999</v>
      </c>
    </row>
    <row r="68" spans="1:20" x14ac:dyDescent="0.3">
      <c r="A68" s="22">
        <v>45389</v>
      </c>
      <c r="B68" t="s">
        <v>42</v>
      </c>
      <c r="C68" t="s">
        <v>11</v>
      </c>
      <c r="D68">
        <v>17947</v>
      </c>
      <c r="E68">
        <v>719</v>
      </c>
      <c r="F68">
        <v>4.0062405969999997</v>
      </c>
      <c r="G68">
        <v>1599.99</v>
      </c>
      <c r="H68">
        <v>2.2252999999999998</v>
      </c>
      <c r="I68">
        <v>50</v>
      </c>
      <c r="J68">
        <v>31.9998</v>
      </c>
      <c r="K68">
        <v>6.9541029209999996</v>
      </c>
      <c r="L68">
        <v>15</v>
      </c>
      <c r="M68">
        <v>30</v>
      </c>
      <c r="N68">
        <v>10</v>
      </c>
      <c r="O68">
        <v>5</v>
      </c>
      <c r="P68">
        <v>12000</v>
      </c>
      <c r="Q68">
        <v>10000</v>
      </c>
      <c r="R68">
        <f>FacebookRaw[[#This Row],[Revenue_from_online]]+FacebookRaw[[#This Row],[Revenue_from_Offline]]</f>
        <v>22000</v>
      </c>
      <c r="S68">
        <f>FacebookRaw[[#This Row],[CPL_INR]]*FacebookRaw[[#This Row],[Leads]]</f>
        <v>1599.99</v>
      </c>
      <c r="T68">
        <f>SUM(FacebookRaw[[#This Row],[Cost_INR]],FacebookRaw[[#This Row],[lead_cost]])</f>
        <v>3199.98</v>
      </c>
    </row>
    <row r="69" spans="1:20" x14ac:dyDescent="0.3">
      <c r="A69" s="22">
        <v>45390</v>
      </c>
      <c r="B69" t="s">
        <v>42</v>
      </c>
      <c r="C69" t="s">
        <v>11</v>
      </c>
      <c r="D69">
        <v>16029</v>
      </c>
      <c r="E69">
        <v>796</v>
      </c>
      <c r="F69">
        <v>4.9659991269999999</v>
      </c>
      <c r="G69">
        <v>1988.85</v>
      </c>
      <c r="H69">
        <v>2.4986000000000002</v>
      </c>
      <c r="I69">
        <v>53</v>
      </c>
      <c r="J69">
        <v>37.525500000000001</v>
      </c>
      <c r="K69">
        <v>6.6582914569999998</v>
      </c>
      <c r="L69">
        <v>23</v>
      </c>
      <c r="M69">
        <v>43.396226419999998</v>
      </c>
      <c r="N69">
        <v>18</v>
      </c>
      <c r="O69">
        <v>5</v>
      </c>
      <c r="P69">
        <v>21600</v>
      </c>
      <c r="Q69">
        <v>10000</v>
      </c>
      <c r="R69">
        <f>FacebookRaw[[#This Row],[Revenue_from_online]]+FacebookRaw[[#This Row],[Revenue_from_Offline]]</f>
        <v>31600</v>
      </c>
      <c r="S69">
        <f>FacebookRaw[[#This Row],[CPL_INR]]*FacebookRaw[[#This Row],[Leads]]</f>
        <v>1988.8515</v>
      </c>
      <c r="T69">
        <f>SUM(FacebookRaw[[#This Row],[Cost_INR]],FacebookRaw[[#This Row],[lead_cost]])</f>
        <v>3977.7015000000001</v>
      </c>
    </row>
    <row r="70" spans="1:20" x14ac:dyDescent="0.3">
      <c r="A70" s="22">
        <v>45391</v>
      </c>
      <c r="B70" t="s">
        <v>42</v>
      </c>
      <c r="C70" t="s">
        <v>11</v>
      </c>
      <c r="D70">
        <v>16798</v>
      </c>
      <c r="E70">
        <v>734</v>
      </c>
      <c r="F70">
        <v>4.3695678060000001</v>
      </c>
      <c r="G70">
        <v>1868.02</v>
      </c>
      <c r="H70">
        <v>2.5449999999999999</v>
      </c>
      <c r="I70">
        <v>53</v>
      </c>
      <c r="J70">
        <v>35.245699999999999</v>
      </c>
      <c r="K70">
        <v>7.2207084469999998</v>
      </c>
      <c r="L70">
        <v>24</v>
      </c>
      <c r="M70">
        <v>45.283018869999999</v>
      </c>
      <c r="N70">
        <v>11</v>
      </c>
      <c r="O70">
        <v>13</v>
      </c>
      <c r="P70">
        <v>13200</v>
      </c>
      <c r="Q70">
        <v>26000</v>
      </c>
      <c r="R70">
        <f>FacebookRaw[[#This Row],[Revenue_from_online]]+FacebookRaw[[#This Row],[Revenue_from_Offline]]</f>
        <v>39200</v>
      </c>
      <c r="S70">
        <f>FacebookRaw[[#This Row],[CPL_INR]]*FacebookRaw[[#This Row],[Leads]]</f>
        <v>1868.0220999999999</v>
      </c>
      <c r="T70">
        <f>SUM(FacebookRaw[[#This Row],[Cost_INR]],FacebookRaw[[#This Row],[lead_cost]])</f>
        <v>3736.0420999999997</v>
      </c>
    </row>
    <row r="71" spans="1:20" x14ac:dyDescent="0.3">
      <c r="A71" s="22">
        <v>45392</v>
      </c>
      <c r="B71" t="s">
        <v>42</v>
      </c>
      <c r="C71" t="s">
        <v>11</v>
      </c>
      <c r="D71">
        <v>17592</v>
      </c>
      <c r="E71">
        <v>730</v>
      </c>
      <c r="F71">
        <v>4.1496134609999995</v>
      </c>
      <c r="G71">
        <v>1800.34</v>
      </c>
      <c r="H71">
        <v>2.4662000000000002</v>
      </c>
      <c r="I71">
        <v>53</v>
      </c>
      <c r="J71">
        <v>33.968699999999998</v>
      </c>
      <c r="K71">
        <v>7.2602739730000003</v>
      </c>
      <c r="L71">
        <v>23</v>
      </c>
      <c r="M71">
        <v>43.396226419999998</v>
      </c>
      <c r="N71">
        <v>18</v>
      </c>
      <c r="O71">
        <v>5</v>
      </c>
      <c r="P71">
        <v>21600</v>
      </c>
      <c r="Q71">
        <v>10000</v>
      </c>
      <c r="R71">
        <f>FacebookRaw[[#This Row],[Revenue_from_online]]+FacebookRaw[[#This Row],[Revenue_from_Offline]]</f>
        <v>31600</v>
      </c>
      <c r="S71">
        <f>FacebookRaw[[#This Row],[CPL_INR]]*FacebookRaw[[#This Row],[Leads]]</f>
        <v>1800.3410999999999</v>
      </c>
      <c r="T71">
        <f>SUM(FacebookRaw[[#This Row],[Cost_INR]],FacebookRaw[[#This Row],[lead_cost]])</f>
        <v>3600.6810999999998</v>
      </c>
    </row>
    <row r="72" spans="1:20" x14ac:dyDescent="0.3">
      <c r="A72" s="22">
        <v>45393</v>
      </c>
      <c r="B72" t="s">
        <v>42</v>
      </c>
      <c r="C72" t="s">
        <v>11</v>
      </c>
      <c r="D72">
        <v>16057</v>
      </c>
      <c r="E72">
        <v>841</v>
      </c>
      <c r="F72">
        <v>5.2375910820000007</v>
      </c>
      <c r="G72">
        <v>1592.31</v>
      </c>
      <c r="H72">
        <v>1.8934</v>
      </c>
      <c r="I72">
        <v>50</v>
      </c>
      <c r="J72">
        <v>31.8462</v>
      </c>
      <c r="K72">
        <v>5.9453032099999996</v>
      </c>
      <c r="L72">
        <v>23</v>
      </c>
      <c r="M72">
        <v>46</v>
      </c>
      <c r="N72">
        <v>14</v>
      </c>
      <c r="O72">
        <v>9</v>
      </c>
      <c r="P72">
        <v>16800</v>
      </c>
      <c r="Q72">
        <v>18000</v>
      </c>
      <c r="R72">
        <f>FacebookRaw[[#This Row],[Revenue_from_online]]+FacebookRaw[[#This Row],[Revenue_from_Offline]]</f>
        <v>34800</v>
      </c>
      <c r="S72">
        <f>FacebookRaw[[#This Row],[CPL_INR]]*FacebookRaw[[#This Row],[Leads]]</f>
        <v>1592.31</v>
      </c>
      <c r="T72">
        <f>SUM(FacebookRaw[[#This Row],[Cost_INR]],FacebookRaw[[#This Row],[lead_cost]])</f>
        <v>3184.62</v>
      </c>
    </row>
    <row r="73" spans="1:20" x14ac:dyDescent="0.3">
      <c r="A73" s="22">
        <v>45394</v>
      </c>
      <c r="B73" t="s">
        <v>42</v>
      </c>
      <c r="C73" t="s">
        <v>11</v>
      </c>
      <c r="D73">
        <v>14664</v>
      </c>
      <c r="E73">
        <v>724</v>
      </c>
      <c r="F73">
        <v>4.9372613200000002</v>
      </c>
      <c r="G73">
        <v>1541.03</v>
      </c>
      <c r="H73">
        <v>2.1284999999999998</v>
      </c>
      <c r="I73">
        <v>52</v>
      </c>
      <c r="J73">
        <v>29.635200000000001</v>
      </c>
      <c r="K73">
        <v>7.1823204419999991</v>
      </c>
      <c r="L73">
        <v>23</v>
      </c>
      <c r="M73">
        <v>44.23076923</v>
      </c>
      <c r="N73">
        <v>17</v>
      </c>
      <c r="O73">
        <v>6</v>
      </c>
      <c r="P73">
        <v>20400</v>
      </c>
      <c r="Q73">
        <v>12000</v>
      </c>
      <c r="R73">
        <f>FacebookRaw[[#This Row],[Revenue_from_online]]+FacebookRaw[[#This Row],[Revenue_from_Offline]]</f>
        <v>32400</v>
      </c>
      <c r="S73">
        <f>FacebookRaw[[#This Row],[CPL_INR]]*FacebookRaw[[#This Row],[Leads]]</f>
        <v>1541.0304000000001</v>
      </c>
      <c r="T73">
        <f>SUM(FacebookRaw[[#This Row],[Cost_INR]],FacebookRaw[[#This Row],[lead_cost]])</f>
        <v>3082.0604000000003</v>
      </c>
    </row>
    <row r="74" spans="1:20" x14ac:dyDescent="0.3">
      <c r="A74" s="22">
        <v>45395</v>
      </c>
      <c r="B74" t="s">
        <v>42</v>
      </c>
      <c r="C74" t="s">
        <v>11</v>
      </c>
      <c r="D74">
        <v>16316</v>
      </c>
      <c r="E74">
        <v>749</v>
      </c>
      <c r="F74">
        <v>4.5905859280000003</v>
      </c>
      <c r="G74">
        <v>1713.21</v>
      </c>
      <c r="H74">
        <v>2.2873000000000001</v>
      </c>
      <c r="I74">
        <v>47</v>
      </c>
      <c r="J74">
        <v>36.451300000000003</v>
      </c>
      <c r="K74">
        <v>6.2750333779999998</v>
      </c>
      <c r="L74">
        <v>15</v>
      </c>
      <c r="M74">
        <v>31.914893620000001</v>
      </c>
      <c r="N74">
        <v>15</v>
      </c>
      <c r="O74">
        <v>0</v>
      </c>
      <c r="P74">
        <v>18000</v>
      </c>
      <c r="Q74">
        <v>0</v>
      </c>
      <c r="R74">
        <f>FacebookRaw[[#This Row],[Revenue_from_online]]+FacebookRaw[[#This Row],[Revenue_from_Offline]]</f>
        <v>18000</v>
      </c>
      <c r="S74">
        <f>FacebookRaw[[#This Row],[CPL_INR]]*FacebookRaw[[#This Row],[Leads]]</f>
        <v>1713.2111000000002</v>
      </c>
      <c r="T74">
        <f>SUM(FacebookRaw[[#This Row],[Cost_INR]],FacebookRaw[[#This Row],[lead_cost]])</f>
        <v>3426.4211000000005</v>
      </c>
    </row>
    <row r="75" spans="1:20" x14ac:dyDescent="0.3">
      <c r="A75" s="22">
        <v>45396</v>
      </c>
      <c r="B75" t="s">
        <v>42</v>
      </c>
      <c r="C75" t="s">
        <v>11</v>
      </c>
      <c r="D75">
        <v>16770</v>
      </c>
      <c r="E75">
        <v>745</v>
      </c>
      <c r="F75">
        <v>4.4424567679999996</v>
      </c>
      <c r="G75">
        <v>1755.89</v>
      </c>
      <c r="H75">
        <v>2.3569</v>
      </c>
      <c r="I75">
        <v>47</v>
      </c>
      <c r="J75">
        <v>37.359400000000001</v>
      </c>
      <c r="K75">
        <v>6.3087248319999993</v>
      </c>
      <c r="L75">
        <v>16</v>
      </c>
      <c r="M75">
        <v>34.04255319</v>
      </c>
      <c r="N75">
        <v>13</v>
      </c>
      <c r="O75">
        <v>3</v>
      </c>
      <c r="P75">
        <v>15600</v>
      </c>
      <c r="Q75">
        <v>6000</v>
      </c>
      <c r="R75">
        <f>FacebookRaw[[#This Row],[Revenue_from_online]]+FacebookRaw[[#This Row],[Revenue_from_Offline]]</f>
        <v>21600</v>
      </c>
      <c r="S75">
        <f>FacebookRaw[[#This Row],[CPL_INR]]*FacebookRaw[[#This Row],[Leads]]</f>
        <v>1755.8918000000001</v>
      </c>
      <c r="T75">
        <f>SUM(FacebookRaw[[#This Row],[Cost_INR]],FacebookRaw[[#This Row],[lead_cost]])</f>
        <v>3511.7818000000002</v>
      </c>
    </row>
    <row r="76" spans="1:20" x14ac:dyDescent="0.3">
      <c r="A76" s="22">
        <v>45397</v>
      </c>
      <c r="B76" t="s">
        <v>42</v>
      </c>
      <c r="C76" t="s">
        <v>11</v>
      </c>
      <c r="D76">
        <v>15381</v>
      </c>
      <c r="E76">
        <v>866</v>
      </c>
      <c r="F76">
        <v>5.6303231260000004</v>
      </c>
      <c r="G76">
        <v>1573.27</v>
      </c>
      <c r="H76">
        <v>1.8167</v>
      </c>
      <c r="I76">
        <v>48</v>
      </c>
      <c r="J76">
        <v>32.776499999999999</v>
      </c>
      <c r="K76">
        <v>5.542725173</v>
      </c>
      <c r="L76">
        <v>16</v>
      </c>
      <c r="M76">
        <v>33.333333329999995</v>
      </c>
      <c r="N76">
        <v>13</v>
      </c>
      <c r="O76">
        <v>3</v>
      </c>
      <c r="P76">
        <v>15600</v>
      </c>
      <c r="Q76">
        <v>6000</v>
      </c>
      <c r="R76">
        <f>FacebookRaw[[#This Row],[Revenue_from_online]]+FacebookRaw[[#This Row],[Revenue_from_Offline]]</f>
        <v>21600</v>
      </c>
      <c r="S76">
        <f>FacebookRaw[[#This Row],[CPL_INR]]*FacebookRaw[[#This Row],[Leads]]</f>
        <v>1573.2719999999999</v>
      </c>
      <c r="T76">
        <f>SUM(FacebookRaw[[#This Row],[Cost_INR]],FacebookRaw[[#This Row],[lead_cost]])</f>
        <v>3146.5419999999999</v>
      </c>
    </row>
    <row r="77" spans="1:20" x14ac:dyDescent="0.3">
      <c r="A77" s="22">
        <v>45398</v>
      </c>
      <c r="B77" t="s">
        <v>42</v>
      </c>
      <c r="C77" t="s">
        <v>11</v>
      </c>
      <c r="D77">
        <v>15913</v>
      </c>
      <c r="E77">
        <v>825</v>
      </c>
      <c r="F77">
        <v>5.1844403950000002</v>
      </c>
      <c r="G77">
        <v>1755.08</v>
      </c>
      <c r="H77">
        <v>2.1274000000000002</v>
      </c>
      <c r="I77">
        <v>51</v>
      </c>
      <c r="J77">
        <v>34.4133</v>
      </c>
      <c r="K77">
        <v>6.1818181819999998</v>
      </c>
      <c r="L77">
        <v>24</v>
      </c>
      <c r="M77">
        <v>47.058823529999998</v>
      </c>
      <c r="N77">
        <v>11</v>
      </c>
      <c r="O77">
        <v>13</v>
      </c>
      <c r="P77">
        <v>13200</v>
      </c>
      <c r="Q77">
        <v>26000</v>
      </c>
      <c r="R77">
        <f>FacebookRaw[[#This Row],[Revenue_from_online]]+FacebookRaw[[#This Row],[Revenue_from_Offline]]</f>
        <v>39200</v>
      </c>
      <c r="S77">
        <f>FacebookRaw[[#This Row],[CPL_INR]]*FacebookRaw[[#This Row],[Leads]]</f>
        <v>1755.0782999999999</v>
      </c>
      <c r="T77">
        <f>SUM(FacebookRaw[[#This Row],[Cost_INR]],FacebookRaw[[#This Row],[lead_cost]])</f>
        <v>3510.1583000000001</v>
      </c>
    </row>
    <row r="78" spans="1:20" x14ac:dyDescent="0.3">
      <c r="A78" s="22">
        <v>45399</v>
      </c>
      <c r="B78" t="s">
        <v>42</v>
      </c>
      <c r="C78" t="s">
        <v>11</v>
      </c>
      <c r="D78">
        <v>14225</v>
      </c>
      <c r="E78">
        <v>722</v>
      </c>
      <c r="F78">
        <v>5.0755711779999997</v>
      </c>
      <c r="G78">
        <v>1985.23</v>
      </c>
      <c r="H78">
        <v>2.7496</v>
      </c>
      <c r="I78">
        <v>54</v>
      </c>
      <c r="J78">
        <v>36.763500000000001</v>
      </c>
      <c r="K78">
        <v>7.4792243770000004</v>
      </c>
      <c r="L78">
        <v>15</v>
      </c>
      <c r="M78">
        <v>27.777777780000001</v>
      </c>
      <c r="N78">
        <v>12</v>
      </c>
      <c r="O78">
        <v>3</v>
      </c>
      <c r="P78">
        <v>14400</v>
      </c>
      <c r="Q78">
        <v>6000</v>
      </c>
      <c r="R78">
        <f>FacebookRaw[[#This Row],[Revenue_from_online]]+FacebookRaw[[#This Row],[Revenue_from_Offline]]</f>
        <v>20400</v>
      </c>
      <c r="S78">
        <f>FacebookRaw[[#This Row],[CPL_INR]]*FacebookRaw[[#This Row],[Leads]]</f>
        <v>1985.229</v>
      </c>
      <c r="T78">
        <f>SUM(FacebookRaw[[#This Row],[Cost_INR]],FacebookRaw[[#This Row],[lead_cost]])</f>
        <v>3970.4589999999998</v>
      </c>
    </row>
    <row r="79" spans="1:20" x14ac:dyDescent="0.3">
      <c r="A79" s="22">
        <v>45400</v>
      </c>
      <c r="B79" t="s">
        <v>42</v>
      </c>
      <c r="C79" t="s">
        <v>11</v>
      </c>
      <c r="D79">
        <v>16123</v>
      </c>
      <c r="E79">
        <v>899</v>
      </c>
      <c r="F79">
        <v>5.575885381</v>
      </c>
      <c r="G79">
        <v>1521.99</v>
      </c>
      <c r="H79">
        <v>1.6930000000000001</v>
      </c>
      <c r="I79">
        <v>47</v>
      </c>
      <c r="J79">
        <v>32.382800000000003</v>
      </c>
      <c r="K79">
        <v>5.2280311460000002</v>
      </c>
      <c r="L79">
        <v>15</v>
      </c>
      <c r="M79">
        <v>31.914893620000001</v>
      </c>
      <c r="N79">
        <v>13</v>
      </c>
      <c r="O79">
        <v>2</v>
      </c>
      <c r="P79">
        <v>15600</v>
      </c>
      <c r="Q79">
        <v>4000</v>
      </c>
      <c r="R79">
        <f>FacebookRaw[[#This Row],[Revenue_from_online]]+FacebookRaw[[#This Row],[Revenue_from_Offline]]</f>
        <v>19600</v>
      </c>
      <c r="S79">
        <f>FacebookRaw[[#This Row],[CPL_INR]]*FacebookRaw[[#This Row],[Leads]]</f>
        <v>1521.9916000000001</v>
      </c>
      <c r="T79">
        <f>SUM(FacebookRaw[[#This Row],[Cost_INR]],FacebookRaw[[#This Row],[lead_cost]])</f>
        <v>3043.9816000000001</v>
      </c>
    </row>
    <row r="80" spans="1:20" x14ac:dyDescent="0.3">
      <c r="A80" s="22">
        <v>45401</v>
      </c>
      <c r="B80" t="s">
        <v>42</v>
      </c>
      <c r="C80" t="s">
        <v>11</v>
      </c>
      <c r="D80">
        <v>15921</v>
      </c>
      <c r="E80">
        <v>778</v>
      </c>
      <c r="F80">
        <v>4.8866277240000002</v>
      </c>
      <c r="G80">
        <v>1930.85</v>
      </c>
      <c r="H80">
        <v>2.4817999999999998</v>
      </c>
      <c r="I80">
        <v>46</v>
      </c>
      <c r="J80">
        <v>41.975000000000001</v>
      </c>
      <c r="K80">
        <v>5.9125964010000001</v>
      </c>
      <c r="L80">
        <v>19</v>
      </c>
      <c r="M80">
        <v>41.304347829999998</v>
      </c>
      <c r="N80">
        <v>16</v>
      </c>
      <c r="O80">
        <v>3</v>
      </c>
      <c r="P80">
        <v>19200</v>
      </c>
      <c r="Q80">
        <v>6000</v>
      </c>
      <c r="R80">
        <f>FacebookRaw[[#This Row],[Revenue_from_online]]+FacebookRaw[[#This Row],[Revenue_from_Offline]]</f>
        <v>25200</v>
      </c>
      <c r="S80">
        <f>FacebookRaw[[#This Row],[CPL_INR]]*FacebookRaw[[#This Row],[Leads]]</f>
        <v>1930.8500000000001</v>
      </c>
      <c r="T80">
        <f>SUM(FacebookRaw[[#This Row],[Cost_INR]],FacebookRaw[[#This Row],[lead_cost]])</f>
        <v>3861.7</v>
      </c>
    </row>
    <row r="81" spans="1:20" x14ac:dyDescent="0.3">
      <c r="A81" s="22">
        <v>45402</v>
      </c>
      <c r="B81" t="s">
        <v>42</v>
      </c>
      <c r="C81" t="s">
        <v>11</v>
      </c>
      <c r="D81">
        <v>16636</v>
      </c>
      <c r="E81">
        <v>894</v>
      </c>
      <c r="F81">
        <v>5.3738879539999997</v>
      </c>
      <c r="G81">
        <v>1809.27</v>
      </c>
      <c r="H81">
        <v>2.0238</v>
      </c>
      <c r="I81">
        <v>49</v>
      </c>
      <c r="J81">
        <v>36.923900000000003</v>
      </c>
      <c r="K81">
        <v>5.48098434</v>
      </c>
      <c r="L81">
        <v>24</v>
      </c>
      <c r="M81">
        <v>48.979591839999998</v>
      </c>
      <c r="N81">
        <v>11</v>
      </c>
      <c r="O81">
        <v>13</v>
      </c>
      <c r="P81">
        <v>13200</v>
      </c>
      <c r="Q81">
        <v>26000</v>
      </c>
      <c r="R81">
        <f>FacebookRaw[[#This Row],[Revenue_from_online]]+FacebookRaw[[#This Row],[Revenue_from_Offline]]</f>
        <v>39200</v>
      </c>
      <c r="S81">
        <f>FacebookRaw[[#This Row],[CPL_INR]]*FacebookRaw[[#This Row],[Leads]]</f>
        <v>1809.2711000000002</v>
      </c>
      <c r="T81">
        <f>SUM(FacebookRaw[[#This Row],[Cost_INR]],FacebookRaw[[#This Row],[lead_cost]])</f>
        <v>3618.5411000000004</v>
      </c>
    </row>
    <row r="82" spans="1:20" x14ac:dyDescent="0.3">
      <c r="A82" s="22">
        <v>45403</v>
      </c>
      <c r="B82" t="s">
        <v>42</v>
      </c>
      <c r="C82" t="s">
        <v>11</v>
      </c>
      <c r="D82">
        <v>15990</v>
      </c>
      <c r="E82">
        <v>886</v>
      </c>
      <c r="F82">
        <v>5.5409631020000001</v>
      </c>
      <c r="G82">
        <v>1739.33</v>
      </c>
      <c r="H82">
        <v>1.9631000000000001</v>
      </c>
      <c r="I82">
        <v>54</v>
      </c>
      <c r="J82">
        <v>32.209800000000001</v>
      </c>
      <c r="K82">
        <v>6.0948081260000002</v>
      </c>
      <c r="L82">
        <v>22</v>
      </c>
      <c r="M82">
        <v>40.74074074</v>
      </c>
      <c r="N82">
        <v>18</v>
      </c>
      <c r="O82">
        <v>4</v>
      </c>
      <c r="P82">
        <v>21600</v>
      </c>
      <c r="Q82">
        <v>8000</v>
      </c>
      <c r="R82">
        <f>FacebookRaw[[#This Row],[Revenue_from_online]]+FacebookRaw[[#This Row],[Revenue_from_Offline]]</f>
        <v>29600</v>
      </c>
      <c r="S82">
        <f>FacebookRaw[[#This Row],[CPL_INR]]*FacebookRaw[[#This Row],[Leads]]</f>
        <v>1739.3292000000001</v>
      </c>
      <c r="T82">
        <f>SUM(FacebookRaw[[#This Row],[Cost_INR]],FacebookRaw[[#This Row],[lead_cost]])</f>
        <v>3478.6592000000001</v>
      </c>
    </row>
    <row r="83" spans="1:20" x14ac:dyDescent="0.3">
      <c r="A83" s="22">
        <v>45404</v>
      </c>
      <c r="B83" t="s">
        <v>42</v>
      </c>
      <c r="C83" t="s">
        <v>11</v>
      </c>
      <c r="D83">
        <v>17781</v>
      </c>
      <c r="E83">
        <v>717</v>
      </c>
      <c r="F83">
        <v>4.032394129</v>
      </c>
      <c r="G83">
        <v>1912.48</v>
      </c>
      <c r="H83">
        <v>2.6673</v>
      </c>
      <c r="I83">
        <v>48</v>
      </c>
      <c r="J83">
        <v>39.843299999999999</v>
      </c>
      <c r="K83">
        <v>6.6945606690000004</v>
      </c>
      <c r="L83">
        <v>21</v>
      </c>
      <c r="M83">
        <v>43.75</v>
      </c>
      <c r="N83">
        <v>16</v>
      </c>
      <c r="O83">
        <v>5</v>
      </c>
      <c r="P83">
        <v>19200</v>
      </c>
      <c r="Q83">
        <v>10000</v>
      </c>
      <c r="R83">
        <f>FacebookRaw[[#This Row],[Revenue_from_online]]+FacebookRaw[[#This Row],[Revenue_from_Offline]]</f>
        <v>29200</v>
      </c>
      <c r="S83">
        <f>FacebookRaw[[#This Row],[CPL_INR]]*FacebookRaw[[#This Row],[Leads]]</f>
        <v>1912.4784</v>
      </c>
      <c r="T83">
        <f>SUM(FacebookRaw[[#This Row],[Cost_INR]],FacebookRaw[[#This Row],[lead_cost]])</f>
        <v>3824.9584</v>
      </c>
    </row>
    <row r="84" spans="1:20" x14ac:dyDescent="0.3">
      <c r="A84" s="22">
        <v>45405</v>
      </c>
      <c r="B84" t="s">
        <v>42</v>
      </c>
      <c r="C84" t="s">
        <v>11</v>
      </c>
      <c r="D84">
        <v>15218</v>
      </c>
      <c r="E84">
        <v>767</v>
      </c>
      <c r="F84">
        <v>5.0400841109999996</v>
      </c>
      <c r="G84">
        <v>1578.95</v>
      </c>
      <c r="H84">
        <v>2.0586000000000002</v>
      </c>
      <c r="I84">
        <v>53</v>
      </c>
      <c r="J84">
        <v>29.791499999999999</v>
      </c>
      <c r="K84">
        <v>6.9100391129999998</v>
      </c>
      <c r="L84">
        <v>19</v>
      </c>
      <c r="M84">
        <v>35.849056600000004</v>
      </c>
      <c r="N84">
        <v>19</v>
      </c>
      <c r="O84">
        <v>0</v>
      </c>
      <c r="P84">
        <v>22800</v>
      </c>
      <c r="Q84">
        <v>0</v>
      </c>
      <c r="R84">
        <f>FacebookRaw[[#This Row],[Revenue_from_online]]+FacebookRaw[[#This Row],[Revenue_from_Offline]]</f>
        <v>22800</v>
      </c>
      <c r="S84">
        <f>FacebookRaw[[#This Row],[CPL_INR]]*FacebookRaw[[#This Row],[Leads]]</f>
        <v>1578.9494999999999</v>
      </c>
      <c r="T84">
        <f>SUM(FacebookRaw[[#This Row],[Cost_INR]],FacebookRaw[[#This Row],[lead_cost]])</f>
        <v>3157.8995</v>
      </c>
    </row>
    <row r="85" spans="1:20" x14ac:dyDescent="0.3">
      <c r="A85" s="22">
        <v>45406</v>
      </c>
      <c r="B85" t="s">
        <v>42</v>
      </c>
      <c r="C85" t="s">
        <v>11</v>
      </c>
      <c r="D85">
        <v>16062</v>
      </c>
      <c r="E85">
        <v>890</v>
      </c>
      <c r="F85">
        <v>5.5410285149999998</v>
      </c>
      <c r="G85">
        <v>1772.47</v>
      </c>
      <c r="H85">
        <v>1.9915</v>
      </c>
      <c r="I85">
        <v>48</v>
      </c>
      <c r="J85">
        <v>36.926499999999997</v>
      </c>
      <c r="K85">
        <v>5.3932584270000001</v>
      </c>
      <c r="L85">
        <v>19</v>
      </c>
      <c r="M85">
        <v>39.583333329999995</v>
      </c>
      <c r="N85">
        <v>18</v>
      </c>
      <c r="O85">
        <v>1</v>
      </c>
      <c r="P85">
        <v>21600</v>
      </c>
      <c r="Q85">
        <v>2000</v>
      </c>
      <c r="R85">
        <f>FacebookRaw[[#This Row],[Revenue_from_online]]+FacebookRaw[[#This Row],[Revenue_from_Offline]]</f>
        <v>23600</v>
      </c>
      <c r="S85">
        <f>FacebookRaw[[#This Row],[CPL_INR]]*FacebookRaw[[#This Row],[Leads]]</f>
        <v>1772.4719999999998</v>
      </c>
      <c r="T85">
        <f>SUM(FacebookRaw[[#This Row],[Cost_INR]],FacebookRaw[[#This Row],[lead_cost]])</f>
        <v>3544.942</v>
      </c>
    </row>
    <row r="86" spans="1:20" x14ac:dyDescent="0.3">
      <c r="A86" s="22">
        <v>45407</v>
      </c>
      <c r="B86" t="s">
        <v>42</v>
      </c>
      <c r="C86" t="s">
        <v>11</v>
      </c>
      <c r="D86">
        <v>15116</v>
      </c>
      <c r="E86">
        <v>766</v>
      </c>
      <c r="F86">
        <v>5.0674781689999993</v>
      </c>
      <c r="G86">
        <v>1500.18</v>
      </c>
      <c r="H86">
        <v>1.9584999999999999</v>
      </c>
      <c r="I86">
        <v>48</v>
      </c>
      <c r="J86">
        <v>31.253799999999998</v>
      </c>
      <c r="K86">
        <v>6.2663185380000002</v>
      </c>
      <c r="L86">
        <v>15</v>
      </c>
      <c r="M86">
        <v>31.25</v>
      </c>
      <c r="N86">
        <v>11</v>
      </c>
      <c r="O86">
        <v>4</v>
      </c>
      <c r="P86">
        <v>13200</v>
      </c>
      <c r="Q86">
        <v>8000</v>
      </c>
      <c r="R86">
        <f>FacebookRaw[[#This Row],[Revenue_from_online]]+FacebookRaw[[#This Row],[Revenue_from_Offline]]</f>
        <v>21200</v>
      </c>
      <c r="S86">
        <f>FacebookRaw[[#This Row],[CPL_INR]]*FacebookRaw[[#This Row],[Leads]]</f>
        <v>1500.1823999999999</v>
      </c>
      <c r="T86">
        <f>SUM(FacebookRaw[[#This Row],[Cost_INR]],FacebookRaw[[#This Row],[lead_cost]])</f>
        <v>3000.3624</v>
      </c>
    </row>
    <row r="87" spans="1:20" x14ac:dyDescent="0.3">
      <c r="A87" s="22">
        <v>45408</v>
      </c>
      <c r="B87" t="s">
        <v>42</v>
      </c>
      <c r="C87" t="s">
        <v>11</v>
      </c>
      <c r="D87">
        <v>14395</v>
      </c>
      <c r="E87">
        <v>797</v>
      </c>
      <c r="F87">
        <v>5.5366446680000001</v>
      </c>
      <c r="G87">
        <v>1548.28</v>
      </c>
      <c r="H87">
        <v>1.9426000000000001</v>
      </c>
      <c r="I87">
        <v>50</v>
      </c>
      <c r="J87">
        <v>30.965599999999998</v>
      </c>
      <c r="K87">
        <v>6.2735257210000004</v>
      </c>
      <c r="L87">
        <v>21</v>
      </c>
      <c r="M87">
        <v>42</v>
      </c>
      <c r="N87">
        <v>13</v>
      </c>
      <c r="O87">
        <v>8</v>
      </c>
      <c r="P87">
        <v>15600</v>
      </c>
      <c r="Q87">
        <v>16000</v>
      </c>
      <c r="R87">
        <f>FacebookRaw[[#This Row],[Revenue_from_online]]+FacebookRaw[[#This Row],[Revenue_from_Offline]]</f>
        <v>31600</v>
      </c>
      <c r="S87">
        <f>FacebookRaw[[#This Row],[CPL_INR]]*FacebookRaw[[#This Row],[Leads]]</f>
        <v>1548.28</v>
      </c>
      <c r="T87">
        <f>SUM(FacebookRaw[[#This Row],[Cost_INR]],FacebookRaw[[#This Row],[lead_cost]])</f>
        <v>3096.56</v>
      </c>
    </row>
    <row r="88" spans="1:20" x14ac:dyDescent="0.3">
      <c r="A88" s="22">
        <v>45409</v>
      </c>
      <c r="B88" t="s">
        <v>42</v>
      </c>
      <c r="C88" t="s">
        <v>11</v>
      </c>
      <c r="D88">
        <v>16961</v>
      </c>
      <c r="E88">
        <v>731</v>
      </c>
      <c r="F88">
        <v>4.309887389</v>
      </c>
      <c r="G88">
        <v>1972.86</v>
      </c>
      <c r="H88">
        <v>2.6989000000000001</v>
      </c>
      <c r="I88">
        <v>45</v>
      </c>
      <c r="J88">
        <v>43.841299999999997</v>
      </c>
      <c r="K88">
        <v>6.1559507519999999</v>
      </c>
      <c r="L88">
        <v>24</v>
      </c>
      <c r="M88">
        <v>53.333333330000002</v>
      </c>
      <c r="N88">
        <v>19</v>
      </c>
      <c r="O88">
        <v>5</v>
      </c>
      <c r="P88">
        <v>22800</v>
      </c>
      <c r="Q88">
        <v>10000</v>
      </c>
      <c r="R88">
        <f>FacebookRaw[[#This Row],[Revenue_from_online]]+FacebookRaw[[#This Row],[Revenue_from_Offline]]</f>
        <v>32800</v>
      </c>
      <c r="S88">
        <f>FacebookRaw[[#This Row],[CPL_INR]]*FacebookRaw[[#This Row],[Leads]]</f>
        <v>1972.8584999999998</v>
      </c>
      <c r="T88">
        <f>SUM(FacebookRaw[[#This Row],[Cost_INR]],FacebookRaw[[#This Row],[lead_cost]])</f>
        <v>3945.7184999999999</v>
      </c>
    </row>
    <row r="89" spans="1:20" x14ac:dyDescent="0.3">
      <c r="A89" s="22">
        <v>45410</v>
      </c>
      <c r="B89" t="s">
        <v>42</v>
      </c>
      <c r="C89" t="s">
        <v>11</v>
      </c>
      <c r="D89">
        <v>15609</v>
      </c>
      <c r="E89">
        <v>888</v>
      </c>
      <c r="F89">
        <v>5.6890255620000003</v>
      </c>
      <c r="G89">
        <v>1554.41</v>
      </c>
      <c r="H89">
        <v>1.7504999999999999</v>
      </c>
      <c r="I89">
        <v>52</v>
      </c>
      <c r="J89">
        <v>29.892499999999998</v>
      </c>
      <c r="K89">
        <v>5.8558558559999998</v>
      </c>
      <c r="L89">
        <v>24</v>
      </c>
      <c r="M89">
        <v>46.15384615</v>
      </c>
      <c r="N89">
        <v>14</v>
      </c>
      <c r="O89">
        <v>10</v>
      </c>
      <c r="P89">
        <v>16800</v>
      </c>
      <c r="Q89">
        <v>20000</v>
      </c>
      <c r="R89">
        <f>FacebookRaw[[#This Row],[Revenue_from_online]]+FacebookRaw[[#This Row],[Revenue_from_Offline]]</f>
        <v>36800</v>
      </c>
      <c r="S89">
        <f>FacebookRaw[[#This Row],[CPL_INR]]*FacebookRaw[[#This Row],[Leads]]</f>
        <v>1554.4099999999999</v>
      </c>
      <c r="T89">
        <f>SUM(FacebookRaw[[#This Row],[Cost_INR]],FacebookRaw[[#This Row],[lead_cost]])</f>
        <v>3108.8199999999997</v>
      </c>
    </row>
    <row r="90" spans="1:20" x14ac:dyDescent="0.3">
      <c r="A90" s="22">
        <v>45411</v>
      </c>
      <c r="B90" t="s">
        <v>42</v>
      </c>
      <c r="C90" t="s">
        <v>11</v>
      </c>
      <c r="D90">
        <v>16400</v>
      </c>
      <c r="E90">
        <v>854</v>
      </c>
      <c r="F90">
        <v>5.2073170729999996</v>
      </c>
      <c r="G90">
        <v>1965.6</v>
      </c>
      <c r="H90">
        <v>2.3016000000000001</v>
      </c>
      <c r="I90">
        <v>46</v>
      </c>
      <c r="J90">
        <v>42.730400000000003</v>
      </c>
      <c r="K90">
        <v>5.3864168619999999</v>
      </c>
      <c r="L90">
        <v>18</v>
      </c>
      <c r="M90">
        <v>39.130434780000002</v>
      </c>
      <c r="N90">
        <v>17</v>
      </c>
      <c r="O90">
        <v>1</v>
      </c>
      <c r="P90">
        <v>20400</v>
      </c>
      <c r="Q90">
        <v>2000</v>
      </c>
      <c r="R90">
        <f>FacebookRaw[[#This Row],[Revenue_from_online]]+FacebookRaw[[#This Row],[Revenue_from_Offline]]</f>
        <v>22400</v>
      </c>
      <c r="S90">
        <f>FacebookRaw[[#This Row],[CPL_INR]]*FacebookRaw[[#This Row],[Leads]]</f>
        <v>1965.5984000000001</v>
      </c>
      <c r="T90">
        <f>SUM(FacebookRaw[[#This Row],[Cost_INR]],FacebookRaw[[#This Row],[lead_cost]])</f>
        <v>3931.1984000000002</v>
      </c>
    </row>
    <row r="91" spans="1:20" x14ac:dyDescent="0.3">
      <c r="A91" s="22">
        <v>45412</v>
      </c>
      <c r="B91" t="s">
        <v>42</v>
      </c>
      <c r="C91" t="s">
        <v>11</v>
      </c>
      <c r="D91">
        <v>17151</v>
      </c>
      <c r="E91">
        <v>828</v>
      </c>
      <c r="F91">
        <v>4.8277068389999993</v>
      </c>
      <c r="G91">
        <v>1609.39</v>
      </c>
      <c r="H91">
        <v>1.9437</v>
      </c>
      <c r="I91">
        <v>54</v>
      </c>
      <c r="J91">
        <v>29.8035</v>
      </c>
      <c r="K91">
        <v>6.5217391299999994</v>
      </c>
      <c r="L91">
        <v>15</v>
      </c>
      <c r="M91">
        <v>27.777777780000001</v>
      </c>
      <c r="N91">
        <v>12</v>
      </c>
      <c r="O91">
        <v>3</v>
      </c>
      <c r="P91">
        <v>14400</v>
      </c>
      <c r="Q91">
        <v>6000</v>
      </c>
      <c r="R91">
        <f>FacebookRaw[[#This Row],[Revenue_from_online]]+FacebookRaw[[#This Row],[Revenue_from_Offline]]</f>
        <v>20400</v>
      </c>
      <c r="S91">
        <f>FacebookRaw[[#This Row],[CPL_INR]]*FacebookRaw[[#This Row],[Leads]]</f>
        <v>1609.3889999999999</v>
      </c>
      <c r="T91">
        <f>SUM(FacebookRaw[[#This Row],[Cost_INR]],FacebookRaw[[#This Row],[lead_cost]])</f>
        <v>3218.779</v>
      </c>
    </row>
    <row r="92" spans="1:20" x14ac:dyDescent="0.3">
      <c r="A92" s="22">
        <v>45383</v>
      </c>
      <c r="B92" t="s">
        <v>10</v>
      </c>
      <c r="C92" t="s">
        <v>43</v>
      </c>
      <c r="D92">
        <v>14658</v>
      </c>
      <c r="E92">
        <v>727</v>
      </c>
      <c r="F92">
        <v>4.9597489430000001</v>
      </c>
      <c r="G92">
        <v>1540.77</v>
      </c>
      <c r="H92">
        <v>2.1194000000000002</v>
      </c>
      <c r="I92">
        <v>48</v>
      </c>
      <c r="J92">
        <v>32.099400000000003</v>
      </c>
      <c r="K92">
        <v>6.6024759279999996</v>
      </c>
      <c r="L92">
        <v>17</v>
      </c>
      <c r="M92">
        <v>35.416666670000005</v>
      </c>
      <c r="N92">
        <v>16</v>
      </c>
      <c r="O92">
        <v>1</v>
      </c>
      <c r="P92">
        <v>19200</v>
      </c>
      <c r="Q92">
        <v>2000</v>
      </c>
      <c r="R92">
        <f>FacebookRaw[[#This Row],[Revenue_from_online]]+FacebookRaw[[#This Row],[Revenue_from_Offline]]</f>
        <v>21200</v>
      </c>
      <c r="S92">
        <f>FacebookRaw[[#This Row],[CPL_INR]]*FacebookRaw[[#This Row],[Leads]]</f>
        <v>1540.7712000000001</v>
      </c>
      <c r="T92">
        <f>SUM(FacebookRaw[[#This Row],[Cost_INR]],FacebookRaw[[#This Row],[lead_cost]])</f>
        <v>3081.5412000000001</v>
      </c>
    </row>
    <row r="93" spans="1:20" x14ac:dyDescent="0.3">
      <c r="A93" s="22">
        <v>45384</v>
      </c>
      <c r="B93" t="s">
        <v>10</v>
      </c>
      <c r="C93" t="s">
        <v>43</v>
      </c>
      <c r="D93">
        <v>17626</v>
      </c>
      <c r="E93">
        <v>765</v>
      </c>
      <c r="F93">
        <v>4.3401792810000002</v>
      </c>
      <c r="G93">
        <v>1765.51</v>
      </c>
      <c r="H93">
        <v>2.3079000000000001</v>
      </c>
      <c r="I93">
        <v>50</v>
      </c>
      <c r="J93">
        <v>35.310200000000002</v>
      </c>
      <c r="K93">
        <v>6.5359477119999996</v>
      </c>
      <c r="L93">
        <v>15</v>
      </c>
      <c r="M93">
        <v>30</v>
      </c>
      <c r="N93">
        <v>14</v>
      </c>
      <c r="O93">
        <v>1</v>
      </c>
      <c r="P93">
        <v>16800</v>
      </c>
      <c r="Q93">
        <v>2000</v>
      </c>
      <c r="R93">
        <f>FacebookRaw[[#This Row],[Revenue_from_online]]+FacebookRaw[[#This Row],[Revenue_from_Offline]]</f>
        <v>18800</v>
      </c>
      <c r="S93">
        <f>FacebookRaw[[#This Row],[CPL_INR]]*FacebookRaw[[#This Row],[Leads]]</f>
        <v>1765.51</v>
      </c>
      <c r="T93">
        <f>SUM(FacebookRaw[[#This Row],[Cost_INR]],FacebookRaw[[#This Row],[lead_cost]])</f>
        <v>3531.02</v>
      </c>
    </row>
    <row r="94" spans="1:20" x14ac:dyDescent="0.3">
      <c r="A94" s="22">
        <v>45385</v>
      </c>
      <c r="B94" t="s">
        <v>10</v>
      </c>
      <c r="C94" t="s">
        <v>43</v>
      </c>
      <c r="D94">
        <v>17695</v>
      </c>
      <c r="E94">
        <v>886</v>
      </c>
      <c r="F94">
        <v>5.0070641419999999</v>
      </c>
      <c r="G94">
        <v>1725.55</v>
      </c>
      <c r="H94">
        <v>1.9476</v>
      </c>
      <c r="I94">
        <v>47</v>
      </c>
      <c r="J94">
        <v>36.713799999999999</v>
      </c>
      <c r="K94">
        <v>5.3047404059999996</v>
      </c>
      <c r="L94">
        <v>21</v>
      </c>
      <c r="M94">
        <v>44.680851060000002</v>
      </c>
      <c r="N94">
        <v>17</v>
      </c>
      <c r="O94">
        <v>4</v>
      </c>
      <c r="P94">
        <v>20400</v>
      </c>
      <c r="Q94">
        <v>8000</v>
      </c>
      <c r="R94">
        <f>FacebookRaw[[#This Row],[Revenue_from_online]]+FacebookRaw[[#This Row],[Revenue_from_Offline]]</f>
        <v>28400</v>
      </c>
      <c r="S94">
        <f>FacebookRaw[[#This Row],[CPL_INR]]*FacebookRaw[[#This Row],[Leads]]</f>
        <v>1725.5485999999999</v>
      </c>
      <c r="T94">
        <f>SUM(FacebookRaw[[#This Row],[Cost_INR]],FacebookRaw[[#This Row],[lead_cost]])</f>
        <v>3451.0985999999998</v>
      </c>
    </row>
    <row r="95" spans="1:20" x14ac:dyDescent="0.3">
      <c r="A95" s="22">
        <v>45386</v>
      </c>
      <c r="B95" t="s">
        <v>10</v>
      </c>
      <c r="C95" t="s">
        <v>43</v>
      </c>
      <c r="D95">
        <v>15689</v>
      </c>
      <c r="E95">
        <v>772</v>
      </c>
      <c r="F95">
        <v>4.920645038</v>
      </c>
      <c r="G95">
        <v>1883.58</v>
      </c>
      <c r="H95">
        <v>2.4399000000000002</v>
      </c>
      <c r="I95">
        <v>52</v>
      </c>
      <c r="J95">
        <v>36.222700000000003</v>
      </c>
      <c r="K95">
        <v>6.735751295</v>
      </c>
      <c r="L95">
        <v>15</v>
      </c>
      <c r="M95">
        <v>28.84615385</v>
      </c>
      <c r="N95">
        <v>13</v>
      </c>
      <c r="O95">
        <v>2</v>
      </c>
      <c r="P95">
        <v>15600</v>
      </c>
      <c r="Q95">
        <v>4000</v>
      </c>
      <c r="R95">
        <f>FacebookRaw[[#This Row],[Revenue_from_online]]+FacebookRaw[[#This Row],[Revenue_from_Offline]]</f>
        <v>19600</v>
      </c>
      <c r="S95">
        <f>FacebookRaw[[#This Row],[CPL_INR]]*FacebookRaw[[#This Row],[Leads]]</f>
        <v>1883.5804000000003</v>
      </c>
      <c r="T95">
        <f>SUM(FacebookRaw[[#This Row],[Cost_INR]],FacebookRaw[[#This Row],[lead_cost]])</f>
        <v>3767.1604000000002</v>
      </c>
    </row>
    <row r="96" spans="1:20" x14ac:dyDescent="0.3">
      <c r="A96" s="22">
        <v>45387</v>
      </c>
      <c r="B96" t="s">
        <v>10</v>
      </c>
      <c r="C96" t="s">
        <v>43</v>
      </c>
      <c r="D96">
        <v>16037</v>
      </c>
      <c r="E96">
        <v>871</v>
      </c>
      <c r="F96">
        <v>5.4311903719999997</v>
      </c>
      <c r="G96">
        <v>1915.09</v>
      </c>
      <c r="H96">
        <v>2.1987000000000001</v>
      </c>
      <c r="I96">
        <v>45</v>
      </c>
      <c r="J96">
        <v>42.557600000000001</v>
      </c>
      <c r="K96">
        <v>5.1664753159999997</v>
      </c>
      <c r="L96">
        <v>15</v>
      </c>
      <c r="M96">
        <v>33.333333329999995</v>
      </c>
      <c r="N96">
        <v>14</v>
      </c>
      <c r="O96">
        <v>1</v>
      </c>
      <c r="P96">
        <v>16800</v>
      </c>
      <c r="Q96">
        <v>2000</v>
      </c>
      <c r="R96">
        <f>FacebookRaw[[#This Row],[Revenue_from_online]]+FacebookRaw[[#This Row],[Revenue_from_Offline]]</f>
        <v>18800</v>
      </c>
      <c r="S96">
        <f>FacebookRaw[[#This Row],[CPL_INR]]*FacebookRaw[[#This Row],[Leads]]</f>
        <v>1915.0920000000001</v>
      </c>
      <c r="T96">
        <f>SUM(FacebookRaw[[#This Row],[Cost_INR]],FacebookRaw[[#This Row],[lead_cost]])</f>
        <v>3830.1819999999998</v>
      </c>
    </row>
    <row r="97" spans="1:20" x14ac:dyDescent="0.3">
      <c r="A97" s="22">
        <v>45388</v>
      </c>
      <c r="B97" t="s">
        <v>10</v>
      </c>
      <c r="C97" t="s">
        <v>43</v>
      </c>
      <c r="D97">
        <v>16954</v>
      </c>
      <c r="E97">
        <v>789</v>
      </c>
      <c r="F97">
        <v>4.6537690219999996</v>
      </c>
      <c r="G97">
        <v>1687.01</v>
      </c>
      <c r="H97">
        <v>2.1381999999999999</v>
      </c>
      <c r="I97">
        <v>49</v>
      </c>
      <c r="J97">
        <v>34.428800000000003</v>
      </c>
      <c r="K97">
        <v>6.2103929019999997</v>
      </c>
      <c r="L97">
        <v>22</v>
      </c>
      <c r="M97">
        <v>44.897959180000001</v>
      </c>
      <c r="N97">
        <v>10</v>
      </c>
      <c r="O97">
        <v>12</v>
      </c>
      <c r="P97">
        <v>12000</v>
      </c>
      <c r="Q97">
        <v>24000</v>
      </c>
      <c r="R97">
        <f>FacebookRaw[[#This Row],[Revenue_from_online]]+FacebookRaw[[#This Row],[Revenue_from_Offline]]</f>
        <v>36000</v>
      </c>
      <c r="S97">
        <f>FacebookRaw[[#This Row],[CPL_INR]]*FacebookRaw[[#This Row],[Leads]]</f>
        <v>1687.0112000000001</v>
      </c>
      <c r="T97">
        <f>SUM(FacebookRaw[[#This Row],[Cost_INR]],FacebookRaw[[#This Row],[lead_cost]])</f>
        <v>3374.0212000000001</v>
      </c>
    </row>
    <row r="98" spans="1:20" x14ac:dyDescent="0.3">
      <c r="A98" s="22">
        <v>45389</v>
      </c>
      <c r="B98" t="s">
        <v>10</v>
      </c>
      <c r="C98" t="s">
        <v>43</v>
      </c>
      <c r="D98">
        <v>15197</v>
      </c>
      <c r="E98">
        <v>762</v>
      </c>
      <c r="F98">
        <v>5.0141475289999997</v>
      </c>
      <c r="G98">
        <v>1699.92</v>
      </c>
      <c r="H98">
        <v>2.2309000000000001</v>
      </c>
      <c r="I98">
        <v>52</v>
      </c>
      <c r="J98">
        <v>32.690800000000003</v>
      </c>
      <c r="K98">
        <v>6.8241469819999994</v>
      </c>
      <c r="L98">
        <v>21</v>
      </c>
      <c r="M98">
        <v>40.38461538</v>
      </c>
      <c r="N98">
        <v>10</v>
      </c>
      <c r="O98">
        <v>11</v>
      </c>
      <c r="P98">
        <v>12000</v>
      </c>
      <c r="Q98">
        <v>22000</v>
      </c>
      <c r="R98">
        <f>FacebookRaw[[#This Row],[Revenue_from_online]]+FacebookRaw[[#This Row],[Revenue_from_Offline]]</f>
        <v>34000</v>
      </c>
      <c r="S98">
        <f>FacebookRaw[[#This Row],[CPL_INR]]*FacebookRaw[[#This Row],[Leads]]</f>
        <v>1699.9216000000001</v>
      </c>
      <c r="T98">
        <f>SUM(FacebookRaw[[#This Row],[Cost_INR]],FacebookRaw[[#This Row],[lead_cost]])</f>
        <v>3399.8416000000002</v>
      </c>
    </row>
    <row r="99" spans="1:20" x14ac:dyDescent="0.3">
      <c r="A99" s="22">
        <v>45390</v>
      </c>
      <c r="B99" t="s">
        <v>10</v>
      </c>
      <c r="C99" t="s">
        <v>43</v>
      </c>
      <c r="D99">
        <v>14655</v>
      </c>
      <c r="E99">
        <v>704</v>
      </c>
      <c r="F99">
        <v>4.8038212209999998</v>
      </c>
      <c r="G99">
        <v>1891.33</v>
      </c>
      <c r="H99">
        <v>2.6865000000000001</v>
      </c>
      <c r="I99">
        <v>49</v>
      </c>
      <c r="J99">
        <v>38.598599999999998</v>
      </c>
      <c r="K99">
        <v>6.9602272730000001</v>
      </c>
      <c r="L99">
        <v>15</v>
      </c>
      <c r="M99">
        <v>30.6122449</v>
      </c>
      <c r="N99">
        <v>10</v>
      </c>
      <c r="O99">
        <v>5</v>
      </c>
      <c r="P99">
        <v>12000</v>
      </c>
      <c r="Q99">
        <v>10000</v>
      </c>
      <c r="R99">
        <f>FacebookRaw[[#This Row],[Revenue_from_online]]+FacebookRaw[[#This Row],[Revenue_from_Offline]]</f>
        <v>22000</v>
      </c>
      <c r="S99">
        <f>FacebookRaw[[#This Row],[CPL_INR]]*FacebookRaw[[#This Row],[Leads]]</f>
        <v>1891.3313999999998</v>
      </c>
      <c r="T99">
        <f>SUM(FacebookRaw[[#This Row],[Cost_INR]],FacebookRaw[[#This Row],[lead_cost]])</f>
        <v>3782.6614</v>
      </c>
    </row>
    <row r="100" spans="1:20" x14ac:dyDescent="0.3">
      <c r="A100" s="22">
        <v>45391</v>
      </c>
      <c r="B100" t="s">
        <v>10</v>
      </c>
      <c r="C100" t="s">
        <v>43</v>
      </c>
      <c r="D100">
        <v>16919</v>
      </c>
      <c r="E100">
        <v>758</v>
      </c>
      <c r="F100">
        <v>4.480170223</v>
      </c>
      <c r="G100">
        <v>1510.57</v>
      </c>
      <c r="H100">
        <v>1.9927999999999999</v>
      </c>
      <c r="I100">
        <v>52</v>
      </c>
      <c r="J100">
        <v>29.049399999999999</v>
      </c>
      <c r="K100">
        <v>6.8601583110000002</v>
      </c>
      <c r="L100">
        <v>18</v>
      </c>
      <c r="M100">
        <v>34.61538462</v>
      </c>
      <c r="N100">
        <v>10</v>
      </c>
      <c r="O100">
        <v>8</v>
      </c>
      <c r="P100">
        <v>12000</v>
      </c>
      <c r="Q100">
        <v>16000</v>
      </c>
      <c r="R100">
        <f>FacebookRaw[[#This Row],[Revenue_from_online]]+FacebookRaw[[#This Row],[Revenue_from_Offline]]</f>
        <v>28000</v>
      </c>
      <c r="S100">
        <f>FacebookRaw[[#This Row],[CPL_INR]]*FacebookRaw[[#This Row],[Leads]]</f>
        <v>1510.5688</v>
      </c>
      <c r="T100">
        <f>SUM(FacebookRaw[[#This Row],[Cost_INR]],FacebookRaw[[#This Row],[lead_cost]])</f>
        <v>3021.1387999999997</v>
      </c>
    </row>
    <row r="101" spans="1:20" x14ac:dyDescent="0.3">
      <c r="A101" s="22">
        <v>45392</v>
      </c>
      <c r="B101" t="s">
        <v>10</v>
      </c>
      <c r="C101" t="s">
        <v>43</v>
      </c>
      <c r="D101">
        <v>17773</v>
      </c>
      <c r="E101">
        <v>802</v>
      </c>
      <c r="F101">
        <v>4.5124627239999997</v>
      </c>
      <c r="G101">
        <v>1886.89</v>
      </c>
      <c r="H101">
        <v>2.3527</v>
      </c>
      <c r="I101">
        <v>50</v>
      </c>
      <c r="J101">
        <v>37.7378</v>
      </c>
      <c r="K101">
        <v>6.2344139649999999</v>
      </c>
      <c r="L101">
        <v>23</v>
      </c>
      <c r="M101">
        <v>46</v>
      </c>
      <c r="N101">
        <v>10</v>
      </c>
      <c r="O101">
        <v>13</v>
      </c>
      <c r="P101">
        <v>12000</v>
      </c>
      <c r="Q101">
        <v>26000</v>
      </c>
      <c r="R101">
        <f>FacebookRaw[[#This Row],[Revenue_from_online]]+FacebookRaw[[#This Row],[Revenue_from_Offline]]</f>
        <v>38000</v>
      </c>
      <c r="S101">
        <f>FacebookRaw[[#This Row],[CPL_INR]]*FacebookRaw[[#This Row],[Leads]]</f>
        <v>1886.89</v>
      </c>
      <c r="T101">
        <f>SUM(FacebookRaw[[#This Row],[Cost_INR]],FacebookRaw[[#This Row],[lead_cost]])</f>
        <v>3773.78</v>
      </c>
    </row>
    <row r="102" spans="1:20" x14ac:dyDescent="0.3">
      <c r="A102" s="22">
        <v>45393</v>
      </c>
      <c r="B102" t="s">
        <v>10</v>
      </c>
      <c r="C102" t="s">
        <v>43</v>
      </c>
      <c r="D102">
        <v>17081</v>
      </c>
      <c r="E102">
        <v>894</v>
      </c>
      <c r="F102">
        <v>5.2338856040000001</v>
      </c>
      <c r="G102">
        <v>1764.04</v>
      </c>
      <c r="H102">
        <v>1.9732000000000001</v>
      </c>
      <c r="I102">
        <v>50</v>
      </c>
      <c r="J102">
        <v>35.280799999999999</v>
      </c>
      <c r="K102">
        <v>5.5928411630000001</v>
      </c>
      <c r="L102">
        <v>18</v>
      </c>
      <c r="M102">
        <v>36</v>
      </c>
      <c r="N102">
        <v>17</v>
      </c>
      <c r="O102">
        <v>1</v>
      </c>
      <c r="P102">
        <v>20400</v>
      </c>
      <c r="Q102">
        <v>2000</v>
      </c>
      <c r="R102">
        <f>FacebookRaw[[#This Row],[Revenue_from_online]]+FacebookRaw[[#This Row],[Revenue_from_Offline]]</f>
        <v>22400</v>
      </c>
      <c r="S102">
        <f>FacebookRaw[[#This Row],[CPL_INR]]*FacebookRaw[[#This Row],[Leads]]</f>
        <v>1764.04</v>
      </c>
      <c r="T102">
        <f>SUM(FacebookRaw[[#This Row],[Cost_INR]],FacebookRaw[[#This Row],[lead_cost]])</f>
        <v>3528.08</v>
      </c>
    </row>
    <row r="103" spans="1:20" x14ac:dyDescent="0.3">
      <c r="A103" s="22">
        <v>45394</v>
      </c>
      <c r="B103" t="s">
        <v>10</v>
      </c>
      <c r="C103" t="s">
        <v>43</v>
      </c>
      <c r="D103">
        <v>14903</v>
      </c>
      <c r="E103">
        <v>828</v>
      </c>
      <c r="F103">
        <v>5.5559283370000001</v>
      </c>
      <c r="G103">
        <v>1655.58</v>
      </c>
      <c r="H103">
        <v>1.9995000000000001</v>
      </c>
      <c r="I103">
        <v>46</v>
      </c>
      <c r="J103">
        <v>35.990900000000003</v>
      </c>
      <c r="K103">
        <v>5.5555555559999998</v>
      </c>
      <c r="L103">
        <v>15</v>
      </c>
      <c r="M103">
        <v>32.608695650000001</v>
      </c>
      <c r="N103">
        <v>10</v>
      </c>
      <c r="O103">
        <v>5</v>
      </c>
      <c r="P103">
        <v>12000</v>
      </c>
      <c r="Q103">
        <v>10000</v>
      </c>
      <c r="R103">
        <f>FacebookRaw[[#This Row],[Revenue_from_online]]+FacebookRaw[[#This Row],[Revenue_from_Offline]]</f>
        <v>22000</v>
      </c>
      <c r="S103">
        <f>FacebookRaw[[#This Row],[CPL_INR]]*FacebookRaw[[#This Row],[Leads]]</f>
        <v>1655.5814000000003</v>
      </c>
      <c r="T103">
        <f>SUM(FacebookRaw[[#This Row],[Cost_INR]],FacebookRaw[[#This Row],[lead_cost]])</f>
        <v>3311.1614</v>
      </c>
    </row>
    <row r="104" spans="1:20" x14ac:dyDescent="0.3">
      <c r="A104" s="22">
        <v>45395</v>
      </c>
      <c r="B104" t="s">
        <v>10</v>
      </c>
      <c r="C104" t="s">
        <v>43</v>
      </c>
      <c r="D104">
        <v>17587</v>
      </c>
      <c r="E104">
        <v>895</v>
      </c>
      <c r="F104">
        <v>5.0889861830000003</v>
      </c>
      <c r="G104">
        <v>1750.93</v>
      </c>
      <c r="H104">
        <v>1.9562999999999999</v>
      </c>
      <c r="I104">
        <v>45</v>
      </c>
      <c r="J104">
        <v>38.909599999999998</v>
      </c>
      <c r="K104">
        <v>5.0279329610000003</v>
      </c>
      <c r="L104">
        <v>16</v>
      </c>
      <c r="M104">
        <v>35.555555560000002</v>
      </c>
      <c r="N104">
        <v>13</v>
      </c>
      <c r="O104">
        <v>3</v>
      </c>
      <c r="P104">
        <v>15600</v>
      </c>
      <c r="Q104">
        <v>6000</v>
      </c>
      <c r="R104">
        <f>FacebookRaw[[#This Row],[Revenue_from_online]]+FacebookRaw[[#This Row],[Revenue_from_Offline]]</f>
        <v>21600</v>
      </c>
      <c r="S104">
        <f>FacebookRaw[[#This Row],[CPL_INR]]*FacebookRaw[[#This Row],[Leads]]</f>
        <v>1750.9319999999998</v>
      </c>
      <c r="T104">
        <f>SUM(FacebookRaw[[#This Row],[Cost_INR]],FacebookRaw[[#This Row],[lead_cost]])</f>
        <v>3501.8620000000001</v>
      </c>
    </row>
    <row r="105" spans="1:20" x14ac:dyDescent="0.3">
      <c r="A105" s="22">
        <v>45396</v>
      </c>
      <c r="B105" t="s">
        <v>10</v>
      </c>
      <c r="C105" t="s">
        <v>43</v>
      </c>
      <c r="D105">
        <v>14303</v>
      </c>
      <c r="E105">
        <v>805</v>
      </c>
      <c r="F105">
        <v>5.6281898899999998</v>
      </c>
      <c r="G105">
        <v>1971.58</v>
      </c>
      <c r="H105">
        <v>2.4491999999999998</v>
      </c>
      <c r="I105">
        <v>53</v>
      </c>
      <c r="J105">
        <v>37.199599999999997</v>
      </c>
      <c r="K105">
        <v>6.5838509319999998</v>
      </c>
      <c r="L105">
        <v>20</v>
      </c>
      <c r="M105">
        <v>37.73584906</v>
      </c>
      <c r="N105">
        <v>10</v>
      </c>
      <c r="O105">
        <v>10</v>
      </c>
      <c r="P105">
        <v>12000</v>
      </c>
      <c r="Q105">
        <v>20000</v>
      </c>
      <c r="R105">
        <f>FacebookRaw[[#This Row],[Revenue_from_online]]+FacebookRaw[[#This Row],[Revenue_from_Offline]]</f>
        <v>32000</v>
      </c>
      <c r="S105">
        <f>FacebookRaw[[#This Row],[CPL_INR]]*FacebookRaw[[#This Row],[Leads]]</f>
        <v>1971.5787999999998</v>
      </c>
      <c r="T105">
        <f>SUM(FacebookRaw[[#This Row],[Cost_INR]],FacebookRaw[[#This Row],[lead_cost]])</f>
        <v>3943.1587999999997</v>
      </c>
    </row>
    <row r="106" spans="1:20" x14ac:dyDescent="0.3">
      <c r="A106" s="22">
        <v>45397</v>
      </c>
      <c r="B106" t="s">
        <v>10</v>
      </c>
      <c r="C106" t="s">
        <v>43</v>
      </c>
      <c r="D106">
        <v>15245</v>
      </c>
      <c r="E106">
        <v>879</v>
      </c>
      <c r="F106">
        <v>5.7658248609999996</v>
      </c>
      <c r="G106">
        <v>1823.17</v>
      </c>
      <c r="H106">
        <v>2.0741000000000001</v>
      </c>
      <c r="I106">
        <v>51</v>
      </c>
      <c r="J106">
        <v>35.748399999999997</v>
      </c>
      <c r="K106">
        <v>5.8020477819999998</v>
      </c>
      <c r="L106">
        <v>19</v>
      </c>
      <c r="M106">
        <v>37.254901959999998</v>
      </c>
      <c r="N106">
        <v>19</v>
      </c>
      <c r="O106">
        <v>0</v>
      </c>
      <c r="P106">
        <v>22800</v>
      </c>
      <c r="Q106">
        <v>0</v>
      </c>
      <c r="R106">
        <f>FacebookRaw[[#This Row],[Revenue_from_online]]+FacebookRaw[[#This Row],[Revenue_from_Offline]]</f>
        <v>22800</v>
      </c>
      <c r="S106">
        <f>FacebookRaw[[#This Row],[CPL_INR]]*FacebookRaw[[#This Row],[Leads]]</f>
        <v>1823.1683999999998</v>
      </c>
      <c r="T106">
        <f>SUM(FacebookRaw[[#This Row],[Cost_INR]],FacebookRaw[[#This Row],[lead_cost]])</f>
        <v>3646.3383999999996</v>
      </c>
    </row>
    <row r="107" spans="1:20" x14ac:dyDescent="0.3">
      <c r="A107" s="22">
        <v>45398</v>
      </c>
      <c r="B107" t="s">
        <v>10</v>
      </c>
      <c r="C107" t="s">
        <v>43</v>
      </c>
      <c r="D107">
        <v>14773</v>
      </c>
      <c r="E107">
        <v>777</v>
      </c>
      <c r="F107">
        <v>5.2595952070000003</v>
      </c>
      <c r="G107">
        <v>1718.48</v>
      </c>
      <c r="H107">
        <v>2.2117</v>
      </c>
      <c r="I107">
        <v>46</v>
      </c>
      <c r="J107">
        <v>37.3583</v>
      </c>
      <c r="K107">
        <v>5.9202059199999999</v>
      </c>
      <c r="L107">
        <v>18</v>
      </c>
      <c r="M107">
        <v>39.130434780000002</v>
      </c>
      <c r="N107">
        <v>14</v>
      </c>
      <c r="O107">
        <v>4</v>
      </c>
      <c r="P107">
        <v>16800</v>
      </c>
      <c r="Q107">
        <v>8000</v>
      </c>
      <c r="R107">
        <f>FacebookRaw[[#This Row],[Revenue_from_online]]+FacebookRaw[[#This Row],[Revenue_from_Offline]]</f>
        <v>24800</v>
      </c>
      <c r="S107">
        <f>FacebookRaw[[#This Row],[CPL_INR]]*FacebookRaw[[#This Row],[Leads]]</f>
        <v>1718.4818</v>
      </c>
      <c r="T107">
        <f>SUM(FacebookRaw[[#This Row],[Cost_INR]],FacebookRaw[[#This Row],[lead_cost]])</f>
        <v>3436.9618</v>
      </c>
    </row>
    <row r="108" spans="1:20" x14ac:dyDescent="0.3">
      <c r="A108" s="22">
        <v>45399</v>
      </c>
      <c r="B108" t="s">
        <v>10</v>
      </c>
      <c r="C108" t="s">
        <v>43</v>
      </c>
      <c r="D108">
        <v>14031</v>
      </c>
      <c r="E108">
        <v>877</v>
      </c>
      <c r="F108">
        <v>6.2504454419999993</v>
      </c>
      <c r="G108">
        <v>1904.94</v>
      </c>
      <c r="H108">
        <v>2.1720999999999999</v>
      </c>
      <c r="I108">
        <v>54</v>
      </c>
      <c r="J108">
        <v>35.276699999999998</v>
      </c>
      <c r="K108">
        <v>6.1573546180000003</v>
      </c>
      <c r="L108">
        <v>24</v>
      </c>
      <c r="M108">
        <v>44.444444440000005</v>
      </c>
      <c r="N108">
        <v>16</v>
      </c>
      <c r="O108">
        <v>8</v>
      </c>
      <c r="P108">
        <v>19200</v>
      </c>
      <c r="Q108">
        <v>16000</v>
      </c>
      <c r="R108">
        <f>FacebookRaw[[#This Row],[Revenue_from_online]]+FacebookRaw[[#This Row],[Revenue_from_Offline]]</f>
        <v>35200</v>
      </c>
      <c r="S108">
        <f>FacebookRaw[[#This Row],[CPL_INR]]*FacebookRaw[[#This Row],[Leads]]</f>
        <v>1904.9417999999998</v>
      </c>
      <c r="T108">
        <f>SUM(FacebookRaw[[#This Row],[Cost_INR]],FacebookRaw[[#This Row],[lead_cost]])</f>
        <v>3809.8818000000001</v>
      </c>
    </row>
    <row r="109" spans="1:20" x14ac:dyDescent="0.3">
      <c r="A109" s="22">
        <v>45400</v>
      </c>
      <c r="B109" t="s">
        <v>10</v>
      </c>
      <c r="C109" t="s">
        <v>43</v>
      </c>
      <c r="D109">
        <v>16689</v>
      </c>
      <c r="E109">
        <v>703</v>
      </c>
      <c r="F109">
        <v>4.2123554439999999</v>
      </c>
      <c r="G109">
        <v>1962.18</v>
      </c>
      <c r="H109">
        <v>2.7911999999999999</v>
      </c>
      <c r="I109">
        <v>51</v>
      </c>
      <c r="J109">
        <v>38.4741</v>
      </c>
      <c r="K109">
        <v>7.2546230439999997</v>
      </c>
      <c r="L109">
        <v>23</v>
      </c>
      <c r="M109">
        <v>45.098039220000004</v>
      </c>
      <c r="N109">
        <v>19</v>
      </c>
      <c r="O109">
        <v>4</v>
      </c>
      <c r="P109">
        <v>22800</v>
      </c>
      <c r="Q109">
        <v>8000</v>
      </c>
      <c r="R109">
        <f>FacebookRaw[[#This Row],[Revenue_from_online]]+FacebookRaw[[#This Row],[Revenue_from_Offline]]</f>
        <v>30800</v>
      </c>
      <c r="S109">
        <f>FacebookRaw[[#This Row],[CPL_INR]]*FacebookRaw[[#This Row],[Leads]]</f>
        <v>1962.1791000000001</v>
      </c>
      <c r="T109">
        <f>SUM(FacebookRaw[[#This Row],[Cost_INR]],FacebookRaw[[#This Row],[lead_cost]])</f>
        <v>3924.3591000000001</v>
      </c>
    </row>
    <row r="110" spans="1:20" x14ac:dyDescent="0.3">
      <c r="A110" s="22">
        <v>45401</v>
      </c>
      <c r="B110" t="s">
        <v>10</v>
      </c>
      <c r="C110" t="s">
        <v>43</v>
      </c>
      <c r="D110">
        <v>17584</v>
      </c>
      <c r="E110">
        <v>858</v>
      </c>
      <c r="F110">
        <v>4.8794358509999993</v>
      </c>
      <c r="G110">
        <v>1737.76</v>
      </c>
      <c r="H110">
        <v>2.0253999999999999</v>
      </c>
      <c r="I110">
        <v>49</v>
      </c>
      <c r="J110">
        <v>35.464500000000001</v>
      </c>
      <c r="K110">
        <v>5.7109557110000004</v>
      </c>
      <c r="L110">
        <v>16</v>
      </c>
      <c r="M110">
        <v>32.653061219999998</v>
      </c>
      <c r="N110">
        <v>16</v>
      </c>
      <c r="O110">
        <v>0</v>
      </c>
      <c r="P110">
        <v>19200</v>
      </c>
      <c r="Q110">
        <v>0</v>
      </c>
      <c r="R110">
        <f>FacebookRaw[[#This Row],[Revenue_from_online]]+FacebookRaw[[#This Row],[Revenue_from_Offline]]</f>
        <v>19200</v>
      </c>
      <c r="S110">
        <f>FacebookRaw[[#This Row],[CPL_INR]]*FacebookRaw[[#This Row],[Leads]]</f>
        <v>1737.7605000000001</v>
      </c>
      <c r="T110">
        <f>SUM(FacebookRaw[[#This Row],[Cost_INR]],FacebookRaw[[#This Row],[lead_cost]])</f>
        <v>3475.5205000000001</v>
      </c>
    </row>
    <row r="111" spans="1:20" x14ac:dyDescent="0.3">
      <c r="A111" s="22">
        <v>45402</v>
      </c>
      <c r="B111" t="s">
        <v>10</v>
      </c>
      <c r="C111" t="s">
        <v>43</v>
      </c>
      <c r="D111">
        <v>15602</v>
      </c>
      <c r="E111">
        <v>749</v>
      </c>
      <c r="F111">
        <v>4.8006665809999998</v>
      </c>
      <c r="G111">
        <v>1779.76</v>
      </c>
      <c r="H111">
        <v>2.3761999999999999</v>
      </c>
      <c r="I111">
        <v>53</v>
      </c>
      <c r="J111">
        <v>33.580399999999997</v>
      </c>
      <c r="K111">
        <v>7.0761014690000001</v>
      </c>
      <c r="L111">
        <v>23</v>
      </c>
      <c r="M111">
        <v>43.396226419999998</v>
      </c>
      <c r="N111">
        <v>18</v>
      </c>
      <c r="O111">
        <v>5</v>
      </c>
      <c r="P111">
        <v>21600</v>
      </c>
      <c r="Q111">
        <v>10000</v>
      </c>
      <c r="R111">
        <f>FacebookRaw[[#This Row],[Revenue_from_online]]+FacebookRaw[[#This Row],[Revenue_from_Offline]]</f>
        <v>31600</v>
      </c>
      <c r="S111">
        <f>FacebookRaw[[#This Row],[CPL_INR]]*FacebookRaw[[#This Row],[Leads]]</f>
        <v>1779.7611999999999</v>
      </c>
      <c r="T111">
        <f>SUM(FacebookRaw[[#This Row],[Cost_INR]],FacebookRaw[[#This Row],[lead_cost]])</f>
        <v>3559.5212000000001</v>
      </c>
    </row>
    <row r="112" spans="1:20" x14ac:dyDescent="0.3">
      <c r="A112" s="22">
        <v>45403</v>
      </c>
      <c r="B112" t="s">
        <v>10</v>
      </c>
      <c r="C112" t="s">
        <v>43</v>
      </c>
      <c r="D112">
        <v>17260</v>
      </c>
      <c r="E112">
        <v>887</v>
      </c>
      <c r="F112">
        <v>5.1390498259999999</v>
      </c>
      <c r="G112">
        <v>1866.33</v>
      </c>
      <c r="H112">
        <v>2.1040999999999999</v>
      </c>
      <c r="I112">
        <v>53</v>
      </c>
      <c r="J112">
        <v>35.213799999999999</v>
      </c>
      <c r="K112">
        <v>5.975197294</v>
      </c>
      <c r="L112">
        <v>20</v>
      </c>
      <c r="M112">
        <v>37.73584906</v>
      </c>
      <c r="N112">
        <v>16</v>
      </c>
      <c r="O112">
        <v>4</v>
      </c>
      <c r="P112">
        <v>19200</v>
      </c>
      <c r="Q112">
        <v>8000</v>
      </c>
      <c r="R112">
        <f>FacebookRaw[[#This Row],[Revenue_from_online]]+FacebookRaw[[#This Row],[Revenue_from_Offline]]</f>
        <v>27200</v>
      </c>
      <c r="S112">
        <f>FacebookRaw[[#This Row],[CPL_INR]]*FacebookRaw[[#This Row],[Leads]]</f>
        <v>1866.3314</v>
      </c>
      <c r="T112">
        <f>SUM(FacebookRaw[[#This Row],[Cost_INR]],FacebookRaw[[#This Row],[lead_cost]])</f>
        <v>3732.6614</v>
      </c>
    </row>
    <row r="113" spans="1:20" x14ac:dyDescent="0.3">
      <c r="A113" s="22">
        <v>45404</v>
      </c>
      <c r="B113" t="s">
        <v>10</v>
      </c>
      <c r="C113" t="s">
        <v>43</v>
      </c>
      <c r="D113">
        <v>14481</v>
      </c>
      <c r="E113">
        <v>873</v>
      </c>
      <c r="F113">
        <v>6.0285891860000005</v>
      </c>
      <c r="G113">
        <v>1968.09</v>
      </c>
      <c r="H113">
        <v>2.2544</v>
      </c>
      <c r="I113">
        <v>53</v>
      </c>
      <c r="J113">
        <v>37.133800000000001</v>
      </c>
      <c r="K113">
        <v>6.0710194729999998</v>
      </c>
      <c r="L113">
        <v>21</v>
      </c>
      <c r="M113">
        <v>39.622641510000001</v>
      </c>
      <c r="N113">
        <v>17</v>
      </c>
      <c r="O113">
        <v>4</v>
      </c>
      <c r="P113">
        <v>20400</v>
      </c>
      <c r="Q113">
        <v>8000</v>
      </c>
      <c r="R113">
        <f>FacebookRaw[[#This Row],[Revenue_from_online]]+FacebookRaw[[#This Row],[Revenue_from_Offline]]</f>
        <v>28400</v>
      </c>
      <c r="S113">
        <f>FacebookRaw[[#This Row],[CPL_INR]]*FacebookRaw[[#This Row],[Leads]]</f>
        <v>1968.0914</v>
      </c>
      <c r="T113">
        <f>SUM(FacebookRaw[[#This Row],[Cost_INR]],FacebookRaw[[#This Row],[lead_cost]])</f>
        <v>3936.1813999999999</v>
      </c>
    </row>
    <row r="114" spans="1:20" x14ac:dyDescent="0.3">
      <c r="A114" s="22">
        <v>45405</v>
      </c>
      <c r="B114" t="s">
        <v>10</v>
      </c>
      <c r="C114" t="s">
        <v>43</v>
      </c>
      <c r="D114">
        <v>17497</v>
      </c>
      <c r="E114">
        <v>728</v>
      </c>
      <c r="F114">
        <v>4.160713265</v>
      </c>
      <c r="G114">
        <v>1806.43</v>
      </c>
      <c r="H114">
        <v>2.4813999999999998</v>
      </c>
      <c r="I114">
        <v>45</v>
      </c>
      <c r="J114">
        <v>40.142899999999997</v>
      </c>
      <c r="K114">
        <v>6.1813186809999996</v>
      </c>
      <c r="L114">
        <v>23</v>
      </c>
      <c r="M114">
        <v>51.111111109999996</v>
      </c>
      <c r="N114">
        <v>15</v>
      </c>
      <c r="O114">
        <v>8</v>
      </c>
      <c r="P114">
        <v>18000</v>
      </c>
      <c r="Q114">
        <v>16000</v>
      </c>
      <c r="R114">
        <f>FacebookRaw[[#This Row],[Revenue_from_online]]+FacebookRaw[[#This Row],[Revenue_from_Offline]]</f>
        <v>34000</v>
      </c>
      <c r="S114">
        <f>FacebookRaw[[#This Row],[CPL_INR]]*FacebookRaw[[#This Row],[Leads]]</f>
        <v>1806.4304999999999</v>
      </c>
      <c r="T114">
        <f>SUM(FacebookRaw[[#This Row],[Cost_INR]],FacebookRaw[[#This Row],[lead_cost]])</f>
        <v>3612.8604999999998</v>
      </c>
    </row>
    <row r="115" spans="1:20" x14ac:dyDescent="0.3">
      <c r="A115" s="22">
        <v>45406</v>
      </c>
      <c r="B115" t="s">
        <v>10</v>
      </c>
      <c r="C115" t="s">
        <v>43</v>
      </c>
      <c r="D115">
        <v>14713</v>
      </c>
      <c r="E115">
        <v>731</v>
      </c>
      <c r="F115">
        <v>4.9683952969999998</v>
      </c>
      <c r="G115">
        <v>1882.14</v>
      </c>
      <c r="H115">
        <v>2.5747</v>
      </c>
      <c r="I115">
        <v>45</v>
      </c>
      <c r="J115">
        <v>41.825299999999999</v>
      </c>
      <c r="K115">
        <v>6.1559507519999999</v>
      </c>
      <c r="L115">
        <v>18</v>
      </c>
      <c r="M115">
        <v>40</v>
      </c>
      <c r="N115">
        <v>18</v>
      </c>
      <c r="O115">
        <v>0</v>
      </c>
      <c r="P115">
        <v>21600</v>
      </c>
      <c r="Q115">
        <v>0</v>
      </c>
      <c r="R115">
        <f>FacebookRaw[[#This Row],[Revenue_from_online]]+FacebookRaw[[#This Row],[Revenue_from_Offline]]</f>
        <v>21600</v>
      </c>
      <c r="S115">
        <f>FacebookRaw[[#This Row],[CPL_INR]]*FacebookRaw[[#This Row],[Leads]]</f>
        <v>1882.1385</v>
      </c>
      <c r="T115">
        <f>SUM(FacebookRaw[[#This Row],[Cost_INR]],FacebookRaw[[#This Row],[lead_cost]])</f>
        <v>3764.2785000000003</v>
      </c>
    </row>
    <row r="116" spans="1:20" x14ac:dyDescent="0.3">
      <c r="A116" s="22">
        <v>45407</v>
      </c>
      <c r="B116" t="s">
        <v>10</v>
      </c>
      <c r="C116" t="s">
        <v>43</v>
      </c>
      <c r="D116">
        <v>14074</v>
      </c>
      <c r="E116">
        <v>741</v>
      </c>
      <c r="F116">
        <v>5.2650277110000001</v>
      </c>
      <c r="G116">
        <v>1877.15</v>
      </c>
      <c r="H116">
        <v>2.5333000000000001</v>
      </c>
      <c r="I116">
        <v>46</v>
      </c>
      <c r="J116">
        <v>40.807600000000001</v>
      </c>
      <c r="K116">
        <v>6.2078272600000002</v>
      </c>
      <c r="L116">
        <v>17</v>
      </c>
      <c r="M116">
        <v>36.956521739999999</v>
      </c>
      <c r="N116">
        <v>15</v>
      </c>
      <c r="O116">
        <v>2</v>
      </c>
      <c r="P116">
        <v>18000</v>
      </c>
      <c r="Q116">
        <v>4000</v>
      </c>
      <c r="R116">
        <f>FacebookRaw[[#This Row],[Revenue_from_online]]+FacebookRaw[[#This Row],[Revenue_from_Offline]]</f>
        <v>22000</v>
      </c>
      <c r="S116">
        <f>FacebookRaw[[#This Row],[CPL_INR]]*FacebookRaw[[#This Row],[Leads]]</f>
        <v>1877.1496</v>
      </c>
      <c r="T116">
        <f>SUM(FacebookRaw[[#This Row],[Cost_INR]],FacebookRaw[[#This Row],[lead_cost]])</f>
        <v>3754.2996000000003</v>
      </c>
    </row>
    <row r="117" spans="1:20" x14ac:dyDescent="0.3">
      <c r="A117" s="22">
        <v>45408</v>
      </c>
      <c r="B117" t="s">
        <v>10</v>
      </c>
      <c r="C117" t="s">
        <v>43</v>
      </c>
      <c r="D117">
        <v>16267</v>
      </c>
      <c r="E117">
        <v>844</v>
      </c>
      <c r="F117">
        <v>5.1884182700000006</v>
      </c>
      <c r="G117">
        <v>1500.25</v>
      </c>
      <c r="H117">
        <v>1.7775000000000001</v>
      </c>
      <c r="I117">
        <v>48</v>
      </c>
      <c r="J117">
        <v>31.255199999999999</v>
      </c>
      <c r="K117">
        <v>5.687203791</v>
      </c>
      <c r="L117">
        <v>16</v>
      </c>
      <c r="M117">
        <v>33.333333329999995</v>
      </c>
      <c r="N117">
        <v>10</v>
      </c>
      <c r="O117">
        <v>6</v>
      </c>
      <c r="P117">
        <v>12000</v>
      </c>
      <c r="Q117">
        <v>12000</v>
      </c>
      <c r="R117">
        <f>FacebookRaw[[#This Row],[Revenue_from_online]]+FacebookRaw[[#This Row],[Revenue_from_Offline]]</f>
        <v>24000</v>
      </c>
      <c r="S117">
        <f>FacebookRaw[[#This Row],[CPL_INR]]*FacebookRaw[[#This Row],[Leads]]</f>
        <v>1500.2495999999999</v>
      </c>
      <c r="T117">
        <f>SUM(FacebookRaw[[#This Row],[Cost_INR]],FacebookRaw[[#This Row],[lead_cost]])</f>
        <v>3000.4996000000001</v>
      </c>
    </row>
    <row r="118" spans="1:20" x14ac:dyDescent="0.3">
      <c r="A118" s="22">
        <v>45409</v>
      </c>
      <c r="B118" t="s">
        <v>10</v>
      </c>
      <c r="C118" t="s">
        <v>43</v>
      </c>
      <c r="D118">
        <v>15060</v>
      </c>
      <c r="E118">
        <v>878</v>
      </c>
      <c r="F118">
        <v>5.8300132800000002</v>
      </c>
      <c r="G118">
        <v>1848.62</v>
      </c>
      <c r="H118">
        <v>2.1055000000000001</v>
      </c>
      <c r="I118">
        <v>50</v>
      </c>
      <c r="J118">
        <v>36.9724</v>
      </c>
      <c r="K118">
        <v>5.6947608199999999</v>
      </c>
      <c r="L118">
        <v>15</v>
      </c>
      <c r="M118">
        <v>30</v>
      </c>
      <c r="N118">
        <v>15</v>
      </c>
      <c r="O118">
        <v>0</v>
      </c>
      <c r="P118">
        <v>18000</v>
      </c>
      <c r="Q118">
        <v>0</v>
      </c>
      <c r="R118">
        <f>FacebookRaw[[#This Row],[Revenue_from_online]]+FacebookRaw[[#This Row],[Revenue_from_Offline]]</f>
        <v>18000</v>
      </c>
      <c r="S118">
        <f>FacebookRaw[[#This Row],[CPL_INR]]*FacebookRaw[[#This Row],[Leads]]</f>
        <v>1848.6200000000001</v>
      </c>
      <c r="T118">
        <f>SUM(FacebookRaw[[#This Row],[Cost_INR]],FacebookRaw[[#This Row],[lead_cost]])</f>
        <v>3697.24</v>
      </c>
    </row>
    <row r="119" spans="1:20" x14ac:dyDescent="0.3">
      <c r="A119" s="22">
        <v>45410</v>
      </c>
      <c r="B119" t="s">
        <v>10</v>
      </c>
      <c r="C119" t="s">
        <v>43</v>
      </c>
      <c r="D119">
        <v>14150</v>
      </c>
      <c r="E119">
        <v>891</v>
      </c>
      <c r="F119">
        <v>6.2968197879999996</v>
      </c>
      <c r="G119">
        <v>1576.94</v>
      </c>
      <c r="H119">
        <v>1.7699</v>
      </c>
      <c r="I119">
        <v>52</v>
      </c>
      <c r="J119">
        <v>30.325800000000001</v>
      </c>
      <c r="K119">
        <v>5.836139169</v>
      </c>
      <c r="L119">
        <v>24</v>
      </c>
      <c r="M119">
        <v>46.15384615</v>
      </c>
      <c r="N119">
        <v>14</v>
      </c>
      <c r="O119">
        <v>10</v>
      </c>
      <c r="P119">
        <v>16800</v>
      </c>
      <c r="Q119">
        <v>20000</v>
      </c>
      <c r="R119">
        <f>FacebookRaw[[#This Row],[Revenue_from_online]]+FacebookRaw[[#This Row],[Revenue_from_Offline]]</f>
        <v>36800</v>
      </c>
      <c r="S119">
        <f>FacebookRaw[[#This Row],[CPL_INR]]*FacebookRaw[[#This Row],[Leads]]</f>
        <v>1576.9416000000001</v>
      </c>
      <c r="T119">
        <f>SUM(FacebookRaw[[#This Row],[Cost_INR]],FacebookRaw[[#This Row],[lead_cost]])</f>
        <v>3153.8816000000002</v>
      </c>
    </row>
    <row r="120" spans="1:20" x14ac:dyDescent="0.3">
      <c r="A120" s="22">
        <v>45411</v>
      </c>
      <c r="B120" t="s">
        <v>10</v>
      </c>
      <c r="C120" t="s">
        <v>43</v>
      </c>
      <c r="D120">
        <v>16422</v>
      </c>
      <c r="E120">
        <v>743</v>
      </c>
      <c r="F120">
        <v>4.5244184629999999</v>
      </c>
      <c r="G120">
        <v>1817.01</v>
      </c>
      <c r="H120">
        <v>2.4455</v>
      </c>
      <c r="I120">
        <v>48</v>
      </c>
      <c r="J120">
        <v>37.854399999999998</v>
      </c>
      <c r="K120">
        <v>6.4602960969999996</v>
      </c>
      <c r="L120">
        <v>16</v>
      </c>
      <c r="M120">
        <v>33.333333329999995</v>
      </c>
      <c r="N120">
        <v>10</v>
      </c>
      <c r="O120">
        <v>6</v>
      </c>
      <c r="P120">
        <v>12000</v>
      </c>
      <c r="Q120">
        <v>12000</v>
      </c>
      <c r="R120">
        <f>FacebookRaw[[#This Row],[Revenue_from_online]]+FacebookRaw[[#This Row],[Revenue_from_Offline]]</f>
        <v>24000</v>
      </c>
      <c r="S120">
        <f>FacebookRaw[[#This Row],[CPL_INR]]*FacebookRaw[[#This Row],[Leads]]</f>
        <v>1817.0111999999999</v>
      </c>
      <c r="T120">
        <f>SUM(FacebookRaw[[#This Row],[Cost_INR]],FacebookRaw[[#This Row],[lead_cost]])</f>
        <v>3634.0212000000001</v>
      </c>
    </row>
    <row r="121" spans="1:20" x14ac:dyDescent="0.3">
      <c r="A121" s="22">
        <v>45412</v>
      </c>
      <c r="B121" t="s">
        <v>10</v>
      </c>
      <c r="C121" t="s">
        <v>43</v>
      </c>
      <c r="D121">
        <v>16379</v>
      </c>
      <c r="E121">
        <v>758</v>
      </c>
      <c r="F121">
        <v>4.6278771599999997</v>
      </c>
      <c r="G121">
        <v>1516.52</v>
      </c>
      <c r="H121">
        <v>2.0007000000000001</v>
      </c>
      <c r="I121">
        <v>52</v>
      </c>
      <c r="J121">
        <v>29.163799999999998</v>
      </c>
      <c r="K121">
        <v>6.8601583110000002</v>
      </c>
      <c r="L121">
        <v>21</v>
      </c>
      <c r="M121">
        <v>40.38461538</v>
      </c>
      <c r="N121">
        <v>10</v>
      </c>
      <c r="O121">
        <v>11</v>
      </c>
      <c r="P121">
        <v>12000</v>
      </c>
      <c r="Q121">
        <v>22000</v>
      </c>
      <c r="R121">
        <f>FacebookRaw[[#This Row],[Revenue_from_online]]+FacebookRaw[[#This Row],[Revenue_from_Offline]]</f>
        <v>34000</v>
      </c>
      <c r="S121">
        <f>FacebookRaw[[#This Row],[CPL_INR]]*FacebookRaw[[#This Row],[Leads]]</f>
        <v>1516.5175999999999</v>
      </c>
      <c r="T121">
        <f>SUM(FacebookRaw[[#This Row],[Cost_INR]],FacebookRaw[[#This Row],[lead_cost]])</f>
        <v>3033.0375999999997</v>
      </c>
    </row>
    <row r="122" spans="1:20" x14ac:dyDescent="0.3">
      <c r="A122" s="22">
        <v>45383</v>
      </c>
      <c r="B122" t="s">
        <v>41</v>
      </c>
      <c r="C122" t="s">
        <v>43</v>
      </c>
      <c r="D122">
        <v>16282</v>
      </c>
      <c r="E122">
        <v>781</v>
      </c>
      <c r="F122">
        <v>4.7967080209999997</v>
      </c>
      <c r="G122">
        <v>1715.24</v>
      </c>
      <c r="H122">
        <v>2.1962000000000002</v>
      </c>
      <c r="I122">
        <v>52</v>
      </c>
      <c r="J122">
        <v>32.985399999999998</v>
      </c>
      <c r="K122">
        <v>6.6581306019999991</v>
      </c>
      <c r="L122">
        <v>16</v>
      </c>
      <c r="M122">
        <v>30.76923077</v>
      </c>
      <c r="N122">
        <v>15</v>
      </c>
      <c r="O122">
        <v>1</v>
      </c>
      <c r="P122">
        <v>18000</v>
      </c>
      <c r="Q122">
        <v>2000</v>
      </c>
      <c r="R122">
        <f>FacebookRaw[[#This Row],[Revenue_from_online]]+FacebookRaw[[#This Row],[Revenue_from_Offline]]</f>
        <v>20000</v>
      </c>
      <c r="S122">
        <f>FacebookRaw[[#This Row],[CPL_INR]]*FacebookRaw[[#This Row],[Leads]]</f>
        <v>1715.2408</v>
      </c>
      <c r="T122">
        <f>SUM(FacebookRaw[[#This Row],[Cost_INR]],FacebookRaw[[#This Row],[lead_cost]])</f>
        <v>3430.4808000000003</v>
      </c>
    </row>
    <row r="123" spans="1:20" x14ac:dyDescent="0.3">
      <c r="A123" s="22">
        <v>45384</v>
      </c>
      <c r="B123" t="s">
        <v>41</v>
      </c>
      <c r="C123" t="s">
        <v>43</v>
      </c>
      <c r="D123">
        <v>14804</v>
      </c>
      <c r="E123">
        <v>736</v>
      </c>
      <c r="F123">
        <v>4.971629289</v>
      </c>
      <c r="G123">
        <v>1997.62</v>
      </c>
      <c r="H123">
        <v>2.7141999999999999</v>
      </c>
      <c r="I123">
        <v>51</v>
      </c>
      <c r="J123">
        <v>39.168999999999997</v>
      </c>
      <c r="K123">
        <v>6.9293478259999999</v>
      </c>
      <c r="L123">
        <v>18</v>
      </c>
      <c r="M123">
        <v>35.294117650000004</v>
      </c>
      <c r="N123">
        <v>16</v>
      </c>
      <c r="O123">
        <v>2</v>
      </c>
      <c r="P123">
        <v>19200</v>
      </c>
      <c r="Q123">
        <v>4000</v>
      </c>
      <c r="R123">
        <f>FacebookRaw[[#This Row],[Revenue_from_online]]+FacebookRaw[[#This Row],[Revenue_from_Offline]]</f>
        <v>23200</v>
      </c>
      <c r="S123">
        <f>FacebookRaw[[#This Row],[CPL_INR]]*FacebookRaw[[#This Row],[Leads]]</f>
        <v>1997.6189999999999</v>
      </c>
      <c r="T123">
        <f>SUM(FacebookRaw[[#This Row],[Cost_INR]],FacebookRaw[[#This Row],[lead_cost]])</f>
        <v>3995.2389999999996</v>
      </c>
    </row>
    <row r="124" spans="1:20" x14ac:dyDescent="0.3">
      <c r="A124" s="22">
        <v>45385</v>
      </c>
      <c r="B124" t="s">
        <v>41</v>
      </c>
      <c r="C124" t="s">
        <v>43</v>
      </c>
      <c r="D124">
        <v>14658</v>
      </c>
      <c r="E124">
        <v>818</v>
      </c>
      <c r="F124">
        <v>5.5805703370000002</v>
      </c>
      <c r="G124">
        <v>1746.25</v>
      </c>
      <c r="H124">
        <v>2.1347999999999998</v>
      </c>
      <c r="I124">
        <v>46</v>
      </c>
      <c r="J124">
        <v>37.962000000000003</v>
      </c>
      <c r="K124">
        <v>5.6234718830000006</v>
      </c>
      <c r="L124">
        <v>22</v>
      </c>
      <c r="M124">
        <v>47.826086960000005</v>
      </c>
      <c r="N124">
        <v>17</v>
      </c>
      <c r="O124">
        <v>5</v>
      </c>
      <c r="P124">
        <v>20400</v>
      </c>
      <c r="Q124">
        <v>10000</v>
      </c>
      <c r="R124">
        <f>FacebookRaw[[#This Row],[Revenue_from_online]]+FacebookRaw[[#This Row],[Revenue_from_Offline]]</f>
        <v>30400</v>
      </c>
      <c r="S124">
        <f>FacebookRaw[[#This Row],[CPL_INR]]*FacebookRaw[[#This Row],[Leads]]</f>
        <v>1746.2520000000002</v>
      </c>
      <c r="T124">
        <f>SUM(FacebookRaw[[#This Row],[Cost_INR]],FacebookRaw[[#This Row],[lead_cost]])</f>
        <v>3492.5020000000004</v>
      </c>
    </row>
    <row r="125" spans="1:20" x14ac:dyDescent="0.3">
      <c r="A125" s="22">
        <v>45386</v>
      </c>
      <c r="B125" t="s">
        <v>41</v>
      </c>
      <c r="C125" t="s">
        <v>43</v>
      </c>
      <c r="D125">
        <v>17984</v>
      </c>
      <c r="E125">
        <v>802</v>
      </c>
      <c r="F125">
        <v>4.4595195730000006</v>
      </c>
      <c r="G125">
        <v>1587.35</v>
      </c>
      <c r="H125">
        <v>1.9792000000000001</v>
      </c>
      <c r="I125">
        <v>53</v>
      </c>
      <c r="J125">
        <v>29.95</v>
      </c>
      <c r="K125">
        <v>6.6084788029999997</v>
      </c>
      <c r="L125">
        <v>16</v>
      </c>
      <c r="M125">
        <v>30.18867925</v>
      </c>
      <c r="N125">
        <v>14</v>
      </c>
      <c r="O125">
        <v>2</v>
      </c>
      <c r="P125">
        <v>16800</v>
      </c>
      <c r="Q125">
        <v>4000</v>
      </c>
      <c r="R125">
        <f>FacebookRaw[[#This Row],[Revenue_from_online]]+FacebookRaw[[#This Row],[Revenue_from_Offline]]</f>
        <v>20800</v>
      </c>
      <c r="S125">
        <f>FacebookRaw[[#This Row],[CPL_INR]]*FacebookRaw[[#This Row],[Leads]]</f>
        <v>1587.35</v>
      </c>
      <c r="T125">
        <f>SUM(FacebookRaw[[#This Row],[Cost_INR]],FacebookRaw[[#This Row],[lead_cost]])</f>
        <v>3174.7</v>
      </c>
    </row>
    <row r="126" spans="1:20" x14ac:dyDescent="0.3">
      <c r="A126" s="22">
        <v>45387</v>
      </c>
      <c r="B126" t="s">
        <v>41</v>
      </c>
      <c r="C126" t="s">
        <v>43</v>
      </c>
      <c r="D126">
        <v>15100</v>
      </c>
      <c r="E126">
        <v>714</v>
      </c>
      <c r="F126">
        <v>4.7284768210000001</v>
      </c>
      <c r="G126">
        <v>1998.58</v>
      </c>
      <c r="H126">
        <v>2.7991000000000001</v>
      </c>
      <c r="I126">
        <v>53</v>
      </c>
      <c r="J126">
        <v>37.709099999999999</v>
      </c>
      <c r="K126">
        <v>7.4229691880000006</v>
      </c>
      <c r="L126">
        <v>23</v>
      </c>
      <c r="M126">
        <v>43.396226419999998</v>
      </c>
      <c r="N126">
        <v>10</v>
      </c>
      <c r="O126">
        <v>13</v>
      </c>
      <c r="P126">
        <v>12000</v>
      </c>
      <c r="Q126">
        <v>26000</v>
      </c>
      <c r="R126">
        <f>FacebookRaw[[#This Row],[Revenue_from_online]]+FacebookRaw[[#This Row],[Revenue_from_Offline]]</f>
        <v>38000</v>
      </c>
      <c r="S126">
        <f>FacebookRaw[[#This Row],[CPL_INR]]*FacebookRaw[[#This Row],[Leads]]</f>
        <v>1998.5823</v>
      </c>
      <c r="T126">
        <f>SUM(FacebookRaw[[#This Row],[Cost_INR]],FacebookRaw[[#This Row],[lead_cost]])</f>
        <v>3997.1623</v>
      </c>
    </row>
    <row r="127" spans="1:20" x14ac:dyDescent="0.3">
      <c r="A127" s="22">
        <v>45388</v>
      </c>
      <c r="B127" t="s">
        <v>41</v>
      </c>
      <c r="C127" t="s">
        <v>43</v>
      </c>
      <c r="D127">
        <v>14739</v>
      </c>
      <c r="E127">
        <v>849</v>
      </c>
      <c r="F127">
        <v>5.7602279669999996</v>
      </c>
      <c r="G127">
        <v>1622.84</v>
      </c>
      <c r="H127">
        <v>1.9115</v>
      </c>
      <c r="I127">
        <v>49</v>
      </c>
      <c r="J127">
        <v>33.119199999999999</v>
      </c>
      <c r="K127">
        <v>5.7714958779999996</v>
      </c>
      <c r="L127">
        <v>19</v>
      </c>
      <c r="M127">
        <v>38.775510199999999</v>
      </c>
      <c r="N127">
        <v>18</v>
      </c>
      <c r="O127">
        <v>1</v>
      </c>
      <c r="P127">
        <v>21600</v>
      </c>
      <c r="Q127">
        <v>2000</v>
      </c>
      <c r="R127">
        <f>FacebookRaw[[#This Row],[Revenue_from_online]]+FacebookRaw[[#This Row],[Revenue_from_Offline]]</f>
        <v>23600</v>
      </c>
      <c r="S127">
        <f>FacebookRaw[[#This Row],[CPL_INR]]*FacebookRaw[[#This Row],[Leads]]</f>
        <v>1622.8407999999999</v>
      </c>
      <c r="T127">
        <f>SUM(FacebookRaw[[#This Row],[Cost_INR]],FacebookRaw[[#This Row],[lead_cost]])</f>
        <v>3245.6808000000001</v>
      </c>
    </row>
    <row r="128" spans="1:20" x14ac:dyDescent="0.3">
      <c r="A128" s="22">
        <v>45389</v>
      </c>
      <c r="B128" t="s">
        <v>41</v>
      </c>
      <c r="C128" t="s">
        <v>43</v>
      </c>
      <c r="D128">
        <v>15330</v>
      </c>
      <c r="E128">
        <v>879</v>
      </c>
      <c r="F128">
        <v>5.7338551860000004</v>
      </c>
      <c r="G128">
        <v>1554.53</v>
      </c>
      <c r="H128">
        <v>1.7685</v>
      </c>
      <c r="I128">
        <v>53</v>
      </c>
      <c r="J128">
        <v>29.3308</v>
      </c>
      <c r="K128">
        <v>6.0295790670000002</v>
      </c>
      <c r="L128">
        <v>23</v>
      </c>
      <c r="M128">
        <v>43.396226419999998</v>
      </c>
      <c r="N128">
        <v>13</v>
      </c>
      <c r="O128">
        <v>10</v>
      </c>
      <c r="P128">
        <v>15600</v>
      </c>
      <c r="Q128">
        <v>20000</v>
      </c>
      <c r="R128">
        <f>FacebookRaw[[#This Row],[Revenue_from_online]]+FacebookRaw[[#This Row],[Revenue_from_Offline]]</f>
        <v>35600</v>
      </c>
      <c r="S128">
        <f>FacebookRaw[[#This Row],[CPL_INR]]*FacebookRaw[[#This Row],[Leads]]</f>
        <v>1554.5324000000001</v>
      </c>
      <c r="T128">
        <f>SUM(FacebookRaw[[#This Row],[Cost_INR]],FacebookRaw[[#This Row],[lead_cost]])</f>
        <v>3109.0623999999998</v>
      </c>
    </row>
    <row r="129" spans="1:20" x14ac:dyDescent="0.3">
      <c r="A129" s="22">
        <v>45390</v>
      </c>
      <c r="B129" t="s">
        <v>41</v>
      </c>
      <c r="C129" t="s">
        <v>43</v>
      </c>
      <c r="D129">
        <v>17518</v>
      </c>
      <c r="E129">
        <v>701</v>
      </c>
      <c r="F129">
        <v>4.0015983560000006</v>
      </c>
      <c r="G129">
        <v>1726.8</v>
      </c>
      <c r="H129">
        <v>2.4632999999999998</v>
      </c>
      <c r="I129">
        <v>45</v>
      </c>
      <c r="J129">
        <v>38.3733</v>
      </c>
      <c r="K129">
        <v>6.4194008560000002</v>
      </c>
      <c r="L129">
        <v>17</v>
      </c>
      <c r="M129">
        <v>37.777777780000001</v>
      </c>
      <c r="N129">
        <v>16</v>
      </c>
      <c r="O129">
        <v>1</v>
      </c>
      <c r="P129">
        <v>19200</v>
      </c>
      <c r="Q129">
        <v>2000</v>
      </c>
      <c r="R129">
        <f>FacebookRaw[[#This Row],[Revenue_from_online]]+FacebookRaw[[#This Row],[Revenue_from_Offline]]</f>
        <v>21200</v>
      </c>
      <c r="S129">
        <f>FacebookRaw[[#This Row],[CPL_INR]]*FacebookRaw[[#This Row],[Leads]]</f>
        <v>1726.7985000000001</v>
      </c>
      <c r="T129">
        <f>SUM(FacebookRaw[[#This Row],[Cost_INR]],FacebookRaw[[#This Row],[lead_cost]])</f>
        <v>3453.5985000000001</v>
      </c>
    </row>
    <row r="130" spans="1:20" x14ac:dyDescent="0.3">
      <c r="A130" s="22">
        <v>45391</v>
      </c>
      <c r="B130" t="s">
        <v>41</v>
      </c>
      <c r="C130" t="s">
        <v>43</v>
      </c>
      <c r="D130">
        <v>15645</v>
      </c>
      <c r="E130">
        <v>744</v>
      </c>
      <c r="F130">
        <v>4.7555129430000003</v>
      </c>
      <c r="G130">
        <v>1755.84</v>
      </c>
      <c r="H130">
        <v>2.36</v>
      </c>
      <c r="I130">
        <v>46</v>
      </c>
      <c r="J130">
        <v>38.170400000000001</v>
      </c>
      <c r="K130">
        <v>6.1827956990000006</v>
      </c>
      <c r="L130">
        <v>22</v>
      </c>
      <c r="M130">
        <v>47.826086960000005</v>
      </c>
      <c r="N130">
        <v>11</v>
      </c>
      <c r="O130">
        <v>11</v>
      </c>
      <c r="P130">
        <v>13200</v>
      </c>
      <c r="Q130">
        <v>22000</v>
      </c>
      <c r="R130">
        <f>FacebookRaw[[#This Row],[Revenue_from_online]]+FacebookRaw[[#This Row],[Revenue_from_Offline]]</f>
        <v>35200</v>
      </c>
      <c r="S130">
        <f>FacebookRaw[[#This Row],[CPL_INR]]*FacebookRaw[[#This Row],[Leads]]</f>
        <v>1755.8384000000001</v>
      </c>
      <c r="T130">
        <f>SUM(FacebookRaw[[#This Row],[Cost_INR]],FacebookRaw[[#This Row],[lead_cost]])</f>
        <v>3511.6783999999998</v>
      </c>
    </row>
    <row r="131" spans="1:20" x14ac:dyDescent="0.3">
      <c r="A131" s="22">
        <v>45392</v>
      </c>
      <c r="B131" t="s">
        <v>41</v>
      </c>
      <c r="C131" t="s">
        <v>43</v>
      </c>
      <c r="D131">
        <v>14999</v>
      </c>
      <c r="E131">
        <v>845</v>
      </c>
      <c r="F131">
        <v>5.6337089139999996</v>
      </c>
      <c r="G131">
        <v>1809.6</v>
      </c>
      <c r="H131">
        <v>2.1415000000000002</v>
      </c>
      <c r="I131">
        <v>47</v>
      </c>
      <c r="J131">
        <v>38.502099999999999</v>
      </c>
      <c r="K131">
        <v>5.5621301780000003</v>
      </c>
      <c r="L131">
        <v>23</v>
      </c>
      <c r="M131">
        <v>48.93617021</v>
      </c>
      <c r="N131">
        <v>10</v>
      </c>
      <c r="O131">
        <v>13</v>
      </c>
      <c r="P131">
        <v>12000</v>
      </c>
      <c r="Q131">
        <v>26000</v>
      </c>
      <c r="R131">
        <f>FacebookRaw[[#This Row],[Revenue_from_online]]+FacebookRaw[[#This Row],[Revenue_from_Offline]]</f>
        <v>38000</v>
      </c>
      <c r="S131">
        <f>FacebookRaw[[#This Row],[CPL_INR]]*FacebookRaw[[#This Row],[Leads]]</f>
        <v>1809.5987</v>
      </c>
      <c r="T131">
        <f>SUM(FacebookRaw[[#This Row],[Cost_INR]],FacebookRaw[[#This Row],[lead_cost]])</f>
        <v>3619.1986999999999</v>
      </c>
    </row>
    <row r="132" spans="1:20" x14ac:dyDescent="0.3">
      <c r="A132" s="22">
        <v>45393</v>
      </c>
      <c r="B132" t="s">
        <v>41</v>
      </c>
      <c r="C132" t="s">
        <v>43</v>
      </c>
      <c r="D132">
        <v>16257</v>
      </c>
      <c r="E132">
        <v>788</v>
      </c>
      <c r="F132">
        <v>4.8471427689999995</v>
      </c>
      <c r="G132">
        <v>1772.17</v>
      </c>
      <c r="H132">
        <v>2.2488999999999999</v>
      </c>
      <c r="I132">
        <v>49</v>
      </c>
      <c r="J132">
        <v>36.166699999999999</v>
      </c>
      <c r="K132">
        <v>6.2182741120000005</v>
      </c>
      <c r="L132">
        <v>24</v>
      </c>
      <c r="M132">
        <v>48.979591839999998</v>
      </c>
      <c r="N132">
        <v>10</v>
      </c>
      <c r="O132">
        <v>14</v>
      </c>
      <c r="P132">
        <v>12000</v>
      </c>
      <c r="Q132">
        <v>28000</v>
      </c>
      <c r="R132">
        <f>FacebookRaw[[#This Row],[Revenue_from_online]]+FacebookRaw[[#This Row],[Revenue_from_Offline]]</f>
        <v>40000</v>
      </c>
      <c r="S132">
        <f>FacebookRaw[[#This Row],[CPL_INR]]*FacebookRaw[[#This Row],[Leads]]</f>
        <v>1772.1683</v>
      </c>
      <c r="T132">
        <f>SUM(FacebookRaw[[#This Row],[Cost_INR]],FacebookRaw[[#This Row],[lead_cost]])</f>
        <v>3544.3383000000003</v>
      </c>
    </row>
    <row r="133" spans="1:20" x14ac:dyDescent="0.3">
      <c r="A133" s="22">
        <v>45394</v>
      </c>
      <c r="B133" t="s">
        <v>41</v>
      </c>
      <c r="C133" t="s">
        <v>43</v>
      </c>
      <c r="D133">
        <v>16702</v>
      </c>
      <c r="E133">
        <v>814</v>
      </c>
      <c r="F133">
        <v>4.873667824</v>
      </c>
      <c r="G133">
        <v>1802.36</v>
      </c>
      <c r="H133">
        <v>2.2141999999999999</v>
      </c>
      <c r="I133">
        <v>54</v>
      </c>
      <c r="J133">
        <v>33.377000000000002</v>
      </c>
      <c r="K133">
        <v>6.6339066340000006</v>
      </c>
      <c r="L133">
        <v>17</v>
      </c>
      <c r="M133">
        <v>31.481481479999999</v>
      </c>
      <c r="N133">
        <v>14</v>
      </c>
      <c r="O133">
        <v>3</v>
      </c>
      <c r="P133">
        <v>16800</v>
      </c>
      <c r="Q133">
        <v>6000</v>
      </c>
      <c r="R133">
        <f>FacebookRaw[[#This Row],[Revenue_from_online]]+FacebookRaw[[#This Row],[Revenue_from_Offline]]</f>
        <v>22800</v>
      </c>
      <c r="S133">
        <f>FacebookRaw[[#This Row],[CPL_INR]]*FacebookRaw[[#This Row],[Leads]]</f>
        <v>1802.3580000000002</v>
      </c>
      <c r="T133">
        <f>SUM(FacebookRaw[[#This Row],[Cost_INR]],FacebookRaw[[#This Row],[lead_cost]])</f>
        <v>3604.7179999999998</v>
      </c>
    </row>
    <row r="134" spans="1:20" x14ac:dyDescent="0.3">
      <c r="A134" s="22">
        <v>45395</v>
      </c>
      <c r="B134" t="s">
        <v>41</v>
      </c>
      <c r="C134" t="s">
        <v>43</v>
      </c>
      <c r="D134">
        <v>16104</v>
      </c>
      <c r="E134">
        <v>897</v>
      </c>
      <c r="F134">
        <v>5.5700447090000003</v>
      </c>
      <c r="G134">
        <v>1669.26</v>
      </c>
      <c r="H134">
        <v>1.8609</v>
      </c>
      <c r="I134">
        <v>45</v>
      </c>
      <c r="J134">
        <v>37.094700000000003</v>
      </c>
      <c r="K134">
        <v>5.0167224080000006</v>
      </c>
      <c r="L134">
        <v>21</v>
      </c>
      <c r="M134">
        <v>46.666666669999998</v>
      </c>
      <c r="N134">
        <v>15</v>
      </c>
      <c r="O134">
        <v>6</v>
      </c>
      <c r="P134">
        <v>18000</v>
      </c>
      <c r="Q134">
        <v>12000</v>
      </c>
      <c r="R134">
        <f>FacebookRaw[[#This Row],[Revenue_from_online]]+FacebookRaw[[#This Row],[Revenue_from_Offline]]</f>
        <v>30000</v>
      </c>
      <c r="S134">
        <f>FacebookRaw[[#This Row],[CPL_INR]]*FacebookRaw[[#This Row],[Leads]]</f>
        <v>1669.2615000000001</v>
      </c>
      <c r="T134">
        <f>SUM(FacebookRaw[[#This Row],[Cost_INR]],FacebookRaw[[#This Row],[lead_cost]])</f>
        <v>3338.5214999999998</v>
      </c>
    </row>
    <row r="135" spans="1:20" x14ac:dyDescent="0.3">
      <c r="A135" s="22">
        <v>45396</v>
      </c>
      <c r="B135" t="s">
        <v>41</v>
      </c>
      <c r="C135" t="s">
        <v>43</v>
      </c>
      <c r="D135">
        <v>16009</v>
      </c>
      <c r="E135">
        <v>715</v>
      </c>
      <c r="F135">
        <v>4.4662377410000005</v>
      </c>
      <c r="G135">
        <v>1861.25</v>
      </c>
      <c r="H135">
        <v>2.6031</v>
      </c>
      <c r="I135">
        <v>51</v>
      </c>
      <c r="J135">
        <v>36.495100000000001</v>
      </c>
      <c r="K135">
        <v>7.1328671329999995</v>
      </c>
      <c r="L135">
        <v>21</v>
      </c>
      <c r="M135">
        <v>41.176470590000001</v>
      </c>
      <c r="N135">
        <v>17</v>
      </c>
      <c r="O135">
        <v>4</v>
      </c>
      <c r="P135">
        <v>20400</v>
      </c>
      <c r="Q135">
        <v>8000</v>
      </c>
      <c r="R135">
        <f>FacebookRaw[[#This Row],[Revenue_from_online]]+FacebookRaw[[#This Row],[Revenue_from_Offline]]</f>
        <v>28400</v>
      </c>
      <c r="S135">
        <f>FacebookRaw[[#This Row],[CPL_INR]]*FacebookRaw[[#This Row],[Leads]]</f>
        <v>1861.2501</v>
      </c>
      <c r="T135">
        <f>SUM(FacebookRaw[[#This Row],[Cost_INR]],FacebookRaw[[#This Row],[lead_cost]])</f>
        <v>3722.5001000000002</v>
      </c>
    </row>
    <row r="136" spans="1:20" x14ac:dyDescent="0.3">
      <c r="A136" s="22">
        <v>45397</v>
      </c>
      <c r="B136" t="s">
        <v>41</v>
      </c>
      <c r="C136" t="s">
        <v>43</v>
      </c>
      <c r="D136">
        <v>15516</v>
      </c>
      <c r="E136">
        <v>710</v>
      </c>
      <c r="F136">
        <v>4.5759216289999998</v>
      </c>
      <c r="G136">
        <v>1645.19</v>
      </c>
      <c r="H136">
        <v>2.3172000000000001</v>
      </c>
      <c r="I136">
        <v>46</v>
      </c>
      <c r="J136">
        <v>35.765000000000001</v>
      </c>
      <c r="K136">
        <v>6.4788732390000003</v>
      </c>
      <c r="L136">
        <v>23</v>
      </c>
      <c r="M136">
        <v>50</v>
      </c>
      <c r="N136">
        <v>12</v>
      </c>
      <c r="O136">
        <v>11</v>
      </c>
      <c r="P136">
        <v>14400</v>
      </c>
      <c r="Q136">
        <v>22000</v>
      </c>
      <c r="R136">
        <f>FacebookRaw[[#This Row],[Revenue_from_online]]+FacebookRaw[[#This Row],[Revenue_from_Offline]]</f>
        <v>36400</v>
      </c>
      <c r="S136">
        <f>FacebookRaw[[#This Row],[CPL_INR]]*FacebookRaw[[#This Row],[Leads]]</f>
        <v>1645.19</v>
      </c>
      <c r="T136">
        <f>SUM(FacebookRaw[[#This Row],[Cost_INR]],FacebookRaw[[#This Row],[lead_cost]])</f>
        <v>3290.38</v>
      </c>
    </row>
    <row r="137" spans="1:20" x14ac:dyDescent="0.3">
      <c r="A137" s="22">
        <v>45398</v>
      </c>
      <c r="B137" t="s">
        <v>41</v>
      </c>
      <c r="C137" t="s">
        <v>43</v>
      </c>
      <c r="D137">
        <v>16093</v>
      </c>
      <c r="E137">
        <v>731</v>
      </c>
      <c r="F137">
        <v>4.5423476049999998</v>
      </c>
      <c r="G137">
        <v>1929.13</v>
      </c>
      <c r="H137">
        <v>2.6389999999999998</v>
      </c>
      <c r="I137">
        <v>49</v>
      </c>
      <c r="J137">
        <v>39.369999999999997</v>
      </c>
      <c r="K137">
        <v>6.7031463750000002</v>
      </c>
      <c r="L137">
        <v>19</v>
      </c>
      <c r="M137">
        <v>38.775510199999999</v>
      </c>
      <c r="N137">
        <v>10</v>
      </c>
      <c r="O137">
        <v>9</v>
      </c>
      <c r="P137">
        <v>12000</v>
      </c>
      <c r="Q137">
        <v>18000</v>
      </c>
      <c r="R137">
        <f>FacebookRaw[[#This Row],[Revenue_from_online]]+FacebookRaw[[#This Row],[Revenue_from_Offline]]</f>
        <v>30000</v>
      </c>
      <c r="S137">
        <f>FacebookRaw[[#This Row],[CPL_INR]]*FacebookRaw[[#This Row],[Leads]]</f>
        <v>1929.1299999999999</v>
      </c>
      <c r="T137">
        <f>SUM(FacebookRaw[[#This Row],[Cost_INR]],FacebookRaw[[#This Row],[lead_cost]])</f>
        <v>3858.26</v>
      </c>
    </row>
    <row r="138" spans="1:20" x14ac:dyDescent="0.3">
      <c r="A138" s="22">
        <v>45399</v>
      </c>
      <c r="B138" t="s">
        <v>41</v>
      </c>
      <c r="C138" t="s">
        <v>43</v>
      </c>
      <c r="D138">
        <v>14978</v>
      </c>
      <c r="E138">
        <v>822</v>
      </c>
      <c r="F138">
        <v>5.4880491390000001</v>
      </c>
      <c r="G138">
        <v>1630.72</v>
      </c>
      <c r="H138">
        <v>1.9838</v>
      </c>
      <c r="I138">
        <v>51</v>
      </c>
      <c r="J138">
        <v>31.974900000000002</v>
      </c>
      <c r="K138">
        <v>6.2043795619999997</v>
      </c>
      <c r="L138">
        <v>22</v>
      </c>
      <c r="M138">
        <v>43.137254900000002</v>
      </c>
      <c r="N138">
        <v>15</v>
      </c>
      <c r="O138">
        <v>7</v>
      </c>
      <c r="P138">
        <v>18000</v>
      </c>
      <c r="Q138">
        <v>14000</v>
      </c>
      <c r="R138">
        <f>FacebookRaw[[#This Row],[Revenue_from_online]]+FacebookRaw[[#This Row],[Revenue_from_Offline]]</f>
        <v>32000</v>
      </c>
      <c r="S138">
        <f>FacebookRaw[[#This Row],[CPL_INR]]*FacebookRaw[[#This Row],[Leads]]</f>
        <v>1630.7199000000001</v>
      </c>
      <c r="T138">
        <f>SUM(FacebookRaw[[#This Row],[Cost_INR]],FacebookRaw[[#This Row],[lead_cost]])</f>
        <v>3261.4399000000003</v>
      </c>
    </row>
    <row r="139" spans="1:20" x14ac:dyDescent="0.3">
      <c r="A139" s="22">
        <v>45400</v>
      </c>
      <c r="B139" t="s">
        <v>41</v>
      </c>
      <c r="C139" t="s">
        <v>43</v>
      </c>
      <c r="D139">
        <v>17154</v>
      </c>
      <c r="E139">
        <v>727</v>
      </c>
      <c r="F139">
        <v>4.238078582</v>
      </c>
      <c r="G139">
        <v>1890.88</v>
      </c>
      <c r="H139">
        <v>2.6009000000000002</v>
      </c>
      <c r="I139">
        <v>54</v>
      </c>
      <c r="J139">
        <v>35.016300000000001</v>
      </c>
      <c r="K139">
        <v>7.4277854200000011</v>
      </c>
      <c r="L139">
        <v>17</v>
      </c>
      <c r="M139">
        <v>31.481481479999999</v>
      </c>
      <c r="N139">
        <v>12</v>
      </c>
      <c r="O139">
        <v>5</v>
      </c>
      <c r="P139">
        <v>14400</v>
      </c>
      <c r="Q139">
        <v>10000</v>
      </c>
      <c r="R139">
        <f>FacebookRaw[[#This Row],[Revenue_from_online]]+FacebookRaw[[#This Row],[Revenue_from_Offline]]</f>
        <v>24400</v>
      </c>
      <c r="S139">
        <f>FacebookRaw[[#This Row],[CPL_INR]]*FacebookRaw[[#This Row],[Leads]]</f>
        <v>1890.8802000000001</v>
      </c>
      <c r="T139">
        <f>SUM(FacebookRaw[[#This Row],[Cost_INR]],FacebookRaw[[#This Row],[lead_cost]])</f>
        <v>3781.7602000000002</v>
      </c>
    </row>
    <row r="140" spans="1:20" x14ac:dyDescent="0.3">
      <c r="A140" s="22">
        <v>45401</v>
      </c>
      <c r="B140" t="s">
        <v>41</v>
      </c>
      <c r="C140" t="s">
        <v>43</v>
      </c>
      <c r="D140">
        <v>16705</v>
      </c>
      <c r="E140">
        <v>849</v>
      </c>
      <c r="F140">
        <v>5.0823106850000004</v>
      </c>
      <c r="G140">
        <v>1762.34</v>
      </c>
      <c r="H140">
        <v>2.0758000000000001</v>
      </c>
      <c r="I140">
        <v>54</v>
      </c>
      <c r="J140">
        <v>32.635899999999999</v>
      </c>
      <c r="K140">
        <v>6.3604240280000006</v>
      </c>
      <c r="L140">
        <v>22</v>
      </c>
      <c r="M140">
        <v>40.74074074</v>
      </c>
      <c r="N140">
        <v>19</v>
      </c>
      <c r="O140">
        <v>3</v>
      </c>
      <c r="P140">
        <v>22800</v>
      </c>
      <c r="Q140">
        <v>6000</v>
      </c>
      <c r="R140">
        <f>FacebookRaw[[#This Row],[Revenue_from_online]]+FacebookRaw[[#This Row],[Revenue_from_Offline]]</f>
        <v>28800</v>
      </c>
      <c r="S140">
        <f>FacebookRaw[[#This Row],[CPL_INR]]*FacebookRaw[[#This Row],[Leads]]</f>
        <v>1762.3386</v>
      </c>
      <c r="T140">
        <f>SUM(FacebookRaw[[#This Row],[Cost_INR]],FacebookRaw[[#This Row],[lead_cost]])</f>
        <v>3524.6786000000002</v>
      </c>
    </row>
    <row r="141" spans="1:20" x14ac:dyDescent="0.3">
      <c r="A141" s="22">
        <v>45402</v>
      </c>
      <c r="B141" t="s">
        <v>41</v>
      </c>
      <c r="C141" t="s">
        <v>43</v>
      </c>
      <c r="D141">
        <v>16499</v>
      </c>
      <c r="E141">
        <v>819</v>
      </c>
      <c r="F141">
        <v>4.9639372079999999</v>
      </c>
      <c r="G141">
        <v>1942.34</v>
      </c>
      <c r="H141">
        <v>2.3715999999999999</v>
      </c>
      <c r="I141">
        <v>50</v>
      </c>
      <c r="J141">
        <v>38.846800000000002</v>
      </c>
      <c r="K141">
        <v>6.1050061050000002</v>
      </c>
      <c r="L141">
        <v>22</v>
      </c>
      <c r="M141">
        <v>44</v>
      </c>
      <c r="N141">
        <v>11</v>
      </c>
      <c r="O141">
        <v>11</v>
      </c>
      <c r="P141">
        <v>13200</v>
      </c>
      <c r="Q141">
        <v>22000</v>
      </c>
      <c r="R141">
        <f>FacebookRaw[[#This Row],[Revenue_from_online]]+FacebookRaw[[#This Row],[Revenue_from_Offline]]</f>
        <v>35200</v>
      </c>
      <c r="S141">
        <f>FacebookRaw[[#This Row],[CPL_INR]]*FacebookRaw[[#This Row],[Leads]]</f>
        <v>1942.3400000000001</v>
      </c>
      <c r="T141">
        <f>SUM(FacebookRaw[[#This Row],[Cost_INR]],FacebookRaw[[#This Row],[lead_cost]])</f>
        <v>3884.6800000000003</v>
      </c>
    </row>
    <row r="142" spans="1:20" x14ac:dyDescent="0.3">
      <c r="A142" s="22">
        <v>45403</v>
      </c>
      <c r="B142" t="s">
        <v>41</v>
      </c>
      <c r="C142" t="s">
        <v>43</v>
      </c>
      <c r="D142">
        <v>14276</v>
      </c>
      <c r="E142">
        <v>817</v>
      </c>
      <c r="F142">
        <v>5.7228915659999995</v>
      </c>
      <c r="G142">
        <v>1693.36</v>
      </c>
      <c r="H142">
        <v>2.0727000000000002</v>
      </c>
      <c r="I142">
        <v>51</v>
      </c>
      <c r="J142">
        <v>33.203099999999999</v>
      </c>
      <c r="K142">
        <v>6.2423500609999998</v>
      </c>
      <c r="L142">
        <v>19</v>
      </c>
      <c r="M142">
        <v>37.254901959999998</v>
      </c>
      <c r="N142">
        <v>15</v>
      </c>
      <c r="O142">
        <v>4</v>
      </c>
      <c r="P142">
        <v>18000</v>
      </c>
      <c r="Q142">
        <v>8000</v>
      </c>
      <c r="R142">
        <f>FacebookRaw[[#This Row],[Revenue_from_online]]+FacebookRaw[[#This Row],[Revenue_from_Offline]]</f>
        <v>26000</v>
      </c>
      <c r="S142">
        <f>FacebookRaw[[#This Row],[CPL_INR]]*FacebookRaw[[#This Row],[Leads]]</f>
        <v>1693.3580999999999</v>
      </c>
      <c r="T142">
        <f>SUM(FacebookRaw[[#This Row],[Cost_INR]],FacebookRaw[[#This Row],[lead_cost]])</f>
        <v>3386.7181</v>
      </c>
    </row>
    <row r="143" spans="1:20" x14ac:dyDescent="0.3">
      <c r="A143" s="22">
        <v>45404</v>
      </c>
      <c r="B143" t="s">
        <v>41</v>
      </c>
      <c r="C143" t="s">
        <v>43</v>
      </c>
      <c r="D143">
        <v>15452</v>
      </c>
      <c r="E143">
        <v>736</v>
      </c>
      <c r="F143">
        <v>4.7631374579999992</v>
      </c>
      <c r="G143">
        <v>1515.06</v>
      </c>
      <c r="H143">
        <v>2.0585</v>
      </c>
      <c r="I143">
        <v>53</v>
      </c>
      <c r="J143">
        <v>28.585999999999999</v>
      </c>
      <c r="K143">
        <v>7.2010869569999993</v>
      </c>
      <c r="L143">
        <v>22</v>
      </c>
      <c r="M143">
        <v>41.509433959999996</v>
      </c>
      <c r="N143">
        <v>13</v>
      </c>
      <c r="O143">
        <v>9</v>
      </c>
      <c r="P143">
        <v>15600</v>
      </c>
      <c r="Q143">
        <v>18000</v>
      </c>
      <c r="R143">
        <f>FacebookRaw[[#This Row],[Revenue_from_online]]+FacebookRaw[[#This Row],[Revenue_from_Offline]]</f>
        <v>33600</v>
      </c>
      <c r="S143">
        <f>FacebookRaw[[#This Row],[CPL_INR]]*FacebookRaw[[#This Row],[Leads]]</f>
        <v>1515.058</v>
      </c>
      <c r="T143">
        <f>SUM(FacebookRaw[[#This Row],[Cost_INR]],FacebookRaw[[#This Row],[lead_cost]])</f>
        <v>3030.1179999999999</v>
      </c>
    </row>
    <row r="144" spans="1:20" x14ac:dyDescent="0.3">
      <c r="A144" s="22">
        <v>45405</v>
      </c>
      <c r="B144" t="s">
        <v>41</v>
      </c>
      <c r="C144" t="s">
        <v>43</v>
      </c>
      <c r="D144">
        <v>17180</v>
      </c>
      <c r="E144">
        <v>759</v>
      </c>
      <c r="F144">
        <v>4.4179278230000003</v>
      </c>
      <c r="G144">
        <v>1556.65</v>
      </c>
      <c r="H144">
        <v>2.0508999999999999</v>
      </c>
      <c r="I144">
        <v>53</v>
      </c>
      <c r="J144">
        <v>29.370799999999999</v>
      </c>
      <c r="K144">
        <v>6.9828721999999992</v>
      </c>
      <c r="L144">
        <v>22</v>
      </c>
      <c r="M144">
        <v>41.509433959999996</v>
      </c>
      <c r="N144">
        <v>11</v>
      </c>
      <c r="O144">
        <v>11</v>
      </c>
      <c r="P144">
        <v>13200</v>
      </c>
      <c r="Q144">
        <v>22000</v>
      </c>
      <c r="R144">
        <f>FacebookRaw[[#This Row],[Revenue_from_online]]+FacebookRaw[[#This Row],[Revenue_from_Offline]]</f>
        <v>35200</v>
      </c>
      <c r="S144">
        <f>FacebookRaw[[#This Row],[CPL_INR]]*FacebookRaw[[#This Row],[Leads]]</f>
        <v>1556.6523999999999</v>
      </c>
      <c r="T144">
        <f>SUM(FacebookRaw[[#This Row],[Cost_INR]],FacebookRaw[[#This Row],[lead_cost]])</f>
        <v>3113.3024</v>
      </c>
    </row>
    <row r="145" spans="1:20" x14ac:dyDescent="0.3">
      <c r="A145" s="22">
        <v>45406</v>
      </c>
      <c r="B145" t="s">
        <v>41</v>
      </c>
      <c r="C145" t="s">
        <v>43</v>
      </c>
      <c r="D145">
        <v>16875</v>
      </c>
      <c r="E145">
        <v>883</v>
      </c>
      <c r="F145">
        <v>5.2325925930000006</v>
      </c>
      <c r="G145">
        <v>1619.02</v>
      </c>
      <c r="H145">
        <v>1.8334999999999999</v>
      </c>
      <c r="I145">
        <v>51</v>
      </c>
      <c r="J145">
        <v>31.7455</v>
      </c>
      <c r="K145">
        <v>5.7757644390000005</v>
      </c>
      <c r="L145">
        <v>24</v>
      </c>
      <c r="M145">
        <v>47.058823529999998</v>
      </c>
      <c r="N145">
        <v>15</v>
      </c>
      <c r="O145">
        <v>9</v>
      </c>
      <c r="P145">
        <v>18000</v>
      </c>
      <c r="Q145">
        <v>18000</v>
      </c>
      <c r="R145">
        <f>FacebookRaw[[#This Row],[Revenue_from_online]]+FacebookRaw[[#This Row],[Revenue_from_Offline]]</f>
        <v>36000</v>
      </c>
      <c r="S145">
        <f>FacebookRaw[[#This Row],[CPL_INR]]*FacebookRaw[[#This Row],[Leads]]</f>
        <v>1619.0205000000001</v>
      </c>
      <c r="T145">
        <f>SUM(FacebookRaw[[#This Row],[Cost_INR]],FacebookRaw[[#This Row],[lead_cost]])</f>
        <v>3238.0405000000001</v>
      </c>
    </row>
    <row r="146" spans="1:20" x14ac:dyDescent="0.3">
      <c r="A146" s="22">
        <v>45407</v>
      </c>
      <c r="B146" t="s">
        <v>41</v>
      </c>
      <c r="C146" t="s">
        <v>43</v>
      </c>
      <c r="D146">
        <v>16391</v>
      </c>
      <c r="E146">
        <v>811</v>
      </c>
      <c r="F146">
        <v>4.947837228</v>
      </c>
      <c r="G146">
        <v>1686.31</v>
      </c>
      <c r="H146">
        <v>2.0792999999999999</v>
      </c>
      <c r="I146">
        <v>45</v>
      </c>
      <c r="J146">
        <v>37.473599999999998</v>
      </c>
      <c r="K146">
        <v>5.5487053020000001</v>
      </c>
      <c r="L146">
        <v>24</v>
      </c>
      <c r="M146">
        <v>53.333333330000002</v>
      </c>
      <c r="N146">
        <v>11</v>
      </c>
      <c r="O146">
        <v>13</v>
      </c>
      <c r="P146">
        <v>13200</v>
      </c>
      <c r="Q146">
        <v>26000</v>
      </c>
      <c r="R146">
        <f>FacebookRaw[[#This Row],[Revenue_from_online]]+FacebookRaw[[#This Row],[Revenue_from_Offline]]</f>
        <v>39200</v>
      </c>
      <c r="S146">
        <f>FacebookRaw[[#This Row],[CPL_INR]]*FacebookRaw[[#This Row],[Leads]]</f>
        <v>1686.3119999999999</v>
      </c>
      <c r="T146">
        <f>SUM(FacebookRaw[[#This Row],[Cost_INR]],FacebookRaw[[#This Row],[lead_cost]])</f>
        <v>3372.6219999999998</v>
      </c>
    </row>
    <row r="147" spans="1:20" x14ac:dyDescent="0.3">
      <c r="A147" s="22">
        <v>45408</v>
      </c>
      <c r="B147" t="s">
        <v>41</v>
      </c>
      <c r="C147" t="s">
        <v>43</v>
      </c>
      <c r="D147">
        <v>17930</v>
      </c>
      <c r="E147">
        <v>834</v>
      </c>
      <c r="F147">
        <v>4.6514221969999996</v>
      </c>
      <c r="G147">
        <v>1917.06</v>
      </c>
      <c r="H147">
        <v>2.2986</v>
      </c>
      <c r="I147">
        <v>50</v>
      </c>
      <c r="J147">
        <v>38.341200000000001</v>
      </c>
      <c r="K147">
        <v>5.995203837</v>
      </c>
      <c r="L147">
        <v>16</v>
      </c>
      <c r="M147">
        <v>32</v>
      </c>
      <c r="N147">
        <v>14</v>
      </c>
      <c r="O147">
        <v>2</v>
      </c>
      <c r="P147">
        <v>16800</v>
      </c>
      <c r="Q147">
        <v>4000</v>
      </c>
      <c r="R147">
        <f>FacebookRaw[[#This Row],[Revenue_from_online]]+FacebookRaw[[#This Row],[Revenue_from_Offline]]</f>
        <v>20800</v>
      </c>
      <c r="S147">
        <f>FacebookRaw[[#This Row],[CPL_INR]]*FacebookRaw[[#This Row],[Leads]]</f>
        <v>1917.06</v>
      </c>
      <c r="T147">
        <f>SUM(FacebookRaw[[#This Row],[Cost_INR]],FacebookRaw[[#This Row],[lead_cost]])</f>
        <v>3834.12</v>
      </c>
    </row>
    <row r="148" spans="1:20" x14ac:dyDescent="0.3">
      <c r="A148" s="22">
        <v>45409</v>
      </c>
      <c r="B148" t="s">
        <v>41</v>
      </c>
      <c r="C148" t="s">
        <v>43</v>
      </c>
      <c r="D148">
        <v>15857</v>
      </c>
      <c r="E148">
        <v>859</v>
      </c>
      <c r="F148">
        <v>5.4171659200000004</v>
      </c>
      <c r="G148">
        <v>1967.61</v>
      </c>
      <c r="H148">
        <v>2.2906</v>
      </c>
      <c r="I148">
        <v>47</v>
      </c>
      <c r="J148">
        <v>41.863999999999997</v>
      </c>
      <c r="K148">
        <v>5.4714784629999995</v>
      </c>
      <c r="L148">
        <v>16</v>
      </c>
      <c r="M148">
        <v>34.04255319</v>
      </c>
      <c r="N148">
        <v>12</v>
      </c>
      <c r="O148">
        <v>4</v>
      </c>
      <c r="P148">
        <v>14400</v>
      </c>
      <c r="Q148">
        <v>8000</v>
      </c>
      <c r="R148">
        <f>FacebookRaw[[#This Row],[Revenue_from_online]]+FacebookRaw[[#This Row],[Revenue_from_Offline]]</f>
        <v>22400</v>
      </c>
      <c r="S148">
        <f>FacebookRaw[[#This Row],[CPL_INR]]*FacebookRaw[[#This Row],[Leads]]</f>
        <v>1967.6079999999999</v>
      </c>
      <c r="T148">
        <f>SUM(FacebookRaw[[#This Row],[Cost_INR]],FacebookRaw[[#This Row],[lead_cost]])</f>
        <v>3935.2179999999998</v>
      </c>
    </row>
    <row r="149" spans="1:20" x14ac:dyDescent="0.3">
      <c r="A149" s="22">
        <v>45410</v>
      </c>
      <c r="B149" t="s">
        <v>41</v>
      </c>
      <c r="C149" t="s">
        <v>43</v>
      </c>
      <c r="D149">
        <v>15352</v>
      </c>
      <c r="E149">
        <v>801</v>
      </c>
      <c r="F149">
        <v>5.2175612300000003</v>
      </c>
      <c r="G149">
        <v>1585.62</v>
      </c>
      <c r="H149">
        <v>1.9796</v>
      </c>
      <c r="I149">
        <v>51</v>
      </c>
      <c r="J149">
        <v>31.090599999999998</v>
      </c>
      <c r="K149">
        <v>6.3670411989999991</v>
      </c>
      <c r="L149">
        <v>21</v>
      </c>
      <c r="M149">
        <v>41.176470590000001</v>
      </c>
      <c r="N149">
        <v>11</v>
      </c>
      <c r="O149">
        <v>10</v>
      </c>
      <c r="P149">
        <v>13200</v>
      </c>
      <c r="Q149">
        <v>20000</v>
      </c>
      <c r="R149">
        <f>FacebookRaw[[#This Row],[Revenue_from_online]]+FacebookRaw[[#This Row],[Revenue_from_Offline]]</f>
        <v>33200</v>
      </c>
      <c r="S149">
        <f>FacebookRaw[[#This Row],[CPL_INR]]*FacebookRaw[[#This Row],[Leads]]</f>
        <v>1585.6206</v>
      </c>
      <c r="T149">
        <f>SUM(FacebookRaw[[#This Row],[Cost_INR]],FacebookRaw[[#This Row],[lead_cost]])</f>
        <v>3171.2406000000001</v>
      </c>
    </row>
    <row r="150" spans="1:20" x14ac:dyDescent="0.3">
      <c r="A150" s="22">
        <v>45411</v>
      </c>
      <c r="B150" t="s">
        <v>41</v>
      </c>
      <c r="C150" t="s">
        <v>43</v>
      </c>
      <c r="D150">
        <v>15387</v>
      </c>
      <c r="E150">
        <v>769</v>
      </c>
      <c r="F150">
        <v>4.9977253529999999</v>
      </c>
      <c r="G150">
        <v>1852.97</v>
      </c>
      <c r="H150">
        <v>2.4096000000000002</v>
      </c>
      <c r="I150">
        <v>51</v>
      </c>
      <c r="J150">
        <v>36.332700000000003</v>
      </c>
      <c r="K150">
        <v>6.6319895970000005</v>
      </c>
      <c r="L150">
        <v>15</v>
      </c>
      <c r="M150">
        <v>29.41176471</v>
      </c>
      <c r="N150">
        <v>10</v>
      </c>
      <c r="O150">
        <v>5</v>
      </c>
      <c r="P150">
        <v>12000</v>
      </c>
      <c r="Q150">
        <v>10000</v>
      </c>
      <c r="R150">
        <f>FacebookRaw[[#This Row],[Revenue_from_online]]+FacebookRaw[[#This Row],[Revenue_from_Offline]]</f>
        <v>22000</v>
      </c>
      <c r="S150">
        <f>FacebookRaw[[#This Row],[CPL_INR]]*FacebookRaw[[#This Row],[Leads]]</f>
        <v>1852.9677000000001</v>
      </c>
      <c r="T150">
        <f>SUM(FacebookRaw[[#This Row],[Cost_INR]],FacebookRaw[[#This Row],[lead_cost]])</f>
        <v>3705.9377000000004</v>
      </c>
    </row>
    <row r="151" spans="1:20" x14ac:dyDescent="0.3">
      <c r="A151" s="22">
        <v>45412</v>
      </c>
      <c r="B151" t="s">
        <v>41</v>
      </c>
      <c r="C151" t="s">
        <v>43</v>
      </c>
      <c r="D151">
        <v>17681</v>
      </c>
      <c r="E151">
        <v>788</v>
      </c>
      <c r="F151">
        <v>4.4567614950000003</v>
      </c>
      <c r="G151">
        <v>1627.13</v>
      </c>
      <c r="H151">
        <v>2.0649000000000002</v>
      </c>
      <c r="I151">
        <v>49</v>
      </c>
      <c r="J151">
        <v>33.206699999999998</v>
      </c>
      <c r="K151">
        <v>6.2182741120000005</v>
      </c>
      <c r="L151">
        <v>15</v>
      </c>
      <c r="M151">
        <v>30.6122449</v>
      </c>
      <c r="N151">
        <v>14</v>
      </c>
      <c r="O151">
        <v>1</v>
      </c>
      <c r="P151">
        <v>16800</v>
      </c>
      <c r="Q151">
        <v>2000</v>
      </c>
      <c r="R151">
        <f>FacebookRaw[[#This Row],[Revenue_from_online]]+FacebookRaw[[#This Row],[Revenue_from_Offline]]</f>
        <v>18800</v>
      </c>
      <c r="S151">
        <f>FacebookRaw[[#This Row],[CPL_INR]]*FacebookRaw[[#This Row],[Leads]]</f>
        <v>1627.1282999999999</v>
      </c>
      <c r="T151">
        <f>SUM(FacebookRaw[[#This Row],[Cost_INR]],FacebookRaw[[#This Row],[lead_cost]])</f>
        <v>3254.2583</v>
      </c>
    </row>
    <row r="152" spans="1:20" x14ac:dyDescent="0.3">
      <c r="A152" s="22">
        <v>45383</v>
      </c>
      <c r="B152" t="s">
        <v>42</v>
      </c>
      <c r="C152" t="s">
        <v>43</v>
      </c>
      <c r="D152">
        <v>16680</v>
      </c>
      <c r="E152">
        <v>739</v>
      </c>
      <c r="F152">
        <v>4.4304556350000004</v>
      </c>
      <c r="G152">
        <v>1830.77</v>
      </c>
      <c r="H152">
        <v>2.4773999999999998</v>
      </c>
      <c r="I152">
        <v>46</v>
      </c>
      <c r="J152">
        <v>39.799300000000002</v>
      </c>
      <c r="K152">
        <v>6.2246278760000004</v>
      </c>
      <c r="L152">
        <v>15</v>
      </c>
      <c r="M152">
        <v>32.608695650000001</v>
      </c>
      <c r="N152">
        <v>13</v>
      </c>
      <c r="O152">
        <v>2</v>
      </c>
      <c r="P152">
        <v>15600</v>
      </c>
      <c r="Q152">
        <v>4000</v>
      </c>
      <c r="R152">
        <f>FacebookRaw[[#This Row],[Revenue_from_online]]+FacebookRaw[[#This Row],[Revenue_from_Offline]]</f>
        <v>19600</v>
      </c>
      <c r="S152">
        <f>FacebookRaw[[#This Row],[CPL_INR]]*FacebookRaw[[#This Row],[Leads]]</f>
        <v>1830.7678000000001</v>
      </c>
      <c r="T152">
        <f>SUM(FacebookRaw[[#This Row],[Cost_INR]],FacebookRaw[[#This Row],[lead_cost]])</f>
        <v>3661.5378000000001</v>
      </c>
    </row>
    <row r="153" spans="1:20" x14ac:dyDescent="0.3">
      <c r="A153" s="22">
        <v>45384</v>
      </c>
      <c r="B153" t="s">
        <v>42</v>
      </c>
      <c r="C153" t="s">
        <v>43</v>
      </c>
      <c r="D153">
        <v>16043</v>
      </c>
      <c r="E153">
        <v>706</v>
      </c>
      <c r="F153">
        <v>4.4006731910000001</v>
      </c>
      <c r="G153">
        <v>1850.98</v>
      </c>
      <c r="H153">
        <v>2.6217999999999999</v>
      </c>
      <c r="I153">
        <v>53</v>
      </c>
      <c r="J153">
        <v>34.924199999999999</v>
      </c>
      <c r="K153">
        <v>7.5070821529999998</v>
      </c>
      <c r="L153">
        <v>24</v>
      </c>
      <c r="M153">
        <v>45.283018869999999</v>
      </c>
      <c r="N153">
        <v>10</v>
      </c>
      <c r="O153">
        <v>14</v>
      </c>
      <c r="P153">
        <v>12000</v>
      </c>
      <c r="Q153">
        <v>28000</v>
      </c>
      <c r="R153">
        <f>FacebookRaw[[#This Row],[Revenue_from_online]]+FacebookRaw[[#This Row],[Revenue_from_Offline]]</f>
        <v>40000</v>
      </c>
      <c r="S153">
        <f>FacebookRaw[[#This Row],[CPL_INR]]*FacebookRaw[[#This Row],[Leads]]</f>
        <v>1850.9826</v>
      </c>
      <c r="T153">
        <f>SUM(FacebookRaw[[#This Row],[Cost_INR]],FacebookRaw[[#This Row],[lead_cost]])</f>
        <v>3701.9625999999998</v>
      </c>
    </row>
    <row r="154" spans="1:20" x14ac:dyDescent="0.3">
      <c r="A154" s="22">
        <v>45385</v>
      </c>
      <c r="B154" t="s">
        <v>42</v>
      </c>
      <c r="C154" t="s">
        <v>43</v>
      </c>
      <c r="D154">
        <v>17293</v>
      </c>
      <c r="E154">
        <v>703</v>
      </c>
      <c r="F154">
        <v>4.065228705</v>
      </c>
      <c r="G154">
        <v>1518.51</v>
      </c>
      <c r="H154">
        <v>2.16</v>
      </c>
      <c r="I154">
        <v>54</v>
      </c>
      <c r="J154">
        <v>28.1206</v>
      </c>
      <c r="K154">
        <v>7.6813655760000001</v>
      </c>
      <c r="L154">
        <v>15</v>
      </c>
      <c r="M154">
        <v>27.777777780000001</v>
      </c>
      <c r="N154">
        <v>13</v>
      </c>
      <c r="O154">
        <v>2</v>
      </c>
      <c r="P154">
        <v>15600</v>
      </c>
      <c r="Q154">
        <v>4000</v>
      </c>
      <c r="R154">
        <f>FacebookRaw[[#This Row],[Revenue_from_online]]+FacebookRaw[[#This Row],[Revenue_from_Offline]]</f>
        <v>19600</v>
      </c>
      <c r="S154">
        <f>FacebookRaw[[#This Row],[CPL_INR]]*FacebookRaw[[#This Row],[Leads]]</f>
        <v>1518.5124000000001</v>
      </c>
      <c r="T154">
        <f>SUM(FacebookRaw[[#This Row],[Cost_INR]],FacebookRaw[[#This Row],[lead_cost]])</f>
        <v>3037.0223999999998</v>
      </c>
    </row>
    <row r="155" spans="1:20" x14ac:dyDescent="0.3">
      <c r="A155" s="22">
        <v>45386</v>
      </c>
      <c r="B155" t="s">
        <v>42</v>
      </c>
      <c r="C155" t="s">
        <v>43</v>
      </c>
      <c r="D155">
        <v>16377</v>
      </c>
      <c r="E155">
        <v>875</v>
      </c>
      <c r="F155">
        <v>5.3428588870000002</v>
      </c>
      <c r="G155">
        <v>1669.71</v>
      </c>
      <c r="H155">
        <v>1.9081999999999999</v>
      </c>
      <c r="I155">
        <v>51</v>
      </c>
      <c r="J155">
        <v>32.739400000000003</v>
      </c>
      <c r="K155">
        <v>5.8285714290000001</v>
      </c>
      <c r="L155">
        <v>24</v>
      </c>
      <c r="M155">
        <v>47.058823529999998</v>
      </c>
      <c r="N155">
        <v>15</v>
      </c>
      <c r="O155">
        <v>9</v>
      </c>
      <c r="P155">
        <v>18000</v>
      </c>
      <c r="Q155">
        <v>18000</v>
      </c>
      <c r="R155">
        <f>FacebookRaw[[#This Row],[Revenue_from_online]]+FacebookRaw[[#This Row],[Revenue_from_Offline]]</f>
        <v>36000</v>
      </c>
      <c r="S155">
        <f>FacebookRaw[[#This Row],[CPL_INR]]*FacebookRaw[[#This Row],[Leads]]</f>
        <v>1669.7094000000002</v>
      </c>
      <c r="T155">
        <f>SUM(FacebookRaw[[#This Row],[Cost_INR]],FacebookRaw[[#This Row],[lead_cost]])</f>
        <v>3339.4194000000002</v>
      </c>
    </row>
    <row r="156" spans="1:20" x14ac:dyDescent="0.3">
      <c r="A156" s="22">
        <v>45387</v>
      </c>
      <c r="B156" t="s">
        <v>42</v>
      </c>
      <c r="C156" t="s">
        <v>43</v>
      </c>
      <c r="D156">
        <v>17067</v>
      </c>
      <c r="E156">
        <v>897</v>
      </c>
      <c r="F156">
        <v>5.2557567240000003</v>
      </c>
      <c r="G156">
        <v>1649.87</v>
      </c>
      <c r="H156">
        <v>1.8392999999999999</v>
      </c>
      <c r="I156">
        <v>45</v>
      </c>
      <c r="J156">
        <v>36.663800000000002</v>
      </c>
      <c r="K156">
        <v>5.0167224080000006</v>
      </c>
      <c r="L156">
        <v>17</v>
      </c>
      <c r="M156">
        <v>37.777777780000001</v>
      </c>
      <c r="N156">
        <v>11</v>
      </c>
      <c r="O156">
        <v>6</v>
      </c>
      <c r="P156">
        <v>13200</v>
      </c>
      <c r="Q156">
        <v>12000</v>
      </c>
      <c r="R156">
        <f>FacebookRaw[[#This Row],[Revenue_from_online]]+FacebookRaw[[#This Row],[Revenue_from_Offline]]</f>
        <v>25200</v>
      </c>
      <c r="S156">
        <f>FacebookRaw[[#This Row],[CPL_INR]]*FacebookRaw[[#This Row],[Leads]]</f>
        <v>1649.8710000000001</v>
      </c>
      <c r="T156">
        <f>SUM(FacebookRaw[[#This Row],[Cost_INR]],FacebookRaw[[#This Row],[lead_cost]])</f>
        <v>3299.741</v>
      </c>
    </row>
    <row r="157" spans="1:20" x14ac:dyDescent="0.3">
      <c r="A157" s="22">
        <v>45388</v>
      </c>
      <c r="B157" t="s">
        <v>42</v>
      </c>
      <c r="C157" t="s">
        <v>43</v>
      </c>
      <c r="D157">
        <v>14819</v>
      </c>
      <c r="E157">
        <v>758</v>
      </c>
      <c r="F157">
        <v>5.1150549969999997</v>
      </c>
      <c r="G157">
        <v>1918.35</v>
      </c>
      <c r="H157">
        <v>2.5308000000000002</v>
      </c>
      <c r="I157">
        <v>53</v>
      </c>
      <c r="J157">
        <v>36.195300000000003</v>
      </c>
      <c r="K157">
        <v>6.9920844329999996</v>
      </c>
      <c r="L157">
        <v>16</v>
      </c>
      <c r="M157">
        <v>30.18867925</v>
      </c>
      <c r="N157">
        <v>11</v>
      </c>
      <c r="O157">
        <v>5</v>
      </c>
      <c r="P157">
        <v>13200</v>
      </c>
      <c r="Q157">
        <v>10000</v>
      </c>
      <c r="R157">
        <f>FacebookRaw[[#This Row],[Revenue_from_online]]+FacebookRaw[[#This Row],[Revenue_from_Offline]]</f>
        <v>23200</v>
      </c>
      <c r="S157">
        <f>FacebookRaw[[#This Row],[CPL_INR]]*FacebookRaw[[#This Row],[Leads]]</f>
        <v>1918.3509000000001</v>
      </c>
      <c r="T157">
        <f>SUM(FacebookRaw[[#This Row],[Cost_INR]],FacebookRaw[[#This Row],[lead_cost]])</f>
        <v>3836.7008999999998</v>
      </c>
    </row>
    <row r="158" spans="1:20" x14ac:dyDescent="0.3">
      <c r="A158" s="22">
        <v>45389</v>
      </c>
      <c r="B158" t="s">
        <v>42</v>
      </c>
      <c r="C158" t="s">
        <v>43</v>
      </c>
      <c r="D158">
        <v>17789</v>
      </c>
      <c r="E158">
        <v>852</v>
      </c>
      <c r="F158">
        <v>4.7894766429999995</v>
      </c>
      <c r="G158">
        <v>1943.78</v>
      </c>
      <c r="H158">
        <v>2.2814000000000001</v>
      </c>
      <c r="I158">
        <v>54</v>
      </c>
      <c r="J158">
        <v>35.995899999999999</v>
      </c>
      <c r="K158">
        <v>6.3380281690000002</v>
      </c>
      <c r="L158">
        <v>24</v>
      </c>
      <c r="M158">
        <v>44.444444440000005</v>
      </c>
      <c r="N158">
        <v>13</v>
      </c>
      <c r="O158">
        <v>11</v>
      </c>
      <c r="P158">
        <v>15600</v>
      </c>
      <c r="Q158">
        <v>22000</v>
      </c>
      <c r="R158">
        <f>FacebookRaw[[#This Row],[Revenue_from_online]]+FacebookRaw[[#This Row],[Revenue_from_Offline]]</f>
        <v>37600</v>
      </c>
      <c r="S158">
        <f>FacebookRaw[[#This Row],[CPL_INR]]*FacebookRaw[[#This Row],[Leads]]</f>
        <v>1943.7785999999999</v>
      </c>
      <c r="T158">
        <f>SUM(FacebookRaw[[#This Row],[Cost_INR]],FacebookRaw[[#This Row],[lead_cost]])</f>
        <v>3887.5585999999998</v>
      </c>
    </row>
    <row r="159" spans="1:20" x14ac:dyDescent="0.3">
      <c r="A159" s="22">
        <v>45390</v>
      </c>
      <c r="B159" t="s">
        <v>42</v>
      </c>
      <c r="C159" t="s">
        <v>43</v>
      </c>
      <c r="D159">
        <v>14305</v>
      </c>
      <c r="E159">
        <v>851</v>
      </c>
      <c r="F159">
        <v>5.9489688919999999</v>
      </c>
      <c r="G159">
        <v>1590.87</v>
      </c>
      <c r="H159">
        <v>1.8694</v>
      </c>
      <c r="I159">
        <v>47</v>
      </c>
      <c r="J159">
        <v>33.848300000000002</v>
      </c>
      <c r="K159">
        <v>5.5229142189999996</v>
      </c>
      <c r="L159">
        <v>22</v>
      </c>
      <c r="M159">
        <v>46.808510640000002</v>
      </c>
      <c r="N159">
        <v>14</v>
      </c>
      <c r="O159">
        <v>8</v>
      </c>
      <c r="P159">
        <v>16800</v>
      </c>
      <c r="Q159">
        <v>16000</v>
      </c>
      <c r="R159">
        <f>FacebookRaw[[#This Row],[Revenue_from_online]]+FacebookRaw[[#This Row],[Revenue_from_Offline]]</f>
        <v>32800</v>
      </c>
      <c r="S159">
        <f>FacebookRaw[[#This Row],[CPL_INR]]*FacebookRaw[[#This Row],[Leads]]</f>
        <v>1590.8701000000001</v>
      </c>
      <c r="T159">
        <f>SUM(FacebookRaw[[#This Row],[Cost_INR]],FacebookRaw[[#This Row],[lead_cost]])</f>
        <v>3181.7401</v>
      </c>
    </row>
    <row r="160" spans="1:20" x14ac:dyDescent="0.3">
      <c r="A160" s="22">
        <v>45391</v>
      </c>
      <c r="B160" t="s">
        <v>42</v>
      </c>
      <c r="C160" t="s">
        <v>43</v>
      </c>
      <c r="D160">
        <v>16840</v>
      </c>
      <c r="E160">
        <v>730</v>
      </c>
      <c r="F160">
        <v>4.3349168650000003</v>
      </c>
      <c r="G160">
        <v>1920.39</v>
      </c>
      <c r="H160">
        <v>2.6307</v>
      </c>
      <c r="I160">
        <v>54</v>
      </c>
      <c r="J160">
        <v>35.562800000000003</v>
      </c>
      <c r="K160">
        <v>7.3972602740000006</v>
      </c>
      <c r="L160">
        <v>18</v>
      </c>
      <c r="M160">
        <v>33.333333329999995</v>
      </c>
      <c r="N160">
        <v>14</v>
      </c>
      <c r="O160">
        <v>4</v>
      </c>
      <c r="P160">
        <v>16800</v>
      </c>
      <c r="Q160">
        <v>8000</v>
      </c>
      <c r="R160">
        <f>FacebookRaw[[#This Row],[Revenue_from_online]]+FacebookRaw[[#This Row],[Revenue_from_Offline]]</f>
        <v>24800</v>
      </c>
      <c r="S160">
        <f>FacebookRaw[[#This Row],[CPL_INR]]*FacebookRaw[[#This Row],[Leads]]</f>
        <v>1920.3912000000003</v>
      </c>
      <c r="T160">
        <f>SUM(FacebookRaw[[#This Row],[Cost_INR]],FacebookRaw[[#This Row],[lead_cost]])</f>
        <v>3840.7812000000004</v>
      </c>
    </row>
    <row r="161" spans="1:20" x14ac:dyDescent="0.3">
      <c r="A161" s="22">
        <v>45392</v>
      </c>
      <c r="B161" t="s">
        <v>42</v>
      </c>
      <c r="C161" t="s">
        <v>43</v>
      </c>
      <c r="D161">
        <v>15017</v>
      </c>
      <c r="E161">
        <v>761</v>
      </c>
      <c r="F161">
        <v>5.0675900650000001</v>
      </c>
      <c r="G161">
        <v>1653.81</v>
      </c>
      <c r="H161">
        <v>2.1732</v>
      </c>
      <c r="I161">
        <v>53</v>
      </c>
      <c r="J161">
        <v>31.204000000000001</v>
      </c>
      <c r="K161">
        <v>6.9645203680000005</v>
      </c>
      <c r="L161">
        <v>19</v>
      </c>
      <c r="M161">
        <v>35.849056600000004</v>
      </c>
      <c r="N161">
        <v>15</v>
      </c>
      <c r="O161">
        <v>4</v>
      </c>
      <c r="P161">
        <v>18000</v>
      </c>
      <c r="Q161">
        <v>8000</v>
      </c>
      <c r="R161">
        <f>FacebookRaw[[#This Row],[Revenue_from_online]]+FacebookRaw[[#This Row],[Revenue_from_Offline]]</f>
        <v>26000</v>
      </c>
      <c r="S161">
        <f>FacebookRaw[[#This Row],[CPL_INR]]*FacebookRaw[[#This Row],[Leads]]</f>
        <v>1653.8120000000001</v>
      </c>
      <c r="T161">
        <f>SUM(FacebookRaw[[#This Row],[Cost_INR]],FacebookRaw[[#This Row],[lead_cost]])</f>
        <v>3307.6220000000003</v>
      </c>
    </row>
    <row r="162" spans="1:20" x14ac:dyDescent="0.3">
      <c r="A162" s="22">
        <v>45393</v>
      </c>
      <c r="B162" t="s">
        <v>42</v>
      </c>
      <c r="C162" t="s">
        <v>43</v>
      </c>
      <c r="D162">
        <v>14379</v>
      </c>
      <c r="E162">
        <v>749</v>
      </c>
      <c r="F162">
        <v>5.2089853259999996</v>
      </c>
      <c r="G162">
        <v>1707.5</v>
      </c>
      <c r="H162">
        <v>2.2797000000000001</v>
      </c>
      <c r="I162">
        <v>47</v>
      </c>
      <c r="J162">
        <v>36.329799999999999</v>
      </c>
      <c r="K162">
        <v>6.2750333779999998</v>
      </c>
      <c r="L162">
        <v>19</v>
      </c>
      <c r="M162">
        <v>40.425531910000004</v>
      </c>
      <c r="N162">
        <v>10</v>
      </c>
      <c r="O162">
        <v>9</v>
      </c>
      <c r="P162">
        <v>12000</v>
      </c>
      <c r="Q162">
        <v>18000</v>
      </c>
      <c r="R162">
        <f>FacebookRaw[[#This Row],[Revenue_from_online]]+FacebookRaw[[#This Row],[Revenue_from_Offline]]</f>
        <v>30000</v>
      </c>
      <c r="S162">
        <f>FacebookRaw[[#This Row],[CPL_INR]]*FacebookRaw[[#This Row],[Leads]]</f>
        <v>1707.5005999999998</v>
      </c>
      <c r="T162">
        <f>SUM(FacebookRaw[[#This Row],[Cost_INR]],FacebookRaw[[#This Row],[lead_cost]])</f>
        <v>3415.0005999999998</v>
      </c>
    </row>
    <row r="163" spans="1:20" x14ac:dyDescent="0.3">
      <c r="A163" s="22">
        <v>45394</v>
      </c>
      <c r="B163" t="s">
        <v>42</v>
      </c>
      <c r="C163" t="s">
        <v>43</v>
      </c>
      <c r="D163">
        <v>16988</v>
      </c>
      <c r="E163">
        <v>761</v>
      </c>
      <c r="F163">
        <v>4.4796326820000001</v>
      </c>
      <c r="G163">
        <v>1762.72</v>
      </c>
      <c r="H163">
        <v>2.3163</v>
      </c>
      <c r="I163">
        <v>52</v>
      </c>
      <c r="J163">
        <v>33.898499999999999</v>
      </c>
      <c r="K163">
        <v>6.8331143230000002</v>
      </c>
      <c r="L163">
        <v>16</v>
      </c>
      <c r="M163">
        <v>30.76923077</v>
      </c>
      <c r="N163">
        <v>11</v>
      </c>
      <c r="O163">
        <v>5</v>
      </c>
      <c r="P163">
        <v>13200</v>
      </c>
      <c r="Q163">
        <v>10000</v>
      </c>
      <c r="R163">
        <f>FacebookRaw[[#This Row],[Revenue_from_online]]+FacebookRaw[[#This Row],[Revenue_from_Offline]]</f>
        <v>23200</v>
      </c>
      <c r="S163">
        <f>FacebookRaw[[#This Row],[CPL_INR]]*FacebookRaw[[#This Row],[Leads]]</f>
        <v>1762.722</v>
      </c>
      <c r="T163">
        <f>SUM(FacebookRaw[[#This Row],[Cost_INR]],FacebookRaw[[#This Row],[lead_cost]])</f>
        <v>3525.442</v>
      </c>
    </row>
    <row r="164" spans="1:20" x14ac:dyDescent="0.3">
      <c r="A164" s="22">
        <v>45395</v>
      </c>
      <c r="B164" t="s">
        <v>42</v>
      </c>
      <c r="C164" t="s">
        <v>43</v>
      </c>
      <c r="D164">
        <v>14262</v>
      </c>
      <c r="E164">
        <v>861</v>
      </c>
      <c r="F164">
        <v>6.0370214560000006</v>
      </c>
      <c r="G164">
        <v>1942.3</v>
      </c>
      <c r="H164">
        <v>2.2559</v>
      </c>
      <c r="I164">
        <v>47</v>
      </c>
      <c r="J164">
        <v>41.325499999999998</v>
      </c>
      <c r="K164">
        <v>5.4587688730000004</v>
      </c>
      <c r="L164">
        <v>20</v>
      </c>
      <c r="M164">
        <v>42.553191489999996</v>
      </c>
      <c r="N164">
        <v>14</v>
      </c>
      <c r="O164">
        <v>6</v>
      </c>
      <c r="P164">
        <v>16800</v>
      </c>
      <c r="Q164">
        <v>12000</v>
      </c>
      <c r="R164">
        <f>FacebookRaw[[#This Row],[Revenue_from_online]]+FacebookRaw[[#This Row],[Revenue_from_Offline]]</f>
        <v>28800</v>
      </c>
      <c r="S164">
        <f>FacebookRaw[[#This Row],[CPL_INR]]*FacebookRaw[[#This Row],[Leads]]</f>
        <v>1942.2984999999999</v>
      </c>
      <c r="T164">
        <f>SUM(FacebookRaw[[#This Row],[Cost_INR]],FacebookRaw[[#This Row],[lead_cost]])</f>
        <v>3884.5985000000001</v>
      </c>
    </row>
    <row r="165" spans="1:20" x14ac:dyDescent="0.3">
      <c r="A165" s="22">
        <v>45396</v>
      </c>
      <c r="B165" t="s">
        <v>42</v>
      </c>
      <c r="C165" t="s">
        <v>43</v>
      </c>
      <c r="D165">
        <v>15647</v>
      </c>
      <c r="E165">
        <v>807</v>
      </c>
      <c r="F165">
        <v>5.157538186</v>
      </c>
      <c r="G165">
        <v>1812.7</v>
      </c>
      <c r="H165">
        <v>2.2462</v>
      </c>
      <c r="I165">
        <v>50</v>
      </c>
      <c r="J165">
        <v>36.253999999999998</v>
      </c>
      <c r="K165">
        <v>6.1957868649999996</v>
      </c>
      <c r="L165">
        <v>17</v>
      </c>
      <c r="M165">
        <v>34</v>
      </c>
      <c r="N165">
        <v>14</v>
      </c>
      <c r="O165">
        <v>3</v>
      </c>
      <c r="P165">
        <v>16800</v>
      </c>
      <c r="Q165">
        <v>6000</v>
      </c>
      <c r="R165">
        <f>FacebookRaw[[#This Row],[Revenue_from_online]]+FacebookRaw[[#This Row],[Revenue_from_Offline]]</f>
        <v>22800</v>
      </c>
      <c r="S165">
        <f>FacebookRaw[[#This Row],[CPL_INR]]*FacebookRaw[[#This Row],[Leads]]</f>
        <v>1812.6999999999998</v>
      </c>
      <c r="T165">
        <f>SUM(FacebookRaw[[#This Row],[Cost_INR]],FacebookRaw[[#This Row],[lead_cost]])</f>
        <v>3625.3999999999996</v>
      </c>
    </row>
    <row r="166" spans="1:20" x14ac:dyDescent="0.3">
      <c r="A166" s="22">
        <v>45397</v>
      </c>
      <c r="B166" t="s">
        <v>42</v>
      </c>
      <c r="C166" t="s">
        <v>43</v>
      </c>
      <c r="D166">
        <v>16384</v>
      </c>
      <c r="E166">
        <v>723</v>
      </c>
      <c r="F166">
        <v>4.4128417970000005</v>
      </c>
      <c r="G166">
        <v>1632.39</v>
      </c>
      <c r="H166">
        <v>2.2578</v>
      </c>
      <c r="I166">
        <v>46</v>
      </c>
      <c r="J166">
        <v>35.486699999999999</v>
      </c>
      <c r="K166">
        <v>6.3623789759999996</v>
      </c>
      <c r="L166">
        <v>18</v>
      </c>
      <c r="M166">
        <v>39.130434780000002</v>
      </c>
      <c r="N166">
        <v>17</v>
      </c>
      <c r="O166">
        <v>1</v>
      </c>
      <c r="P166">
        <v>20400</v>
      </c>
      <c r="Q166">
        <v>2000</v>
      </c>
      <c r="R166">
        <f>FacebookRaw[[#This Row],[Revenue_from_online]]+FacebookRaw[[#This Row],[Revenue_from_Offline]]</f>
        <v>22400</v>
      </c>
      <c r="S166">
        <f>FacebookRaw[[#This Row],[CPL_INR]]*FacebookRaw[[#This Row],[Leads]]</f>
        <v>1632.3881999999999</v>
      </c>
      <c r="T166">
        <f>SUM(FacebookRaw[[#This Row],[Cost_INR]],FacebookRaw[[#This Row],[lead_cost]])</f>
        <v>3264.7781999999997</v>
      </c>
    </row>
    <row r="167" spans="1:20" x14ac:dyDescent="0.3">
      <c r="A167" s="22">
        <v>45398</v>
      </c>
      <c r="B167" t="s">
        <v>42</v>
      </c>
      <c r="C167" t="s">
        <v>43</v>
      </c>
      <c r="D167">
        <v>16983</v>
      </c>
      <c r="E167">
        <v>720</v>
      </c>
      <c r="F167">
        <v>4.2395336510000003</v>
      </c>
      <c r="G167">
        <v>1629.18</v>
      </c>
      <c r="H167">
        <v>2.2627999999999999</v>
      </c>
      <c r="I167">
        <v>49</v>
      </c>
      <c r="J167">
        <v>33.248600000000003</v>
      </c>
      <c r="K167">
        <v>6.8055555559999998</v>
      </c>
      <c r="L167">
        <v>23</v>
      </c>
      <c r="M167">
        <v>46.938775509999999</v>
      </c>
      <c r="N167">
        <v>11</v>
      </c>
      <c r="O167">
        <v>12</v>
      </c>
      <c r="P167">
        <v>13200</v>
      </c>
      <c r="Q167">
        <v>24000</v>
      </c>
      <c r="R167">
        <f>FacebookRaw[[#This Row],[Revenue_from_online]]+FacebookRaw[[#This Row],[Revenue_from_Offline]]</f>
        <v>37200</v>
      </c>
      <c r="S167">
        <f>FacebookRaw[[#This Row],[CPL_INR]]*FacebookRaw[[#This Row],[Leads]]</f>
        <v>1629.1814000000002</v>
      </c>
      <c r="T167">
        <f>SUM(FacebookRaw[[#This Row],[Cost_INR]],FacebookRaw[[#This Row],[lead_cost]])</f>
        <v>3258.3614000000002</v>
      </c>
    </row>
    <row r="168" spans="1:20" x14ac:dyDescent="0.3">
      <c r="A168" s="22">
        <v>45399</v>
      </c>
      <c r="B168" t="s">
        <v>42</v>
      </c>
      <c r="C168" t="s">
        <v>43</v>
      </c>
      <c r="D168">
        <v>14094</v>
      </c>
      <c r="E168">
        <v>775</v>
      </c>
      <c r="F168">
        <v>5.4987938129999998</v>
      </c>
      <c r="G168">
        <v>1558.44</v>
      </c>
      <c r="H168">
        <v>2.0108999999999999</v>
      </c>
      <c r="I168">
        <v>49</v>
      </c>
      <c r="J168">
        <v>31.8049</v>
      </c>
      <c r="K168">
        <v>6.3225806450000004</v>
      </c>
      <c r="L168">
        <v>22</v>
      </c>
      <c r="M168">
        <v>44.897959180000001</v>
      </c>
      <c r="N168">
        <v>14</v>
      </c>
      <c r="O168">
        <v>8</v>
      </c>
      <c r="P168">
        <v>16800</v>
      </c>
      <c r="Q168">
        <v>16000</v>
      </c>
      <c r="R168">
        <f>FacebookRaw[[#This Row],[Revenue_from_online]]+FacebookRaw[[#This Row],[Revenue_from_Offline]]</f>
        <v>32800</v>
      </c>
      <c r="S168">
        <f>FacebookRaw[[#This Row],[CPL_INR]]*FacebookRaw[[#This Row],[Leads]]</f>
        <v>1558.4401</v>
      </c>
      <c r="T168">
        <f>SUM(FacebookRaw[[#This Row],[Cost_INR]],FacebookRaw[[#This Row],[lead_cost]])</f>
        <v>3116.8801000000003</v>
      </c>
    </row>
    <row r="169" spans="1:20" x14ac:dyDescent="0.3">
      <c r="A169" s="22">
        <v>45400</v>
      </c>
      <c r="B169" t="s">
        <v>42</v>
      </c>
      <c r="C169" t="s">
        <v>43</v>
      </c>
      <c r="D169">
        <v>16382</v>
      </c>
      <c r="E169">
        <v>884</v>
      </c>
      <c r="F169">
        <v>5.3961665239999999</v>
      </c>
      <c r="G169">
        <v>1562.57</v>
      </c>
      <c r="H169">
        <v>1.7676000000000001</v>
      </c>
      <c r="I169">
        <v>48</v>
      </c>
      <c r="J169">
        <v>32.5535</v>
      </c>
      <c r="K169">
        <v>5.4298642530000008</v>
      </c>
      <c r="L169">
        <v>15</v>
      </c>
      <c r="M169">
        <v>31.25</v>
      </c>
      <c r="N169">
        <v>12</v>
      </c>
      <c r="O169">
        <v>3</v>
      </c>
      <c r="P169">
        <v>14400</v>
      </c>
      <c r="Q169">
        <v>6000</v>
      </c>
      <c r="R169">
        <f>FacebookRaw[[#This Row],[Revenue_from_online]]+FacebookRaw[[#This Row],[Revenue_from_Offline]]</f>
        <v>20400</v>
      </c>
      <c r="S169">
        <f>FacebookRaw[[#This Row],[CPL_INR]]*FacebookRaw[[#This Row],[Leads]]</f>
        <v>1562.568</v>
      </c>
      <c r="T169">
        <f>SUM(FacebookRaw[[#This Row],[Cost_INR]],FacebookRaw[[#This Row],[lead_cost]])</f>
        <v>3125.1379999999999</v>
      </c>
    </row>
    <row r="170" spans="1:20" x14ac:dyDescent="0.3">
      <c r="A170" s="22">
        <v>45401</v>
      </c>
      <c r="B170" t="s">
        <v>42</v>
      </c>
      <c r="C170" t="s">
        <v>43</v>
      </c>
      <c r="D170">
        <v>16476</v>
      </c>
      <c r="E170">
        <v>798</v>
      </c>
      <c r="F170">
        <v>4.8434085940000005</v>
      </c>
      <c r="G170">
        <v>1964.91</v>
      </c>
      <c r="H170">
        <v>2.4622999999999999</v>
      </c>
      <c r="I170">
        <v>50</v>
      </c>
      <c r="J170">
        <v>39.298200000000001</v>
      </c>
      <c r="K170">
        <v>6.2656641599999991</v>
      </c>
      <c r="L170">
        <v>15</v>
      </c>
      <c r="M170">
        <v>30</v>
      </c>
      <c r="N170">
        <v>12</v>
      </c>
      <c r="O170">
        <v>3</v>
      </c>
      <c r="P170">
        <v>14400</v>
      </c>
      <c r="Q170">
        <v>6000</v>
      </c>
      <c r="R170">
        <f>FacebookRaw[[#This Row],[Revenue_from_online]]+FacebookRaw[[#This Row],[Revenue_from_Offline]]</f>
        <v>20400</v>
      </c>
      <c r="S170">
        <f>FacebookRaw[[#This Row],[CPL_INR]]*FacebookRaw[[#This Row],[Leads]]</f>
        <v>1964.91</v>
      </c>
      <c r="T170">
        <f>SUM(FacebookRaw[[#This Row],[Cost_INR]],FacebookRaw[[#This Row],[lead_cost]])</f>
        <v>3929.82</v>
      </c>
    </row>
    <row r="171" spans="1:20" x14ac:dyDescent="0.3">
      <c r="A171" s="22">
        <v>45402</v>
      </c>
      <c r="B171" t="s">
        <v>42</v>
      </c>
      <c r="C171" t="s">
        <v>43</v>
      </c>
      <c r="D171">
        <v>16608</v>
      </c>
      <c r="E171">
        <v>711</v>
      </c>
      <c r="F171">
        <v>4.2810693640000004</v>
      </c>
      <c r="G171">
        <v>1699.23</v>
      </c>
      <c r="H171">
        <v>2.3898999999999999</v>
      </c>
      <c r="I171">
        <v>51</v>
      </c>
      <c r="J171">
        <v>33.318199999999997</v>
      </c>
      <c r="K171">
        <v>7.1729957809999991</v>
      </c>
      <c r="L171">
        <v>21</v>
      </c>
      <c r="M171">
        <v>41.176470590000001</v>
      </c>
      <c r="N171">
        <v>19</v>
      </c>
      <c r="O171">
        <v>2</v>
      </c>
      <c r="P171">
        <v>22800</v>
      </c>
      <c r="Q171">
        <v>4000</v>
      </c>
      <c r="R171">
        <f>FacebookRaw[[#This Row],[Revenue_from_online]]+FacebookRaw[[#This Row],[Revenue_from_Offline]]</f>
        <v>26800</v>
      </c>
      <c r="S171">
        <f>FacebookRaw[[#This Row],[CPL_INR]]*FacebookRaw[[#This Row],[Leads]]</f>
        <v>1699.2281999999998</v>
      </c>
      <c r="T171">
        <f>SUM(FacebookRaw[[#This Row],[Cost_INR]],FacebookRaw[[#This Row],[lead_cost]])</f>
        <v>3398.4582</v>
      </c>
    </row>
    <row r="172" spans="1:20" x14ac:dyDescent="0.3">
      <c r="A172" s="22">
        <v>45403</v>
      </c>
      <c r="B172" t="s">
        <v>42</v>
      </c>
      <c r="C172" t="s">
        <v>43</v>
      </c>
      <c r="D172">
        <v>16733</v>
      </c>
      <c r="E172">
        <v>774</v>
      </c>
      <c r="F172">
        <v>4.6255901509999999</v>
      </c>
      <c r="G172">
        <v>1625.94</v>
      </c>
      <c r="H172">
        <v>2.1006999999999998</v>
      </c>
      <c r="I172">
        <v>46</v>
      </c>
      <c r="J172">
        <v>35.346499999999999</v>
      </c>
      <c r="K172">
        <v>5.9431524549999999</v>
      </c>
      <c r="L172">
        <v>22</v>
      </c>
      <c r="M172">
        <v>47.826086960000005</v>
      </c>
      <c r="N172">
        <v>15</v>
      </c>
      <c r="O172">
        <v>7</v>
      </c>
      <c r="P172">
        <v>18000</v>
      </c>
      <c r="Q172">
        <v>14000</v>
      </c>
      <c r="R172">
        <f>FacebookRaw[[#This Row],[Revenue_from_online]]+FacebookRaw[[#This Row],[Revenue_from_Offline]]</f>
        <v>32000</v>
      </c>
      <c r="S172">
        <f>FacebookRaw[[#This Row],[CPL_INR]]*FacebookRaw[[#This Row],[Leads]]</f>
        <v>1625.9389999999999</v>
      </c>
      <c r="T172">
        <f>SUM(FacebookRaw[[#This Row],[Cost_INR]],FacebookRaw[[#This Row],[lead_cost]])</f>
        <v>3251.8789999999999</v>
      </c>
    </row>
    <row r="173" spans="1:20" x14ac:dyDescent="0.3">
      <c r="A173" s="22">
        <v>45404</v>
      </c>
      <c r="B173" t="s">
        <v>42</v>
      </c>
      <c r="C173" t="s">
        <v>43</v>
      </c>
      <c r="D173">
        <v>15016</v>
      </c>
      <c r="E173">
        <v>880</v>
      </c>
      <c r="F173">
        <v>5.8604155569999996</v>
      </c>
      <c r="G173">
        <v>1919.67</v>
      </c>
      <c r="H173">
        <v>2.1814</v>
      </c>
      <c r="I173">
        <v>47</v>
      </c>
      <c r="J173">
        <v>40.844000000000001</v>
      </c>
      <c r="K173">
        <v>5.3409090909999994</v>
      </c>
      <c r="L173">
        <v>20</v>
      </c>
      <c r="M173">
        <v>42.553191489999996</v>
      </c>
      <c r="N173">
        <v>18</v>
      </c>
      <c r="O173">
        <v>2</v>
      </c>
      <c r="P173">
        <v>21600</v>
      </c>
      <c r="Q173">
        <v>4000</v>
      </c>
      <c r="R173">
        <f>FacebookRaw[[#This Row],[Revenue_from_online]]+FacebookRaw[[#This Row],[Revenue_from_Offline]]</f>
        <v>25600</v>
      </c>
      <c r="S173">
        <f>FacebookRaw[[#This Row],[CPL_INR]]*FacebookRaw[[#This Row],[Leads]]</f>
        <v>1919.6680000000001</v>
      </c>
      <c r="T173">
        <f>SUM(FacebookRaw[[#This Row],[Cost_INR]],FacebookRaw[[#This Row],[lead_cost]])</f>
        <v>3839.3380000000002</v>
      </c>
    </row>
    <row r="174" spans="1:20" x14ac:dyDescent="0.3">
      <c r="A174" s="22">
        <v>45405</v>
      </c>
      <c r="B174" t="s">
        <v>42</v>
      </c>
      <c r="C174" t="s">
        <v>43</v>
      </c>
      <c r="D174">
        <v>17397</v>
      </c>
      <c r="E174">
        <v>842</v>
      </c>
      <c r="F174">
        <v>4.8399149279999998</v>
      </c>
      <c r="G174">
        <v>1525.44</v>
      </c>
      <c r="H174">
        <v>1.8117000000000001</v>
      </c>
      <c r="I174">
        <v>51</v>
      </c>
      <c r="J174">
        <v>29.910599999999999</v>
      </c>
      <c r="K174">
        <v>6.0570071259999994</v>
      </c>
      <c r="L174">
        <v>21</v>
      </c>
      <c r="M174">
        <v>41.176470590000001</v>
      </c>
      <c r="N174">
        <v>19</v>
      </c>
      <c r="O174">
        <v>2</v>
      </c>
      <c r="P174">
        <v>22800</v>
      </c>
      <c r="Q174">
        <v>4000</v>
      </c>
      <c r="R174">
        <f>FacebookRaw[[#This Row],[Revenue_from_online]]+FacebookRaw[[#This Row],[Revenue_from_Offline]]</f>
        <v>26800</v>
      </c>
      <c r="S174">
        <f>FacebookRaw[[#This Row],[CPL_INR]]*FacebookRaw[[#This Row],[Leads]]</f>
        <v>1525.4405999999999</v>
      </c>
      <c r="T174">
        <f>SUM(FacebookRaw[[#This Row],[Cost_INR]],FacebookRaw[[#This Row],[lead_cost]])</f>
        <v>3050.8806</v>
      </c>
    </row>
    <row r="175" spans="1:20" x14ac:dyDescent="0.3">
      <c r="A175" s="22">
        <v>45406</v>
      </c>
      <c r="B175" t="s">
        <v>42</v>
      </c>
      <c r="C175" t="s">
        <v>43</v>
      </c>
      <c r="D175">
        <v>15111</v>
      </c>
      <c r="E175">
        <v>894</v>
      </c>
      <c r="F175">
        <v>5.9162199720000004</v>
      </c>
      <c r="G175">
        <v>1657.77</v>
      </c>
      <c r="H175">
        <v>1.8543000000000001</v>
      </c>
      <c r="I175">
        <v>50</v>
      </c>
      <c r="J175">
        <v>33.1554</v>
      </c>
      <c r="K175">
        <v>5.5928411630000001</v>
      </c>
      <c r="L175">
        <v>16</v>
      </c>
      <c r="M175">
        <v>32</v>
      </c>
      <c r="N175">
        <v>14</v>
      </c>
      <c r="O175">
        <v>2</v>
      </c>
      <c r="P175">
        <v>16800</v>
      </c>
      <c r="Q175">
        <v>4000</v>
      </c>
      <c r="R175">
        <f>FacebookRaw[[#This Row],[Revenue_from_online]]+FacebookRaw[[#This Row],[Revenue_from_Offline]]</f>
        <v>20800</v>
      </c>
      <c r="S175">
        <f>FacebookRaw[[#This Row],[CPL_INR]]*FacebookRaw[[#This Row],[Leads]]</f>
        <v>1657.77</v>
      </c>
      <c r="T175">
        <f>SUM(FacebookRaw[[#This Row],[Cost_INR]],FacebookRaw[[#This Row],[lead_cost]])</f>
        <v>3315.54</v>
      </c>
    </row>
    <row r="176" spans="1:20" x14ac:dyDescent="0.3">
      <c r="A176" s="22">
        <v>45407</v>
      </c>
      <c r="B176" t="s">
        <v>42</v>
      </c>
      <c r="C176" t="s">
        <v>43</v>
      </c>
      <c r="D176">
        <v>17776</v>
      </c>
      <c r="E176">
        <v>827</v>
      </c>
      <c r="F176">
        <v>4.6523402339999995</v>
      </c>
      <c r="G176">
        <v>1765.23</v>
      </c>
      <c r="H176">
        <v>2.1345000000000001</v>
      </c>
      <c r="I176">
        <v>52</v>
      </c>
      <c r="J176">
        <v>33.9467</v>
      </c>
      <c r="K176">
        <v>6.2877871829999998</v>
      </c>
      <c r="L176">
        <v>20</v>
      </c>
      <c r="M176">
        <v>38.46153846</v>
      </c>
      <c r="N176">
        <v>19</v>
      </c>
      <c r="O176">
        <v>1</v>
      </c>
      <c r="P176">
        <v>22800</v>
      </c>
      <c r="Q176">
        <v>2000</v>
      </c>
      <c r="R176">
        <f>FacebookRaw[[#This Row],[Revenue_from_online]]+FacebookRaw[[#This Row],[Revenue_from_Offline]]</f>
        <v>24800</v>
      </c>
      <c r="S176">
        <f>FacebookRaw[[#This Row],[CPL_INR]]*FacebookRaw[[#This Row],[Leads]]</f>
        <v>1765.2284</v>
      </c>
      <c r="T176">
        <f>SUM(FacebookRaw[[#This Row],[Cost_INR]],FacebookRaw[[#This Row],[lead_cost]])</f>
        <v>3530.4584</v>
      </c>
    </row>
    <row r="177" spans="1:20" x14ac:dyDescent="0.3">
      <c r="A177" s="22">
        <v>45408</v>
      </c>
      <c r="B177" t="s">
        <v>42</v>
      </c>
      <c r="C177" t="s">
        <v>43</v>
      </c>
      <c r="D177">
        <v>15862</v>
      </c>
      <c r="E177">
        <v>759</v>
      </c>
      <c r="F177">
        <v>4.7850208040000002</v>
      </c>
      <c r="G177">
        <v>1896.96</v>
      </c>
      <c r="H177">
        <v>2.4992999999999999</v>
      </c>
      <c r="I177">
        <v>50</v>
      </c>
      <c r="J177">
        <v>37.9392</v>
      </c>
      <c r="K177">
        <v>6.5876152830000008</v>
      </c>
      <c r="L177">
        <v>15</v>
      </c>
      <c r="M177">
        <v>30</v>
      </c>
      <c r="N177">
        <v>12</v>
      </c>
      <c r="O177">
        <v>3</v>
      </c>
      <c r="P177">
        <v>14400</v>
      </c>
      <c r="Q177">
        <v>6000</v>
      </c>
      <c r="R177">
        <f>FacebookRaw[[#This Row],[Revenue_from_online]]+FacebookRaw[[#This Row],[Revenue_from_Offline]]</f>
        <v>20400</v>
      </c>
      <c r="S177">
        <f>FacebookRaw[[#This Row],[CPL_INR]]*FacebookRaw[[#This Row],[Leads]]</f>
        <v>1896.96</v>
      </c>
      <c r="T177">
        <f>SUM(FacebookRaw[[#This Row],[Cost_INR]],FacebookRaw[[#This Row],[lead_cost]])</f>
        <v>3793.92</v>
      </c>
    </row>
    <row r="178" spans="1:20" x14ac:dyDescent="0.3">
      <c r="A178" s="22">
        <v>45409</v>
      </c>
      <c r="B178" t="s">
        <v>42</v>
      </c>
      <c r="C178" t="s">
        <v>43</v>
      </c>
      <c r="D178">
        <v>17403</v>
      </c>
      <c r="E178">
        <v>711</v>
      </c>
      <c r="F178">
        <v>4.0855025000000005</v>
      </c>
      <c r="G178">
        <v>1531.31</v>
      </c>
      <c r="H178">
        <v>2.1537000000000002</v>
      </c>
      <c r="I178">
        <v>49</v>
      </c>
      <c r="J178">
        <v>31.251200000000001</v>
      </c>
      <c r="K178">
        <v>6.8917018280000004</v>
      </c>
      <c r="L178">
        <v>23</v>
      </c>
      <c r="M178">
        <v>46.938775509999999</v>
      </c>
      <c r="N178">
        <v>15</v>
      </c>
      <c r="O178">
        <v>8</v>
      </c>
      <c r="P178">
        <v>18000</v>
      </c>
      <c r="Q178">
        <v>16000</v>
      </c>
      <c r="R178">
        <f>FacebookRaw[[#This Row],[Revenue_from_online]]+FacebookRaw[[#This Row],[Revenue_from_Offline]]</f>
        <v>34000</v>
      </c>
      <c r="S178">
        <f>FacebookRaw[[#This Row],[CPL_INR]]*FacebookRaw[[#This Row],[Leads]]</f>
        <v>1531.3088</v>
      </c>
      <c r="T178">
        <f>SUM(FacebookRaw[[#This Row],[Cost_INR]],FacebookRaw[[#This Row],[lead_cost]])</f>
        <v>3062.6188000000002</v>
      </c>
    </row>
    <row r="179" spans="1:20" x14ac:dyDescent="0.3">
      <c r="A179" s="22">
        <v>45410</v>
      </c>
      <c r="B179" t="s">
        <v>42</v>
      </c>
      <c r="C179" t="s">
        <v>43</v>
      </c>
      <c r="D179">
        <v>16256</v>
      </c>
      <c r="E179">
        <v>750</v>
      </c>
      <c r="F179">
        <v>4.6136811020000001</v>
      </c>
      <c r="G179">
        <v>1551.47</v>
      </c>
      <c r="H179">
        <v>2.0686</v>
      </c>
      <c r="I179">
        <v>48</v>
      </c>
      <c r="J179">
        <v>32.322299999999998</v>
      </c>
      <c r="K179">
        <v>6.4</v>
      </c>
      <c r="L179">
        <v>24</v>
      </c>
      <c r="M179">
        <v>50</v>
      </c>
      <c r="N179">
        <v>14</v>
      </c>
      <c r="O179">
        <v>10</v>
      </c>
      <c r="P179">
        <v>16800</v>
      </c>
      <c r="Q179">
        <v>20000</v>
      </c>
      <c r="R179">
        <f>FacebookRaw[[#This Row],[Revenue_from_online]]+FacebookRaw[[#This Row],[Revenue_from_Offline]]</f>
        <v>36800</v>
      </c>
      <c r="S179">
        <f>FacebookRaw[[#This Row],[CPL_INR]]*FacebookRaw[[#This Row],[Leads]]</f>
        <v>1551.4703999999999</v>
      </c>
      <c r="T179">
        <f>SUM(FacebookRaw[[#This Row],[Cost_INR]],FacebookRaw[[#This Row],[lead_cost]])</f>
        <v>3102.9404</v>
      </c>
    </row>
    <row r="180" spans="1:20" x14ac:dyDescent="0.3">
      <c r="A180" s="22">
        <v>45411</v>
      </c>
      <c r="B180" t="s">
        <v>42</v>
      </c>
      <c r="C180" t="s">
        <v>43</v>
      </c>
      <c r="D180">
        <v>15704</v>
      </c>
      <c r="E180">
        <v>825</v>
      </c>
      <c r="F180">
        <v>5.2534386140000002</v>
      </c>
      <c r="G180">
        <v>1929.7</v>
      </c>
      <c r="H180">
        <v>2.339</v>
      </c>
      <c r="I180">
        <v>51</v>
      </c>
      <c r="J180">
        <v>37.837299999999999</v>
      </c>
      <c r="K180">
        <v>6.1818181819999998</v>
      </c>
      <c r="L180">
        <v>22</v>
      </c>
      <c r="M180">
        <v>43.137254900000002</v>
      </c>
      <c r="N180">
        <v>16</v>
      </c>
      <c r="O180">
        <v>6</v>
      </c>
      <c r="P180">
        <v>19200</v>
      </c>
      <c r="Q180">
        <v>12000</v>
      </c>
      <c r="R180">
        <f>FacebookRaw[[#This Row],[Revenue_from_online]]+FacebookRaw[[#This Row],[Revenue_from_Offline]]</f>
        <v>31200</v>
      </c>
      <c r="S180">
        <f>FacebookRaw[[#This Row],[CPL_INR]]*FacebookRaw[[#This Row],[Leads]]</f>
        <v>1929.7022999999999</v>
      </c>
      <c r="T180">
        <f>SUM(FacebookRaw[[#This Row],[Cost_INR]],FacebookRaw[[#This Row],[lead_cost]])</f>
        <v>3859.4022999999997</v>
      </c>
    </row>
    <row r="181" spans="1:20" x14ac:dyDescent="0.3">
      <c r="A181" s="22">
        <v>45412</v>
      </c>
      <c r="B181" t="s">
        <v>42</v>
      </c>
      <c r="C181" t="s">
        <v>43</v>
      </c>
      <c r="D181">
        <v>17958</v>
      </c>
      <c r="E181">
        <v>705</v>
      </c>
      <c r="F181">
        <v>3.9258269300000004</v>
      </c>
      <c r="G181">
        <v>1503.99</v>
      </c>
      <c r="H181">
        <v>2.1333000000000002</v>
      </c>
      <c r="I181">
        <v>51</v>
      </c>
      <c r="J181">
        <v>29.49</v>
      </c>
      <c r="K181">
        <v>7.2340425530000001</v>
      </c>
      <c r="L181">
        <v>16</v>
      </c>
      <c r="M181">
        <v>31.372549020000001</v>
      </c>
      <c r="N181">
        <v>14</v>
      </c>
      <c r="O181">
        <v>2</v>
      </c>
      <c r="P181">
        <v>16800</v>
      </c>
      <c r="Q181">
        <v>4000</v>
      </c>
      <c r="R181">
        <f>FacebookRaw[[#This Row],[Revenue_from_online]]+FacebookRaw[[#This Row],[Revenue_from_Offline]]</f>
        <v>20800</v>
      </c>
      <c r="S181">
        <f>FacebookRaw[[#This Row],[CPL_INR]]*FacebookRaw[[#This Row],[Leads]]</f>
        <v>1503.99</v>
      </c>
      <c r="T181">
        <f>SUM(FacebookRaw[[#This Row],[Cost_INR]],FacebookRaw[[#This Row],[lead_cost]])</f>
        <v>3007.98</v>
      </c>
    </row>
    <row r="182" spans="1:20" x14ac:dyDescent="0.3">
      <c r="A182" s="22">
        <v>45383</v>
      </c>
      <c r="B182" t="s">
        <v>10</v>
      </c>
      <c r="C182" t="s">
        <v>44</v>
      </c>
      <c r="D182">
        <v>16076</v>
      </c>
      <c r="E182">
        <v>891</v>
      </c>
      <c r="F182">
        <v>5.5424234879999998</v>
      </c>
      <c r="G182">
        <v>1609.27</v>
      </c>
      <c r="H182">
        <v>1.8061</v>
      </c>
      <c r="I182">
        <v>48</v>
      </c>
      <c r="J182">
        <v>33.526499999999999</v>
      </c>
      <c r="K182">
        <v>5.3872053869999998</v>
      </c>
      <c r="L182">
        <v>19</v>
      </c>
      <c r="M182">
        <v>39.583333329999995</v>
      </c>
      <c r="N182">
        <v>16</v>
      </c>
      <c r="O182">
        <v>3</v>
      </c>
      <c r="P182">
        <v>19200</v>
      </c>
      <c r="Q182">
        <v>6000</v>
      </c>
      <c r="R182">
        <f>FacebookRaw[[#This Row],[Revenue_from_online]]+FacebookRaw[[#This Row],[Revenue_from_Offline]]</f>
        <v>25200</v>
      </c>
      <c r="S182">
        <f>FacebookRaw[[#This Row],[CPL_INR]]*FacebookRaw[[#This Row],[Leads]]</f>
        <v>1609.2719999999999</v>
      </c>
      <c r="T182">
        <f>SUM(FacebookRaw[[#This Row],[Cost_INR]],FacebookRaw[[#This Row],[lead_cost]])</f>
        <v>3218.5419999999999</v>
      </c>
    </row>
    <row r="183" spans="1:20" x14ac:dyDescent="0.3">
      <c r="A183" s="22">
        <v>45384</v>
      </c>
      <c r="B183" t="s">
        <v>10</v>
      </c>
      <c r="C183" t="s">
        <v>44</v>
      </c>
      <c r="D183">
        <v>16095</v>
      </c>
      <c r="E183">
        <v>896</v>
      </c>
      <c r="F183">
        <v>5.5669462570000006</v>
      </c>
      <c r="G183">
        <v>1741.07</v>
      </c>
      <c r="H183">
        <v>1.9432</v>
      </c>
      <c r="I183">
        <v>47</v>
      </c>
      <c r="J183">
        <v>37.043999999999997</v>
      </c>
      <c r="K183">
        <v>5.2455357139999998</v>
      </c>
      <c r="L183">
        <v>22</v>
      </c>
      <c r="M183">
        <v>46.808510640000002</v>
      </c>
      <c r="N183">
        <v>15</v>
      </c>
      <c r="O183">
        <v>7</v>
      </c>
      <c r="P183">
        <v>18000</v>
      </c>
      <c r="Q183">
        <v>14000</v>
      </c>
      <c r="R183">
        <f>FacebookRaw[[#This Row],[Revenue_from_online]]+FacebookRaw[[#This Row],[Revenue_from_Offline]]</f>
        <v>32000</v>
      </c>
      <c r="S183">
        <f>FacebookRaw[[#This Row],[CPL_INR]]*FacebookRaw[[#This Row],[Leads]]</f>
        <v>1741.0679999999998</v>
      </c>
      <c r="T183">
        <f>SUM(FacebookRaw[[#This Row],[Cost_INR]],FacebookRaw[[#This Row],[lead_cost]])</f>
        <v>3482.1379999999999</v>
      </c>
    </row>
    <row r="184" spans="1:20" x14ac:dyDescent="0.3">
      <c r="A184" s="22">
        <v>45385</v>
      </c>
      <c r="B184" t="s">
        <v>10</v>
      </c>
      <c r="C184" t="s">
        <v>44</v>
      </c>
      <c r="D184">
        <v>16397</v>
      </c>
      <c r="E184">
        <v>860</v>
      </c>
      <c r="F184">
        <v>5.2448618649999998</v>
      </c>
      <c r="G184">
        <v>1644.39</v>
      </c>
      <c r="H184">
        <v>1.9120999999999999</v>
      </c>
      <c r="I184">
        <v>48</v>
      </c>
      <c r="J184">
        <v>34.258099999999999</v>
      </c>
      <c r="K184">
        <v>5.5813953490000001</v>
      </c>
      <c r="L184">
        <v>21</v>
      </c>
      <c r="M184">
        <v>43.75</v>
      </c>
      <c r="N184">
        <v>10</v>
      </c>
      <c r="O184">
        <v>11</v>
      </c>
      <c r="P184">
        <v>12000</v>
      </c>
      <c r="Q184">
        <v>22000</v>
      </c>
      <c r="R184">
        <f>FacebookRaw[[#This Row],[Revenue_from_online]]+FacebookRaw[[#This Row],[Revenue_from_Offline]]</f>
        <v>34000</v>
      </c>
      <c r="S184">
        <f>FacebookRaw[[#This Row],[CPL_INR]]*FacebookRaw[[#This Row],[Leads]]</f>
        <v>1644.3887999999999</v>
      </c>
      <c r="T184">
        <f>SUM(FacebookRaw[[#This Row],[Cost_INR]],FacebookRaw[[#This Row],[lead_cost]])</f>
        <v>3288.7788</v>
      </c>
    </row>
    <row r="185" spans="1:20" x14ac:dyDescent="0.3">
      <c r="A185" s="22">
        <v>45386</v>
      </c>
      <c r="B185" t="s">
        <v>10</v>
      </c>
      <c r="C185" t="s">
        <v>44</v>
      </c>
      <c r="D185">
        <v>17289</v>
      </c>
      <c r="E185">
        <v>820</v>
      </c>
      <c r="F185">
        <v>4.7429001099999999</v>
      </c>
      <c r="G185">
        <v>1601.67</v>
      </c>
      <c r="H185">
        <v>1.9533</v>
      </c>
      <c r="I185">
        <v>48</v>
      </c>
      <c r="J185">
        <v>33.368099999999998</v>
      </c>
      <c r="K185">
        <v>5.8536585369999994</v>
      </c>
      <c r="L185">
        <v>18</v>
      </c>
      <c r="M185">
        <v>37.5</v>
      </c>
      <c r="N185">
        <v>14</v>
      </c>
      <c r="O185">
        <v>4</v>
      </c>
      <c r="P185">
        <v>16800</v>
      </c>
      <c r="Q185">
        <v>8000</v>
      </c>
      <c r="R185">
        <f>FacebookRaw[[#This Row],[Revenue_from_online]]+FacebookRaw[[#This Row],[Revenue_from_Offline]]</f>
        <v>24800</v>
      </c>
      <c r="S185">
        <f>FacebookRaw[[#This Row],[CPL_INR]]*FacebookRaw[[#This Row],[Leads]]</f>
        <v>1601.6687999999999</v>
      </c>
      <c r="T185">
        <f>SUM(FacebookRaw[[#This Row],[Cost_INR]],FacebookRaw[[#This Row],[lead_cost]])</f>
        <v>3203.3388</v>
      </c>
    </row>
    <row r="186" spans="1:20" x14ac:dyDescent="0.3">
      <c r="A186" s="22">
        <v>45387</v>
      </c>
      <c r="B186" t="s">
        <v>10</v>
      </c>
      <c r="C186" t="s">
        <v>44</v>
      </c>
      <c r="D186">
        <v>14953</v>
      </c>
      <c r="E186">
        <v>890</v>
      </c>
      <c r="F186">
        <v>5.9519828800000001</v>
      </c>
      <c r="G186">
        <v>1868.23</v>
      </c>
      <c r="H186">
        <v>2.0991</v>
      </c>
      <c r="I186">
        <v>48</v>
      </c>
      <c r="J186">
        <v>38.921500000000002</v>
      </c>
      <c r="K186">
        <v>5.3932584270000001</v>
      </c>
      <c r="L186">
        <v>21</v>
      </c>
      <c r="M186">
        <v>43.75</v>
      </c>
      <c r="N186">
        <v>15</v>
      </c>
      <c r="O186">
        <v>6</v>
      </c>
      <c r="P186">
        <v>18000</v>
      </c>
      <c r="Q186">
        <v>12000</v>
      </c>
      <c r="R186">
        <f>FacebookRaw[[#This Row],[Revenue_from_online]]+FacebookRaw[[#This Row],[Revenue_from_Offline]]</f>
        <v>30000</v>
      </c>
      <c r="S186">
        <f>FacebookRaw[[#This Row],[CPL_INR]]*FacebookRaw[[#This Row],[Leads]]</f>
        <v>1868.232</v>
      </c>
      <c r="T186">
        <f>SUM(FacebookRaw[[#This Row],[Cost_INR]],FacebookRaw[[#This Row],[lead_cost]])</f>
        <v>3736.462</v>
      </c>
    </row>
    <row r="187" spans="1:20" x14ac:dyDescent="0.3">
      <c r="A187" s="22">
        <v>45388</v>
      </c>
      <c r="B187" t="s">
        <v>10</v>
      </c>
      <c r="C187" t="s">
        <v>44</v>
      </c>
      <c r="D187">
        <v>16091</v>
      </c>
      <c r="E187">
        <v>768</v>
      </c>
      <c r="F187">
        <v>4.7728543910000001</v>
      </c>
      <c r="G187">
        <v>1554.18</v>
      </c>
      <c r="H187">
        <v>2.0236999999999998</v>
      </c>
      <c r="I187">
        <v>45</v>
      </c>
      <c r="J187">
        <v>34.537300000000002</v>
      </c>
      <c r="K187">
        <v>5.859375</v>
      </c>
      <c r="L187">
        <v>19</v>
      </c>
      <c r="M187">
        <v>42.222222219999999</v>
      </c>
      <c r="N187">
        <v>15</v>
      </c>
      <c r="O187">
        <v>4</v>
      </c>
      <c r="P187">
        <v>18000</v>
      </c>
      <c r="Q187">
        <v>8000</v>
      </c>
      <c r="R187">
        <f>FacebookRaw[[#This Row],[Revenue_from_online]]+FacebookRaw[[#This Row],[Revenue_from_Offline]]</f>
        <v>26000</v>
      </c>
      <c r="S187">
        <f>FacebookRaw[[#This Row],[CPL_INR]]*FacebookRaw[[#This Row],[Leads]]</f>
        <v>1554.1785</v>
      </c>
      <c r="T187">
        <f>SUM(FacebookRaw[[#This Row],[Cost_INR]],FacebookRaw[[#This Row],[lead_cost]])</f>
        <v>3108.3585000000003</v>
      </c>
    </row>
    <row r="188" spans="1:20" x14ac:dyDescent="0.3">
      <c r="A188" s="22">
        <v>45389</v>
      </c>
      <c r="B188" t="s">
        <v>10</v>
      </c>
      <c r="C188" t="s">
        <v>44</v>
      </c>
      <c r="D188">
        <v>15608</v>
      </c>
      <c r="E188">
        <v>787</v>
      </c>
      <c r="F188">
        <v>5.0422860069999995</v>
      </c>
      <c r="G188">
        <v>1577.51</v>
      </c>
      <c r="H188">
        <v>2.0045000000000002</v>
      </c>
      <c r="I188">
        <v>48</v>
      </c>
      <c r="J188">
        <v>32.864800000000002</v>
      </c>
      <c r="K188">
        <v>6.0991105460000004</v>
      </c>
      <c r="L188">
        <v>16</v>
      </c>
      <c r="M188">
        <v>33.333333329999995</v>
      </c>
      <c r="N188">
        <v>14</v>
      </c>
      <c r="O188">
        <v>2</v>
      </c>
      <c r="P188">
        <v>16800</v>
      </c>
      <c r="Q188">
        <v>4000</v>
      </c>
      <c r="R188">
        <f>FacebookRaw[[#This Row],[Revenue_from_online]]+FacebookRaw[[#This Row],[Revenue_from_Offline]]</f>
        <v>20800</v>
      </c>
      <c r="S188">
        <f>FacebookRaw[[#This Row],[CPL_INR]]*FacebookRaw[[#This Row],[Leads]]</f>
        <v>1577.5104000000001</v>
      </c>
      <c r="T188">
        <f>SUM(FacebookRaw[[#This Row],[Cost_INR]],FacebookRaw[[#This Row],[lead_cost]])</f>
        <v>3155.0204000000003</v>
      </c>
    </row>
    <row r="189" spans="1:20" x14ac:dyDescent="0.3">
      <c r="A189" s="22">
        <v>45390</v>
      </c>
      <c r="B189" t="s">
        <v>10</v>
      </c>
      <c r="C189" t="s">
        <v>44</v>
      </c>
      <c r="D189">
        <v>14790</v>
      </c>
      <c r="E189">
        <v>879</v>
      </c>
      <c r="F189">
        <v>5.9432048680000005</v>
      </c>
      <c r="G189">
        <v>1964.07</v>
      </c>
      <c r="H189">
        <v>2.2343999999999999</v>
      </c>
      <c r="I189">
        <v>54</v>
      </c>
      <c r="J189">
        <v>36.371699999999997</v>
      </c>
      <c r="K189">
        <v>6.14334471</v>
      </c>
      <c r="L189">
        <v>21</v>
      </c>
      <c r="M189">
        <v>38.888888890000004</v>
      </c>
      <c r="N189">
        <v>19</v>
      </c>
      <c r="O189">
        <v>2</v>
      </c>
      <c r="P189">
        <v>22800</v>
      </c>
      <c r="Q189">
        <v>4000</v>
      </c>
      <c r="R189">
        <f>FacebookRaw[[#This Row],[Revenue_from_online]]+FacebookRaw[[#This Row],[Revenue_from_Offline]]</f>
        <v>26800</v>
      </c>
      <c r="S189">
        <f>FacebookRaw[[#This Row],[CPL_INR]]*FacebookRaw[[#This Row],[Leads]]</f>
        <v>1964.0717999999999</v>
      </c>
      <c r="T189">
        <f>SUM(FacebookRaw[[#This Row],[Cost_INR]],FacebookRaw[[#This Row],[lead_cost]])</f>
        <v>3928.1417999999999</v>
      </c>
    </row>
    <row r="190" spans="1:20" x14ac:dyDescent="0.3">
      <c r="A190" s="22">
        <v>45391</v>
      </c>
      <c r="B190" t="s">
        <v>10</v>
      </c>
      <c r="C190" t="s">
        <v>44</v>
      </c>
      <c r="D190">
        <v>16299</v>
      </c>
      <c r="E190">
        <v>896</v>
      </c>
      <c r="F190">
        <v>5.497269771</v>
      </c>
      <c r="G190">
        <v>1500.26</v>
      </c>
      <c r="H190">
        <v>1.6744000000000001</v>
      </c>
      <c r="I190">
        <v>53</v>
      </c>
      <c r="J190">
        <v>28.306799999999999</v>
      </c>
      <c r="K190">
        <v>5.9151785710000002</v>
      </c>
      <c r="L190">
        <v>24</v>
      </c>
      <c r="M190">
        <v>45.283018869999999</v>
      </c>
      <c r="N190">
        <v>18</v>
      </c>
      <c r="O190">
        <v>6</v>
      </c>
      <c r="P190">
        <v>21600</v>
      </c>
      <c r="Q190">
        <v>12000</v>
      </c>
      <c r="R190">
        <f>FacebookRaw[[#This Row],[Revenue_from_online]]+FacebookRaw[[#This Row],[Revenue_from_Offline]]</f>
        <v>33600</v>
      </c>
      <c r="S190">
        <f>FacebookRaw[[#This Row],[CPL_INR]]*FacebookRaw[[#This Row],[Leads]]</f>
        <v>1500.2603999999999</v>
      </c>
      <c r="T190">
        <f>SUM(FacebookRaw[[#This Row],[Cost_INR]],FacebookRaw[[#This Row],[lead_cost]])</f>
        <v>3000.5203999999999</v>
      </c>
    </row>
    <row r="191" spans="1:20" x14ac:dyDescent="0.3">
      <c r="A191" s="22">
        <v>45392</v>
      </c>
      <c r="B191" t="s">
        <v>10</v>
      </c>
      <c r="C191" t="s">
        <v>44</v>
      </c>
      <c r="D191">
        <v>14790</v>
      </c>
      <c r="E191">
        <v>749</v>
      </c>
      <c r="F191">
        <v>5.0642325899999996</v>
      </c>
      <c r="G191">
        <v>1757.39</v>
      </c>
      <c r="H191">
        <v>2.3462999999999998</v>
      </c>
      <c r="I191">
        <v>47</v>
      </c>
      <c r="J191">
        <v>37.391300000000001</v>
      </c>
      <c r="K191">
        <v>6.2750333779999998</v>
      </c>
      <c r="L191">
        <v>18</v>
      </c>
      <c r="M191">
        <v>38.297872339999998</v>
      </c>
      <c r="N191">
        <v>14</v>
      </c>
      <c r="O191">
        <v>4</v>
      </c>
      <c r="P191">
        <v>16800</v>
      </c>
      <c r="Q191">
        <v>8000</v>
      </c>
      <c r="R191">
        <f>FacebookRaw[[#This Row],[Revenue_from_online]]+FacebookRaw[[#This Row],[Revenue_from_Offline]]</f>
        <v>24800</v>
      </c>
      <c r="S191">
        <f>FacebookRaw[[#This Row],[CPL_INR]]*FacebookRaw[[#This Row],[Leads]]</f>
        <v>1757.3911000000001</v>
      </c>
      <c r="T191">
        <f>SUM(FacebookRaw[[#This Row],[Cost_INR]],FacebookRaw[[#This Row],[lead_cost]])</f>
        <v>3514.7811000000002</v>
      </c>
    </row>
    <row r="192" spans="1:20" x14ac:dyDescent="0.3">
      <c r="A192" s="22">
        <v>45393</v>
      </c>
      <c r="B192" t="s">
        <v>10</v>
      </c>
      <c r="C192" t="s">
        <v>44</v>
      </c>
      <c r="D192">
        <v>17857</v>
      </c>
      <c r="E192">
        <v>799</v>
      </c>
      <c r="F192">
        <v>4.4744357949999998</v>
      </c>
      <c r="G192">
        <v>1534.59</v>
      </c>
      <c r="H192">
        <v>1.9206000000000001</v>
      </c>
      <c r="I192">
        <v>52</v>
      </c>
      <c r="J192">
        <v>29.511299999999999</v>
      </c>
      <c r="K192">
        <v>6.508135169</v>
      </c>
      <c r="L192">
        <v>15</v>
      </c>
      <c r="M192">
        <v>28.84615385</v>
      </c>
      <c r="N192">
        <v>12</v>
      </c>
      <c r="O192">
        <v>3</v>
      </c>
      <c r="P192">
        <v>14400</v>
      </c>
      <c r="Q192">
        <v>6000</v>
      </c>
      <c r="R192">
        <f>FacebookRaw[[#This Row],[Revenue_from_online]]+FacebookRaw[[#This Row],[Revenue_from_Offline]]</f>
        <v>20400</v>
      </c>
      <c r="S192">
        <f>FacebookRaw[[#This Row],[CPL_INR]]*FacebookRaw[[#This Row],[Leads]]</f>
        <v>1534.5875999999998</v>
      </c>
      <c r="T192">
        <f>SUM(FacebookRaw[[#This Row],[Cost_INR]],FacebookRaw[[#This Row],[lead_cost]])</f>
        <v>3069.1776</v>
      </c>
    </row>
    <row r="193" spans="1:20" x14ac:dyDescent="0.3">
      <c r="A193" s="22">
        <v>45394</v>
      </c>
      <c r="B193" t="s">
        <v>10</v>
      </c>
      <c r="C193" t="s">
        <v>44</v>
      </c>
      <c r="D193">
        <v>16652</v>
      </c>
      <c r="E193">
        <v>714</v>
      </c>
      <c r="F193">
        <v>4.2877732399999999</v>
      </c>
      <c r="G193">
        <v>1956.23</v>
      </c>
      <c r="H193">
        <v>2.7397999999999998</v>
      </c>
      <c r="I193">
        <v>53</v>
      </c>
      <c r="J193">
        <v>36.909999999999997</v>
      </c>
      <c r="K193">
        <v>7.4229691880000006</v>
      </c>
      <c r="L193">
        <v>17</v>
      </c>
      <c r="M193">
        <v>32.075471700000001</v>
      </c>
      <c r="N193">
        <v>10</v>
      </c>
      <c r="O193">
        <v>7</v>
      </c>
      <c r="P193">
        <v>12000</v>
      </c>
      <c r="Q193">
        <v>14000</v>
      </c>
      <c r="R193">
        <f>FacebookRaw[[#This Row],[Revenue_from_online]]+FacebookRaw[[#This Row],[Revenue_from_Offline]]</f>
        <v>26000</v>
      </c>
      <c r="S193">
        <f>FacebookRaw[[#This Row],[CPL_INR]]*FacebookRaw[[#This Row],[Leads]]</f>
        <v>1956.2299999999998</v>
      </c>
      <c r="T193">
        <f>SUM(FacebookRaw[[#This Row],[Cost_INR]],FacebookRaw[[#This Row],[lead_cost]])</f>
        <v>3912.46</v>
      </c>
    </row>
    <row r="194" spans="1:20" x14ac:dyDescent="0.3">
      <c r="A194" s="22">
        <v>45395</v>
      </c>
      <c r="B194" t="s">
        <v>10</v>
      </c>
      <c r="C194" t="s">
        <v>44</v>
      </c>
      <c r="D194">
        <v>15091</v>
      </c>
      <c r="E194">
        <v>737</v>
      </c>
      <c r="F194">
        <v>4.8837055200000004</v>
      </c>
      <c r="G194">
        <v>1773.49</v>
      </c>
      <c r="H194">
        <v>2.4064000000000001</v>
      </c>
      <c r="I194">
        <v>52</v>
      </c>
      <c r="J194">
        <v>34.105600000000003</v>
      </c>
      <c r="K194">
        <v>7.055630936</v>
      </c>
      <c r="L194">
        <v>20</v>
      </c>
      <c r="M194">
        <v>38.46153846</v>
      </c>
      <c r="N194">
        <v>14</v>
      </c>
      <c r="O194">
        <v>6</v>
      </c>
      <c r="P194">
        <v>16800</v>
      </c>
      <c r="Q194">
        <v>12000</v>
      </c>
      <c r="R194">
        <f>FacebookRaw[[#This Row],[Revenue_from_online]]+FacebookRaw[[#This Row],[Revenue_from_Offline]]</f>
        <v>28800</v>
      </c>
      <c r="S194">
        <f>FacebookRaw[[#This Row],[CPL_INR]]*FacebookRaw[[#This Row],[Leads]]</f>
        <v>1773.4912000000002</v>
      </c>
      <c r="T194">
        <f>SUM(FacebookRaw[[#This Row],[Cost_INR]],FacebookRaw[[#This Row],[lead_cost]])</f>
        <v>3546.9812000000002</v>
      </c>
    </row>
    <row r="195" spans="1:20" x14ac:dyDescent="0.3">
      <c r="A195" s="22">
        <v>45396</v>
      </c>
      <c r="B195" t="s">
        <v>10</v>
      </c>
      <c r="C195" t="s">
        <v>44</v>
      </c>
      <c r="D195">
        <v>15938</v>
      </c>
      <c r="E195">
        <v>823</v>
      </c>
      <c r="F195">
        <v>5.1637595680000006</v>
      </c>
      <c r="G195">
        <v>1521.22</v>
      </c>
      <c r="H195">
        <v>1.8484</v>
      </c>
      <c r="I195">
        <v>52</v>
      </c>
      <c r="J195">
        <v>29.254200000000001</v>
      </c>
      <c r="K195">
        <v>6.3183475089999996</v>
      </c>
      <c r="L195">
        <v>16</v>
      </c>
      <c r="M195">
        <v>30.76923077</v>
      </c>
      <c r="N195">
        <v>16</v>
      </c>
      <c r="O195">
        <v>0</v>
      </c>
      <c r="P195">
        <v>19200</v>
      </c>
      <c r="Q195">
        <v>0</v>
      </c>
      <c r="R195">
        <f>FacebookRaw[[#This Row],[Revenue_from_online]]+FacebookRaw[[#This Row],[Revenue_from_Offline]]</f>
        <v>19200</v>
      </c>
      <c r="S195">
        <f>FacebookRaw[[#This Row],[CPL_INR]]*FacebookRaw[[#This Row],[Leads]]</f>
        <v>1521.2184</v>
      </c>
      <c r="T195">
        <f>SUM(FacebookRaw[[#This Row],[Cost_INR]],FacebookRaw[[#This Row],[lead_cost]])</f>
        <v>3042.4384</v>
      </c>
    </row>
    <row r="196" spans="1:20" x14ac:dyDescent="0.3">
      <c r="A196" s="22">
        <v>45397</v>
      </c>
      <c r="B196" t="s">
        <v>10</v>
      </c>
      <c r="C196" t="s">
        <v>44</v>
      </c>
      <c r="D196">
        <v>17946</v>
      </c>
      <c r="E196">
        <v>825</v>
      </c>
      <c r="F196">
        <v>4.5971247069999999</v>
      </c>
      <c r="G196">
        <v>1512.29</v>
      </c>
      <c r="H196">
        <v>1.8331</v>
      </c>
      <c r="I196">
        <v>53</v>
      </c>
      <c r="J196">
        <v>28.533799999999999</v>
      </c>
      <c r="K196">
        <v>6.424242424</v>
      </c>
      <c r="L196">
        <v>15</v>
      </c>
      <c r="M196">
        <v>28.301886790000001</v>
      </c>
      <c r="N196">
        <v>10</v>
      </c>
      <c r="O196">
        <v>5</v>
      </c>
      <c r="P196">
        <v>12000</v>
      </c>
      <c r="Q196">
        <v>10000</v>
      </c>
      <c r="R196">
        <f>FacebookRaw[[#This Row],[Revenue_from_online]]+FacebookRaw[[#This Row],[Revenue_from_Offline]]</f>
        <v>22000</v>
      </c>
      <c r="S196">
        <f>FacebookRaw[[#This Row],[CPL_INR]]*FacebookRaw[[#This Row],[Leads]]</f>
        <v>1512.2914000000001</v>
      </c>
      <c r="T196">
        <f>SUM(FacebookRaw[[#This Row],[Cost_INR]],FacebookRaw[[#This Row],[lead_cost]])</f>
        <v>3024.5814</v>
      </c>
    </row>
    <row r="197" spans="1:20" x14ac:dyDescent="0.3">
      <c r="A197" s="22">
        <v>45398</v>
      </c>
      <c r="B197" t="s">
        <v>10</v>
      </c>
      <c r="C197" t="s">
        <v>44</v>
      </c>
      <c r="D197">
        <v>14317</v>
      </c>
      <c r="E197">
        <v>897</v>
      </c>
      <c r="F197">
        <v>6.2652790390000002</v>
      </c>
      <c r="G197">
        <v>1884.14</v>
      </c>
      <c r="H197">
        <v>2.1004999999999998</v>
      </c>
      <c r="I197">
        <v>49</v>
      </c>
      <c r="J197">
        <v>38.451799999999999</v>
      </c>
      <c r="K197">
        <v>5.4626532890000004</v>
      </c>
      <c r="L197">
        <v>23</v>
      </c>
      <c r="M197">
        <v>46.938775509999999</v>
      </c>
      <c r="N197">
        <v>14</v>
      </c>
      <c r="O197">
        <v>9</v>
      </c>
      <c r="P197">
        <v>16800</v>
      </c>
      <c r="Q197">
        <v>18000</v>
      </c>
      <c r="R197">
        <f>FacebookRaw[[#This Row],[Revenue_from_online]]+FacebookRaw[[#This Row],[Revenue_from_Offline]]</f>
        <v>34800</v>
      </c>
      <c r="S197">
        <f>FacebookRaw[[#This Row],[CPL_INR]]*FacebookRaw[[#This Row],[Leads]]</f>
        <v>1884.1381999999999</v>
      </c>
      <c r="T197">
        <f>SUM(FacebookRaw[[#This Row],[Cost_INR]],FacebookRaw[[#This Row],[lead_cost]])</f>
        <v>3768.2781999999997</v>
      </c>
    </row>
    <row r="198" spans="1:20" x14ac:dyDescent="0.3">
      <c r="A198" s="22">
        <v>45399</v>
      </c>
      <c r="B198" t="s">
        <v>10</v>
      </c>
      <c r="C198" t="s">
        <v>44</v>
      </c>
      <c r="D198">
        <v>15767</v>
      </c>
      <c r="E198">
        <v>886</v>
      </c>
      <c r="F198">
        <v>5.6193315149999998</v>
      </c>
      <c r="G198">
        <v>1645.53</v>
      </c>
      <c r="H198">
        <v>1.8573</v>
      </c>
      <c r="I198">
        <v>50</v>
      </c>
      <c r="J198">
        <v>32.910600000000002</v>
      </c>
      <c r="K198">
        <v>5.6433408579999993</v>
      </c>
      <c r="L198">
        <v>17</v>
      </c>
      <c r="M198">
        <v>34</v>
      </c>
      <c r="N198">
        <v>11</v>
      </c>
      <c r="O198">
        <v>6</v>
      </c>
      <c r="P198">
        <v>13200</v>
      </c>
      <c r="Q198">
        <v>12000</v>
      </c>
      <c r="R198">
        <f>FacebookRaw[[#This Row],[Revenue_from_online]]+FacebookRaw[[#This Row],[Revenue_from_Offline]]</f>
        <v>25200</v>
      </c>
      <c r="S198">
        <f>FacebookRaw[[#This Row],[CPL_INR]]*FacebookRaw[[#This Row],[Leads]]</f>
        <v>1645.5300000000002</v>
      </c>
      <c r="T198">
        <f>SUM(FacebookRaw[[#This Row],[Cost_INR]],FacebookRaw[[#This Row],[lead_cost]])</f>
        <v>3291.0600000000004</v>
      </c>
    </row>
    <row r="199" spans="1:20" x14ac:dyDescent="0.3">
      <c r="A199" s="22">
        <v>45400</v>
      </c>
      <c r="B199" t="s">
        <v>10</v>
      </c>
      <c r="C199" t="s">
        <v>44</v>
      </c>
      <c r="D199">
        <v>15952</v>
      </c>
      <c r="E199">
        <v>813</v>
      </c>
      <c r="F199">
        <v>5.0965396189999996</v>
      </c>
      <c r="G199">
        <v>1658.77</v>
      </c>
      <c r="H199">
        <v>2.0402999999999998</v>
      </c>
      <c r="I199">
        <v>47</v>
      </c>
      <c r="J199">
        <v>35.292999999999999</v>
      </c>
      <c r="K199">
        <v>5.7810578109999993</v>
      </c>
      <c r="L199">
        <v>22</v>
      </c>
      <c r="M199">
        <v>46.808510640000002</v>
      </c>
      <c r="N199">
        <v>12</v>
      </c>
      <c r="O199">
        <v>10</v>
      </c>
      <c r="P199">
        <v>14400</v>
      </c>
      <c r="Q199">
        <v>20000</v>
      </c>
      <c r="R199">
        <f>FacebookRaw[[#This Row],[Revenue_from_online]]+FacebookRaw[[#This Row],[Revenue_from_Offline]]</f>
        <v>34400</v>
      </c>
      <c r="S199">
        <f>FacebookRaw[[#This Row],[CPL_INR]]*FacebookRaw[[#This Row],[Leads]]</f>
        <v>1658.771</v>
      </c>
      <c r="T199">
        <f>SUM(FacebookRaw[[#This Row],[Cost_INR]],FacebookRaw[[#This Row],[lead_cost]])</f>
        <v>3317.5410000000002</v>
      </c>
    </row>
    <row r="200" spans="1:20" x14ac:dyDescent="0.3">
      <c r="A200" s="22">
        <v>45401</v>
      </c>
      <c r="B200" t="s">
        <v>10</v>
      </c>
      <c r="C200" t="s">
        <v>44</v>
      </c>
      <c r="D200">
        <v>15013</v>
      </c>
      <c r="E200">
        <v>848</v>
      </c>
      <c r="F200">
        <v>5.6484380200000004</v>
      </c>
      <c r="G200">
        <v>1530.52</v>
      </c>
      <c r="H200">
        <v>1.8048999999999999</v>
      </c>
      <c r="I200">
        <v>54</v>
      </c>
      <c r="J200">
        <v>28.343</v>
      </c>
      <c r="K200">
        <v>6.3679245280000005</v>
      </c>
      <c r="L200">
        <v>18</v>
      </c>
      <c r="M200">
        <v>33.333333329999995</v>
      </c>
      <c r="N200">
        <v>14</v>
      </c>
      <c r="O200">
        <v>4</v>
      </c>
      <c r="P200">
        <v>16800</v>
      </c>
      <c r="Q200">
        <v>8000</v>
      </c>
      <c r="R200">
        <f>FacebookRaw[[#This Row],[Revenue_from_online]]+FacebookRaw[[#This Row],[Revenue_from_Offline]]</f>
        <v>24800</v>
      </c>
      <c r="S200">
        <f>FacebookRaw[[#This Row],[CPL_INR]]*FacebookRaw[[#This Row],[Leads]]</f>
        <v>1530.5219999999999</v>
      </c>
      <c r="T200">
        <f>SUM(FacebookRaw[[#This Row],[Cost_INR]],FacebookRaw[[#This Row],[lead_cost]])</f>
        <v>3061.0419999999999</v>
      </c>
    </row>
    <row r="201" spans="1:20" x14ac:dyDescent="0.3">
      <c r="A201" s="22">
        <v>45402</v>
      </c>
      <c r="B201" t="s">
        <v>10</v>
      </c>
      <c r="C201" t="s">
        <v>44</v>
      </c>
      <c r="D201">
        <v>17333</v>
      </c>
      <c r="E201">
        <v>881</v>
      </c>
      <c r="F201">
        <v>5.0827900540000002</v>
      </c>
      <c r="G201">
        <v>1620.39</v>
      </c>
      <c r="H201">
        <v>1.8392999999999999</v>
      </c>
      <c r="I201">
        <v>47</v>
      </c>
      <c r="J201">
        <v>34.476399999999998</v>
      </c>
      <c r="K201">
        <v>5.334846765</v>
      </c>
      <c r="L201">
        <v>17</v>
      </c>
      <c r="M201">
        <v>36.170212769999999</v>
      </c>
      <c r="N201">
        <v>14</v>
      </c>
      <c r="O201">
        <v>3</v>
      </c>
      <c r="P201">
        <v>16800</v>
      </c>
      <c r="Q201">
        <v>6000</v>
      </c>
      <c r="R201">
        <f>FacebookRaw[[#This Row],[Revenue_from_online]]+FacebookRaw[[#This Row],[Revenue_from_Offline]]</f>
        <v>22800</v>
      </c>
      <c r="S201">
        <f>FacebookRaw[[#This Row],[CPL_INR]]*FacebookRaw[[#This Row],[Leads]]</f>
        <v>1620.3907999999999</v>
      </c>
      <c r="T201">
        <f>SUM(FacebookRaw[[#This Row],[Cost_INR]],FacebookRaw[[#This Row],[lead_cost]])</f>
        <v>3240.7808</v>
      </c>
    </row>
    <row r="202" spans="1:20" x14ac:dyDescent="0.3">
      <c r="A202" s="22">
        <v>45403</v>
      </c>
      <c r="B202" t="s">
        <v>10</v>
      </c>
      <c r="C202" t="s">
        <v>44</v>
      </c>
      <c r="D202">
        <v>17815</v>
      </c>
      <c r="E202">
        <v>870</v>
      </c>
      <c r="F202">
        <v>4.8835251189999997</v>
      </c>
      <c r="G202">
        <v>1680.05</v>
      </c>
      <c r="H202">
        <v>1.9311</v>
      </c>
      <c r="I202">
        <v>52</v>
      </c>
      <c r="J202">
        <v>32.308700000000002</v>
      </c>
      <c r="K202">
        <v>5.9770114940000001</v>
      </c>
      <c r="L202">
        <v>16</v>
      </c>
      <c r="M202">
        <v>30.76923077</v>
      </c>
      <c r="N202">
        <v>14</v>
      </c>
      <c r="O202">
        <v>2</v>
      </c>
      <c r="P202">
        <v>16800</v>
      </c>
      <c r="Q202">
        <v>4000</v>
      </c>
      <c r="R202">
        <f>FacebookRaw[[#This Row],[Revenue_from_online]]+FacebookRaw[[#This Row],[Revenue_from_Offline]]</f>
        <v>20800</v>
      </c>
      <c r="S202">
        <f>FacebookRaw[[#This Row],[CPL_INR]]*FacebookRaw[[#This Row],[Leads]]</f>
        <v>1680.0524</v>
      </c>
      <c r="T202">
        <f>SUM(FacebookRaw[[#This Row],[Cost_INR]],FacebookRaw[[#This Row],[lead_cost]])</f>
        <v>3360.1023999999998</v>
      </c>
    </row>
    <row r="203" spans="1:20" x14ac:dyDescent="0.3">
      <c r="A203" s="22">
        <v>45404</v>
      </c>
      <c r="B203" t="s">
        <v>10</v>
      </c>
      <c r="C203" t="s">
        <v>44</v>
      </c>
      <c r="D203">
        <v>15153</v>
      </c>
      <c r="E203">
        <v>867</v>
      </c>
      <c r="F203">
        <v>5.7216392789999997</v>
      </c>
      <c r="G203">
        <v>1501.2</v>
      </c>
      <c r="H203">
        <v>1.7315</v>
      </c>
      <c r="I203">
        <v>46</v>
      </c>
      <c r="J203">
        <v>32.634799999999998</v>
      </c>
      <c r="K203">
        <v>5.3056516719999998</v>
      </c>
      <c r="L203">
        <v>16</v>
      </c>
      <c r="M203">
        <v>34.782608699999997</v>
      </c>
      <c r="N203">
        <v>12</v>
      </c>
      <c r="O203">
        <v>4</v>
      </c>
      <c r="P203">
        <v>14400</v>
      </c>
      <c r="Q203">
        <v>8000</v>
      </c>
      <c r="R203">
        <f>FacebookRaw[[#This Row],[Revenue_from_online]]+FacebookRaw[[#This Row],[Revenue_from_Offline]]</f>
        <v>22400</v>
      </c>
      <c r="S203">
        <f>FacebookRaw[[#This Row],[CPL_INR]]*FacebookRaw[[#This Row],[Leads]]</f>
        <v>1501.2007999999998</v>
      </c>
      <c r="T203">
        <f>SUM(FacebookRaw[[#This Row],[Cost_INR]],FacebookRaw[[#This Row],[lead_cost]])</f>
        <v>3002.4007999999999</v>
      </c>
    </row>
    <row r="204" spans="1:20" x14ac:dyDescent="0.3">
      <c r="A204" s="22">
        <v>45405</v>
      </c>
      <c r="B204" t="s">
        <v>10</v>
      </c>
      <c r="C204" t="s">
        <v>44</v>
      </c>
      <c r="D204">
        <v>17418</v>
      </c>
      <c r="E204">
        <v>898</v>
      </c>
      <c r="F204">
        <v>5.1555861749999998</v>
      </c>
      <c r="G204">
        <v>1602.39</v>
      </c>
      <c r="H204">
        <v>1.7844</v>
      </c>
      <c r="I204">
        <v>51</v>
      </c>
      <c r="J204">
        <v>31.4194</v>
      </c>
      <c r="K204">
        <v>5.6792873049999999</v>
      </c>
      <c r="L204">
        <v>18</v>
      </c>
      <c r="M204">
        <v>35.294117650000004</v>
      </c>
      <c r="N204">
        <v>11</v>
      </c>
      <c r="O204">
        <v>7</v>
      </c>
      <c r="P204">
        <v>13200</v>
      </c>
      <c r="Q204">
        <v>14000</v>
      </c>
      <c r="R204">
        <f>FacebookRaw[[#This Row],[Revenue_from_online]]+FacebookRaw[[#This Row],[Revenue_from_Offline]]</f>
        <v>27200</v>
      </c>
      <c r="S204">
        <f>FacebookRaw[[#This Row],[CPL_INR]]*FacebookRaw[[#This Row],[Leads]]</f>
        <v>1602.3894</v>
      </c>
      <c r="T204">
        <f>SUM(FacebookRaw[[#This Row],[Cost_INR]],FacebookRaw[[#This Row],[lead_cost]])</f>
        <v>3204.7794000000004</v>
      </c>
    </row>
    <row r="205" spans="1:20" x14ac:dyDescent="0.3">
      <c r="A205" s="22">
        <v>45406</v>
      </c>
      <c r="B205" t="s">
        <v>10</v>
      </c>
      <c r="C205" t="s">
        <v>44</v>
      </c>
      <c r="D205">
        <v>16745</v>
      </c>
      <c r="E205">
        <v>751</v>
      </c>
      <c r="F205">
        <v>4.484920872</v>
      </c>
      <c r="G205">
        <v>1615.06</v>
      </c>
      <c r="H205">
        <v>2.1505000000000001</v>
      </c>
      <c r="I205">
        <v>54</v>
      </c>
      <c r="J205">
        <v>29.9085</v>
      </c>
      <c r="K205">
        <v>7.1904127829999993</v>
      </c>
      <c r="L205">
        <v>22</v>
      </c>
      <c r="M205">
        <v>40.74074074</v>
      </c>
      <c r="N205">
        <v>16</v>
      </c>
      <c r="O205">
        <v>6</v>
      </c>
      <c r="P205">
        <v>19200</v>
      </c>
      <c r="Q205">
        <v>12000</v>
      </c>
      <c r="R205">
        <f>FacebookRaw[[#This Row],[Revenue_from_online]]+FacebookRaw[[#This Row],[Revenue_from_Offline]]</f>
        <v>31200</v>
      </c>
      <c r="S205">
        <f>FacebookRaw[[#This Row],[CPL_INR]]*FacebookRaw[[#This Row],[Leads]]</f>
        <v>1615.059</v>
      </c>
      <c r="T205">
        <f>SUM(FacebookRaw[[#This Row],[Cost_INR]],FacebookRaw[[#This Row],[lead_cost]])</f>
        <v>3230.1189999999997</v>
      </c>
    </row>
    <row r="206" spans="1:20" x14ac:dyDescent="0.3">
      <c r="A206" s="22">
        <v>45407</v>
      </c>
      <c r="B206" t="s">
        <v>10</v>
      </c>
      <c r="C206" t="s">
        <v>44</v>
      </c>
      <c r="D206">
        <v>14925</v>
      </c>
      <c r="E206">
        <v>725</v>
      </c>
      <c r="F206">
        <v>4.857621441</v>
      </c>
      <c r="G206">
        <v>1935.29</v>
      </c>
      <c r="H206">
        <v>2.6694</v>
      </c>
      <c r="I206">
        <v>53</v>
      </c>
      <c r="J206">
        <v>36.514899999999997</v>
      </c>
      <c r="K206">
        <v>7.3103448279999999</v>
      </c>
      <c r="L206">
        <v>23</v>
      </c>
      <c r="M206">
        <v>43.396226419999998</v>
      </c>
      <c r="N206">
        <v>15</v>
      </c>
      <c r="O206">
        <v>8</v>
      </c>
      <c r="P206">
        <v>18000</v>
      </c>
      <c r="Q206">
        <v>16000</v>
      </c>
      <c r="R206">
        <f>FacebookRaw[[#This Row],[Revenue_from_online]]+FacebookRaw[[#This Row],[Revenue_from_Offline]]</f>
        <v>34000</v>
      </c>
      <c r="S206">
        <f>FacebookRaw[[#This Row],[CPL_INR]]*FacebookRaw[[#This Row],[Leads]]</f>
        <v>1935.2896999999998</v>
      </c>
      <c r="T206">
        <f>SUM(FacebookRaw[[#This Row],[Cost_INR]],FacebookRaw[[#This Row],[lead_cost]])</f>
        <v>3870.5796999999998</v>
      </c>
    </row>
    <row r="207" spans="1:20" x14ac:dyDescent="0.3">
      <c r="A207" s="22">
        <v>45408</v>
      </c>
      <c r="B207" t="s">
        <v>10</v>
      </c>
      <c r="C207" t="s">
        <v>44</v>
      </c>
      <c r="D207">
        <v>15060</v>
      </c>
      <c r="E207">
        <v>892</v>
      </c>
      <c r="F207">
        <v>5.9229747679999996</v>
      </c>
      <c r="G207">
        <v>1531.92</v>
      </c>
      <c r="H207">
        <v>1.7174</v>
      </c>
      <c r="I207">
        <v>52</v>
      </c>
      <c r="J207">
        <v>29.46</v>
      </c>
      <c r="K207">
        <v>5.829596413</v>
      </c>
      <c r="L207">
        <v>20</v>
      </c>
      <c r="M207">
        <v>38.46153846</v>
      </c>
      <c r="N207">
        <v>11</v>
      </c>
      <c r="O207">
        <v>9</v>
      </c>
      <c r="P207">
        <v>13200</v>
      </c>
      <c r="Q207">
        <v>18000</v>
      </c>
      <c r="R207">
        <f>FacebookRaw[[#This Row],[Revenue_from_online]]+FacebookRaw[[#This Row],[Revenue_from_Offline]]</f>
        <v>31200</v>
      </c>
      <c r="S207">
        <f>FacebookRaw[[#This Row],[CPL_INR]]*FacebookRaw[[#This Row],[Leads]]</f>
        <v>1531.92</v>
      </c>
      <c r="T207">
        <f>SUM(FacebookRaw[[#This Row],[Cost_INR]],FacebookRaw[[#This Row],[lead_cost]])</f>
        <v>3063.84</v>
      </c>
    </row>
    <row r="208" spans="1:20" x14ac:dyDescent="0.3">
      <c r="A208" s="22">
        <v>45409</v>
      </c>
      <c r="B208" t="s">
        <v>10</v>
      </c>
      <c r="C208" t="s">
        <v>44</v>
      </c>
      <c r="D208">
        <v>15916</v>
      </c>
      <c r="E208">
        <v>725</v>
      </c>
      <c r="F208">
        <v>4.5551646139999997</v>
      </c>
      <c r="G208">
        <v>1931.4</v>
      </c>
      <c r="H208">
        <v>2.6640000000000001</v>
      </c>
      <c r="I208">
        <v>52</v>
      </c>
      <c r="J208">
        <v>37.142299999999999</v>
      </c>
      <c r="K208">
        <v>7.1724137930000005</v>
      </c>
      <c r="L208">
        <v>17</v>
      </c>
      <c r="M208">
        <v>32.69230769</v>
      </c>
      <c r="N208">
        <v>17</v>
      </c>
      <c r="O208">
        <v>0</v>
      </c>
      <c r="P208">
        <v>20400</v>
      </c>
      <c r="Q208">
        <v>0</v>
      </c>
      <c r="R208">
        <f>FacebookRaw[[#This Row],[Revenue_from_online]]+FacebookRaw[[#This Row],[Revenue_from_Offline]]</f>
        <v>20400</v>
      </c>
      <c r="S208">
        <f>FacebookRaw[[#This Row],[CPL_INR]]*FacebookRaw[[#This Row],[Leads]]</f>
        <v>1931.3996</v>
      </c>
      <c r="T208">
        <f>SUM(FacebookRaw[[#This Row],[Cost_INR]],FacebookRaw[[#This Row],[lead_cost]])</f>
        <v>3862.7996000000003</v>
      </c>
    </row>
    <row r="209" spans="1:20" x14ac:dyDescent="0.3">
      <c r="A209" s="22">
        <v>45410</v>
      </c>
      <c r="B209" t="s">
        <v>10</v>
      </c>
      <c r="C209" t="s">
        <v>44</v>
      </c>
      <c r="D209">
        <v>16502</v>
      </c>
      <c r="E209">
        <v>827</v>
      </c>
      <c r="F209">
        <v>5.0115137560000003</v>
      </c>
      <c r="G209">
        <v>1985.09</v>
      </c>
      <c r="H209">
        <v>2.4003999999999999</v>
      </c>
      <c r="I209">
        <v>46</v>
      </c>
      <c r="J209">
        <v>43.1541</v>
      </c>
      <c r="K209">
        <v>5.5622732770000001</v>
      </c>
      <c r="L209">
        <v>18</v>
      </c>
      <c r="M209">
        <v>39.130434780000002</v>
      </c>
      <c r="N209">
        <v>12</v>
      </c>
      <c r="O209">
        <v>6</v>
      </c>
      <c r="P209">
        <v>14400</v>
      </c>
      <c r="Q209">
        <v>12000</v>
      </c>
      <c r="R209">
        <f>FacebookRaw[[#This Row],[Revenue_from_online]]+FacebookRaw[[#This Row],[Revenue_from_Offline]]</f>
        <v>26400</v>
      </c>
      <c r="S209">
        <f>FacebookRaw[[#This Row],[CPL_INR]]*FacebookRaw[[#This Row],[Leads]]</f>
        <v>1985.0886</v>
      </c>
      <c r="T209">
        <f>SUM(FacebookRaw[[#This Row],[Cost_INR]],FacebookRaw[[#This Row],[lead_cost]])</f>
        <v>3970.1786000000002</v>
      </c>
    </row>
    <row r="210" spans="1:20" x14ac:dyDescent="0.3">
      <c r="A210" s="22">
        <v>45411</v>
      </c>
      <c r="B210" t="s">
        <v>10</v>
      </c>
      <c r="C210" t="s">
        <v>44</v>
      </c>
      <c r="D210">
        <v>17681</v>
      </c>
      <c r="E210">
        <v>845</v>
      </c>
      <c r="F210">
        <v>4.7791414510000001</v>
      </c>
      <c r="G210">
        <v>1749.47</v>
      </c>
      <c r="H210">
        <v>2.0703999999999998</v>
      </c>
      <c r="I210">
        <v>47</v>
      </c>
      <c r="J210">
        <v>37.222799999999999</v>
      </c>
      <c r="K210">
        <v>5.5621301780000003</v>
      </c>
      <c r="L210">
        <v>19</v>
      </c>
      <c r="M210">
        <v>40.425531910000004</v>
      </c>
      <c r="N210">
        <v>16</v>
      </c>
      <c r="O210">
        <v>3</v>
      </c>
      <c r="P210">
        <v>19200</v>
      </c>
      <c r="Q210">
        <v>6000</v>
      </c>
      <c r="R210">
        <f>FacebookRaw[[#This Row],[Revenue_from_online]]+FacebookRaw[[#This Row],[Revenue_from_Offline]]</f>
        <v>25200</v>
      </c>
      <c r="S210">
        <f>FacebookRaw[[#This Row],[CPL_INR]]*FacebookRaw[[#This Row],[Leads]]</f>
        <v>1749.4716000000001</v>
      </c>
      <c r="T210">
        <f>SUM(FacebookRaw[[#This Row],[Cost_INR]],FacebookRaw[[#This Row],[lead_cost]])</f>
        <v>3498.9416000000001</v>
      </c>
    </row>
    <row r="211" spans="1:20" x14ac:dyDescent="0.3">
      <c r="A211" s="22">
        <v>45412</v>
      </c>
      <c r="B211" t="s">
        <v>10</v>
      </c>
      <c r="C211" t="s">
        <v>44</v>
      </c>
      <c r="D211">
        <v>17276</v>
      </c>
      <c r="E211">
        <v>822</v>
      </c>
      <c r="F211">
        <v>4.7580458439999997</v>
      </c>
      <c r="G211">
        <v>1867.64</v>
      </c>
      <c r="H211">
        <v>2.2721</v>
      </c>
      <c r="I211">
        <v>48</v>
      </c>
      <c r="J211">
        <v>38.909199999999998</v>
      </c>
      <c r="K211">
        <v>5.8394160580000003</v>
      </c>
      <c r="L211">
        <v>23</v>
      </c>
      <c r="M211">
        <v>47.916666670000005</v>
      </c>
      <c r="N211">
        <v>18</v>
      </c>
      <c r="O211">
        <v>5</v>
      </c>
      <c r="P211">
        <v>21600</v>
      </c>
      <c r="Q211">
        <v>10000</v>
      </c>
      <c r="R211">
        <f>FacebookRaw[[#This Row],[Revenue_from_online]]+FacebookRaw[[#This Row],[Revenue_from_Offline]]</f>
        <v>31600</v>
      </c>
      <c r="S211">
        <f>FacebookRaw[[#This Row],[CPL_INR]]*FacebookRaw[[#This Row],[Leads]]</f>
        <v>1867.6415999999999</v>
      </c>
      <c r="T211">
        <f>SUM(FacebookRaw[[#This Row],[Cost_INR]],FacebookRaw[[#This Row],[lead_cost]])</f>
        <v>3735.2816000000003</v>
      </c>
    </row>
    <row r="212" spans="1:20" x14ac:dyDescent="0.3">
      <c r="A212" s="22">
        <v>45383</v>
      </c>
      <c r="B212" t="s">
        <v>41</v>
      </c>
      <c r="C212" t="s">
        <v>44</v>
      </c>
      <c r="D212">
        <v>15429</v>
      </c>
      <c r="E212">
        <v>745</v>
      </c>
      <c r="F212">
        <v>4.8285695769999997</v>
      </c>
      <c r="G212">
        <v>1850.36</v>
      </c>
      <c r="H212">
        <v>2.4836999999999998</v>
      </c>
      <c r="I212">
        <v>46</v>
      </c>
      <c r="J212">
        <v>40.225200000000001</v>
      </c>
      <c r="K212">
        <v>6.1744966440000004</v>
      </c>
      <c r="L212">
        <v>17</v>
      </c>
      <c r="M212">
        <v>36.956521739999999</v>
      </c>
      <c r="N212">
        <v>10</v>
      </c>
      <c r="O212">
        <v>7</v>
      </c>
      <c r="P212">
        <v>12000</v>
      </c>
      <c r="Q212">
        <v>14000</v>
      </c>
      <c r="R212">
        <f>FacebookRaw[[#This Row],[Revenue_from_online]]+FacebookRaw[[#This Row],[Revenue_from_Offline]]</f>
        <v>26000</v>
      </c>
      <c r="S212">
        <f>FacebookRaw[[#This Row],[CPL_INR]]*FacebookRaw[[#This Row],[Leads]]</f>
        <v>1850.3592000000001</v>
      </c>
      <c r="T212">
        <f>SUM(FacebookRaw[[#This Row],[Cost_INR]],FacebookRaw[[#This Row],[lead_cost]])</f>
        <v>3700.7192</v>
      </c>
    </row>
    <row r="213" spans="1:20" x14ac:dyDescent="0.3">
      <c r="A213" s="22">
        <v>45384</v>
      </c>
      <c r="B213" t="s">
        <v>41</v>
      </c>
      <c r="C213" t="s">
        <v>44</v>
      </c>
      <c r="D213">
        <v>16444</v>
      </c>
      <c r="E213">
        <v>809</v>
      </c>
      <c r="F213">
        <v>4.9197275600000001</v>
      </c>
      <c r="G213">
        <v>1749.64</v>
      </c>
      <c r="H213">
        <v>2.1627000000000001</v>
      </c>
      <c r="I213">
        <v>48</v>
      </c>
      <c r="J213">
        <v>36.450800000000001</v>
      </c>
      <c r="K213">
        <v>5.9332509269999996</v>
      </c>
      <c r="L213">
        <v>15</v>
      </c>
      <c r="M213">
        <v>31.25</v>
      </c>
      <c r="N213">
        <v>14</v>
      </c>
      <c r="O213">
        <v>1</v>
      </c>
      <c r="P213">
        <v>16800</v>
      </c>
      <c r="Q213">
        <v>2000</v>
      </c>
      <c r="R213">
        <f>FacebookRaw[[#This Row],[Revenue_from_online]]+FacebookRaw[[#This Row],[Revenue_from_Offline]]</f>
        <v>18800</v>
      </c>
      <c r="S213">
        <f>FacebookRaw[[#This Row],[CPL_INR]]*FacebookRaw[[#This Row],[Leads]]</f>
        <v>1749.6384</v>
      </c>
      <c r="T213">
        <f>SUM(FacebookRaw[[#This Row],[Cost_INR]],FacebookRaw[[#This Row],[lead_cost]])</f>
        <v>3499.2784000000001</v>
      </c>
    </row>
    <row r="214" spans="1:20" x14ac:dyDescent="0.3">
      <c r="A214" s="22">
        <v>45385</v>
      </c>
      <c r="B214" t="s">
        <v>41</v>
      </c>
      <c r="C214" t="s">
        <v>44</v>
      </c>
      <c r="D214">
        <v>14901</v>
      </c>
      <c r="E214">
        <v>846</v>
      </c>
      <c r="F214">
        <v>5.6774713109999997</v>
      </c>
      <c r="G214">
        <v>1729.07</v>
      </c>
      <c r="H214">
        <v>2.0438000000000001</v>
      </c>
      <c r="I214">
        <v>54</v>
      </c>
      <c r="J214">
        <v>32.019799999999996</v>
      </c>
      <c r="K214">
        <v>6.3829787230000008</v>
      </c>
      <c r="L214">
        <v>18</v>
      </c>
      <c r="M214">
        <v>33.333333329999995</v>
      </c>
      <c r="N214">
        <v>11</v>
      </c>
      <c r="O214">
        <v>7</v>
      </c>
      <c r="P214">
        <v>13200</v>
      </c>
      <c r="Q214">
        <v>14000</v>
      </c>
      <c r="R214">
        <f>FacebookRaw[[#This Row],[Revenue_from_online]]+FacebookRaw[[#This Row],[Revenue_from_Offline]]</f>
        <v>27200</v>
      </c>
      <c r="S214">
        <f>FacebookRaw[[#This Row],[CPL_INR]]*FacebookRaw[[#This Row],[Leads]]</f>
        <v>1729.0691999999999</v>
      </c>
      <c r="T214">
        <f>SUM(FacebookRaw[[#This Row],[Cost_INR]],FacebookRaw[[#This Row],[lead_cost]])</f>
        <v>3458.1391999999996</v>
      </c>
    </row>
    <row r="215" spans="1:20" x14ac:dyDescent="0.3">
      <c r="A215" s="22">
        <v>45386</v>
      </c>
      <c r="B215" t="s">
        <v>41</v>
      </c>
      <c r="C215" t="s">
        <v>44</v>
      </c>
      <c r="D215">
        <v>17563</v>
      </c>
      <c r="E215">
        <v>748</v>
      </c>
      <c r="F215">
        <v>4.2589534819999999</v>
      </c>
      <c r="G215">
        <v>1710.35</v>
      </c>
      <c r="H215">
        <v>2.2866</v>
      </c>
      <c r="I215">
        <v>53</v>
      </c>
      <c r="J215">
        <v>32.270800000000001</v>
      </c>
      <c r="K215">
        <v>7.0855614969999996</v>
      </c>
      <c r="L215">
        <v>17</v>
      </c>
      <c r="M215">
        <v>32.075471700000001</v>
      </c>
      <c r="N215">
        <v>10</v>
      </c>
      <c r="O215">
        <v>7</v>
      </c>
      <c r="P215">
        <v>12000</v>
      </c>
      <c r="Q215">
        <v>14000</v>
      </c>
      <c r="R215">
        <f>FacebookRaw[[#This Row],[Revenue_from_online]]+FacebookRaw[[#This Row],[Revenue_from_Offline]]</f>
        <v>26000</v>
      </c>
      <c r="S215">
        <f>FacebookRaw[[#This Row],[CPL_INR]]*FacebookRaw[[#This Row],[Leads]]</f>
        <v>1710.3524</v>
      </c>
      <c r="T215">
        <f>SUM(FacebookRaw[[#This Row],[Cost_INR]],FacebookRaw[[#This Row],[lead_cost]])</f>
        <v>3420.7024000000001</v>
      </c>
    </row>
    <row r="216" spans="1:20" x14ac:dyDescent="0.3">
      <c r="A216" s="22">
        <v>45387</v>
      </c>
      <c r="B216" t="s">
        <v>41</v>
      </c>
      <c r="C216" t="s">
        <v>44</v>
      </c>
      <c r="D216">
        <v>14271</v>
      </c>
      <c r="E216">
        <v>796</v>
      </c>
      <c r="F216">
        <v>5.5777450770000003</v>
      </c>
      <c r="G216">
        <v>1919.21</v>
      </c>
      <c r="H216">
        <v>2.4110999999999998</v>
      </c>
      <c r="I216">
        <v>45</v>
      </c>
      <c r="J216">
        <v>42.649099999999997</v>
      </c>
      <c r="K216">
        <v>5.6532663320000003</v>
      </c>
      <c r="L216">
        <v>18</v>
      </c>
      <c r="M216">
        <v>40</v>
      </c>
      <c r="N216">
        <v>16</v>
      </c>
      <c r="O216">
        <v>2</v>
      </c>
      <c r="P216">
        <v>19200</v>
      </c>
      <c r="Q216">
        <v>4000</v>
      </c>
      <c r="R216">
        <f>FacebookRaw[[#This Row],[Revenue_from_online]]+FacebookRaw[[#This Row],[Revenue_from_Offline]]</f>
        <v>23200</v>
      </c>
      <c r="S216">
        <f>FacebookRaw[[#This Row],[CPL_INR]]*FacebookRaw[[#This Row],[Leads]]</f>
        <v>1919.2094999999999</v>
      </c>
      <c r="T216">
        <f>SUM(FacebookRaw[[#This Row],[Cost_INR]],FacebookRaw[[#This Row],[lead_cost]])</f>
        <v>3838.4195</v>
      </c>
    </row>
    <row r="217" spans="1:20" x14ac:dyDescent="0.3">
      <c r="A217" s="22">
        <v>45388</v>
      </c>
      <c r="B217" t="s">
        <v>41</v>
      </c>
      <c r="C217" t="s">
        <v>44</v>
      </c>
      <c r="D217">
        <v>16894</v>
      </c>
      <c r="E217">
        <v>791</v>
      </c>
      <c r="F217">
        <v>4.682135669</v>
      </c>
      <c r="G217">
        <v>1611.4</v>
      </c>
      <c r="H217">
        <v>2.0371999999999999</v>
      </c>
      <c r="I217">
        <v>48</v>
      </c>
      <c r="J217">
        <v>33.570799999999998</v>
      </c>
      <c r="K217">
        <v>6.0682680150000001</v>
      </c>
      <c r="L217">
        <v>16</v>
      </c>
      <c r="M217">
        <v>33.333333329999995</v>
      </c>
      <c r="N217">
        <v>10</v>
      </c>
      <c r="O217">
        <v>6</v>
      </c>
      <c r="P217">
        <v>12000</v>
      </c>
      <c r="Q217">
        <v>12000</v>
      </c>
      <c r="R217">
        <f>FacebookRaw[[#This Row],[Revenue_from_online]]+FacebookRaw[[#This Row],[Revenue_from_Offline]]</f>
        <v>24000</v>
      </c>
      <c r="S217">
        <f>FacebookRaw[[#This Row],[CPL_INR]]*FacebookRaw[[#This Row],[Leads]]</f>
        <v>1611.3984</v>
      </c>
      <c r="T217">
        <f>SUM(FacebookRaw[[#This Row],[Cost_INR]],FacebookRaw[[#This Row],[lead_cost]])</f>
        <v>3222.7984000000001</v>
      </c>
    </row>
    <row r="218" spans="1:20" x14ac:dyDescent="0.3">
      <c r="A218" s="22">
        <v>45389</v>
      </c>
      <c r="B218" t="s">
        <v>41</v>
      </c>
      <c r="C218" t="s">
        <v>44</v>
      </c>
      <c r="D218">
        <v>15062</v>
      </c>
      <c r="E218">
        <v>730</v>
      </c>
      <c r="F218">
        <v>4.8466339129999998</v>
      </c>
      <c r="G218">
        <v>1828.6</v>
      </c>
      <c r="H218">
        <v>2.5049000000000001</v>
      </c>
      <c r="I218">
        <v>45</v>
      </c>
      <c r="J218">
        <v>40.635599999999997</v>
      </c>
      <c r="K218">
        <v>6.1643835619999994</v>
      </c>
      <c r="L218">
        <v>17</v>
      </c>
      <c r="M218">
        <v>37.777777780000001</v>
      </c>
      <c r="N218">
        <v>10</v>
      </c>
      <c r="O218">
        <v>7</v>
      </c>
      <c r="P218">
        <v>12000</v>
      </c>
      <c r="Q218">
        <v>14000</v>
      </c>
      <c r="R218">
        <f>FacebookRaw[[#This Row],[Revenue_from_online]]+FacebookRaw[[#This Row],[Revenue_from_Offline]]</f>
        <v>26000</v>
      </c>
      <c r="S218">
        <f>FacebookRaw[[#This Row],[CPL_INR]]*FacebookRaw[[#This Row],[Leads]]</f>
        <v>1828.6019999999999</v>
      </c>
      <c r="T218">
        <f>SUM(FacebookRaw[[#This Row],[Cost_INR]],FacebookRaw[[#This Row],[lead_cost]])</f>
        <v>3657.2019999999998</v>
      </c>
    </row>
    <row r="219" spans="1:20" x14ac:dyDescent="0.3">
      <c r="A219" s="22">
        <v>45390</v>
      </c>
      <c r="B219" t="s">
        <v>41</v>
      </c>
      <c r="C219" t="s">
        <v>44</v>
      </c>
      <c r="D219">
        <v>16303</v>
      </c>
      <c r="E219">
        <v>887</v>
      </c>
      <c r="F219">
        <v>5.4407164330000004</v>
      </c>
      <c r="G219">
        <v>1531.79</v>
      </c>
      <c r="H219">
        <v>1.7269000000000001</v>
      </c>
      <c r="I219">
        <v>54</v>
      </c>
      <c r="J219">
        <v>28.366499999999998</v>
      </c>
      <c r="K219">
        <v>6.0879368660000006</v>
      </c>
      <c r="L219">
        <v>23</v>
      </c>
      <c r="M219">
        <v>42.592592590000002</v>
      </c>
      <c r="N219">
        <v>16</v>
      </c>
      <c r="O219">
        <v>7</v>
      </c>
      <c r="P219">
        <v>19200</v>
      </c>
      <c r="Q219">
        <v>14000</v>
      </c>
      <c r="R219">
        <f>FacebookRaw[[#This Row],[Revenue_from_online]]+FacebookRaw[[#This Row],[Revenue_from_Offline]]</f>
        <v>33200</v>
      </c>
      <c r="S219">
        <f>FacebookRaw[[#This Row],[CPL_INR]]*FacebookRaw[[#This Row],[Leads]]</f>
        <v>1531.7909999999999</v>
      </c>
      <c r="T219">
        <f>SUM(FacebookRaw[[#This Row],[Cost_INR]],FacebookRaw[[#This Row],[lead_cost]])</f>
        <v>3063.5810000000001</v>
      </c>
    </row>
    <row r="220" spans="1:20" x14ac:dyDescent="0.3">
      <c r="A220" s="22">
        <v>45391</v>
      </c>
      <c r="B220" t="s">
        <v>41</v>
      </c>
      <c r="C220" t="s">
        <v>44</v>
      </c>
      <c r="D220">
        <v>14159</v>
      </c>
      <c r="E220">
        <v>810</v>
      </c>
      <c r="F220">
        <v>5.7207429900000006</v>
      </c>
      <c r="G220">
        <v>1589.04</v>
      </c>
      <c r="H220">
        <v>1.9618</v>
      </c>
      <c r="I220">
        <v>54</v>
      </c>
      <c r="J220">
        <v>29.4267</v>
      </c>
      <c r="K220">
        <v>6.6666666670000003</v>
      </c>
      <c r="L220">
        <v>16</v>
      </c>
      <c r="M220">
        <v>29.629629629999997</v>
      </c>
      <c r="N220">
        <v>12</v>
      </c>
      <c r="O220">
        <v>4</v>
      </c>
      <c r="P220">
        <v>14400</v>
      </c>
      <c r="Q220">
        <v>8000</v>
      </c>
      <c r="R220">
        <f>FacebookRaw[[#This Row],[Revenue_from_online]]+FacebookRaw[[#This Row],[Revenue_from_Offline]]</f>
        <v>22400</v>
      </c>
      <c r="S220">
        <f>FacebookRaw[[#This Row],[CPL_INR]]*FacebookRaw[[#This Row],[Leads]]</f>
        <v>1589.0418</v>
      </c>
      <c r="T220">
        <f>SUM(FacebookRaw[[#This Row],[Cost_INR]],FacebookRaw[[#This Row],[lead_cost]])</f>
        <v>3178.0817999999999</v>
      </c>
    </row>
    <row r="221" spans="1:20" x14ac:dyDescent="0.3">
      <c r="A221" s="22">
        <v>45392</v>
      </c>
      <c r="B221" t="s">
        <v>41</v>
      </c>
      <c r="C221" t="s">
        <v>44</v>
      </c>
      <c r="D221">
        <v>16284</v>
      </c>
      <c r="E221">
        <v>751</v>
      </c>
      <c r="F221">
        <v>4.6118889709999999</v>
      </c>
      <c r="G221">
        <v>1983.94</v>
      </c>
      <c r="H221">
        <v>2.6417000000000002</v>
      </c>
      <c r="I221">
        <v>51</v>
      </c>
      <c r="J221">
        <v>38.900799999999997</v>
      </c>
      <c r="K221">
        <v>6.7909454059999996</v>
      </c>
      <c r="L221">
        <v>24</v>
      </c>
      <c r="M221">
        <v>47.058823529999998</v>
      </c>
      <c r="N221">
        <v>17</v>
      </c>
      <c r="O221">
        <v>7</v>
      </c>
      <c r="P221">
        <v>20400</v>
      </c>
      <c r="Q221">
        <v>14000</v>
      </c>
      <c r="R221">
        <f>FacebookRaw[[#This Row],[Revenue_from_online]]+FacebookRaw[[#This Row],[Revenue_from_Offline]]</f>
        <v>34400</v>
      </c>
      <c r="S221">
        <f>FacebookRaw[[#This Row],[CPL_INR]]*FacebookRaw[[#This Row],[Leads]]</f>
        <v>1983.9407999999999</v>
      </c>
      <c r="T221">
        <f>SUM(FacebookRaw[[#This Row],[Cost_INR]],FacebookRaw[[#This Row],[lead_cost]])</f>
        <v>3967.8807999999999</v>
      </c>
    </row>
    <row r="222" spans="1:20" x14ac:dyDescent="0.3">
      <c r="A222" s="22">
        <v>45393</v>
      </c>
      <c r="B222" t="s">
        <v>41</v>
      </c>
      <c r="C222" t="s">
        <v>44</v>
      </c>
      <c r="D222">
        <v>16017</v>
      </c>
      <c r="E222">
        <v>809</v>
      </c>
      <c r="F222">
        <v>5.0508834359999994</v>
      </c>
      <c r="G222">
        <v>1505.95</v>
      </c>
      <c r="H222">
        <v>1.8614999999999999</v>
      </c>
      <c r="I222">
        <v>48</v>
      </c>
      <c r="J222">
        <v>31.373999999999999</v>
      </c>
      <c r="K222">
        <v>5.9332509269999996</v>
      </c>
      <c r="L222">
        <v>17</v>
      </c>
      <c r="M222">
        <v>35.416666670000005</v>
      </c>
      <c r="N222">
        <v>10</v>
      </c>
      <c r="O222">
        <v>7</v>
      </c>
      <c r="P222">
        <v>12000</v>
      </c>
      <c r="Q222">
        <v>14000</v>
      </c>
      <c r="R222">
        <f>FacebookRaw[[#This Row],[Revenue_from_online]]+FacebookRaw[[#This Row],[Revenue_from_Offline]]</f>
        <v>26000</v>
      </c>
      <c r="S222">
        <f>FacebookRaw[[#This Row],[CPL_INR]]*FacebookRaw[[#This Row],[Leads]]</f>
        <v>1505.952</v>
      </c>
      <c r="T222">
        <f>SUM(FacebookRaw[[#This Row],[Cost_INR]],FacebookRaw[[#This Row],[lead_cost]])</f>
        <v>3011.902</v>
      </c>
    </row>
    <row r="223" spans="1:20" x14ac:dyDescent="0.3">
      <c r="A223" s="22">
        <v>45394</v>
      </c>
      <c r="B223" t="s">
        <v>41</v>
      </c>
      <c r="C223" t="s">
        <v>44</v>
      </c>
      <c r="D223">
        <v>15123</v>
      </c>
      <c r="E223">
        <v>893</v>
      </c>
      <c r="F223">
        <v>5.9049130459999999</v>
      </c>
      <c r="G223">
        <v>1945.12</v>
      </c>
      <c r="H223">
        <v>2.1781999999999999</v>
      </c>
      <c r="I223">
        <v>46</v>
      </c>
      <c r="J223">
        <v>42.285200000000003</v>
      </c>
      <c r="K223">
        <v>5.151175812</v>
      </c>
      <c r="L223">
        <v>19</v>
      </c>
      <c r="M223">
        <v>41.304347829999998</v>
      </c>
      <c r="N223">
        <v>19</v>
      </c>
      <c r="O223">
        <v>0</v>
      </c>
      <c r="P223">
        <v>22800</v>
      </c>
      <c r="Q223">
        <v>0</v>
      </c>
      <c r="R223">
        <f>FacebookRaw[[#This Row],[Revenue_from_online]]+FacebookRaw[[#This Row],[Revenue_from_Offline]]</f>
        <v>22800</v>
      </c>
      <c r="S223">
        <f>FacebookRaw[[#This Row],[CPL_INR]]*FacebookRaw[[#This Row],[Leads]]</f>
        <v>1945.1192000000001</v>
      </c>
      <c r="T223">
        <f>SUM(FacebookRaw[[#This Row],[Cost_INR]],FacebookRaw[[#This Row],[lead_cost]])</f>
        <v>3890.2392</v>
      </c>
    </row>
    <row r="224" spans="1:20" x14ac:dyDescent="0.3">
      <c r="A224" s="22">
        <v>45395</v>
      </c>
      <c r="B224" t="s">
        <v>41</v>
      </c>
      <c r="C224" t="s">
        <v>44</v>
      </c>
      <c r="D224">
        <v>16089</v>
      </c>
      <c r="E224">
        <v>790</v>
      </c>
      <c r="F224">
        <v>4.9101870839999995</v>
      </c>
      <c r="G224">
        <v>1864.4</v>
      </c>
      <c r="H224">
        <v>2.36</v>
      </c>
      <c r="I224">
        <v>51</v>
      </c>
      <c r="J224">
        <v>36.556899999999999</v>
      </c>
      <c r="K224">
        <v>6.4556962029999996</v>
      </c>
      <c r="L224">
        <v>19</v>
      </c>
      <c r="M224">
        <v>37.254901959999998</v>
      </c>
      <c r="N224">
        <v>16</v>
      </c>
      <c r="O224">
        <v>3</v>
      </c>
      <c r="P224">
        <v>19200</v>
      </c>
      <c r="Q224">
        <v>6000</v>
      </c>
      <c r="R224">
        <f>FacebookRaw[[#This Row],[Revenue_from_online]]+FacebookRaw[[#This Row],[Revenue_from_Offline]]</f>
        <v>25200</v>
      </c>
      <c r="S224">
        <f>FacebookRaw[[#This Row],[CPL_INR]]*FacebookRaw[[#This Row],[Leads]]</f>
        <v>1864.4018999999998</v>
      </c>
      <c r="T224">
        <f>SUM(FacebookRaw[[#This Row],[Cost_INR]],FacebookRaw[[#This Row],[lead_cost]])</f>
        <v>3728.8018999999999</v>
      </c>
    </row>
    <row r="225" spans="1:20" x14ac:dyDescent="0.3">
      <c r="A225" s="22">
        <v>45396</v>
      </c>
      <c r="B225" t="s">
        <v>41</v>
      </c>
      <c r="C225" t="s">
        <v>44</v>
      </c>
      <c r="D225">
        <v>14583</v>
      </c>
      <c r="E225">
        <v>783</v>
      </c>
      <c r="F225">
        <v>5.3692655829999998</v>
      </c>
      <c r="G225">
        <v>1786.17</v>
      </c>
      <c r="H225">
        <v>2.2812000000000001</v>
      </c>
      <c r="I225">
        <v>47</v>
      </c>
      <c r="J225">
        <v>38.003599999999999</v>
      </c>
      <c r="K225">
        <v>6.0025542780000007</v>
      </c>
      <c r="L225">
        <v>15</v>
      </c>
      <c r="M225">
        <v>31.914893620000001</v>
      </c>
      <c r="N225">
        <v>14</v>
      </c>
      <c r="O225">
        <v>1</v>
      </c>
      <c r="P225">
        <v>16800</v>
      </c>
      <c r="Q225">
        <v>2000</v>
      </c>
      <c r="R225">
        <f>FacebookRaw[[#This Row],[Revenue_from_online]]+FacebookRaw[[#This Row],[Revenue_from_Offline]]</f>
        <v>18800</v>
      </c>
      <c r="S225">
        <f>FacebookRaw[[#This Row],[CPL_INR]]*FacebookRaw[[#This Row],[Leads]]</f>
        <v>1786.1692</v>
      </c>
      <c r="T225">
        <f>SUM(FacebookRaw[[#This Row],[Cost_INR]],FacebookRaw[[#This Row],[lead_cost]])</f>
        <v>3572.3392000000003</v>
      </c>
    </row>
    <row r="226" spans="1:20" x14ac:dyDescent="0.3">
      <c r="A226" s="22">
        <v>45397</v>
      </c>
      <c r="B226" t="s">
        <v>41</v>
      </c>
      <c r="C226" t="s">
        <v>44</v>
      </c>
      <c r="D226">
        <v>17976</v>
      </c>
      <c r="E226">
        <v>841</v>
      </c>
      <c r="F226">
        <v>4.6784601690000001</v>
      </c>
      <c r="G226">
        <v>1654.91</v>
      </c>
      <c r="H226">
        <v>1.9678</v>
      </c>
      <c r="I226">
        <v>47</v>
      </c>
      <c r="J226">
        <v>35.210900000000002</v>
      </c>
      <c r="K226">
        <v>5.5885850179999998</v>
      </c>
      <c r="L226">
        <v>22</v>
      </c>
      <c r="M226">
        <v>46.808510640000002</v>
      </c>
      <c r="N226">
        <v>11</v>
      </c>
      <c r="O226">
        <v>11</v>
      </c>
      <c r="P226">
        <v>13200</v>
      </c>
      <c r="Q226">
        <v>22000</v>
      </c>
      <c r="R226">
        <f>FacebookRaw[[#This Row],[Revenue_from_online]]+FacebookRaw[[#This Row],[Revenue_from_Offline]]</f>
        <v>35200</v>
      </c>
      <c r="S226">
        <f>FacebookRaw[[#This Row],[CPL_INR]]*FacebookRaw[[#This Row],[Leads]]</f>
        <v>1654.9123000000002</v>
      </c>
      <c r="T226">
        <f>SUM(FacebookRaw[[#This Row],[Cost_INR]],FacebookRaw[[#This Row],[lead_cost]])</f>
        <v>3309.8223000000003</v>
      </c>
    </row>
    <row r="227" spans="1:20" x14ac:dyDescent="0.3">
      <c r="A227" s="22">
        <v>45398</v>
      </c>
      <c r="B227" t="s">
        <v>41</v>
      </c>
      <c r="C227" t="s">
        <v>44</v>
      </c>
      <c r="D227">
        <v>16071</v>
      </c>
      <c r="E227">
        <v>719</v>
      </c>
      <c r="F227">
        <v>4.4738970820000006</v>
      </c>
      <c r="G227">
        <v>1723.08</v>
      </c>
      <c r="H227">
        <v>2.3965000000000001</v>
      </c>
      <c r="I227">
        <v>45</v>
      </c>
      <c r="J227">
        <v>38.290700000000001</v>
      </c>
      <c r="K227">
        <v>6.2586926289999996</v>
      </c>
      <c r="L227">
        <v>23</v>
      </c>
      <c r="M227">
        <v>51.111111109999996</v>
      </c>
      <c r="N227">
        <v>17</v>
      </c>
      <c r="O227">
        <v>6</v>
      </c>
      <c r="P227">
        <v>20400</v>
      </c>
      <c r="Q227">
        <v>12000</v>
      </c>
      <c r="R227">
        <f>FacebookRaw[[#This Row],[Revenue_from_online]]+FacebookRaw[[#This Row],[Revenue_from_Offline]]</f>
        <v>32400</v>
      </c>
      <c r="S227">
        <f>FacebookRaw[[#This Row],[CPL_INR]]*FacebookRaw[[#This Row],[Leads]]</f>
        <v>1723.0815</v>
      </c>
      <c r="T227">
        <f>SUM(FacebookRaw[[#This Row],[Cost_INR]],FacebookRaw[[#This Row],[lead_cost]])</f>
        <v>3446.1615000000002</v>
      </c>
    </row>
    <row r="228" spans="1:20" x14ac:dyDescent="0.3">
      <c r="A228" s="22">
        <v>45399</v>
      </c>
      <c r="B228" t="s">
        <v>41</v>
      </c>
      <c r="C228" t="s">
        <v>44</v>
      </c>
      <c r="D228">
        <v>14371</v>
      </c>
      <c r="E228">
        <v>885</v>
      </c>
      <c r="F228">
        <v>6.1582353349999996</v>
      </c>
      <c r="G228">
        <v>1810.17</v>
      </c>
      <c r="H228">
        <v>2.0453999999999999</v>
      </c>
      <c r="I228">
        <v>54</v>
      </c>
      <c r="J228">
        <v>33.521700000000003</v>
      </c>
      <c r="K228">
        <v>6.1016949149999995</v>
      </c>
      <c r="L228">
        <v>17</v>
      </c>
      <c r="M228">
        <v>31.481481479999999</v>
      </c>
      <c r="N228">
        <v>14</v>
      </c>
      <c r="O228">
        <v>3</v>
      </c>
      <c r="P228">
        <v>16800</v>
      </c>
      <c r="Q228">
        <v>6000</v>
      </c>
      <c r="R228">
        <f>FacebookRaw[[#This Row],[Revenue_from_online]]+FacebookRaw[[#This Row],[Revenue_from_Offline]]</f>
        <v>22800</v>
      </c>
      <c r="S228">
        <f>FacebookRaw[[#This Row],[CPL_INR]]*FacebookRaw[[#This Row],[Leads]]</f>
        <v>1810.1718000000001</v>
      </c>
      <c r="T228">
        <f>SUM(FacebookRaw[[#This Row],[Cost_INR]],FacebookRaw[[#This Row],[lead_cost]])</f>
        <v>3620.3418000000001</v>
      </c>
    </row>
    <row r="229" spans="1:20" x14ac:dyDescent="0.3">
      <c r="A229" s="22">
        <v>45400</v>
      </c>
      <c r="B229" t="s">
        <v>41</v>
      </c>
      <c r="C229" t="s">
        <v>44</v>
      </c>
      <c r="D229">
        <v>14143</v>
      </c>
      <c r="E229">
        <v>766</v>
      </c>
      <c r="F229">
        <v>5.4161069079999997</v>
      </c>
      <c r="G229">
        <v>1520.98</v>
      </c>
      <c r="H229">
        <v>1.9856</v>
      </c>
      <c r="I229">
        <v>48</v>
      </c>
      <c r="J229">
        <v>31.687100000000001</v>
      </c>
      <c r="K229">
        <v>6.2663185380000002</v>
      </c>
      <c r="L229">
        <v>19</v>
      </c>
      <c r="M229">
        <v>39.583333329999995</v>
      </c>
      <c r="N229">
        <v>12</v>
      </c>
      <c r="O229">
        <v>7</v>
      </c>
      <c r="P229">
        <v>14400</v>
      </c>
      <c r="Q229">
        <v>14000</v>
      </c>
      <c r="R229">
        <f>FacebookRaw[[#This Row],[Revenue_from_online]]+FacebookRaw[[#This Row],[Revenue_from_Offline]]</f>
        <v>28400</v>
      </c>
      <c r="S229">
        <f>FacebookRaw[[#This Row],[CPL_INR]]*FacebookRaw[[#This Row],[Leads]]</f>
        <v>1520.9808</v>
      </c>
      <c r="T229">
        <f>SUM(FacebookRaw[[#This Row],[Cost_INR]],FacebookRaw[[#This Row],[lead_cost]])</f>
        <v>3041.9607999999998</v>
      </c>
    </row>
    <row r="230" spans="1:20" x14ac:dyDescent="0.3">
      <c r="A230" s="22">
        <v>45401</v>
      </c>
      <c r="B230" t="s">
        <v>41</v>
      </c>
      <c r="C230" t="s">
        <v>44</v>
      </c>
      <c r="D230">
        <v>16532</v>
      </c>
      <c r="E230">
        <v>745</v>
      </c>
      <c r="F230">
        <v>4.5064118070000001</v>
      </c>
      <c r="G230">
        <v>1901.23</v>
      </c>
      <c r="H230">
        <v>2.552</v>
      </c>
      <c r="I230">
        <v>48</v>
      </c>
      <c r="J230">
        <v>39.609000000000002</v>
      </c>
      <c r="K230">
        <v>6.44295302</v>
      </c>
      <c r="L230">
        <v>21</v>
      </c>
      <c r="M230">
        <v>43.75</v>
      </c>
      <c r="N230">
        <v>19</v>
      </c>
      <c r="O230">
        <v>2</v>
      </c>
      <c r="P230">
        <v>22800</v>
      </c>
      <c r="Q230">
        <v>4000</v>
      </c>
      <c r="R230">
        <f>FacebookRaw[[#This Row],[Revenue_from_online]]+FacebookRaw[[#This Row],[Revenue_from_Offline]]</f>
        <v>26800</v>
      </c>
      <c r="S230">
        <f>FacebookRaw[[#This Row],[CPL_INR]]*FacebookRaw[[#This Row],[Leads]]</f>
        <v>1901.232</v>
      </c>
      <c r="T230">
        <f>SUM(FacebookRaw[[#This Row],[Cost_INR]],FacebookRaw[[#This Row],[lead_cost]])</f>
        <v>3802.462</v>
      </c>
    </row>
    <row r="231" spans="1:20" x14ac:dyDescent="0.3">
      <c r="A231" s="22">
        <v>45402</v>
      </c>
      <c r="B231" t="s">
        <v>41</v>
      </c>
      <c r="C231" t="s">
        <v>44</v>
      </c>
      <c r="D231">
        <v>15669</v>
      </c>
      <c r="E231">
        <v>804</v>
      </c>
      <c r="F231">
        <v>5.1311506799999993</v>
      </c>
      <c r="G231">
        <v>1911.47</v>
      </c>
      <c r="H231">
        <v>2.3774999999999999</v>
      </c>
      <c r="I231">
        <v>54</v>
      </c>
      <c r="J231">
        <v>35.397599999999997</v>
      </c>
      <c r="K231">
        <v>6.7164179099999997</v>
      </c>
      <c r="L231">
        <v>17</v>
      </c>
      <c r="M231">
        <v>31.481481479999999</v>
      </c>
      <c r="N231">
        <v>15</v>
      </c>
      <c r="O231">
        <v>2</v>
      </c>
      <c r="P231">
        <v>18000</v>
      </c>
      <c r="Q231">
        <v>4000</v>
      </c>
      <c r="R231">
        <f>FacebookRaw[[#This Row],[Revenue_from_online]]+FacebookRaw[[#This Row],[Revenue_from_Offline]]</f>
        <v>22000</v>
      </c>
      <c r="S231">
        <f>FacebookRaw[[#This Row],[CPL_INR]]*FacebookRaw[[#This Row],[Leads]]</f>
        <v>1911.4703999999999</v>
      </c>
      <c r="T231">
        <f>SUM(FacebookRaw[[#This Row],[Cost_INR]],FacebookRaw[[#This Row],[lead_cost]])</f>
        <v>3822.9404</v>
      </c>
    </row>
    <row r="232" spans="1:20" x14ac:dyDescent="0.3">
      <c r="A232" s="22">
        <v>45403</v>
      </c>
      <c r="B232" t="s">
        <v>41</v>
      </c>
      <c r="C232" t="s">
        <v>44</v>
      </c>
      <c r="D232">
        <v>17430</v>
      </c>
      <c r="E232">
        <v>740</v>
      </c>
      <c r="F232">
        <v>4.245553643</v>
      </c>
      <c r="G232">
        <v>1883.22</v>
      </c>
      <c r="H232">
        <v>2.5449000000000002</v>
      </c>
      <c r="I232">
        <v>45</v>
      </c>
      <c r="J232">
        <v>41.849299999999999</v>
      </c>
      <c r="K232">
        <v>6.0810810809999998</v>
      </c>
      <c r="L232">
        <v>22</v>
      </c>
      <c r="M232">
        <v>48.888888889999997</v>
      </c>
      <c r="N232">
        <v>18</v>
      </c>
      <c r="O232">
        <v>4</v>
      </c>
      <c r="P232">
        <v>21600</v>
      </c>
      <c r="Q232">
        <v>8000</v>
      </c>
      <c r="R232">
        <f>FacebookRaw[[#This Row],[Revenue_from_online]]+FacebookRaw[[#This Row],[Revenue_from_Offline]]</f>
        <v>29600</v>
      </c>
      <c r="S232">
        <f>FacebookRaw[[#This Row],[CPL_INR]]*FacebookRaw[[#This Row],[Leads]]</f>
        <v>1883.2184999999999</v>
      </c>
      <c r="T232">
        <f>SUM(FacebookRaw[[#This Row],[Cost_INR]],FacebookRaw[[#This Row],[lead_cost]])</f>
        <v>3766.4385000000002</v>
      </c>
    </row>
    <row r="233" spans="1:20" x14ac:dyDescent="0.3">
      <c r="A233" s="22">
        <v>45404</v>
      </c>
      <c r="B233" t="s">
        <v>41</v>
      </c>
      <c r="C233" t="s">
        <v>44</v>
      </c>
      <c r="D233">
        <v>17997</v>
      </c>
      <c r="E233">
        <v>871</v>
      </c>
      <c r="F233">
        <v>4.8396955049999999</v>
      </c>
      <c r="G233">
        <v>1673.77</v>
      </c>
      <c r="H233">
        <v>1.9217</v>
      </c>
      <c r="I233">
        <v>52</v>
      </c>
      <c r="J233">
        <v>32.187899999999999</v>
      </c>
      <c r="K233">
        <v>5.9701492539999998</v>
      </c>
      <c r="L233">
        <v>23</v>
      </c>
      <c r="M233">
        <v>44.23076923</v>
      </c>
      <c r="N233">
        <v>17</v>
      </c>
      <c r="O233">
        <v>6</v>
      </c>
      <c r="P233">
        <v>20400</v>
      </c>
      <c r="Q233">
        <v>12000</v>
      </c>
      <c r="R233">
        <f>FacebookRaw[[#This Row],[Revenue_from_online]]+FacebookRaw[[#This Row],[Revenue_from_Offline]]</f>
        <v>32400</v>
      </c>
      <c r="S233">
        <f>FacebookRaw[[#This Row],[CPL_INR]]*FacebookRaw[[#This Row],[Leads]]</f>
        <v>1673.7708</v>
      </c>
      <c r="T233">
        <f>SUM(FacebookRaw[[#This Row],[Cost_INR]],FacebookRaw[[#This Row],[lead_cost]])</f>
        <v>3347.5407999999998</v>
      </c>
    </row>
    <row r="234" spans="1:20" x14ac:dyDescent="0.3">
      <c r="A234" s="22">
        <v>45405</v>
      </c>
      <c r="B234" t="s">
        <v>41</v>
      </c>
      <c r="C234" t="s">
        <v>44</v>
      </c>
      <c r="D234">
        <v>16126</v>
      </c>
      <c r="E234">
        <v>731</v>
      </c>
      <c r="F234">
        <v>4.5330522140000005</v>
      </c>
      <c r="G234">
        <v>1973.93</v>
      </c>
      <c r="H234">
        <v>2.7002999999999999</v>
      </c>
      <c r="I234">
        <v>49</v>
      </c>
      <c r="J234">
        <v>40.284300000000002</v>
      </c>
      <c r="K234">
        <v>6.7031463750000002</v>
      </c>
      <c r="L234">
        <v>22</v>
      </c>
      <c r="M234">
        <v>44.897959180000001</v>
      </c>
      <c r="N234">
        <v>16</v>
      </c>
      <c r="O234">
        <v>6</v>
      </c>
      <c r="P234">
        <v>19200</v>
      </c>
      <c r="Q234">
        <v>12000</v>
      </c>
      <c r="R234">
        <f>FacebookRaw[[#This Row],[Revenue_from_online]]+FacebookRaw[[#This Row],[Revenue_from_Offline]]</f>
        <v>31200</v>
      </c>
      <c r="S234">
        <f>FacebookRaw[[#This Row],[CPL_INR]]*FacebookRaw[[#This Row],[Leads]]</f>
        <v>1973.9307000000001</v>
      </c>
      <c r="T234">
        <f>SUM(FacebookRaw[[#This Row],[Cost_INR]],FacebookRaw[[#This Row],[lead_cost]])</f>
        <v>3947.8607000000002</v>
      </c>
    </row>
    <row r="235" spans="1:20" x14ac:dyDescent="0.3">
      <c r="A235" s="22">
        <v>45406</v>
      </c>
      <c r="B235" t="s">
        <v>41</v>
      </c>
      <c r="C235" t="s">
        <v>44</v>
      </c>
      <c r="D235">
        <v>17797</v>
      </c>
      <c r="E235">
        <v>796</v>
      </c>
      <c r="F235">
        <v>4.4726639319999997</v>
      </c>
      <c r="G235">
        <v>1962.12</v>
      </c>
      <c r="H235">
        <v>2.4649999999999999</v>
      </c>
      <c r="I235">
        <v>47</v>
      </c>
      <c r="J235">
        <v>41.747199999999999</v>
      </c>
      <c r="K235">
        <v>5.9045226130000001</v>
      </c>
      <c r="L235">
        <v>15</v>
      </c>
      <c r="M235">
        <v>31.914893620000001</v>
      </c>
      <c r="N235">
        <v>14</v>
      </c>
      <c r="O235">
        <v>1</v>
      </c>
      <c r="P235">
        <v>16800</v>
      </c>
      <c r="Q235">
        <v>2000</v>
      </c>
      <c r="R235">
        <f>FacebookRaw[[#This Row],[Revenue_from_online]]+FacebookRaw[[#This Row],[Revenue_from_Offline]]</f>
        <v>18800</v>
      </c>
      <c r="S235">
        <f>FacebookRaw[[#This Row],[CPL_INR]]*FacebookRaw[[#This Row],[Leads]]</f>
        <v>1962.1184000000001</v>
      </c>
      <c r="T235">
        <f>SUM(FacebookRaw[[#This Row],[Cost_INR]],FacebookRaw[[#This Row],[lead_cost]])</f>
        <v>3924.2384000000002</v>
      </c>
    </row>
    <row r="236" spans="1:20" x14ac:dyDescent="0.3">
      <c r="A236" s="22">
        <v>45407</v>
      </c>
      <c r="B236" t="s">
        <v>41</v>
      </c>
      <c r="C236" t="s">
        <v>44</v>
      </c>
      <c r="D236">
        <v>15340</v>
      </c>
      <c r="E236">
        <v>832</v>
      </c>
      <c r="F236">
        <v>5.4237288139999995</v>
      </c>
      <c r="G236">
        <v>1894.07</v>
      </c>
      <c r="H236">
        <v>2.2765</v>
      </c>
      <c r="I236">
        <v>53</v>
      </c>
      <c r="J236">
        <v>35.737200000000001</v>
      </c>
      <c r="K236">
        <v>6.370192308</v>
      </c>
      <c r="L236">
        <v>24</v>
      </c>
      <c r="M236">
        <v>45.283018869999999</v>
      </c>
      <c r="N236">
        <v>12</v>
      </c>
      <c r="O236">
        <v>12</v>
      </c>
      <c r="P236">
        <v>14400</v>
      </c>
      <c r="Q236">
        <v>24000</v>
      </c>
      <c r="R236">
        <f>FacebookRaw[[#This Row],[Revenue_from_online]]+FacebookRaw[[#This Row],[Revenue_from_Offline]]</f>
        <v>38400</v>
      </c>
      <c r="S236">
        <f>FacebookRaw[[#This Row],[CPL_INR]]*FacebookRaw[[#This Row],[Leads]]</f>
        <v>1894.0716</v>
      </c>
      <c r="T236">
        <f>SUM(FacebookRaw[[#This Row],[Cost_INR]],FacebookRaw[[#This Row],[lead_cost]])</f>
        <v>3788.1415999999999</v>
      </c>
    </row>
    <row r="237" spans="1:20" x14ac:dyDescent="0.3">
      <c r="A237" s="22">
        <v>45408</v>
      </c>
      <c r="B237" t="s">
        <v>41</v>
      </c>
      <c r="C237" t="s">
        <v>44</v>
      </c>
      <c r="D237">
        <v>15195</v>
      </c>
      <c r="E237">
        <v>740</v>
      </c>
      <c r="F237">
        <v>4.8700230339999999</v>
      </c>
      <c r="G237">
        <v>1562</v>
      </c>
      <c r="H237">
        <v>2.1107999999999998</v>
      </c>
      <c r="I237">
        <v>46</v>
      </c>
      <c r="J237">
        <v>33.956499999999998</v>
      </c>
      <c r="K237">
        <v>6.2162162160000003</v>
      </c>
      <c r="L237">
        <v>19</v>
      </c>
      <c r="M237">
        <v>41.304347829999998</v>
      </c>
      <c r="N237">
        <v>10</v>
      </c>
      <c r="O237">
        <v>9</v>
      </c>
      <c r="P237">
        <v>12000</v>
      </c>
      <c r="Q237">
        <v>18000</v>
      </c>
      <c r="R237">
        <f>FacebookRaw[[#This Row],[Revenue_from_online]]+FacebookRaw[[#This Row],[Revenue_from_Offline]]</f>
        <v>30000</v>
      </c>
      <c r="S237">
        <f>FacebookRaw[[#This Row],[CPL_INR]]*FacebookRaw[[#This Row],[Leads]]</f>
        <v>1561.999</v>
      </c>
      <c r="T237">
        <f>SUM(FacebookRaw[[#This Row],[Cost_INR]],FacebookRaw[[#This Row],[lead_cost]])</f>
        <v>3123.9989999999998</v>
      </c>
    </row>
    <row r="238" spans="1:20" x14ac:dyDescent="0.3">
      <c r="A238" s="22">
        <v>45409</v>
      </c>
      <c r="B238" t="s">
        <v>41</v>
      </c>
      <c r="C238" t="s">
        <v>44</v>
      </c>
      <c r="D238">
        <v>15380</v>
      </c>
      <c r="E238">
        <v>803</v>
      </c>
      <c r="F238">
        <v>5.2210663200000003</v>
      </c>
      <c r="G238">
        <v>1743.41</v>
      </c>
      <c r="H238">
        <v>2.1711</v>
      </c>
      <c r="I238">
        <v>51</v>
      </c>
      <c r="J238">
        <v>34.1845</v>
      </c>
      <c r="K238">
        <v>6.3511830640000007</v>
      </c>
      <c r="L238">
        <v>23</v>
      </c>
      <c r="M238">
        <v>45.098039220000004</v>
      </c>
      <c r="N238">
        <v>10</v>
      </c>
      <c r="O238">
        <v>13</v>
      </c>
      <c r="P238">
        <v>12000</v>
      </c>
      <c r="Q238">
        <v>26000</v>
      </c>
      <c r="R238">
        <f>FacebookRaw[[#This Row],[Revenue_from_online]]+FacebookRaw[[#This Row],[Revenue_from_Offline]]</f>
        <v>38000</v>
      </c>
      <c r="S238">
        <f>FacebookRaw[[#This Row],[CPL_INR]]*FacebookRaw[[#This Row],[Leads]]</f>
        <v>1743.4095</v>
      </c>
      <c r="T238">
        <f>SUM(FacebookRaw[[#This Row],[Cost_INR]],FacebookRaw[[#This Row],[lead_cost]])</f>
        <v>3486.8195000000001</v>
      </c>
    </row>
    <row r="239" spans="1:20" x14ac:dyDescent="0.3">
      <c r="A239" s="22">
        <v>45410</v>
      </c>
      <c r="B239" t="s">
        <v>41</v>
      </c>
      <c r="C239" t="s">
        <v>44</v>
      </c>
      <c r="D239">
        <v>17257</v>
      </c>
      <c r="E239">
        <v>898</v>
      </c>
      <c r="F239">
        <v>5.2036854610000001</v>
      </c>
      <c r="G239">
        <v>1655.45</v>
      </c>
      <c r="H239">
        <v>1.8434999999999999</v>
      </c>
      <c r="I239">
        <v>52</v>
      </c>
      <c r="J239">
        <v>31.835599999999999</v>
      </c>
      <c r="K239">
        <v>5.7906458799999996</v>
      </c>
      <c r="L239">
        <v>24</v>
      </c>
      <c r="M239">
        <v>46.15384615</v>
      </c>
      <c r="N239">
        <v>11</v>
      </c>
      <c r="O239">
        <v>13</v>
      </c>
      <c r="P239">
        <v>13200</v>
      </c>
      <c r="Q239">
        <v>26000</v>
      </c>
      <c r="R239">
        <f>FacebookRaw[[#This Row],[Revenue_from_online]]+FacebookRaw[[#This Row],[Revenue_from_Offline]]</f>
        <v>39200</v>
      </c>
      <c r="S239">
        <f>FacebookRaw[[#This Row],[CPL_INR]]*FacebookRaw[[#This Row],[Leads]]</f>
        <v>1655.4512</v>
      </c>
      <c r="T239">
        <f>SUM(FacebookRaw[[#This Row],[Cost_INR]],FacebookRaw[[#This Row],[lead_cost]])</f>
        <v>3310.9012000000002</v>
      </c>
    </row>
    <row r="240" spans="1:20" x14ac:dyDescent="0.3">
      <c r="A240" s="22">
        <v>45411</v>
      </c>
      <c r="B240" t="s">
        <v>41</v>
      </c>
      <c r="C240" t="s">
        <v>44</v>
      </c>
      <c r="D240">
        <v>16013</v>
      </c>
      <c r="E240">
        <v>867</v>
      </c>
      <c r="F240">
        <v>5.41435084</v>
      </c>
      <c r="G240">
        <v>1945.62</v>
      </c>
      <c r="H240">
        <v>2.2441</v>
      </c>
      <c r="I240">
        <v>53</v>
      </c>
      <c r="J240">
        <v>36.709800000000001</v>
      </c>
      <c r="K240">
        <v>6.1130334490000005</v>
      </c>
      <c r="L240">
        <v>16</v>
      </c>
      <c r="M240">
        <v>30.18867925</v>
      </c>
      <c r="N240">
        <v>14</v>
      </c>
      <c r="O240">
        <v>2</v>
      </c>
      <c r="P240">
        <v>16800</v>
      </c>
      <c r="Q240">
        <v>4000</v>
      </c>
      <c r="R240">
        <f>FacebookRaw[[#This Row],[Revenue_from_online]]+FacebookRaw[[#This Row],[Revenue_from_Offline]]</f>
        <v>20800</v>
      </c>
      <c r="S240">
        <f>FacebookRaw[[#This Row],[CPL_INR]]*FacebookRaw[[#This Row],[Leads]]</f>
        <v>1945.6194</v>
      </c>
      <c r="T240">
        <f>SUM(FacebookRaw[[#This Row],[Cost_INR]],FacebookRaw[[#This Row],[lead_cost]])</f>
        <v>3891.2393999999999</v>
      </c>
    </row>
    <row r="241" spans="1:20" x14ac:dyDescent="0.3">
      <c r="A241" s="22">
        <v>45412</v>
      </c>
      <c r="B241" t="s">
        <v>41</v>
      </c>
      <c r="C241" t="s">
        <v>44</v>
      </c>
      <c r="D241">
        <v>14885</v>
      </c>
      <c r="E241">
        <v>706</v>
      </c>
      <c r="F241">
        <v>4.7430298959999995</v>
      </c>
      <c r="G241">
        <v>1986.59</v>
      </c>
      <c r="H241">
        <v>2.8138999999999998</v>
      </c>
      <c r="I241">
        <v>51</v>
      </c>
      <c r="J241">
        <v>38.9527</v>
      </c>
      <c r="K241">
        <v>7.2237960340000003</v>
      </c>
      <c r="L241">
        <v>24</v>
      </c>
      <c r="M241">
        <v>47.058823529999998</v>
      </c>
      <c r="N241">
        <v>14</v>
      </c>
      <c r="O241">
        <v>10</v>
      </c>
      <c r="P241">
        <v>16800</v>
      </c>
      <c r="Q241">
        <v>20000</v>
      </c>
      <c r="R241">
        <f>FacebookRaw[[#This Row],[Revenue_from_online]]+FacebookRaw[[#This Row],[Revenue_from_Offline]]</f>
        <v>36800</v>
      </c>
      <c r="S241">
        <f>FacebookRaw[[#This Row],[CPL_INR]]*FacebookRaw[[#This Row],[Leads]]</f>
        <v>1986.5877</v>
      </c>
      <c r="T241">
        <f>SUM(FacebookRaw[[#This Row],[Cost_INR]],FacebookRaw[[#This Row],[lead_cost]])</f>
        <v>3973.1777000000002</v>
      </c>
    </row>
    <row r="242" spans="1:20" x14ac:dyDescent="0.3">
      <c r="A242" s="22">
        <v>45383</v>
      </c>
      <c r="B242" t="s">
        <v>42</v>
      </c>
      <c r="C242" t="s">
        <v>44</v>
      </c>
      <c r="D242">
        <v>17109</v>
      </c>
      <c r="E242">
        <v>734</v>
      </c>
      <c r="F242">
        <v>4.2901396930000004</v>
      </c>
      <c r="G242">
        <v>1513.26</v>
      </c>
      <c r="H242">
        <v>2.0617000000000001</v>
      </c>
      <c r="I242">
        <v>54</v>
      </c>
      <c r="J242">
        <v>28.023299999999999</v>
      </c>
      <c r="K242">
        <v>7.3569482290000003</v>
      </c>
      <c r="L242">
        <v>20</v>
      </c>
      <c r="M242">
        <v>37.037037040000001</v>
      </c>
      <c r="N242">
        <v>14</v>
      </c>
      <c r="O242">
        <v>6</v>
      </c>
      <c r="P242">
        <v>16800</v>
      </c>
      <c r="Q242">
        <v>12000</v>
      </c>
      <c r="R242">
        <f>FacebookRaw[[#This Row],[Revenue_from_online]]+FacebookRaw[[#This Row],[Revenue_from_Offline]]</f>
        <v>28800</v>
      </c>
      <c r="S242">
        <f>FacebookRaw[[#This Row],[CPL_INR]]*FacebookRaw[[#This Row],[Leads]]</f>
        <v>1513.2582</v>
      </c>
      <c r="T242">
        <f>SUM(FacebookRaw[[#This Row],[Cost_INR]],FacebookRaw[[#This Row],[lead_cost]])</f>
        <v>3026.5182</v>
      </c>
    </row>
    <row r="243" spans="1:20" x14ac:dyDescent="0.3">
      <c r="A243" s="22">
        <v>45384</v>
      </c>
      <c r="B243" t="s">
        <v>42</v>
      </c>
      <c r="C243" t="s">
        <v>44</v>
      </c>
      <c r="D243">
        <v>16579</v>
      </c>
      <c r="E243">
        <v>824</v>
      </c>
      <c r="F243">
        <v>4.9701429519999998</v>
      </c>
      <c r="G243">
        <v>1859.97</v>
      </c>
      <c r="H243">
        <v>2.2572000000000001</v>
      </c>
      <c r="I243">
        <v>45</v>
      </c>
      <c r="J243">
        <v>41.332700000000003</v>
      </c>
      <c r="K243">
        <v>5.4611650489999999</v>
      </c>
      <c r="L243">
        <v>20</v>
      </c>
      <c r="M243">
        <v>44.444444440000005</v>
      </c>
      <c r="N243">
        <v>18</v>
      </c>
      <c r="O243">
        <v>2</v>
      </c>
      <c r="P243">
        <v>21600</v>
      </c>
      <c r="Q243">
        <v>4000</v>
      </c>
      <c r="R243">
        <f>FacebookRaw[[#This Row],[Revenue_from_online]]+FacebookRaw[[#This Row],[Revenue_from_Offline]]</f>
        <v>25600</v>
      </c>
      <c r="S243">
        <f>FacebookRaw[[#This Row],[CPL_INR]]*FacebookRaw[[#This Row],[Leads]]</f>
        <v>1859.9715000000001</v>
      </c>
      <c r="T243">
        <f>SUM(FacebookRaw[[#This Row],[Cost_INR]],FacebookRaw[[#This Row],[lead_cost]])</f>
        <v>3719.9414999999999</v>
      </c>
    </row>
    <row r="244" spans="1:20" x14ac:dyDescent="0.3">
      <c r="A244" s="22">
        <v>45385</v>
      </c>
      <c r="B244" t="s">
        <v>42</v>
      </c>
      <c r="C244" t="s">
        <v>44</v>
      </c>
      <c r="D244">
        <v>15060</v>
      </c>
      <c r="E244">
        <v>855</v>
      </c>
      <c r="F244">
        <v>5.6772908370000001</v>
      </c>
      <c r="G244">
        <v>1592.28</v>
      </c>
      <c r="H244">
        <v>1.8623000000000001</v>
      </c>
      <c r="I244">
        <v>50</v>
      </c>
      <c r="J244">
        <v>31.845600000000001</v>
      </c>
      <c r="K244">
        <v>5.8479532159999996</v>
      </c>
      <c r="L244">
        <v>16</v>
      </c>
      <c r="M244">
        <v>32</v>
      </c>
      <c r="N244">
        <v>15</v>
      </c>
      <c r="O244">
        <v>1</v>
      </c>
      <c r="P244">
        <v>18000</v>
      </c>
      <c r="Q244">
        <v>2000</v>
      </c>
      <c r="R244">
        <f>FacebookRaw[[#This Row],[Revenue_from_online]]+FacebookRaw[[#This Row],[Revenue_from_Offline]]</f>
        <v>20000</v>
      </c>
      <c r="S244">
        <f>FacebookRaw[[#This Row],[CPL_INR]]*FacebookRaw[[#This Row],[Leads]]</f>
        <v>1592.28</v>
      </c>
      <c r="T244">
        <f>SUM(FacebookRaw[[#This Row],[Cost_INR]],FacebookRaw[[#This Row],[lead_cost]])</f>
        <v>3184.56</v>
      </c>
    </row>
    <row r="245" spans="1:20" x14ac:dyDescent="0.3">
      <c r="A245" s="22">
        <v>45386</v>
      </c>
      <c r="B245" t="s">
        <v>42</v>
      </c>
      <c r="C245" t="s">
        <v>44</v>
      </c>
      <c r="D245">
        <v>14820</v>
      </c>
      <c r="E245">
        <v>755</v>
      </c>
      <c r="F245">
        <v>5.094466937</v>
      </c>
      <c r="G245">
        <v>1734.71</v>
      </c>
      <c r="H245">
        <v>2.2976000000000001</v>
      </c>
      <c r="I245">
        <v>47</v>
      </c>
      <c r="J245">
        <v>36.908700000000003</v>
      </c>
      <c r="K245">
        <v>6.225165563</v>
      </c>
      <c r="L245">
        <v>22</v>
      </c>
      <c r="M245">
        <v>46.808510640000002</v>
      </c>
      <c r="N245">
        <v>13</v>
      </c>
      <c r="O245">
        <v>9</v>
      </c>
      <c r="P245">
        <v>15600</v>
      </c>
      <c r="Q245">
        <v>18000</v>
      </c>
      <c r="R245">
        <f>FacebookRaw[[#This Row],[Revenue_from_online]]+FacebookRaw[[#This Row],[Revenue_from_Offline]]</f>
        <v>33600</v>
      </c>
      <c r="S245">
        <f>FacebookRaw[[#This Row],[CPL_INR]]*FacebookRaw[[#This Row],[Leads]]</f>
        <v>1734.7089000000001</v>
      </c>
      <c r="T245">
        <f>SUM(FacebookRaw[[#This Row],[Cost_INR]],FacebookRaw[[#This Row],[lead_cost]])</f>
        <v>3469.4189000000001</v>
      </c>
    </row>
    <row r="246" spans="1:20" x14ac:dyDescent="0.3">
      <c r="A246" s="22">
        <v>45387</v>
      </c>
      <c r="B246" t="s">
        <v>42</v>
      </c>
      <c r="C246" t="s">
        <v>44</v>
      </c>
      <c r="D246">
        <v>17948</v>
      </c>
      <c r="E246">
        <v>889</v>
      </c>
      <c r="F246">
        <v>4.9531981279999995</v>
      </c>
      <c r="G246">
        <v>1849.12</v>
      </c>
      <c r="H246">
        <v>2.08</v>
      </c>
      <c r="I246">
        <v>45</v>
      </c>
      <c r="J246">
        <v>41.0916</v>
      </c>
      <c r="K246">
        <v>5.0618672670000002</v>
      </c>
      <c r="L246">
        <v>15</v>
      </c>
      <c r="M246">
        <v>33.333333329999995</v>
      </c>
      <c r="N246">
        <v>14</v>
      </c>
      <c r="O246">
        <v>1</v>
      </c>
      <c r="P246">
        <v>16800</v>
      </c>
      <c r="Q246">
        <v>2000</v>
      </c>
      <c r="R246">
        <f>FacebookRaw[[#This Row],[Revenue_from_online]]+FacebookRaw[[#This Row],[Revenue_from_Offline]]</f>
        <v>18800</v>
      </c>
      <c r="S246">
        <f>FacebookRaw[[#This Row],[CPL_INR]]*FacebookRaw[[#This Row],[Leads]]</f>
        <v>1849.1220000000001</v>
      </c>
      <c r="T246">
        <f>SUM(FacebookRaw[[#This Row],[Cost_INR]],FacebookRaw[[#This Row],[lead_cost]])</f>
        <v>3698.2420000000002</v>
      </c>
    </row>
    <row r="247" spans="1:20" x14ac:dyDescent="0.3">
      <c r="A247" s="22">
        <v>45388</v>
      </c>
      <c r="B247" t="s">
        <v>42</v>
      </c>
      <c r="C247" t="s">
        <v>44</v>
      </c>
      <c r="D247">
        <v>17434</v>
      </c>
      <c r="E247">
        <v>861</v>
      </c>
      <c r="F247">
        <v>4.9386256739999999</v>
      </c>
      <c r="G247">
        <v>1940.14</v>
      </c>
      <c r="H247">
        <v>2.2534000000000001</v>
      </c>
      <c r="I247">
        <v>47</v>
      </c>
      <c r="J247">
        <v>41.279600000000002</v>
      </c>
      <c r="K247">
        <v>5.4587688730000004</v>
      </c>
      <c r="L247">
        <v>17</v>
      </c>
      <c r="M247">
        <v>36.170212769999999</v>
      </c>
      <c r="N247">
        <v>15</v>
      </c>
      <c r="O247">
        <v>2</v>
      </c>
      <c r="P247">
        <v>18000</v>
      </c>
      <c r="Q247">
        <v>4000</v>
      </c>
      <c r="R247">
        <f>FacebookRaw[[#This Row],[Revenue_from_online]]+FacebookRaw[[#This Row],[Revenue_from_Offline]]</f>
        <v>22000</v>
      </c>
      <c r="S247">
        <f>FacebookRaw[[#This Row],[CPL_INR]]*FacebookRaw[[#This Row],[Leads]]</f>
        <v>1940.1412</v>
      </c>
      <c r="T247">
        <f>SUM(FacebookRaw[[#This Row],[Cost_INR]],FacebookRaw[[#This Row],[lead_cost]])</f>
        <v>3880.2812000000004</v>
      </c>
    </row>
    <row r="248" spans="1:20" x14ac:dyDescent="0.3">
      <c r="A248" s="22">
        <v>45389</v>
      </c>
      <c r="B248" t="s">
        <v>42</v>
      </c>
      <c r="C248" t="s">
        <v>44</v>
      </c>
      <c r="D248">
        <v>16441</v>
      </c>
      <c r="E248">
        <v>736</v>
      </c>
      <c r="F248">
        <v>4.4766133450000005</v>
      </c>
      <c r="G248">
        <v>1603.47</v>
      </c>
      <c r="H248">
        <v>2.1785999999999999</v>
      </c>
      <c r="I248">
        <v>53</v>
      </c>
      <c r="J248">
        <v>30.254200000000001</v>
      </c>
      <c r="K248">
        <v>7.2010869569999993</v>
      </c>
      <c r="L248">
        <v>21</v>
      </c>
      <c r="M248">
        <v>39.622641510000001</v>
      </c>
      <c r="N248">
        <v>11</v>
      </c>
      <c r="O248">
        <v>10</v>
      </c>
      <c r="P248">
        <v>13200</v>
      </c>
      <c r="Q248">
        <v>20000</v>
      </c>
      <c r="R248">
        <f>FacebookRaw[[#This Row],[Revenue_from_online]]+FacebookRaw[[#This Row],[Revenue_from_Offline]]</f>
        <v>33200</v>
      </c>
      <c r="S248">
        <f>FacebookRaw[[#This Row],[CPL_INR]]*FacebookRaw[[#This Row],[Leads]]</f>
        <v>1603.4726000000001</v>
      </c>
      <c r="T248">
        <f>SUM(FacebookRaw[[#This Row],[Cost_INR]],FacebookRaw[[#This Row],[lead_cost]])</f>
        <v>3206.9426000000003</v>
      </c>
    </row>
    <row r="249" spans="1:20" x14ac:dyDescent="0.3">
      <c r="A249" s="22">
        <v>45390</v>
      </c>
      <c r="B249" t="s">
        <v>42</v>
      </c>
      <c r="C249" t="s">
        <v>44</v>
      </c>
      <c r="D249">
        <v>16484</v>
      </c>
      <c r="E249">
        <v>779</v>
      </c>
      <c r="F249">
        <v>4.7257947100000006</v>
      </c>
      <c r="G249">
        <v>1707.8</v>
      </c>
      <c r="H249">
        <v>2.1922999999999999</v>
      </c>
      <c r="I249">
        <v>52</v>
      </c>
      <c r="J249">
        <v>32.842300000000002</v>
      </c>
      <c r="K249">
        <v>6.6752246470000003</v>
      </c>
      <c r="L249">
        <v>21</v>
      </c>
      <c r="M249">
        <v>40.38461538</v>
      </c>
      <c r="N249">
        <v>11</v>
      </c>
      <c r="O249">
        <v>10</v>
      </c>
      <c r="P249">
        <v>13200</v>
      </c>
      <c r="Q249">
        <v>20000</v>
      </c>
      <c r="R249">
        <f>FacebookRaw[[#This Row],[Revenue_from_online]]+FacebookRaw[[#This Row],[Revenue_from_Offline]]</f>
        <v>33200</v>
      </c>
      <c r="S249">
        <f>FacebookRaw[[#This Row],[CPL_INR]]*FacebookRaw[[#This Row],[Leads]]</f>
        <v>1707.7996000000001</v>
      </c>
      <c r="T249">
        <f>SUM(FacebookRaw[[#This Row],[Cost_INR]],FacebookRaw[[#This Row],[lead_cost]])</f>
        <v>3415.5996</v>
      </c>
    </row>
    <row r="250" spans="1:20" x14ac:dyDescent="0.3">
      <c r="A250" s="22">
        <v>45391</v>
      </c>
      <c r="B250" t="s">
        <v>42</v>
      </c>
      <c r="C250" t="s">
        <v>44</v>
      </c>
      <c r="D250">
        <v>15237</v>
      </c>
      <c r="E250">
        <v>754</v>
      </c>
      <c r="F250">
        <v>4.9484806720000005</v>
      </c>
      <c r="G250">
        <v>1640.97</v>
      </c>
      <c r="H250">
        <v>2.1764000000000001</v>
      </c>
      <c r="I250">
        <v>46</v>
      </c>
      <c r="J250">
        <v>35.673299999999998</v>
      </c>
      <c r="K250">
        <v>6.1007957560000001</v>
      </c>
      <c r="L250">
        <v>23</v>
      </c>
      <c r="M250">
        <v>50</v>
      </c>
      <c r="N250">
        <v>14</v>
      </c>
      <c r="O250">
        <v>9</v>
      </c>
      <c r="P250">
        <v>16800</v>
      </c>
      <c r="Q250">
        <v>18000</v>
      </c>
      <c r="R250">
        <f>FacebookRaw[[#This Row],[Revenue_from_online]]+FacebookRaw[[#This Row],[Revenue_from_Offline]]</f>
        <v>34800</v>
      </c>
      <c r="S250">
        <f>FacebookRaw[[#This Row],[CPL_INR]]*FacebookRaw[[#This Row],[Leads]]</f>
        <v>1640.9717999999998</v>
      </c>
      <c r="T250">
        <f>SUM(FacebookRaw[[#This Row],[Cost_INR]],FacebookRaw[[#This Row],[lead_cost]])</f>
        <v>3281.9417999999996</v>
      </c>
    </row>
    <row r="251" spans="1:20" x14ac:dyDescent="0.3">
      <c r="A251" s="22">
        <v>45392</v>
      </c>
      <c r="B251" t="s">
        <v>42</v>
      </c>
      <c r="C251" t="s">
        <v>44</v>
      </c>
      <c r="D251">
        <v>17817</v>
      </c>
      <c r="E251">
        <v>850</v>
      </c>
      <c r="F251">
        <v>4.7707245890000003</v>
      </c>
      <c r="G251">
        <v>1609.87</v>
      </c>
      <c r="H251">
        <v>1.8939999999999999</v>
      </c>
      <c r="I251">
        <v>48</v>
      </c>
      <c r="J251">
        <v>33.539000000000001</v>
      </c>
      <c r="K251">
        <v>5.6470588240000001</v>
      </c>
      <c r="L251">
        <v>21</v>
      </c>
      <c r="M251">
        <v>43.75</v>
      </c>
      <c r="N251">
        <v>15</v>
      </c>
      <c r="O251">
        <v>6</v>
      </c>
      <c r="P251">
        <v>18000</v>
      </c>
      <c r="Q251">
        <v>12000</v>
      </c>
      <c r="R251">
        <f>FacebookRaw[[#This Row],[Revenue_from_online]]+FacebookRaw[[#This Row],[Revenue_from_Offline]]</f>
        <v>30000</v>
      </c>
      <c r="S251">
        <f>FacebookRaw[[#This Row],[CPL_INR]]*FacebookRaw[[#This Row],[Leads]]</f>
        <v>1609.8720000000001</v>
      </c>
      <c r="T251">
        <f>SUM(FacebookRaw[[#This Row],[Cost_INR]],FacebookRaw[[#This Row],[lead_cost]])</f>
        <v>3219.7420000000002</v>
      </c>
    </row>
    <row r="252" spans="1:20" x14ac:dyDescent="0.3">
      <c r="A252" s="22">
        <v>45393</v>
      </c>
      <c r="B252" t="s">
        <v>42</v>
      </c>
      <c r="C252" t="s">
        <v>44</v>
      </c>
      <c r="D252">
        <v>17094</v>
      </c>
      <c r="E252">
        <v>760</v>
      </c>
      <c r="F252">
        <v>4.4460044459999999</v>
      </c>
      <c r="G252">
        <v>1603.45</v>
      </c>
      <c r="H252">
        <v>2.1097999999999999</v>
      </c>
      <c r="I252">
        <v>46</v>
      </c>
      <c r="J252">
        <v>34.857599999999998</v>
      </c>
      <c r="K252">
        <v>6.0526315789999998</v>
      </c>
      <c r="L252">
        <v>21</v>
      </c>
      <c r="M252">
        <v>45.652173910000002</v>
      </c>
      <c r="N252">
        <v>18</v>
      </c>
      <c r="O252">
        <v>3</v>
      </c>
      <c r="P252">
        <v>21600</v>
      </c>
      <c r="Q252">
        <v>6000</v>
      </c>
      <c r="R252">
        <f>FacebookRaw[[#This Row],[Revenue_from_online]]+FacebookRaw[[#This Row],[Revenue_from_Offline]]</f>
        <v>27600</v>
      </c>
      <c r="S252">
        <f>FacebookRaw[[#This Row],[CPL_INR]]*FacebookRaw[[#This Row],[Leads]]</f>
        <v>1603.4495999999999</v>
      </c>
      <c r="T252">
        <f>SUM(FacebookRaw[[#This Row],[Cost_INR]],FacebookRaw[[#This Row],[lead_cost]])</f>
        <v>3206.8995999999997</v>
      </c>
    </row>
    <row r="253" spans="1:20" x14ac:dyDescent="0.3">
      <c r="A253" s="22">
        <v>45394</v>
      </c>
      <c r="B253" t="s">
        <v>42</v>
      </c>
      <c r="C253" t="s">
        <v>44</v>
      </c>
      <c r="D253">
        <v>15859</v>
      </c>
      <c r="E253">
        <v>725</v>
      </c>
      <c r="F253">
        <v>4.5715366670000002</v>
      </c>
      <c r="G253">
        <v>1744.54</v>
      </c>
      <c r="H253">
        <v>2.4062999999999999</v>
      </c>
      <c r="I253">
        <v>48</v>
      </c>
      <c r="J253">
        <v>36.3446</v>
      </c>
      <c r="K253">
        <v>6.6206896550000005</v>
      </c>
      <c r="L253">
        <v>17</v>
      </c>
      <c r="M253">
        <v>35.416666670000005</v>
      </c>
      <c r="N253">
        <v>12</v>
      </c>
      <c r="O253">
        <v>5</v>
      </c>
      <c r="P253">
        <v>14400</v>
      </c>
      <c r="Q253">
        <v>10000</v>
      </c>
      <c r="R253">
        <f>FacebookRaw[[#This Row],[Revenue_from_online]]+FacebookRaw[[#This Row],[Revenue_from_Offline]]</f>
        <v>24400</v>
      </c>
      <c r="S253">
        <f>FacebookRaw[[#This Row],[CPL_INR]]*FacebookRaw[[#This Row],[Leads]]</f>
        <v>1744.5408</v>
      </c>
      <c r="T253">
        <f>SUM(FacebookRaw[[#This Row],[Cost_INR]],FacebookRaw[[#This Row],[lead_cost]])</f>
        <v>3489.0807999999997</v>
      </c>
    </row>
    <row r="254" spans="1:20" x14ac:dyDescent="0.3">
      <c r="A254" s="22">
        <v>45395</v>
      </c>
      <c r="B254" t="s">
        <v>42</v>
      </c>
      <c r="C254" t="s">
        <v>44</v>
      </c>
      <c r="D254">
        <v>15185</v>
      </c>
      <c r="E254">
        <v>861</v>
      </c>
      <c r="F254">
        <v>5.6700691470000004</v>
      </c>
      <c r="G254">
        <v>1788.43</v>
      </c>
      <c r="H254">
        <v>2.0771999999999999</v>
      </c>
      <c r="I254">
        <v>50</v>
      </c>
      <c r="J254">
        <v>35.768599999999999</v>
      </c>
      <c r="K254">
        <v>5.8072009289999995</v>
      </c>
      <c r="L254">
        <v>16</v>
      </c>
      <c r="M254">
        <v>32</v>
      </c>
      <c r="N254">
        <v>13</v>
      </c>
      <c r="O254">
        <v>3</v>
      </c>
      <c r="P254">
        <v>15600</v>
      </c>
      <c r="Q254">
        <v>6000</v>
      </c>
      <c r="R254">
        <f>FacebookRaw[[#This Row],[Revenue_from_online]]+FacebookRaw[[#This Row],[Revenue_from_Offline]]</f>
        <v>21600</v>
      </c>
      <c r="S254">
        <f>FacebookRaw[[#This Row],[CPL_INR]]*FacebookRaw[[#This Row],[Leads]]</f>
        <v>1788.43</v>
      </c>
      <c r="T254">
        <f>SUM(FacebookRaw[[#This Row],[Cost_INR]],FacebookRaw[[#This Row],[lead_cost]])</f>
        <v>3576.86</v>
      </c>
    </row>
    <row r="255" spans="1:20" x14ac:dyDescent="0.3">
      <c r="A255" s="22">
        <v>45396</v>
      </c>
      <c r="B255" t="s">
        <v>42</v>
      </c>
      <c r="C255" t="s">
        <v>44</v>
      </c>
      <c r="D255">
        <v>15176</v>
      </c>
      <c r="E255">
        <v>847</v>
      </c>
      <c r="F255">
        <v>5.5811808120000004</v>
      </c>
      <c r="G255">
        <v>1735.95</v>
      </c>
      <c r="H255">
        <v>2.0495000000000001</v>
      </c>
      <c r="I255">
        <v>45</v>
      </c>
      <c r="J255">
        <v>38.576700000000002</v>
      </c>
      <c r="K255">
        <v>5.3128689490000003</v>
      </c>
      <c r="L255">
        <v>19</v>
      </c>
      <c r="M255">
        <v>42.222222219999999</v>
      </c>
      <c r="N255">
        <v>17</v>
      </c>
      <c r="O255">
        <v>2</v>
      </c>
      <c r="P255">
        <v>20400</v>
      </c>
      <c r="Q255">
        <v>4000</v>
      </c>
      <c r="R255">
        <f>FacebookRaw[[#This Row],[Revenue_from_online]]+FacebookRaw[[#This Row],[Revenue_from_Offline]]</f>
        <v>24400</v>
      </c>
      <c r="S255">
        <f>FacebookRaw[[#This Row],[CPL_INR]]*FacebookRaw[[#This Row],[Leads]]</f>
        <v>1735.9515000000001</v>
      </c>
      <c r="T255">
        <f>SUM(FacebookRaw[[#This Row],[Cost_INR]],FacebookRaw[[#This Row],[lead_cost]])</f>
        <v>3471.9014999999999</v>
      </c>
    </row>
    <row r="256" spans="1:20" x14ac:dyDescent="0.3">
      <c r="A256" s="22">
        <v>45397</v>
      </c>
      <c r="B256" t="s">
        <v>42</v>
      </c>
      <c r="C256" t="s">
        <v>44</v>
      </c>
      <c r="D256">
        <v>17861</v>
      </c>
      <c r="E256">
        <v>725</v>
      </c>
      <c r="F256">
        <v>4.0591232289999999</v>
      </c>
      <c r="G256">
        <v>1823.67</v>
      </c>
      <c r="H256">
        <v>2.5154000000000001</v>
      </c>
      <c r="I256">
        <v>46</v>
      </c>
      <c r="J256">
        <v>39.645000000000003</v>
      </c>
      <c r="K256">
        <v>6.3448275860000001</v>
      </c>
      <c r="L256">
        <v>20</v>
      </c>
      <c r="M256">
        <v>43.47826087</v>
      </c>
      <c r="N256">
        <v>16</v>
      </c>
      <c r="O256">
        <v>4</v>
      </c>
      <c r="P256">
        <v>19200</v>
      </c>
      <c r="Q256">
        <v>8000</v>
      </c>
      <c r="R256">
        <f>FacebookRaw[[#This Row],[Revenue_from_online]]+FacebookRaw[[#This Row],[Revenue_from_Offline]]</f>
        <v>27200</v>
      </c>
      <c r="S256">
        <f>FacebookRaw[[#This Row],[CPL_INR]]*FacebookRaw[[#This Row],[Leads]]</f>
        <v>1823.67</v>
      </c>
      <c r="T256">
        <f>SUM(FacebookRaw[[#This Row],[Cost_INR]],FacebookRaw[[#This Row],[lead_cost]])</f>
        <v>3647.34</v>
      </c>
    </row>
    <row r="257" spans="1:20" x14ac:dyDescent="0.3">
      <c r="A257" s="22">
        <v>45398</v>
      </c>
      <c r="B257" t="s">
        <v>42</v>
      </c>
      <c r="C257" t="s">
        <v>44</v>
      </c>
      <c r="D257">
        <v>16589</v>
      </c>
      <c r="E257">
        <v>869</v>
      </c>
      <c r="F257">
        <v>5.2384109949999997</v>
      </c>
      <c r="G257">
        <v>1823.51</v>
      </c>
      <c r="H257">
        <v>2.0983999999999998</v>
      </c>
      <c r="I257">
        <v>53</v>
      </c>
      <c r="J257">
        <v>34.405799999999999</v>
      </c>
      <c r="K257">
        <v>6.098964327</v>
      </c>
      <c r="L257">
        <v>16</v>
      </c>
      <c r="M257">
        <v>30.18867925</v>
      </c>
      <c r="N257">
        <v>12</v>
      </c>
      <c r="O257">
        <v>4</v>
      </c>
      <c r="P257">
        <v>14400</v>
      </c>
      <c r="Q257">
        <v>8000</v>
      </c>
      <c r="R257">
        <f>FacebookRaw[[#This Row],[Revenue_from_online]]+FacebookRaw[[#This Row],[Revenue_from_Offline]]</f>
        <v>22400</v>
      </c>
      <c r="S257">
        <f>FacebookRaw[[#This Row],[CPL_INR]]*FacebookRaw[[#This Row],[Leads]]</f>
        <v>1823.5074</v>
      </c>
      <c r="T257">
        <f>SUM(FacebookRaw[[#This Row],[Cost_INR]],FacebookRaw[[#This Row],[lead_cost]])</f>
        <v>3647.0173999999997</v>
      </c>
    </row>
    <row r="258" spans="1:20" x14ac:dyDescent="0.3">
      <c r="A258" s="22">
        <v>45399</v>
      </c>
      <c r="B258" t="s">
        <v>42</v>
      </c>
      <c r="C258" t="s">
        <v>44</v>
      </c>
      <c r="D258">
        <v>15705</v>
      </c>
      <c r="E258">
        <v>760</v>
      </c>
      <c r="F258">
        <v>4.839223177</v>
      </c>
      <c r="G258">
        <v>1629.52</v>
      </c>
      <c r="H258">
        <v>2.1440999999999999</v>
      </c>
      <c r="I258">
        <v>52</v>
      </c>
      <c r="J258">
        <v>31.3369</v>
      </c>
      <c r="K258">
        <v>6.8421052630000005</v>
      </c>
      <c r="L258">
        <v>17</v>
      </c>
      <c r="M258">
        <v>32.69230769</v>
      </c>
      <c r="N258">
        <v>14</v>
      </c>
      <c r="O258">
        <v>3</v>
      </c>
      <c r="P258">
        <v>16800</v>
      </c>
      <c r="Q258">
        <v>6000</v>
      </c>
      <c r="R258">
        <f>FacebookRaw[[#This Row],[Revenue_from_online]]+FacebookRaw[[#This Row],[Revenue_from_Offline]]</f>
        <v>22800</v>
      </c>
      <c r="S258">
        <f>FacebookRaw[[#This Row],[CPL_INR]]*FacebookRaw[[#This Row],[Leads]]</f>
        <v>1629.5188000000001</v>
      </c>
      <c r="T258">
        <f>SUM(FacebookRaw[[#This Row],[Cost_INR]],FacebookRaw[[#This Row],[lead_cost]])</f>
        <v>3259.0388000000003</v>
      </c>
    </row>
    <row r="259" spans="1:20" x14ac:dyDescent="0.3">
      <c r="A259" s="22">
        <v>45400</v>
      </c>
      <c r="B259" t="s">
        <v>42</v>
      </c>
      <c r="C259" t="s">
        <v>44</v>
      </c>
      <c r="D259">
        <v>15440</v>
      </c>
      <c r="E259">
        <v>852</v>
      </c>
      <c r="F259">
        <v>5.5181347149999995</v>
      </c>
      <c r="G259">
        <v>1642.52</v>
      </c>
      <c r="H259">
        <v>1.9278</v>
      </c>
      <c r="I259">
        <v>49</v>
      </c>
      <c r="J259">
        <v>33.520800000000001</v>
      </c>
      <c r="K259">
        <v>5.7511737089999997</v>
      </c>
      <c r="L259">
        <v>23</v>
      </c>
      <c r="M259">
        <v>46.938775509999999</v>
      </c>
      <c r="N259">
        <v>12</v>
      </c>
      <c r="O259">
        <v>11</v>
      </c>
      <c r="P259">
        <v>14400</v>
      </c>
      <c r="Q259">
        <v>22000</v>
      </c>
      <c r="R259">
        <f>FacebookRaw[[#This Row],[Revenue_from_online]]+FacebookRaw[[#This Row],[Revenue_from_Offline]]</f>
        <v>36400</v>
      </c>
      <c r="S259">
        <f>FacebookRaw[[#This Row],[CPL_INR]]*FacebookRaw[[#This Row],[Leads]]</f>
        <v>1642.5192</v>
      </c>
      <c r="T259">
        <f>SUM(FacebookRaw[[#This Row],[Cost_INR]],FacebookRaw[[#This Row],[lead_cost]])</f>
        <v>3285.0392000000002</v>
      </c>
    </row>
    <row r="260" spans="1:20" x14ac:dyDescent="0.3">
      <c r="A260" s="22">
        <v>45401</v>
      </c>
      <c r="B260" t="s">
        <v>42</v>
      </c>
      <c r="C260" t="s">
        <v>44</v>
      </c>
      <c r="D260">
        <v>17758</v>
      </c>
      <c r="E260">
        <v>743</v>
      </c>
      <c r="F260">
        <v>4.184029733</v>
      </c>
      <c r="G260">
        <v>1885.75</v>
      </c>
      <c r="H260">
        <v>2.5379999999999998</v>
      </c>
      <c r="I260">
        <v>53</v>
      </c>
      <c r="J260">
        <v>35.580199999999998</v>
      </c>
      <c r="K260">
        <v>7.1332436070000007</v>
      </c>
      <c r="L260">
        <v>24</v>
      </c>
      <c r="M260">
        <v>45.283018869999999</v>
      </c>
      <c r="N260">
        <v>13</v>
      </c>
      <c r="O260">
        <v>11</v>
      </c>
      <c r="P260">
        <v>15600</v>
      </c>
      <c r="Q260">
        <v>22000</v>
      </c>
      <c r="R260">
        <f>FacebookRaw[[#This Row],[Revenue_from_online]]+FacebookRaw[[#This Row],[Revenue_from_Offline]]</f>
        <v>37600</v>
      </c>
      <c r="S260">
        <f>FacebookRaw[[#This Row],[CPL_INR]]*FacebookRaw[[#This Row],[Leads]]</f>
        <v>1885.7505999999998</v>
      </c>
      <c r="T260">
        <f>SUM(FacebookRaw[[#This Row],[Cost_INR]],FacebookRaw[[#This Row],[lead_cost]])</f>
        <v>3771.5005999999998</v>
      </c>
    </row>
    <row r="261" spans="1:20" x14ac:dyDescent="0.3">
      <c r="A261" s="22">
        <v>45402</v>
      </c>
      <c r="B261" t="s">
        <v>42</v>
      </c>
      <c r="C261" t="s">
        <v>44</v>
      </c>
      <c r="D261">
        <v>16299</v>
      </c>
      <c r="E261">
        <v>808</v>
      </c>
      <c r="F261">
        <v>4.9573593470000006</v>
      </c>
      <c r="G261">
        <v>1763.8</v>
      </c>
      <c r="H261">
        <v>2.1829000000000001</v>
      </c>
      <c r="I261">
        <v>54</v>
      </c>
      <c r="J261">
        <v>32.662999999999997</v>
      </c>
      <c r="K261">
        <v>6.6831683170000007</v>
      </c>
      <c r="L261">
        <v>17</v>
      </c>
      <c r="M261">
        <v>31.481481479999999</v>
      </c>
      <c r="N261">
        <v>13</v>
      </c>
      <c r="O261">
        <v>4</v>
      </c>
      <c r="P261">
        <v>15600</v>
      </c>
      <c r="Q261">
        <v>8000</v>
      </c>
      <c r="R261">
        <f>FacebookRaw[[#This Row],[Revenue_from_online]]+FacebookRaw[[#This Row],[Revenue_from_Offline]]</f>
        <v>23600</v>
      </c>
      <c r="S261">
        <f>FacebookRaw[[#This Row],[CPL_INR]]*FacebookRaw[[#This Row],[Leads]]</f>
        <v>1763.8019999999999</v>
      </c>
      <c r="T261">
        <f>SUM(FacebookRaw[[#This Row],[Cost_INR]],FacebookRaw[[#This Row],[lead_cost]])</f>
        <v>3527.6019999999999</v>
      </c>
    </row>
    <row r="262" spans="1:20" x14ac:dyDescent="0.3">
      <c r="A262" s="22">
        <v>45403</v>
      </c>
      <c r="B262" t="s">
        <v>42</v>
      </c>
      <c r="C262" t="s">
        <v>44</v>
      </c>
      <c r="D262">
        <v>15389</v>
      </c>
      <c r="E262">
        <v>731</v>
      </c>
      <c r="F262">
        <v>4.7501462080000003</v>
      </c>
      <c r="G262">
        <v>1859.31</v>
      </c>
      <c r="H262">
        <v>2.5434999999999999</v>
      </c>
      <c r="I262">
        <v>48</v>
      </c>
      <c r="J262">
        <v>38.735599999999998</v>
      </c>
      <c r="K262">
        <v>6.5663474690000001</v>
      </c>
      <c r="L262">
        <v>16</v>
      </c>
      <c r="M262">
        <v>33.333333329999995</v>
      </c>
      <c r="N262">
        <v>14</v>
      </c>
      <c r="O262">
        <v>2</v>
      </c>
      <c r="P262">
        <v>16800</v>
      </c>
      <c r="Q262">
        <v>4000</v>
      </c>
      <c r="R262">
        <f>FacebookRaw[[#This Row],[Revenue_from_online]]+FacebookRaw[[#This Row],[Revenue_from_Offline]]</f>
        <v>20800</v>
      </c>
      <c r="S262">
        <f>FacebookRaw[[#This Row],[CPL_INR]]*FacebookRaw[[#This Row],[Leads]]</f>
        <v>1859.3087999999998</v>
      </c>
      <c r="T262">
        <f>SUM(FacebookRaw[[#This Row],[Cost_INR]],FacebookRaw[[#This Row],[lead_cost]])</f>
        <v>3718.6187999999997</v>
      </c>
    </row>
    <row r="263" spans="1:20" x14ac:dyDescent="0.3">
      <c r="A263" s="22">
        <v>45404</v>
      </c>
      <c r="B263" t="s">
        <v>42</v>
      </c>
      <c r="C263" t="s">
        <v>44</v>
      </c>
      <c r="D263">
        <v>15844</v>
      </c>
      <c r="E263">
        <v>728</v>
      </c>
      <c r="F263">
        <v>4.5947992930000003</v>
      </c>
      <c r="G263">
        <v>1891.76</v>
      </c>
      <c r="H263">
        <v>2.5985999999999998</v>
      </c>
      <c r="I263">
        <v>54</v>
      </c>
      <c r="J263">
        <v>35.032600000000002</v>
      </c>
      <c r="K263">
        <v>7.4175824180000003</v>
      </c>
      <c r="L263">
        <v>17</v>
      </c>
      <c r="M263">
        <v>31.481481479999999</v>
      </c>
      <c r="N263">
        <v>14</v>
      </c>
      <c r="O263">
        <v>3</v>
      </c>
      <c r="P263">
        <v>16800</v>
      </c>
      <c r="Q263">
        <v>6000</v>
      </c>
      <c r="R263">
        <f>FacebookRaw[[#This Row],[Revenue_from_online]]+FacebookRaw[[#This Row],[Revenue_from_Offline]]</f>
        <v>22800</v>
      </c>
      <c r="S263">
        <f>FacebookRaw[[#This Row],[CPL_INR]]*FacebookRaw[[#This Row],[Leads]]</f>
        <v>1891.7604000000001</v>
      </c>
      <c r="T263">
        <f>SUM(FacebookRaw[[#This Row],[Cost_INR]],FacebookRaw[[#This Row],[lead_cost]])</f>
        <v>3783.5204000000003</v>
      </c>
    </row>
    <row r="264" spans="1:20" x14ac:dyDescent="0.3">
      <c r="A264" s="22">
        <v>45405</v>
      </c>
      <c r="B264" t="s">
        <v>42</v>
      </c>
      <c r="C264" t="s">
        <v>44</v>
      </c>
      <c r="D264">
        <v>14035</v>
      </c>
      <c r="E264">
        <v>703</v>
      </c>
      <c r="F264">
        <v>5.0089063060000001</v>
      </c>
      <c r="G264">
        <v>1917.47</v>
      </c>
      <c r="H264">
        <v>2.7275999999999998</v>
      </c>
      <c r="I264">
        <v>46</v>
      </c>
      <c r="J264">
        <v>41.684100000000001</v>
      </c>
      <c r="K264">
        <v>6.5433854910000004</v>
      </c>
      <c r="L264">
        <v>16</v>
      </c>
      <c r="M264">
        <v>34.782608699999997</v>
      </c>
      <c r="N264">
        <v>12</v>
      </c>
      <c r="O264">
        <v>4</v>
      </c>
      <c r="P264">
        <v>14400</v>
      </c>
      <c r="Q264">
        <v>8000</v>
      </c>
      <c r="R264">
        <f>FacebookRaw[[#This Row],[Revenue_from_online]]+FacebookRaw[[#This Row],[Revenue_from_Offline]]</f>
        <v>22400</v>
      </c>
      <c r="S264">
        <f>FacebookRaw[[#This Row],[CPL_INR]]*FacebookRaw[[#This Row],[Leads]]</f>
        <v>1917.4686000000002</v>
      </c>
      <c r="T264">
        <f>SUM(FacebookRaw[[#This Row],[Cost_INR]],FacebookRaw[[#This Row],[lead_cost]])</f>
        <v>3834.9386000000004</v>
      </c>
    </row>
    <row r="265" spans="1:20" x14ac:dyDescent="0.3">
      <c r="A265" s="22">
        <v>45406</v>
      </c>
      <c r="B265" t="s">
        <v>42</v>
      </c>
      <c r="C265" t="s">
        <v>44</v>
      </c>
      <c r="D265">
        <v>17942</v>
      </c>
      <c r="E265">
        <v>787</v>
      </c>
      <c r="F265">
        <v>4.3863560359999996</v>
      </c>
      <c r="G265">
        <v>1817.99</v>
      </c>
      <c r="H265">
        <v>2.31</v>
      </c>
      <c r="I265">
        <v>51</v>
      </c>
      <c r="J265">
        <v>35.646900000000002</v>
      </c>
      <c r="K265">
        <v>6.4803049560000003</v>
      </c>
      <c r="L265">
        <v>16</v>
      </c>
      <c r="M265">
        <v>31.372549020000001</v>
      </c>
      <c r="N265">
        <v>12</v>
      </c>
      <c r="O265">
        <v>4</v>
      </c>
      <c r="P265">
        <v>14400</v>
      </c>
      <c r="Q265">
        <v>8000</v>
      </c>
      <c r="R265">
        <f>FacebookRaw[[#This Row],[Revenue_from_online]]+FacebookRaw[[#This Row],[Revenue_from_Offline]]</f>
        <v>22400</v>
      </c>
      <c r="S265">
        <f>FacebookRaw[[#This Row],[CPL_INR]]*FacebookRaw[[#This Row],[Leads]]</f>
        <v>1817.9919000000002</v>
      </c>
      <c r="T265">
        <f>SUM(FacebookRaw[[#This Row],[Cost_INR]],FacebookRaw[[#This Row],[lead_cost]])</f>
        <v>3635.9819000000002</v>
      </c>
    </row>
    <row r="266" spans="1:20" x14ac:dyDescent="0.3">
      <c r="A266" s="22">
        <v>45407</v>
      </c>
      <c r="B266" t="s">
        <v>42</v>
      </c>
      <c r="C266" t="s">
        <v>44</v>
      </c>
      <c r="D266">
        <v>14909</v>
      </c>
      <c r="E266">
        <v>815</v>
      </c>
      <c r="F266">
        <v>5.4664967469999999</v>
      </c>
      <c r="G266">
        <v>1949.82</v>
      </c>
      <c r="H266">
        <v>2.3923999999999999</v>
      </c>
      <c r="I266">
        <v>52</v>
      </c>
      <c r="J266">
        <v>37.496499999999997</v>
      </c>
      <c r="K266">
        <v>6.3803680979999999</v>
      </c>
      <c r="L266">
        <v>17</v>
      </c>
      <c r="M266">
        <v>32.69230769</v>
      </c>
      <c r="N266">
        <v>12</v>
      </c>
      <c r="O266">
        <v>5</v>
      </c>
      <c r="P266">
        <v>14400</v>
      </c>
      <c r="Q266">
        <v>10000</v>
      </c>
      <c r="R266">
        <f>FacebookRaw[[#This Row],[Revenue_from_online]]+FacebookRaw[[#This Row],[Revenue_from_Offline]]</f>
        <v>24400</v>
      </c>
      <c r="S266">
        <f>FacebookRaw[[#This Row],[CPL_INR]]*FacebookRaw[[#This Row],[Leads]]</f>
        <v>1949.8179999999998</v>
      </c>
      <c r="T266">
        <f>SUM(FacebookRaw[[#This Row],[Cost_INR]],FacebookRaw[[#This Row],[lead_cost]])</f>
        <v>3899.6379999999999</v>
      </c>
    </row>
    <row r="267" spans="1:20" x14ac:dyDescent="0.3">
      <c r="A267" s="22">
        <v>45408</v>
      </c>
      <c r="B267" t="s">
        <v>42</v>
      </c>
      <c r="C267" t="s">
        <v>44</v>
      </c>
      <c r="D267">
        <v>17102</v>
      </c>
      <c r="E267">
        <v>710</v>
      </c>
      <c r="F267">
        <v>4.1515612209999997</v>
      </c>
      <c r="G267">
        <v>1550.53</v>
      </c>
      <c r="H267">
        <v>2.1838000000000002</v>
      </c>
      <c r="I267">
        <v>51</v>
      </c>
      <c r="J267">
        <v>30.4025</v>
      </c>
      <c r="K267">
        <v>7.1830985920000003</v>
      </c>
      <c r="L267">
        <v>20</v>
      </c>
      <c r="M267">
        <v>39.215686269999999</v>
      </c>
      <c r="N267">
        <v>10</v>
      </c>
      <c r="O267">
        <v>10</v>
      </c>
      <c r="P267">
        <v>12000</v>
      </c>
      <c r="Q267">
        <v>20000</v>
      </c>
      <c r="R267">
        <f>FacebookRaw[[#This Row],[Revenue_from_online]]+FacebookRaw[[#This Row],[Revenue_from_Offline]]</f>
        <v>32000</v>
      </c>
      <c r="S267">
        <f>FacebookRaw[[#This Row],[CPL_INR]]*FacebookRaw[[#This Row],[Leads]]</f>
        <v>1550.5274999999999</v>
      </c>
      <c r="T267">
        <f>SUM(FacebookRaw[[#This Row],[Cost_INR]],FacebookRaw[[#This Row],[lead_cost]])</f>
        <v>3101.0574999999999</v>
      </c>
    </row>
    <row r="268" spans="1:20" x14ac:dyDescent="0.3">
      <c r="A268" s="22">
        <v>45409</v>
      </c>
      <c r="B268" t="s">
        <v>42</v>
      </c>
      <c r="C268" t="s">
        <v>44</v>
      </c>
      <c r="D268">
        <v>17981</v>
      </c>
      <c r="E268">
        <v>823</v>
      </c>
      <c r="F268">
        <v>4.5770535570000002</v>
      </c>
      <c r="G268">
        <v>1753.94</v>
      </c>
      <c r="H268">
        <v>2.1312000000000002</v>
      </c>
      <c r="I268">
        <v>51</v>
      </c>
      <c r="J268">
        <v>34.390999999999998</v>
      </c>
      <c r="K268">
        <v>6.1968408260000007</v>
      </c>
      <c r="L268">
        <v>20</v>
      </c>
      <c r="M268">
        <v>39.215686269999999</v>
      </c>
      <c r="N268">
        <v>11</v>
      </c>
      <c r="O268">
        <v>9</v>
      </c>
      <c r="P268">
        <v>13200</v>
      </c>
      <c r="Q268">
        <v>18000</v>
      </c>
      <c r="R268">
        <f>FacebookRaw[[#This Row],[Revenue_from_online]]+FacebookRaw[[#This Row],[Revenue_from_Offline]]</f>
        <v>31200</v>
      </c>
      <c r="S268">
        <f>FacebookRaw[[#This Row],[CPL_INR]]*FacebookRaw[[#This Row],[Leads]]</f>
        <v>1753.9409999999998</v>
      </c>
      <c r="T268">
        <f>SUM(FacebookRaw[[#This Row],[Cost_INR]],FacebookRaw[[#This Row],[lead_cost]])</f>
        <v>3507.8809999999999</v>
      </c>
    </row>
    <row r="269" spans="1:20" x14ac:dyDescent="0.3">
      <c r="A269" s="22">
        <v>45410</v>
      </c>
      <c r="B269" t="s">
        <v>42</v>
      </c>
      <c r="C269" t="s">
        <v>44</v>
      </c>
      <c r="D269">
        <v>15409</v>
      </c>
      <c r="E269">
        <v>763</v>
      </c>
      <c r="F269">
        <v>4.9516516319999999</v>
      </c>
      <c r="G269">
        <v>1536.16</v>
      </c>
      <c r="H269">
        <v>2.0133000000000001</v>
      </c>
      <c r="I269">
        <v>54</v>
      </c>
      <c r="J269">
        <v>28.447399999999998</v>
      </c>
      <c r="K269">
        <v>7.0773263429999993</v>
      </c>
      <c r="L269">
        <v>21</v>
      </c>
      <c r="M269">
        <v>38.888888890000004</v>
      </c>
      <c r="N269">
        <v>12</v>
      </c>
      <c r="O269">
        <v>9</v>
      </c>
      <c r="P269">
        <v>14400</v>
      </c>
      <c r="Q269">
        <v>18000</v>
      </c>
      <c r="R269">
        <f>FacebookRaw[[#This Row],[Revenue_from_online]]+FacebookRaw[[#This Row],[Revenue_from_Offline]]</f>
        <v>32400</v>
      </c>
      <c r="S269">
        <f>FacebookRaw[[#This Row],[CPL_INR]]*FacebookRaw[[#This Row],[Leads]]</f>
        <v>1536.1596</v>
      </c>
      <c r="T269">
        <f>SUM(FacebookRaw[[#This Row],[Cost_INR]],FacebookRaw[[#This Row],[lead_cost]])</f>
        <v>3072.3195999999998</v>
      </c>
    </row>
    <row r="270" spans="1:20" x14ac:dyDescent="0.3">
      <c r="A270" s="22">
        <v>45411</v>
      </c>
      <c r="B270" t="s">
        <v>42</v>
      </c>
      <c r="C270" t="s">
        <v>44</v>
      </c>
      <c r="D270">
        <v>15868</v>
      </c>
      <c r="E270">
        <v>724</v>
      </c>
      <c r="F270">
        <v>4.5626417949999993</v>
      </c>
      <c r="G270">
        <v>1919.7</v>
      </c>
      <c r="H270">
        <v>2.6515</v>
      </c>
      <c r="I270">
        <v>46</v>
      </c>
      <c r="J270">
        <v>41.732599999999998</v>
      </c>
      <c r="K270">
        <v>6.3535911599999997</v>
      </c>
      <c r="L270">
        <v>19</v>
      </c>
      <c r="M270">
        <v>41.304347829999998</v>
      </c>
      <c r="N270">
        <v>17</v>
      </c>
      <c r="O270">
        <v>2</v>
      </c>
      <c r="P270">
        <v>20400</v>
      </c>
      <c r="Q270">
        <v>4000</v>
      </c>
      <c r="R270">
        <f>FacebookRaw[[#This Row],[Revenue_from_online]]+FacebookRaw[[#This Row],[Revenue_from_Offline]]</f>
        <v>24400</v>
      </c>
      <c r="S270">
        <f>FacebookRaw[[#This Row],[CPL_INR]]*FacebookRaw[[#This Row],[Leads]]</f>
        <v>1919.6995999999999</v>
      </c>
      <c r="T270">
        <f>SUM(FacebookRaw[[#This Row],[Cost_INR]],FacebookRaw[[#This Row],[lead_cost]])</f>
        <v>3839.3995999999997</v>
      </c>
    </row>
    <row r="271" spans="1:20" x14ac:dyDescent="0.3">
      <c r="A271" s="22">
        <v>45412</v>
      </c>
      <c r="B271" t="s">
        <v>42</v>
      </c>
      <c r="C271" t="s">
        <v>44</v>
      </c>
      <c r="D271">
        <v>14249</v>
      </c>
      <c r="E271">
        <v>727</v>
      </c>
      <c r="F271">
        <v>5.1021124289999999</v>
      </c>
      <c r="G271">
        <v>1973.63</v>
      </c>
      <c r="H271">
        <v>2.7147999999999999</v>
      </c>
      <c r="I271">
        <v>46</v>
      </c>
      <c r="J271">
        <v>42.905000000000001</v>
      </c>
      <c r="K271">
        <v>6.3273727649999998</v>
      </c>
      <c r="L271">
        <v>16</v>
      </c>
      <c r="M271">
        <v>34.782608699999997</v>
      </c>
      <c r="N271">
        <v>16</v>
      </c>
      <c r="O271">
        <v>0</v>
      </c>
      <c r="P271">
        <v>19200</v>
      </c>
      <c r="Q271">
        <v>0</v>
      </c>
      <c r="R271">
        <f>FacebookRaw[[#This Row],[Revenue_from_online]]+FacebookRaw[[#This Row],[Revenue_from_Offline]]</f>
        <v>19200</v>
      </c>
      <c r="S271">
        <f>FacebookRaw[[#This Row],[CPL_INR]]*FacebookRaw[[#This Row],[Leads]]</f>
        <v>1973.63</v>
      </c>
      <c r="T271">
        <f>SUM(FacebookRaw[[#This Row],[Cost_INR]],FacebookRaw[[#This Row],[lead_cost]])</f>
        <v>3947.26</v>
      </c>
    </row>
  </sheetData>
  <dataConsolidate/>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2BC96-35E9-4717-B9E7-58B27957275A}">
  <dimension ref="A1:U181"/>
  <sheetViews>
    <sheetView workbookViewId="0">
      <selection activeCell="C44" sqref="C44"/>
    </sheetView>
  </sheetViews>
  <sheetFormatPr defaultRowHeight="14.4" x14ac:dyDescent="0.3"/>
  <cols>
    <col min="1" max="1" width="12.5546875" style="22" customWidth="1"/>
    <col min="2" max="2" width="17.77734375" bestFit="1" customWidth="1"/>
    <col min="3" max="3" width="15.33203125" bestFit="1" customWidth="1"/>
    <col min="4" max="4" width="10.88671875" bestFit="1" customWidth="1"/>
    <col min="5" max="5" width="13.21875" bestFit="1" customWidth="1"/>
    <col min="6" max="6" width="14.21875" bestFit="1" customWidth="1"/>
    <col min="7" max="7" width="12" bestFit="1" customWidth="1"/>
    <col min="8" max="8" width="10.5546875" bestFit="1" customWidth="1"/>
    <col min="9" max="9" width="8" bestFit="1" customWidth="1"/>
    <col min="10" max="10" width="10.33203125" bestFit="1" customWidth="1"/>
    <col min="11" max="11" width="16.44140625" bestFit="1" customWidth="1"/>
    <col min="12" max="12" width="7" bestFit="1" customWidth="1"/>
    <col min="13" max="13" width="14" bestFit="1" customWidth="1"/>
    <col min="14" max="14" width="20.77734375" bestFit="1" customWidth="1"/>
    <col min="15" max="15" width="21" bestFit="1" customWidth="1"/>
    <col min="16" max="16" width="9" bestFit="1" customWidth="1"/>
    <col min="17" max="17" width="22.109375" bestFit="1" customWidth="1"/>
    <col min="18" max="18" width="22.5546875" bestFit="1" customWidth="1"/>
    <col min="19" max="19" width="12" customWidth="1"/>
    <col min="20" max="20" width="13.5546875" customWidth="1"/>
  </cols>
  <sheetData>
    <row r="1" spans="1:21" x14ac:dyDescent="0.3">
      <c r="A1" s="22" t="s">
        <v>0</v>
      </c>
      <c r="B1" t="s">
        <v>102</v>
      </c>
      <c r="C1" t="s">
        <v>103</v>
      </c>
      <c r="D1" t="s">
        <v>105</v>
      </c>
      <c r="E1" t="s">
        <v>104</v>
      </c>
      <c r="F1" t="s">
        <v>1</v>
      </c>
      <c r="G1" t="s">
        <v>2</v>
      </c>
      <c r="H1" t="s">
        <v>106</v>
      </c>
      <c r="I1" t="s">
        <v>3</v>
      </c>
      <c r="J1" t="s">
        <v>107</v>
      </c>
      <c r="K1" t="s">
        <v>4</v>
      </c>
      <c r="L1" t="s">
        <v>113</v>
      </c>
      <c r="M1" t="s">
        <v>114</v>
      </c>
      <c r="N1" t="s">
        <v>7</v>
      </c>
      <c r="O1" t="s">
        <v>8</v>
      </c>
      <c r="P1" t="s">
        <v>115</v>
      </c>
      <c r="Q1" t="s">
        <v>108</v>
      </c>
      <c r="R1" t="s">
        <v>109</v>
      </c>
      <c r="S1" t="s">
        <v>110</v>
      </c>
      <c r="T1" t="s">
        <v>116</v>
      </c>
      <c r="U1" t="s">
        <v>112</v>
      </c>
    </row>
    <row r="2" spans="1:21" x14ac:dyDescent="0.3">
      <c r="A2" s="22">
        <v>45383</v>
      </c>
      <c r="B2" t="s">
        <v>45</v>
      </c>
      <c r="C2" t="s">
        <v>46</v>
      </c>
      <c r="D2">
        <v>2330.33</v>
      </c>
      <c r="E2">
        <v>18714</v>
      </c>
      <c r="F2">
        <v>1061</v>
      </c>
      <c r="G2">
        <v>5.6695522069999997</v>
      </c>
      <c r="H2">
        <v>2.1964000000000001</v>
      </c>
      <c r="I2">
        <v>51</v>
      </c>
      <c r="J2">
        <v>45.692700000000002</v>
      </c>
      <c r="K2">
        <v>4.8067860509999996</v>
      </c>
      <c r="L2">
        <v>27</v>
      </c>
      <c r="M2">
        <v>52.941176469999995</v>
      </c>
      <c r="N2">
        <v>17</v>
      </c>
      <c r="O2">
        <v>10</v>
      </c>
      <c r="P2">
        <v>86.308499999999995</v>
      </c>
      <c r="Q2">
        <v>20400</v>
      </c>
      <c r="R2">
        <v>20000</v>
      </c>
      <c r="S2">
        <f>GoogleRaw[[#This Row],[Revenue_from_online]]+GoogleRaw[[#This Row],[Revenue_from_Offline]]</f>
        <v>40400</v>
      </c>
      <c r="T2">
        <f>GoogleRaw[[#This Row],[CPL_INR]]*GoogleRaw[[#This Row],[Leads]]</f>
        <v>2330.3277000000003</v>
      </c>
      <c r="U2">
        <f>SUM(GoogleRaw[[#This Row],[Cost_INR]],GoogleRaw[[#This Row],[cost_for_lead]],GoogleRaw[[#This Row],[CAC]])</f>
        <v>4746.9661999999998</v>
      </c>
    </row>
    <row r="3" spans="1:21" x14ac:dyDescent="0.3">
      <c r="A3" s="22">
        <v>45384</v>
      </c>
      <c r="B3" t="s">
        <v>45</v>
      </c>
      <c r="C3" t="s">
        <v>46</v>
      </c>
      <c r="D3">
        <v>2095.1799999999998</v>
      </c>
      <c r="E3">
        <v>19795</v>
      </c>
      <c r="F3">
        <v>1156</v>
      </c>
      <c r="G3">
        <v>5.8398585500000006</v>
      </c>
      <c r="H3">
        <v>1.8124</v>
      </c>
      <c r="I3">
        <v>51</v>
      </c>
      <c r="J3">
        <v>41.082000000000001</v>
      </c>
      <c r="K3">
        <v>4.4117647060000005</v>
      </c>
      <c r="L3">
        <v>27</v>
      </c>
      <c r="M3">
        <v>52.941176469999995</v>
      </c>
      <c r="N3">
        <v>13</v>
      </c>
      <c r="O3">
        <v>14</v>
      </c>
      <c r="P3">
        <v>77.599299999999999</v>
      </c>
      <c r="Q3">
        <v>15600</v>
      </c>
      <c r="R3">
        <v>28000</v>
      </c>
      <c r="S3">
        <f>GoogleRaw[[#This Row],[Revenue_from_online]]+GoogleRaw[[#This Row],[Revenue_from_Offline]]</f>
        <v>43600</v>
      </c>
      <c r="T3">
        <f>GoogleRaw[[#This Row],[CPL_INR]]*GoogleRaw[[#This Row],[Leads]]</f>
        <v>2095.1820000000002</v>
      </c>
      <c r="U3">
        <f>SUM(GoogleRaw[[#This Row],[Cost_INR]],GoogleRaw[[#This Row],[cost_for_lead]],GoogleRaw[[#This Row],[CAC]])</f>
        <v>4267.9612999999999</v>
      </c>
    </row>
    <row r="4" spans="1:21" x14ac:dyDescent="0.3">
      <c r="A4" s="22">
        <v>45385</v>
      </c>
      <c r="B4" t="s">
        <v>45</v>
      </c>
      <c r="C4" t="s">
        <v>46</v>
      </c>
      <c r="D4">
        <v>2333.8200000000002</v>
      </c>
      <c r="E4">
        <v>18258</v>
      </c>
      <c r="F4">
        <v>1082</v>
      </c>
      <c r="G4">
        <v>5.9261693499999994</v>
      </c>
      <c r="H4">
        <v>2.157</v>
      </c>
      <c r="I4">
        <v>57</v>
      </c>
      <c r="J4">
        <v>40.944200000000002</v>
      </c>
      <c r="K4">
        <v>5.2680221810000001</v>
      </c>
      <c r="L4">
        <v>27</v>
      </c>
      <c r="M4">
        <v>47.368421049999995</v>
      </c>
      <c r="N4">
        <v>15</v>
      </c>
      <c r="O4">
        <v>12</v>
      </c>
      <c r="P4">
        <v>86.437799999999996</v>
      </c>
      <c r="Q4">
        <v>18000</v>
      </c>
      <c r="R4">
        <v>24000</v>
      </c>
      <c r="S4">
        <f>GoogleRaw[[#This Row],[Revenue_from_online]]+GoogleRaw[[#This Row],[Revenue_from_Offline]]</f>
        <v>42000</v>
      </c>
      <c r="T4">
        <f>GoogleRaw[[#This Row],[CPL_INR]]*GoogleRaw[[#This Row],[Leads]]</f>
        <v>2333.8194000000003</v>
      </c>
      <c r="U4">
        <f>SUM(GoogleRaw[[#This Row],[Cost_INR]],GoogleRaw[[#This Row],[cost_for_lead]],GoogleRaw[[#This Row],[CAC]])</f>
        <v>4754.0771999999997</v>
      </c>
    </row>
    <row r="5" spans="1:21" x14ac:dyDescent="0.3">
      <c r="A5" s="22">
        <v>45386</v>
      </c>
      <c r="B5" t="s">
        <v>45</v>
      </c>
      <c r="C5" t="s">
        <v>46</v>
      </c>
      <c r="D5">
        <v>2487.0500000000002</v>
      </c>
      <c r="E5">
        <v>22554</v>
      </c>
      <c r="F5">
        <v>1002</v>
      </c>
      <c r="G5">
        <v>4.4426709229999997</v>
      </c>
      <c r="H5">
        <v>2.4821</v>
      </c>
      <c r="I5">
        <v>60</v>
      </c>
      <c r="J5">
        <v>41.450800000000001</v>
      </c>
      <c r="K5">
        <v>5.9880239520000007</v>
      </c>
      <c r="L5">
        <v>35</v>
      </c>
      <c r="M5">
        <v>58.333333330000002</v>
      </c>
      <c r="N5">
        <v>10</v>
      </c>
      <c r="O5">
        <v>25</v>
      </c>
      <c r="P5">
        <v>71.058599999999998</v>
      </c>
      <c r="Q5">
        <v>12000</v>
      </c>
      <c r="R5">
        <v>50000</v>
      </c>
      <c r="S5">
        <f>GoogleRaw[[#This Row],[Revenue_from_online]]+GoogleRaw[[#This Row],[Revenue_from_Offline]]</f>
        <v>62000</v>
      </c>
      <c r="T5">
        <f>GoogleRaw[[#This Row],[CPL_INR]]*GoogleRaw[[#This Row],[Leads]]</f>
        <v>2487.0480000000002</v>
      </c>
      <c r="U5">
        <f>SUM(GoogleRaw[[#This Row],[Cost_INR]],GoogleRaw[[#This Row],[cost_for_lead]],GoogleRaw[[#This Row],[CAC]])</f>
        <v>5045.1566000000003</v>
      </c>
    </row>
    <row r="6" spans="1:21" x14ac:dyDescent="0.3">
      <c r="A6" s="22">
        <v>45387</v>
      </c>
      <c r="B6" t="s">
        <v>45</v>
      </c>
      <c r="C6" t="s">
        <v>46</v>
      </c>
      <c r="D6">
        <v>1841.06</v>
      </c>
      <c r="E6">
        <v>19872</v>
      </c>
      <c r="F6">
        <v>1078</v>
      </c>
      <c r="G6">
        <v>5.4247181960000006</v>
      </c>
      <c r="H6">
        <v>1.7078</v>
      </c>
      <c r="I6">
        <v>54</v>
      </c>
      <c r="J6">
        <v>34.093699999999998</v>
      </c>
      <c r="K6">
        <v>5.0092764380000006</v>
      </c>
      <c r="L6">
        <v>37</v>
      </c>
      <c r="M6">
        <v>68.518518520000001</v>
      </c>
      <c r="N6">
        <v>10</v>
      </c>
      <c r="O6">
        <v>27</v>
      </c>
      <c r="P6">
        <v>49.758400000000002</v>
      </c>
      <c r="Q6">
        <v>12000</v>
      </c>
      <c r="R6">
        <v>54000</v>
      </c>
      <c r="S6">
        <f>GoogleRaw[[#This Row],[Revenue_from_online]]+GoogleRaw[[#This Row],[Revenue_from_Offline]]</f>
        <v>66000</v>
      </c>
      <c r="T6">
        <f>GoogleRaw[[#This Row],[CPL_INR]]*GoogleRaw[[#This Row],[Leads]]</f>
        <v>1841.0598</v>
      </c>
      <c r="U6">
        <f>SUM(GoogleRaw[[#This Row],[Cost_INR]],GoogleRaw[[#This Row],[cost_for_lead]],GoogleRaw[[#This Row],[CAC]])</f>
        <v>3731.8782000000001</v>
      </c>
    </row>
    <row r="7" spans="1:21" x14ac:dyDescent="0.3">
      <c r="A7" s="22">
        <v>45388</v>
      </c>
      <c r="B7" t="s">
        <v>45</v>
      </c>
      <c r="C7" t="s">
        <v>46</v>
      </c>
      <c r="D7">
        <v>2098.41</v>
      </c>
      <c r="E7">
        <v>18565</v>
      </c>
      <c r="F7">
        <v>1085</v>
      </c>
      <c r="G7">
        <v>5.8443307299999994</v>
      </c>
      <c r="H7">
        <v>1.9339999999999999</v>
      </c>
      <c r="I7">
        <v>69</v>
      </c>
      <c r="J7">
        <v>30.4117</v>
      </c>
      <c r="K7">
        <v>6.3594470050000007</v>
      </c>
      <c r="L7">
        <v>28</v>
      </c>
      <c r="M7">
        <v>40.579710140000003</v>
      </c>
      <c r="N7">
        <v>13</v>
      </c>
      <c r="O7">
        <v>15</v>
      </c>
      <c r="P7">
        <v>74.943200000000004</v>
      </c>
      <c r="Q7">
        <v>15600</v>
      </c>
      <c r="R7">
        <v>30000</v>
      </c>
      <c r="S7">
        <f>GoogleRaw[[#This Row],[Revenue_from_online]]+GoogleRaw[[#This Row],[Revenue_from_Offline]]</f>
        <v>45600</v>
      </c>
      <c r="T7">
        <f>GoogleRaw[[#This Row],[CPL_INR]]*GoogleRaw[[#This Row],[Leads]]</f>
        <v>2098.4072999999999</v>
      </c>
      <c r="U7">
        <f>SUM(GoogleRaw[[#This Row],[Cost_INR]],GoogleRaw[[#This Row],[cost_for_lead]],GoogleRaw[[#This Row],[CAC]])</f>
        <v>4271.7604999999994</v>
      </c>
    </row>
    <row r="8" spans="1:21" x14ac:dyDescent="0.3">
      <c r="A8" s="22">
        <v>45389</v>
      </c>
      <c r="B8" t="s">
        <v>45</v>
      </c>
      <c r="C8" t="s">
        <v>46</v>
      </c>
      <c r="D8">
        <v>2451.69</v>
      </c>
      <c r="E8">
        <v>20690</v>
      </c>
      <c r="F8">
        <v>932</v>
      </c>
      <c r="G8">
        <v>4.5045915899999995</v>
      </c>
      <c r="H8">
        <v>2.6305999999999998</v>
      </c>
      <c r="I8">
        <v>65</v>
      </c>
      <c r="J8">
        <v>37.718299999999999</v>
      </c>
      <c r="K8">
        <v>6.9742489269999997</v>
      </c>
      <c r="L8">
        <v>35</v>
      </c>
      <c r="M8">
        <v>53.84615385</v>
      </c>
      <c r="N8">
        <v>11</v>
      </c>
      <c r="O8">
        <v>24</v>
      </c>
      <c r="P8">
        <v>70.048299999999998</v>
      </c>
      <c r="Q8">
        <v>13200</v>
      </c>
      <c r="R8">
        <v>48000</v>
      </c>
      <c r="S8">
        <f>GoogleRaw[[#This Row],[Revenue_from_online]]+GoogleRaw[[#This Row],[Revenue_from_Offline]]</f>
        <v>61200</v>
      </c>
      <c r="T8">
        <f>GoogleRaw[[#This Row],[CPL_INR]]*GoogleRaw[[#This Row],[Leads]]</f>
        <v>2451.6895</v>
      </c>
      <c r="U8">
        <f>SUM(GoogleRaw[[#This Row],[Cost_INR]],GoogleRaw[[#This Row],[cost_for_lead]],GoogleRaw[[#This Row],[CAC]])</f>
        <v>4973.4278000000004</v>
      </c>
    </row>
    <row r="9" spans="1:21" x14ac:dyDescent="0.3">
      <c r="A9" s="22">
        <v>45390</v>
      </c>
      <c r="B9" t="s">
        <v>45</v>
      </c>
      <c r="C9" t="s">
        <v>46</v>
      </c>
      <c r="D9">
        <v>2146.37</v>
      </c>
      <c r="E9">
        <v>22444</v>
      </c>
      <c r="F9">
        <v>1176</v>
      </c>
      <c r="G9">
        <v>5.2397077169999999</v>
      </c>
      <c r="H9">
        <v>1.8250999999999999</v>
      </c>
      <c r="I9">
        <v>67</v>
      </c>
      <c r="J9">
        <v>32.035400000000003</v>
      </c>
      <c r="K9">
        <v>5.6972789119999998</v>
      </c>
      <c r="L9">
        <v>32</v>
      </c>
      <c r="M9">
        <v>47.761194029999999</v>
      </c>
      <c r="N9">
        <v>13</v>
      </c>
      <c r="O9">
        <v>19</v>
      </c>
      <c r="P9">
        <v>67.074100000000001</v>
      </c>
      <c r="Q9">
        <v>15600</v>
      </c>
      <c r="R9">
        <v>38000</v>
      </c>
      <c r="S9">
        <f>GoogleRaw[[#This Row],[Revenue_from_online]]+GoogleRaw[[#This Row],[Revenue_from_Offline]]</f>
        <v>53600</v>
      </c>
      <c r="T9">
        <f>GoogleRaw[[#This Row],[CPL_INR]]*GoogleRaw[[#This Row],[Leads]]</f>
        <v>2146.3718000000003</v>
      </c>
      <c r="U9">
        <f>SUM(GoogleRaw[[#This Row],[Cost_INR]],GoogleRaw[[#This Row],[cost_for_lead]],GoogleRaw[[#This Row],[CAC]])</f>
        <v>4359.8158999999996</v>
      </c>
    </row>
    <row r="10" spans="1:21" x14ac:dyDescent="0.3">
      <c r="A10" s="22">
        <v>45391</v>
      </c>
      <c r="B10" t="s">
        <v>45</v>
      </c>
      <c r="C10" t="s">
        <v>46</v>
      </c>
      <c r="D10">
        <v>2005.48</v>
      </c>
      <c r="E10">
        <v>18767</v>
      </c>
      <c r="F10">
        <v>1132</v>
      </c>
      <c r="G10">
        <v>6.0318644429999999</v>
      </c>
      <c r="H10">
        <v>1.7716000000000001</v>
      </c>
      <c r="I10">
        <v>51</v>
      </c>
      <c r="J10">
        <v>39.323099999999997</v>
      </c>
      <c r="K10">
        <v>4.505300353</v>
      </c>
      <c r="L10">
        <v>34</v>
      </c>
      <c r="M10">
        <v>66.666666669999998</v>
      </c>
      <c r="N10">
        <v>17</v>
      </c>
      <c r="O10">
        <v>17</v>
      </c>
      <c r="P10">
        <v>58.984699999999997</v>
      </c>
      <c r="Q10">
        <v>20400</v>
      </c>
      <c r="R10">
        <v>34000</v>
      </c>
      <c r="S10">
        <f>GoogleRaw[[#This Row],[Revenue_from_online]]+GoogleRaw[[#This Row],[Revenue_from_Offline]]</f>
        <v>54400</v>
      </c>
      <c r="T10">
        <f>GoogleRaw[[#This Row],[CPL_INR]]*GoogleRaw[[#This Row],[Leads]]</f>
        <v>2005.4780999999998</v>
      </c>
      <c r="U10">
        <f>SUM(GoogleRaw[[#This Row],[Cost_INR]],GoogleRaw[[#This Row],[cost_for_lead]],GoogleRaw[[#This Row],[CAC]])</f>
        <v>4069.9427999999998</v>
      </c>
    </row>
    <row r="11" spans="1:21" x14ac:dyDescent="0.3">
      <c r="A11" s="22">
        <v>45392</v>
      </c>
      <c r="B11" t="s">
        <v>45</v>
      </c>
      <c r="C11" t="s">
        <v>46</v>
      </c>
      <c r="D11">
        <v>1887.03</v>
      </c>
      <c r="E11">
        <v>18791</v>
      </c>
      <c r="F11">
        <v>1060</v>
      </c>
      <c r="G11">
        <v>5.6409983499999994</v>
      </c>
      <c r="H11">
        <v>1.7802</v>
      </c>
      <c r="I11">
        <v>68</v>
      </c>
      <c r="J11">
        <v>27.750399999999999</v>
      </c>
      <c r="K11">
        <v>6.4150943399999996</v>
      </c>
      <c r="L11">
        <v>27</v>
      </c>
      <c r="M11">
        <v>39.705882349999996</v>
      </c>
      <c r="N11">
        <v>17</v>
      </c>
      <c r="O11">
        <v>10</v>
      </c>
      <c r="P11">
        <v>69.89</v>
      </c>
      <c r="Q11">
        <v>20400</v>
      </c>
      <c r="R11">
        <v>20000</v>
      </c>
      <c r="S11">
        <f>GoogleRaw[[#This Row],[Revenue_from_online]]+GoogleRaw[[#This Row],[Revenue_from_Offline]]</f>
        <v>40400</v>
      </c>
      <c r="T11">
        <f>GoogleRaw[[#This Row],[CPL_INR]]*GoogleRaw[[#This Row],[Leads]]</f>
        <v>1887.0272</v>
      </c>
      <c r="U11">
        <f>SUM(GoogleRaw[[#This Row],[Cost_INR]],GoogleRaw[[#This Row],[cost_for_lead]],GoogleRaw[[#This Row],[CAC]])</f>
        <v>3843.9472000000001</v>
      </c>
    </row>
    <row r="12" spans="1:21" x14ac:dyDescent="0.3">
      <c r="A12" s="22">
        <v>45393</v>
      </c>
      <c r="B12" t="s">
        <v>45</v>
      </c>
      <c r="C12" t="s">
        <v>46</v>
      </c>
      <c r="D12">
        <v>1984.95</v>
      </c>
      <c r="E12">
        <v>21074</v>
      </c>
      <c r="F12">
        <v>1068</v>
      </c>
      <c r="G12">
        <v>5.0678561259999997</v>
      </c>
      <c r="H12">
        <v>1.8586</v>
      </c>
      <c r="I12">
        <v>53</v>
      </c>
      <c r="J12">
        <v>37.451900000000002</v>
      </c>
      <c r="K12">
        <v>4.9625468159999997</v>
      </c>
      <c r="L12">
        <v>24</v>
      </c>
      <c r="M12">
        <v>45.283018869999999</v>
      </c>
      <c r="N12">
        <v>14</v>
      </c>
      <c r="O12">
        <v>10</v>
      </c>
      <c r="P12">
        <v>82.706199999999995</v>
      </c>
      <c r="Q12">
        <v>16800</v>
      </c>
      <c r="R12">
        <v>20000</v>
      </c>
      <c r="S12">
        <f>GoogleRaw[[#This Row],[Revenue_from_online]]+GoogleRaw[[#This Row],[Revenue_from_Offline]]</f>
        <v>36800</v>
      </c>
      <c r="T12">
        <f>GoogleRaw[[#This Row],[CPL_INR]]*GoogleRaw[[#This Row],[Leads]]</f>
        <v>1984.9507000000001</v>
      </c>
      <c r="U12">
        <f>SUM(GoogleRaw[[#This Row],[Cost_INR]],GoogleRaw[[#This Row],[cost_for_lead]],GoogleRaw[[#This Row],[CAC]])</f>
        <v>4052.6069000000002</v>
      </c>
    </row>
    <row r="13" spans="1:21" x14ac:dyDescent="0.3">
      <c r="A13" s="22">
        <v>45394</v>
      </c>
      <c r="B13" t="s">
        <v>45</v>
      </c>
      <c r="C13" t="s">
        <v>46</v>
      </c>
      <c r="D13">
        <v>1975.22</v>
      </c>
      <c r="E13">
        <v>19297</v>
      </c>
      <c r="F13">
        <v>1129</v>
      </c>
      <c r="G13">
        <v>5.8506503600000004</v>
      </c>
      <c r="H13">
        <v>1.7495000000000001</v>
      </c>
      <c r="I13">
        <v>61</v>
      </c>
      <c r="J13">
        <v>32.380699999999997</v>
      </c>
      <c r="K13">
        <v>5.4030115150000002</v>
      </c>
      <c r="L13">
        <v>37</v>
      </c>
      <c r="M13">
        <v>60.655737700000003</v>
      </c>
      <c r="N13">
        <v>11</v>
      </c>
      <c r="O13">
        <v>26</v>
      </c>
      <c r="P13">
        <v>53.384300000000003</v>
      </c>
      <c r="Q13">
        <v>13200</v>
      </c>
      <c r="R13">
        <v>52000</v>
      </c>
      <c r="S13">
        <f>GoogleRaw[[#This Row],[Revenue_from_online]]+GoogleRaw[[#This Row],[Revenue_from_Offline]]</f>
        <v>65200</v>
      </c>
      <c r="T13">
        <f>GoogleRaw[[#This Row],[CPL_INR]]*GoogleRaw[[#This Row],[Leads]]</f>
        <v>1975.2226999999998</v>
      </c>
      <c r="U13">
        <f>SUM(GoogleRaw[[#This Row],[Cost_INR]],GoogleRaw[[#This Row],[cost_for_lead]],GoogleRaw[[#This Row],[CAC]])</f>
        <v>4003.8269999999998</v>
      </c>
    </row>
    <row r="14" spans="1:21" x14ac:dyDescent="0.3">
      <c r="A14" s="22">
        <v>45395</v>
      </c>
      <c r="B14" t="s">
        <v>45</v>
      </c>
      <c r="C14" t="s">
        <v>46</v>
      </c>
      <c r="D14">
        <v>2354.5</v>
      </c>
      <c r="E14">
        <v>22340</v>
      </c>
      <c r="F14">
        <v>1032</v>
      </c>
      <c r="G14">
        <v>4.6195165620000003</v>
      </c>
      <c r="H14">
        <v>2.2814999999999999</v>
      </c>
      <c r="I14">
        <v>60</v>
      </c>
      <c r="J14">
        <v>39.241700000000002</v>
      </c>
      <c r="K14">
        <v>5.8139534880000001</v>
      </c>
      <c r="L14">
        <v>32</v>
      </c>
      <c r="M14">
        <v>53.333333330000002</v>
      </c>
      <c r="N14">
        <v>13</v>
      </c>
      <c r="O14">
        <v>19</v>
      </c>
      <c r="P14">
        <v>73.578100000000006</v>
      </c>
      <c r="Q14">
        <v>15600</v>
      </c>
      <c r="R14">
        <v>38000</v>
      </c>
      <c r="S14">
        <f>GoogleRaw[[#This Row],[Revenue_from_online]]+GoogleRaw[[#This Row],[Revenue_from_Offline]]</f>
        <v>53600</v>
      </c>
      <c r="T14">
        <f>GoogleRaw[[#This Row],[CPL_INR]]*GoogleRaw[[#This Row],[Leads]]</f>
        <v>2354.502</v>
      </c>
      <c r="U14">
        <f>SUM(GoogleRaw[[#This Row],[Cost_INR]],GoogleRaw[[#This Row],[cost_for_lead]],GoogleRaw[[#This Row],[CAC]])</f>
        <v>4782.5801000000001</v>
      </c>
    </row>
    <row r="15" spans="1:21" x14ac:dyDescent="0.3">
      <c r="A15" s="22">
        <v>45396</v>
      </c>
      <c r="B15" t="s">
        <v>45</v>
      </c>
      <c r="C15" t="s">
        <v>46</v>
      </c>
      <c r="D15">
        <v>1827.09</v>
      </c>
      <c r="E15">
        <v>21844</v>
      </c>
      <c r="F15">
        <v>1047</v>
      </c>
      <c r="G15">
        <v>4.7930781909999993</v>
      </c>
      <c r="H15">
        <v>1.7451000000000001</v>
      </c>
      <c r="I15">
        <v>55</v>
      </c>
      <c r="J15">
        <v>33.219799999999999</v>
      </c>
      <c r="K15">
        <v>5.2531041069999995</v>
      </c>
      <c r="L15">
        <v>24</v>
      </c>
      <c r="M15">
        <v>43.636363639999999</v>
      </c>
      <c r="N15">
        <v>17</v>
      </c>
      <c r="O15">
        <v>7</v>
      </c>
      <c r="P15">
        <v>76.128699999999995</v>
      </c>
      <c r="Q15">
        <v>20400</v>
      </c>
      <c r="R15">
        <v>14000</v>
      </c>
      <c r="S15">
        <f>GoogleRaw[[#This Row],[Revenue_from_online]]+GoogleRaw[[#This Row],[Revenue_from_Offline]]</f>
        <v>34400</v>
      </c>
      <c r="T15">
        <f>GoogleRaw[[#This Row],[CPL_INR]]*GoogleRaw[[#This Row],[Leads]]</f>
        <v>1827.0889999999999</v>
      </c>
      <c r="U15">
        <f>SUM(GoogleRaw[[#This Row],[Cost_INR]],GoogleRaw[[#This Row],[cost_for_lead]],GoogleRaw[[#This Row],[CAC]])</f>
        <v>3730.3077000000003</v>
      </c>
    </row>
    <row r="16" spans="1:21" x14ac:dyDescent="0.3">
      <c r="A16" s="22">
        <v>45397</v>
      </c>
      <c r="B16" t="s">
        <v>45</v>
      </c>
      <c r="C16" t="s">
        <v>46</v>
      </c>
      <c r="D16">
        <v>1952.54</v>
      </c>
      <c r="E16">
        <v>19528</v>
      </c>
      <c r="F16">
        <v>1017</v>
      </c>
      <c r="G16">
        <v>5.2079065959999999</v>
      </c>
      <c r="H16">
        <v>1.9198999999999999</v>
      </c>
      <c r="I16">
        <v>68</v>
      </c>
      <c r="J16">
        <v>28.713799999999999</v>
      </c>
      <c r="K16">
        <v>6.6863323499999998</v>
      </c>
      <c r="L16">
        <v>39</v>
      </c>
      <c r="M16">
        <v>57.352941180000002</v>
      </c>
      <c r="N16">
        <v>19</v>
      </c>
      <c r="O16">
        <v>20</v>
      </c>
      <c r="P16">
        <v>50.065100000000001</v>
      </c>
      <c r="Q16">
        <v>22800</v>
      </c>
      <c r="R16">
        <v>40000</v>
      </c>
      <c r="S16">
        <f>GoogleRaw[[#This Row],[Revenue_from_online]]+GoogleRaw[[#This Row],[Revenue_from_Offline]]</f>
        <v>62800</v>
      </c>
      <c r="T16">
        <f>GoogleRaw[[#This Row],[CPL_INR]]*GoogleRaw[[#This Row],[Leads]]</f>
        <v>1952.5383999999999</v>
      </c>
      <c r="U16">
        <f>SUM(GoogleRaw[[#This Row],[Cost_INR]],GoogleRaw[[#This Row],[cost_for_lead]],GoogleRaw[[#This Row],[CAC]])</f>
        <v>3955.1434999999997</v>
      </c>
    </row>
    <row r="17" spans="1:21" x14ac:dyDescent="0.3">
      <c r="A17" s="22">
        <v>45398</v>
      </c>
      <c r="B17" t="s">
        <v>45</v>
      </c>
      <c r="C17" t="s">
        <v>46</v>
      </c>
      <c r="D17">
        <v>2370.88</v>
      </c>
      <c r="E17">
        <v>18550</v>
      </c>
      <c r="F17">
        <v>1027</v>
      </c>
      <c r="G17">
        <v>5.5363881400000006</v>
      </c>
      <c r="H17">
        <v>2.3085</v>
      </c>
      <c r="I17">
        <v>63</v>
      </c>
      <c r="J17">
        <v>37.633000000000003</v>
      </c>
      <c r="K17">
        <v>6.1343719569999999</v>
      </c>
      <c r="L17">
        <v>22</v>
      </c>
      <c r="M17">
        <v>34.920634919999998</v>
      </c>
      <c r="N17">
        <v>16</v>
      </c>
      <c r="O17">
        <v>6</v>
      </c>
      <c r="P17">
        <v>107.76730000000001</v>
      </c>
      <c r="Q17">
        <v>19200</v>
      </c>
      <c r="R17">
        <v>12000</v>
      </c>
      <c r="S17">
        <f>GoogleRaw[[#This Row],[Revenue_from_online]]+GoogleRaw[[#This Row],[Revenue_from_Offline]]</f>
        <v>31200</v>
      </c>
      <c r="T17">
        <f>GoogleRaw[[#This Row],[CPL_INR]]*GoogleRaw[[#This Row],[Leads]]</f>
        <v>2370.8790000000004</v>
      </c>
      <c r="U17">
        <f>SUM(GoogleRaw[[#This Row],[Cost_INR]],GoogleRaw[[#This Row],[cost_for_lead]],GoogleRaw[[#This Row],[CAC]])</f>
        <v>4849.5263000000004</v>
      </c>
    </row>
    <row r="18" spans="1:21" x14ac:dyDescent="0.3">
      <c r="A18" s="22">
        <v>45399</v>
      </c>
      <c r="B18" t="s">
        <v>45</v>
      </c>
      <c r="C18" t="s">
        <v>46</v>
      </c>
      <c r="D18">
        <v>2331.91</v>
      </c>
      <c r="E18">
        <v>21397</v>
      </c>
      <c r="F18">
        <v>1090</v>
      </c>
      <c r="G18">
        <v>5.0941720799999999</v>
      </c>
      <c r="H18">
        <v>2.1394000000000002</v>
      </c>
      <c r="I18">
        <v>64</v>
      </c>
      <c r="J18">
        <v>36.436100000000003</v>
      </c>
      <c r="K18">
        <v>5.8715596330000004</v>
      </c>
      <c r="L18">
        <v>31</v>
      </c>
      <c r="M18">
        <v>48.4375</v>
      </c>
      <c r="N18">
        <v>10</v>
      </c>
      <c r="O18">
        <v>21</v>
      </c>
      <c r="P18">
        <v>75.222899999999996</v>
      </c>
      <c r="Q18">
        <v>12000</v>
      </c>
      <c r="R18">
        <v>42000</v>
      </c>
      <c r="S18">
        <f>GoogleRaw[[#This Row],[Revenue_from_online]]+GoogleRaw[[#This Row],[Revenue_from_Offline]]</f>
        <v>54000</v>
      </c>
      <c r="T18">
        <f>GoogleRaw[[#This Row],[CPL_INR]]*GoogleRaw[[#This Row],[Leads]]</f>
        <v>2331.9104000000002</v>
      </c>
      <c r="U18">
        <f>SUM(GoogleRaw[[#This Row],[Cost_INR]],GoogleRaw[[#This Row],[cost_for_lead]],GoogleRaw[[#This Row],[CAC]])</f>
        <v>4739.0433000000003</v>
      </c>
    </row>
    <row r="19" spans="1:21" x14ac:dyDescent="0.3">
      <c r="A19" s="22">
        <v>45400</v>
      </c>
      <c r="B19" t="s">
        <v>45</v>
      </c>
      <c r="C19" t="s">
        <v>46</v>
      </c>
      <c r="D19">
        <v>1886.74</v>
      </c>
      <c r="E19">
        <v>19094</v>
      </c>
      <c r="F19">
        <v>1002</v>
      </c>
      <c r="G19">
        <v>5.2477217969999996</v>
      </c>
      <c r="H19">
        <v>1.883</v>
      </c>
      <c r="I19">
        <v>67</v>
      </c>
      <c r="J19">
        <v>28.160299999999999</v>
      </c>
      <c r="K19">
        <v>6.686626747</v>
      </c>
      <c r="L19">
        <v>33</v>
      </c>
      <c r="M19">
        <v>49.253731340000002</v>
      </c>
      <c r="N19">
        <v>16</v>
      </c>
      <c r="O19">
        <v>17</v>
      </c>
      <c r="P19">
        <v>57.173900000000003</v>
      </c>
      <c r="Q19">
        <v>19200</v>
      </c>
      <c r="R19">
        <v>34000</v>
      </c>
      <c r="S19">
        <f>GoogleRaw[[#This Row],[Revenue_from_online]]+GoogleRaw[[#This Row],[Revenue_from_Offline]]</f>
        <v>53200</v>
      </c>
      <c r="T19">
        <f>GoogleRaw[[#This Row],[CPL_INR]]*GoogleRaw[[#This Row],[Leads]]</f>
        <v>1886.7401</v>
      </c>
      <c r="U19">
        <f>SUM(GoogleRaw[[#This Row],[Cost_INR]],GoogleRaw[[#This Row],[cost_for_lead]],GoogleRaw[[#This Row],[CAC]])</f>
        <v>3830.6539999999995</v>
      </c>
    </row>
    <row r="20" spans="1:21" x14ac:dyDescent="0.3">
      <c r="A20" s="22">
        <v>45401</v>
      </c>
      <c r="B20" t="s">
        <v>45</v>
      </c>
      <c r="C20" t="s">
        <v>46</v>
      </c>
      <c r="D20">
        <v>1951.15</v>
      </c>
      <c r="E20">
        <v>18682</v>
      </c>
      <c r="F20">
        <v>1130</v>
      </c>
      <c r="G20">
        <v>6.0486029330000006</v>
      </c>
      <c r="H20">
        <v>1.7266999999999999</v>
      </c>
      <c r="I20">
        <v>53</v>
      </c>
      <c r="J20">
        <v>36.8142</v>
      </c>
      <c r="K20">
        <v>4.6902654869999996</v>
      </c>
      <c r="L20">
        <v>29</v>
      </c>
      <c r="M20">
        <v>54.716981130000001</v>
      </c>
      <c r="N20">
        <v>14</v>
      </c>
      <c r="O20">
        <v>15</v>
      </c>
      <c r="P20">
        <v>67.281000000000006</v>
      </c>
      <c r="Q20">
        <v>16800</v>
      </c>
      <c r="R20">
        <v>30000</v>
      </c>
      <c r="S20">
        <f>GoogleRaw[[#This Row],[Revenue_from_online]]+GoogleRaw[[#This Row],[Revenue_from_Offline]]</f>
        <v>46800</v>
      </c>
      <c r="T20">
        <f>GoogleRaw[[#This Row],[CPL_INR]]*GoogleRaw[[#This Row],[Leads]]</f>
        <v>1951.1525999999999</v>
      </c>
      <c r="U20">
        <f>SUM(GoogleRaw[[#This Row],[Cost_INR]],GoogleRaw[[#This Row],[cost_for_lead]],GoogleRaw[[#This Row],[CAC]])</f>
        <v>3969.5835999999999</v>
      </c>
    </row>
    <row r="21" spans="1:21" x14ac:dyDescent="0.3">
      <c r="A21" s="22">
        <v>45402</v>
      </c>
      <c r="B21" t="s">
        <v>45</v>
      </c>
      <c r="C21" t="s">
        <v>46</v>
      </c>
      <c r="D21">
        <v>2234.3000000000002</v>
      </c>
      <c r="E21">
        <v>21522</v>
      </c>
      <c r="F21">
        <v>1060</v>
      </c>
      <c r="G21">
        <v>4.925192826</v>
      </c>
      <c r="H21">
        <v>2.1078000000000001</v>
      </c>
      <c r="I21">
        <v>53</v>
      </c>
      <c r="J21">
        <v>42.156599999999997</v>
      </c>
      <c r="K21">
        <v>5</v>
      </c>
      <c r="L21">
        <v>33</v>
      </c>
      <c r="M21">
        <v>62.264150939999993</v>
      </c>
      <c r="N21">
        <v>18</v>
      </c>
      <c r="O21">
        <v>15</v>
      </c>
      <c r="P21">
        <v>67.706100000000006</v>
      </c>
      <c r="Q21">
        <v>21600</v>
      </c>
      <c r="R21">
        <v>30000</v>
      </c>
      <c r="S21">
        <f>GoogleRaw[[#This Row],[Revenue_from_online]]+GoogleRaw[[#This Row],[Revenue_from_Offline]]</f>
        <v>51600</v>
      </c>
      <c r="T21">
        <f>GoogleRaw[[#This Row],[CPL_INR]]*GoogleRaw[[#This Row],[Leads]]</f>
        <v>2234.2997999999998</v>
      </c>
      <c r="U21">
        <f>SUM(GoogleRaw[[#This Row],[Cost_INR]],GoogleRaw[[#This Row],[cost_for_lead]],GoogleRaw[[#This Row],[CAC]])</f>
        <v>4536.3059000000003</v>
      </c>
    </row>
    <row r="22" spans="1:21" x14ac:dyDescent="0.3">
      <c r="A22" s="22">
        <v>45403</v>
      </c>
      <c r="B22" t="s">
        <v>45</v>
      </c>
      <c r="C22" t="s">
        <v>46</v>
      </c>
      <c r="D22">
        <v>2042.35</v>
      </c>
      <c r="E22">
        <v>20924</v>
      </c>
      <c r="F22">
        <v>908</v>
      </c>
      <c r="G22">
        <v>4.3395144330000006</v>
      </c>
      <c r="H22">
        <v>2.2492999999999999</v>
      </c>
      <c r="I22">
        <v>69</v>
      </c>
      <c r="J22">
        <v>29.599299999999999</v>
      </c>
      <c r="K22">
        <v>7.5991189429999997</v>
      </c>
      <c r="L22">
        <v>38</v>
      </c>
      <c r="M22">
        <v>55.072463769999999</v>
      </c>
      <c r="N22">
        <v>17</v>
      </c>
      <c r="O22">
        <v>21</v>
      </c>
      <c r="P22">
        <v>53.746099999999998</v>
      </c>
      <c r="Q22">
        <v>20400</v>
      </c>
      <c r="R22">
        <v>42000</v>
      </c>
      <c r="S22">
        <f>GoogleRaw[[#This Row],[Revenue_from_online]]+GoogleRaw[[#This Row],[Revenue_from_Offline]]</f>
        <v>62400</v>
      </c>
      <c r="T22">
        <f>GoogleRaw[[#This Row],[CPL_INR]]*GoogleRaw[[#This Row],[Leads]]</f>
        <v>2042.3516999999999</v>
      </c>
      <c r="U22">
        <f>SUM(GoogleRaw[[#This Row],[Cost_INR]],GoogleRaw[[#This Row],[cost_for_lead]],GoogleRaw[[#This Row],[CAC]])</f>
        <v>4138.4477999999999</v>
      </c>
    </row>
    <row r="23" spans="1:21" x14ac:dyDescent="0.3">
      <c r="A23" s="22">
        <v>45404</v>
      </c>
      <c r="B23" t="s">
        <v>45</v>
      </c>
      <c r="C23" t="s">
        <v>46</v>
      </c>
      <c r="D23">
        <v>2114.52</v>
      </c>
      <c r="E23">
        <v>19273</v>
      </c>
      <c r="F23">
        <v>1014</v>
      </c>
      <c r="G23">
        <v>5.2612463030000001</v>
      </c>
      <c r="H23">
        <v>2.0853000000000002</v>
      </c>
      <c r="I23">
        <v>58</v>
      </c>
      <c r="J23">
        <v>36.4572</v>
      </c>
      <c r="K23">
        <v>5.7199211050000001</v>
      </c>
      <c r="L23">
        <v>25</v>
      </c>
      <c r="M23">
        <v>43.103448280000002</v>
      </c>
      <c r="N23">
        <v>16</v>
      </c>
      <c r="O23">
        <v>9</v>
      </c>
      <c r="P23">
        <v>84.580799999999996</v>
      </c>
      <c r="Q23">
        <v>19200</v>
      </c>
      <c r="R23">
        <v>18000</v>
      </c>
      <c r="S23">
        <f>GoogleRaw[[#This Row],[Revenue_from_online]]+GoogleRaw[[#This Row],[Revenue_from_Offline]]</f>
        <v>37200</v>
      </c>
      <c r="T23">
        <f>GoogleRaw[[#This Row],[CPL_INR]]*GoogleRaw[[#This Row],[Leads]]</f>
        <v>2114.5176000000001</v>
      </c>
      <c r="U23">
        <f>SUM(GoogleRaw[[#This Row],[Cost_INR]],GoogleRaw[[#This Row],[cost_for_lead]],GoogleRaw[[#This Row],[CAC]])</f>
        <v>4313.6183999999994</v>
      </c>
    </row>
    <row r="24" spans="1:21" x14ac:dyDescent="0.3">
      <c r="A24" s="22">
        <v>45405</v>
      </c>
      <c r="B24" t="s">
        <v>45</v>
      </c>
      <c r="C24" t="s">
        <v>46</v>
      </c>
      <c r="D24">
        <v>2394.3200000000002</v>
      </c>
      <c r="E24">
        <v>20044</v>
      </c>
      <c r="F24">
        <v>932</v>
      </c>
      <c r="G24">
        <v>4.6497705049999993</v>
      </c>
      <c r="H24">
        <v>2.569</v>
      </c>
      <c r="I24">
        <v>65</v>
      </c>
      <c r="J24">
        <v>36.835700000000003</v>
      </c>
      <c r="K24">
        <v>6.9742489269999997</v>
      </c>
      <c r="L24">
        <v>35</v>
      </c>
      <c r="M24">
        <v>53.84615385</v>
      </c>
      <c r="N24">
        <v>16</v>
      </c>
      <c r="O24">
        <v>19</v>
      </c>
      <c r="P24">
        <v>68.409099999999995</v>
      </c>
      <c r="Q24">
        <v>19200</v>
      </c>
      <c r="R24">
        <v>38000</v>
      </c>
      <c r="S24">
        <f>GoogleRaw[[#This Row],[Revenue_from_online]]+GoogleRaw[[#This Row],[Revenue_from_Offline]]</f>
        <v>57200</v>
      </c>
      <c r="T24">
        <f>GoogleRaw[[#This Row],[CPL_INR]]*GoogleRaw[[#This Row],[Leads]]</f>
        <v>2394.3205000000003</v>
      </c>
      <c r="U24">
        <f>SUM(GoogleRaw[[#This Row],[Cost_INR]],GoogleRaw[[#This Row],[cost_for_lead]],GoogleRaw[[#This Row],[CAC]])</f>
        <v>4857.0496000000003</v>
      </c>
    </row>
    <row r="25" spans="1:21" x14ac:dyDescent="0.3">
      <c r="A25" s="22">
        <v>45406</v>
      </c>
      <c r="B25" t="s">
        <v>45</v>
      </c>
      <c r="C25" t="s">
        <v>46</v>
      </c>
      <c r="D25">
        <v>2123.85</v>
      </c>
      <c r="E25">
        <v>18188</v>
      </c>
      <c r="F25">
        <v>921</v>
      </c>
      <c r="G25">
        <v>5.0637783149999995</v>
      </c>
      <c r="H25">
        <v>2.306</v>
      </c>
      <c r="I25">
        <v>62</v>
      </c>
      <c r="J25">
        <v>34.255600000000001</v>
      </c>
      <c r="K25">
        <v>6.7318132459999998</v>
      </c>
      <c r="L25">
        <v>23</v>
      </c>
      <c r="M25">
        <v>37.096774189999998</v>
      </c>
      <c r="N25">
        <v>13</v>
      </c>
      <c r="O25">
        <v>10</v>
      </c>
      <c r="P25">
        <v>92.341300000000004</v>
      </c>
      <c r="Q25">
        <v>15600</v>
      </c>
      <c r="R25">
        <v>20000</v>
      </c>
      <c r="S25">
        <f>GoogleRaw[[#This Row],[Revenue_from_online]]+GoogleRaw[[#This Row],[Revenue_from_Offline]]</f>
        <v>35600</v>
      </c>
      <c r="T25">
        <f>GoogleRaw[[#This Row],[CPL_INR]]*GoogleRaw[[#This Row],[Leads]]</f>
        <v>2123.8472000000002</v>
      </c>
      <c r="U25">
        <f>SUM(GoogleRaw[[#This Row],[Cost_INR]],GoogleRaw[[#This Row],[cost_for_lead]],GoogleRaw[[#This Row],[CAC]])</f>
        <v>4340.0385000000006</v>
      </c>
    </row>
    <row r="26" spans="1:21" x14ac:dyDescent="0.3">
      <c r="A26" s="22">
        <v>45407</v>
      </c>
      <c r="B26" t="s">
        <v>45</v>
      </c>
      <c r="C26" t="s">
        <v>46</v>
      </c>
      <c r="D26">
        <v>2199.87</v>
      </c>
      <c r="E26">
        <v>18742</v>
      </c>
      <c r="F26">
        <v>926</v>
      </c>
      <c r="G26">
        <v>4.9407747310000003</v>
      </c>
      <c r="H26">
        <v>2.3757000000000001</v>
      </c>
      <c r="I26">
        <v>52</v>
      </c>
      <c r="J26">
        <v>42.305199999999999</v>
      </c>
      <c r="K26">
        <v>5.6155507560000002</v>
      </c>
      <c r="L26">
        <v>38</v>
      </c>
      <c r="M26">
        <v>73.07692308</v>
      </c>
      <c r="N26">
        <v>12</v>
      </c>
      <c r="O26">
        <v>26</v>
      </c>
      <c r="P26">
        <v>57.891300000000001</v>
      </c>
      <c r="Q26">
        <v>14400</v>
      </c>
      <c r="R26">
        <v>52000</v>
      </c>
      <c r="S26">
        <f>GoogleRaw[[#This Row],[Revenue_from_online]]+GoogleRaw[[#This Row],[Revenue_from_Offline]]</f>
        <v>66400</v>
      </c>
      <c r="T26">
        <f>GoogleRaw[[#This Row],[CPL_INR]]*GoogleRaw[[#This Row],[Leads]]</f>
        <v>2199.8703999999998</v>
      </c>
      <c r="U26">
        <f>SUM(GoogleRaw[[#This Row],[Cost_INR]],GoogleRaw[[#This Row],[cost_for_lead]],GoogleRaw[[#This Row],[CAC]])</f>
        <v>4457.6316999999999</v>
      </c>
    </row>
    <row r="27" spans="1:21" x14ac:dyDescent="0.3">
      <c r="A27" s="22">
        <v>45408</v>
      </c>
      <c r="B27" t="s">
        <v>45</v>
      </c>
      <c r="C27" t="s">
        <v>46</v>
      </c>
      <c r="D27">
        <v>1850.29</v>
      </c>
      <c r="E27">
        <v>21201</v>
      </c>
      <c r="F27">
        <v>1067</v>
      </c>
      <c r="G27">
        <v>5.032781473</v>
      </c>
      <c r="H27">
        <v>1.7341</v>
      </c>
      <c r="I27">
        <v>54</v>
      </c>
      <c r="J27">
        <v>34.264600000000002</v>
      </c>
      <c r="K27">
        <v>5.0609184630000001</v>
      </c>
      <c r="L27">
        <v>33</v>
      </c>
      <c r="M27">
        <v>61.111111110000003</v>
      </c>
      <c r="N27">
        <v>11</v>
      </c>
      <c r="O27">
        <v>22</v>
      </c>
      <c r="P27">
        <v>56.069400000000002</v>
      </c>
      <c r="Q27">
        <v>13200</v>
      </c>
      <c r="R27">
        <v>44000</v>
      </c>
      <c r="S27">
        <f>GoogleRaw[[#This Row],[Revenue_from_online]]+GoogleRaw[[#This Row],[Revenue_from_Offline]]</f>
        <v>57200</v>
      </c>
      <c r="T27">
        <f>GoogleRaw[[#This Row],[CPL_INR]]*GoogleRaw[[#This Row],[Leads]]</f>
        <v>1850.2884000000001</v>
      </c>
      <c r="U27">
        <f>SUM(GoogleRaw[[#This Row],[Cost_INR]],GoogleRaw[[#This Row],[cost_for_lead]],GoogleRaw[[#This Row],[CAC]])</f>
        <v>3756.6478000000002</v>
      </c>
    </row>
    <row r="28" spans="1:21" x14ac:dyDescent="0.3">
      <c r="A28" s="22">
        <v>45409</v>
      </c>
      <c r="B28" t="s">
        <v>45</v>
      </c>
      <c r="C28" t="s">
        <v>46</v>
      </c>
      <c r="D28">
        <v>2306.31</v>
      </c>
      <c r="E28">
        <v>22296</v>
      </c>
      <c r="F28">
        <v>1088</v>
      </c>
      <c r="G28">
        <v>4.8797990669999995</v>
      </c>
      <c r="H28">
        <v>2.1198000000000001</v>
      </c>
      <c r="I28">
        <v>50</v>
      </c>
      <c r="J28">
        <v>46.126199999999997</v>
      </c>
      <c r="K28">
        <v>4.5955882350000001</v>
      </c>
      <c r="L28">
        <v>21</v>
      </c>
      <c r="M28">
        <v>42</v>
      </c>
      <c r="N28">
        <v>11</v>
      </c>
      <c r="O28">
        <v>10</v>
      </c>
      <c r="P28">
        <v>109.82429999999999</v>
      </c>
      <c r="Q28">
        <v>13200</v>
      </c>
      <c r="R28">
        <v>20000</v>
      </c>
      <c r="S28">
        <f>GoogleRaw[[#This Row],[Revenue_from_online]]+GoogleRaw[[#This Row],[Revenue_from_Offline]]</f>
        <v>33200</v>
      </c>
      <c r="T28">
        <f>GoogleRaw[[#This Row],[CPL_INR]]*GoogleRaw[[#This Row],[Leads]]</f>
        <v>2306.31</v>
      </c>
      <c r="U28">
        <f>SUM(GoogleRaw[[#This Row],[Cost_INR]],GoogleRaw[[#This Row],[cost_for_lead]],GoogleRaw[[#This Row],[CAC]])</f>
        <v>4722.4443000000001</v>
      </c>
    </row>
    <row r="29" spans="1:21" x14ac:dyDescent="0.3">
      <c r="A29" s="22">
        <v>45410</v>
      </c>
      <c r="B29" t="s">
        <v>45</v>
      </c>
      <c r="C29" t="s">
        <v>46</v>
      </c>
      <c r="D29">
        <v>2466</v>
      </c>
      <c r="E29">
        <v>18728</v>
      </c>
      <c r="F29">
        <v>1098</v>
      </c>
      <c r="G29">
        <v>5.8628791109999998</v>
      </c>
      <c r="H29">
        <v>2.2458999999999998</v>
      </c>
      <c r="I29">
        <v>53</v>
      </c>
      <c r="J29">
        <v>46.528300000000002</v>
      </c>
      <c r="K29">
        <v>4.8269581059999993</v>
      </c>
      <c r="L29">
        <v>23</v>
      </c>
      <c r="M29">
        <v>43.396226419999998</v>
      </c>
      <c r="N29">
        <v>12</v>
      </c>
      <c r="O29">
        <v>11</v>
      </c>
      <c r="P29">
        <v>107.2174</v>
      </c>
      <c r="Q29">
        <v>14400</v>
      </c>
      <c r="R29">
        <v>22000</v>
      </c>
      <c r="S29">
        <f>GoogleRaw[[#This Row],[Revenue_from_online]]+GoogleRaw[[#This Row],[Revenue_from_Offline]]</f>
        <v>36400</v>
      </c>
      <c r="T29">
        <f>GoogleRaw[[#This Row],[CPL_INR]]*GoogleRaw[[#This Row],[Leads]]</f>
        <v>2465.9999000000003</v>
      </c>
      <c r="U29">
        <f>SUM(GoogleRaw[[#This Row],[Cost_INR]],GoogleRaw[[#This Row],[cost_for_lead]],GoogleRaw[[#This Row],[CAC]])</f>
        <v>5039.2173000000003</v>
      </c>
    </row>
    <row r="30" spans="1:21" x14ac:dyDescent="0.3">
      <c r="A30" s="22">
        <v>45411</v>
      </c>
      <c r="B30" t="s">
        <v>45</v>
      </c>
      <c r="C30" t="s">
        <v>46</v>
      </c>
      <c r="D30">
        <v>2381.44</v>
      </c>
      <c r="E30">
        <v>21787</v>
      </c>
      <c r="F30">
        <v>922</v>
      </c>
      <c r="G30">
        <v>4.2318813970000004</v>
      </c>
      <c r="H30">
        <v>2.5829</v>
      </c>
      <c r="I30">
        <v>55</v>
      </c>
      <c r="J30">
        <v>43.298900000000003</v>
      </c>
      <c r="K30">
        <v>5.9652928420000002</v>
      </c>
      <c r="L30">
        <v>28</v>
      </c>
      <c r="M30">
        <v>50.909090909999996</v>
      </c>
      <c r="N30">
        <v>14</v>
      </c>
      <c r="O30">
        <v>14</v>
      </c>
      <c r="P30">
        <v>85.051400000000001</v>
      </c>
      <c r="Q30">
        <v>16800</v>
      </c>
      <c r="R30">
        <v>28000</v>
      </c>
      <c r="S30">
        <f>GoogleRaw[[#This Row],[Revenue_from_online]]+GoogleRaw[[#This Row],[Revenue_from_Offline]]</f>
        <v>44800</v>
      </c>
      <c r="T30">
        <f>GoogleRaw[[#This Row],[CPL_INR]]*GoogleRaw[[#This Row],[Leads]]</f>
        <v>2381.4395000000004</v>
      </c>
      <c r="U30">
        <f>SUM(GoogleRaw[[#This Row],[Cost_INR]],GoogleRaw[[#This Row],[cost_for_lead]],GoogleRaw[[#This Row],[CAC]])</f>
        <v>4847.9309000000012</v>
      </c>
    </row>
    <row r="31" spans="1:21" x14ac:dyDescent="0.3">
      <c r="A31" s="22">
        <v>45412</v>
      </c>
      <c r="B31" t="s">
        <v>45</v>
      </c>
      <c r="C31" t="s">
        <v>46</v>
      </c>
      <c r="D31">
        <v>2234.83</v>
      </c>
      <c r="E31">
        <v>22013</v>
      </c>
      <c r="F31">
        <v>966</v>
      </c>
      <c r="G31">
        <v>4.3883159950000001</v>
      </c>
      <c r="H31">
        <v>2.3134999999999999</v>
      </c>
      <c r="I31">
        <v>62</v>
      </c>
      <c r="J31">
        <v>36.0456</v>
      </c>
      <c r="K31">
        <v>6.4182194619999997</v>
      </c>
      <c r="L31">
        <v>32</v>
      </c>
      <c r="M31">
        <v>51.612903229999993</v>
      </c>
      <c r="N31">
        <v>13</v>
      </c>
      <c r="O31">
        <v>19</v>
      </c>
      <c r="P31">
        <v>69.838399999999993</v>
      </c>
      <c r="Q31">
        <v>15600</v>
      </c>
      <c r="R31">
        <v>38000</v>
      </c>
      <c r="S31">
        <f>GoogleRaw[[#This Row],[Revenue_from_online]]+GoogleRaw[[#This Row],[Revenue_from_Offline]]</f>
        <v>53600</v>
      </c>
      <c r="T31">
        <f>GoogleRaw[[#This Row],[CPL_INR]]*GoogleRaw[[#This Row],[Leads]]</f>
        <v>2234.8272000000002</v>
      </c>
      <c r="U31">
        <f>SUM(GoogleRaw[[#This Row],[Cost_INR]],GoogleRaw[[#This Row],[cost_for_lead]],GoogleRaw[[#This Row],[CAC]])</f>
        <v>4539.4955999999993</v>
      </c>
    </row>
    <row r="32" spans="1:21" x14ac:dyDescent="0.3">
      <c r="A32" s="22">
        <v>45383</v>
      </c>
      <c r="B32" t="s">
        <v>47</v>
      </c>
      <c r="C32" t="s">
        <v>46</v>
      </c>
      <c r="D32">
        <v>1893.16</v>
      </c>
      <c r="E32">
        <v>21900</v>
      </c>
      <c r="F32">
        <v>1025</v>
      </c>
      <c r="G32">
        <v>4.6803652969999998</v>
      </c>
      <c r="H32">
        <v>1.847</v>
      </c>
      <c r="I32">
        <v>59</v>
      </c>
      <c r="J32">
        <v>32.087499999999999</v>
      </c>
      <c r="K32">
        <v>5.7560975609999998</v>
      </c>
      <c r="L32">
        <v>23</v>
      </c>
      <c r="M32">
        <v>38.983050849999998</v>
      </c>
      <c r="N32">
        <v>17</v>
      </c>
      <c r="O32">
        <v>6</v>
      </c>
      <c r="P32">
        <v>82.311300000000003</v>
      </c>
      <c r="Q32">
        <v>20400</v>
      </c>
      <c r="R32">
        <v>12000</v>
      </c>
      <c r="S32">
        <f>GoogleRaw[[#This Row],[Revenue_from_online]]+GoogleRaw[[#This Row],[Revenue_from_Offline]]</f>
        <v>32400</v>
      </c>
      <c r="T32">
        <f>GoogleRaw[[#This Row],[CPL_INR]]*GoogleRaw[[#This Row],[Leads]]</f>
        <v>1893.1624999999999</v>
      </c>
      <c r="U32">
        <f>SUM(GoogleRaw[[#This Row],[Cost_INR]],GoogleRaw[[#This Row],[cost_for_lead]],GoogleRaw[[#This Row],[CAC]])</f>
        <v>3868.6338000000001</v>
      </c>
    </row>
    <row r="33" spans="1:21" x14ac:dyDescent="0.3">
      <c r="A33" s="22">
        <v>45384</v>
      </c>
      <c r="B33" t="s">
        <v>47</v>
      </c>
      <c r="C33" t="s">
        <v>46</v>
      </c>
      <c r="D33">
        <v>1997.6</v>
      </c>
      <c r="E33">
        <v>18340</v>
      </c>
      <c r="F33">
        <v>925</v>
      </c>
      <c r="G33">
        <v>5.0436205019999996</v>
      </c>
      <c r="H33">
        <v>2.1596000000000002</v>
      </c>
      <c r="I33">
        <v>66</v>
      </c>
      <c r="J33">
        <v>30.2667</v>
      </c>
      <c r="K33">
        <v>7.1351351349999996</v>
      </c>
      <c r="L33">
        <v>32</v>
      </c>
      <c r="M33">
        <v>48.484848479999997</v>
      </c>
      <c r="N33">
        <v>10</v>
      </c>
      <c r="O33">
        <v>22</v>
      </c>
      <c r="P33">
        <v>62.424999999999997</v>
      </c>
      <c r="Q33">
        <v>12000</v>
      </c>
      <c r="R33">
        <v>44000</v>
      </c>
      <c r="S33">
        <f>GoogleRaw[[#This Row],[Revenue_from_online]]+GoogleRaw[[#This Row],[Revenue_from_Offline]]</f>
        <v>56000</v>
      </c>
      <c r="T33">
        <f>GoogleRaw[[#This Row],[CPL_INR]]*GoogleRaw[[#This Row],[Leads]]</f>
        <v>1997.6022</v>
      </c>
      <c r="U33">
        <f>SUM(GoogleRaw[[#This Row],[Cost_INR]],GoogleRaw[[#This Row],[cost_for_lead]],GoogleRaw[[#This Row],[CAC]])</f>
        <v>4057.6271999999999</v>
      </c>
    </row>
    <row r="34" spans="1:21" x14ac:dyDescent="0.3">
      <c r="A34" s="22">
        <v>45385</v>
      </c>
      <c r="B34" t="s">
        <v>47</v>
      </c>
      <c r="C34" t="s">
        <v>46</v>
      </c>
      <c r="D34">
        <v>1948.95</v>
      </c>
      <c r="E34">
        <v>19947</v>
      </c>
      <c r="F34">
        <v>1091</v>
      </c>
      <c r="G34">
        <v>5.46949416</v>
      </c>
      <c r="H34">
        <v>1.7864</v>
      </c>
      <c r="I34">
        <v>55</v>
      </c>
      <c r="J34">
        <v>35.435499999999998</v>
      </c>
      <c r="K34">
        <v>5.0412465629999996</v>
      </c>
      <c r="L34">
        <v>32</v>
      </c>
      <c r="M34">
        <v>58.18181818</v>
      </c>
      <c r="N34">
        <v>19</v>
      </c>
      <c r="O34">
        <v>13</v>
      </c>
      <c r="P34">
        <v>60.904699999999998</v>
      </c>
      <c r="Q34">
        <v>22800</v>
      </c>
      <c r="R34">
        <v>26000</v>
      </c>
      <c r="S34">
        <f>GoogleRaw[[#This Row],[Revenue_from_online]]+GoogleRaw[[#This Row],[Revenue_from_Offline]]</f>
        <v>48800</v>
      </c>
      <c r="T34">
        <f>GoogleRaw[[#This Row],[CPL_INR]]*GoogleRaw[[#This Row],[Leads]]</f>
        <v>1948.9524999999999</v>
      </c>
      <c r="U34">
        <f>SUM(GoogleRaw[[#This Row],[Cost_INR]],GoogleRaw[[#This Row],[cost_for_lead]],GoogleRaw[[#This Row],[CAC]])</f>
        <v>3958.8072000000002</v>
      </c>
    </row>
    <row r="35" spans="1:21" x14ac:dyDescent="0.3">
      <c r="A35" s="22">
        <v>45386</v>
      </c>
      <c r="B35" t="s">
        <v>47</v>
      </c>
      <c r="C35" t="s">
        <v>46</v>
      </c>
      <c r="D35">
        <v>2400</v>
      </c>
      <c r="E35">
        <v>22478</v>
      </c>
      <c r="F35">
        <v>1082</v>
      </c>
      <c r="G35">
        <v>4.8135955160000004</v>
      </c>
      <c r="H35">
        <v>2.2181000000000002</v>
      </c>
      <c r="I35">
        <v>68</v>
      </c>
      <c r="J35">
        <v>35.2941</v>
      </c>
      <c r="K35">
        <v>6.2846580410000001</v>
      </c>
      <c r="L35">
        <v>21</v>
      </c>
      <c r="M35">
        <v>30.882352940000001</v>
      </c>
      <c r="N35">
        <v>13</v>
      </c>
      <c r="O35">
        <v>8</v>
      </c>
      <c r="P35">
        <v>114.28570000000001</v>
      </c>
      <c r="Q35">
        <v>15600</v>
      </c>
      <c r="R35">
        <v>16000</v>
      </c>
      <c r="S35">
        <f>GoogleRaw[[#This Row],[Revenue_from_online]]+GoogleRaw[[#This Row],[Revenue_from_Offline]]</f>
        <v>31600</v>
      </c>
      <c r="T35">
        <f>GoogleRaw[[#This Row],[CPL_INR]]*GoogleRaw[[#This Row],[Leads]]</f>
        <v>2399.9987999999998</v>
      </c>
      <c r="U35">
        <f>SUM(GoogleRaw[[#This Row],[Cost_INR]],GoogleRaw[[#This Row],[cost_for_lead]],GoogleRaw[[#This Row],[CAC]])</f>
        <v>4914.2844999999998</v>
      </c>
    </row>
    <row r="36" spans="1:21" x14ac:dyDescent="0.3">
      <c r="A36" s="22">
        <v>45387</v>
      </c>
      <c r="B36" t="s">
        <v>47</v>
      </c>
      <c r="C36" t="s">
        <v>46</v>
      </c>
      <c r="D36">
        <v>2212.13</v>
      </c>
      <c r="E36">
        <v>18682</v>
      </c>
      <c r="F36">
        <v>1113</v>
      </c>
      <c r="G36">
        <v>5.9576062519999997</v>
      </c>
      <c r="H36">
        <v>1.9875</v>
      </c>
      <c r="I36">
        <v>55</v>
      </c>
      <c r="J36">
        <v>40.220500000000001</v>
      </c>
      <c r="K36">
        <v>4.9415992810000002</v>
      </c>
      <c r="L36">
        <v>24</v>
      </c>
      <c r="M36">
        <v>43.636363639999999</v>
      </c>
      <c r="N36">
        <v>13</v>
      </c>
      <c r="O36">
        <v>11</v>
      </c>
      <c r="P36">
        <v>92.1721</v>
      </c>
      <c r="Q36">
        <v>15600</v>
      </c>
      <c r="R36">
        <v>22000</v>
      </c>
      <c r="S36">
        <f>GoogleRaw[[#This Row],[Revenue_from_online]]+GoogleRaw[[#This Row],[Revenue_from_Offline]]</f>
        <v>37600</v>
      </c>
      <c r="T36">
        <f>GoogleRaw[[#This Row],[CPL_INR]]*GoogleRaw[[#This Row],[Leads]]</f>
        <v>2212.1275000000001</v>
      </c>
      <c r="U36">
        <f>SUM(GoogleRaw[[#This Row],[Cost_INR]],GoogleRaw[[#This Row],[cost_for_lead]],GoogleRaw[[#This Row],[CAC]])</f>
        <v>4516.4295999999995</v>
      </c>
    </row>
    <row r="37" spans="1:21" x14ac:dyDescent="0.3">
      <c r="A37" s="22">
        <v>45388</v>
      </c>
      <c r="B37" t="s">
        <v>47</v>
      </c>
      <c r="C37" t="s">
        <v>46</v>
      </c>
      <c r="D37">
        <v>2211.86</v>
      </c>
      <c r="E37">
        <v>18173</v>
      </c>
      <c r="F37">
        <v>1164</v>
      </c>
      <c r="G37">
        <v>6.4051064770000004</v>
      </c>
      <c r="H37">
        <v>1.9001999999999999</v>
      </c>
      <c r="I37">
        <v>57</v>
      </c>
      <c r="J37">
        <v>38.804600000000001</v>
      </c>
      <c r="K37">
        <v>4.8969072159999998</v>
      </c>
      <c r="L37">
        <v>28</v>
      </c>
      <c r="M37">
        <v>49.122807019999996</v>
      </c>
      <c r="N37">
        <v>12</v>
      </c>
      <c r="O37">
        <v>16</v>
      </c>
      <c r="P37">
        <v>78.995000000000005</v>
      </c>
      <c r="Q37">
        <v>14400</v>
      </c>
      <c r="R37">
        <v>32000</v>
      </c>
      <c r="S37">
        <f>GoogleRaw[[#This Row],[Revenue_from_online]]+GoogleRaw[[#This Row],[Revenue_from_Offline]]</f>
        <v>46400</v>
      </c>
      <c r="T37">
        <f>GoogleRaw[[#This Row],[CPL_INR]]*GoogleRaw[[#This Row],[Leads]]</f>
        <v>2211.8622</v>
      </c>
      <c r="U37">
        <f>SUM(GoogleRaw[[#This Row],[Cost_INR]],GoogleRaw[[#This Row],[cost_for_lead]],GoogleRaw[[#This Row],[CAC]])</f>
        <v>4502.7172</v>
      </c>
    </row>
    <row r="38" spans="1:21" x14ac:dyDescent="0.3">
      <c r="A38" s="22">
        <v>45389</v>
      </c>
      <c r="B38" t="s">
        <v>47</v>
      </c>
      <c r="C38" t="s">
        <v>46</v>
      </c>
      <c r="D38">
        <v>2428.2399999999998</v>
      </c>
      <c r="E38">
        <v>21954</v>
      </c>
      <c r="F38">
        <v>1087</v>
      </c>
      <c r="G38">
        <v>4.9512617289999996</v>
      </c>
      <c r="H38">
        <v>2.2339000000000002</v>
      </c>
      <c r="I38">
        <v>50</v>
      </c>
      <c r="J38">
        <v>48.564799999999998</v>
      </c>
      <c r="K38">
        <v>4.5998160070000003</v>
      </c>
      <c r="L38">
        <v>39</v>
      </c>
      <c r="M38">
        <v>78</v>
      </c>
      <c r="N38">
        <v>19</v>
      </c>
      <c r="O38">
        <v>20</v>
      </c>
      <c r="P38">
        <v>62.262599999999999</v>
      </c>
      <c r="Q38">
        <v>22800</v>
      </c>
      <c r="R38">
        <v>40000</v>
      </c>
      <c r="S38">
        <f>GoogleRaw[[#This Row],[Revenue_from_online]]+GoogleRaw[[#This Row],[Revenue_from_Offline]]</f>
        <v>62800</v>
      </c>
      <c r="T38">
        <f>GoogleRaw[[#This Row],[CPL_INR]]*GoogleRaw[[#This Row],[Leads]]</f>
        <v>2428.2399999999998</v>
      </c>
      <c r="U38">
        <f>SUM(GoogleRaw[[#This Row],[Cost_INR]],GoogleRaw[[#This Row],[cost_for_lead]],GoogleRaw[[#This Row],[CAC]])</f>
        <v>4918.7425999999996</v>
      </c>
    </row>
    <row r="39" spans="1:21" x14ac:dyDescent="0.3">
      <c r="A39" s="22">
        <v>45390</v>
      </c>
      <c r="B39" t="s">
        <v>47</v>
      </c>
      <c r="C39" t="s">
        <v>46</v>
      </c>
      <c r="D39">
        <v>1945.85</v>
      </c>
      <c r="E39">
        <v>18766</v>
      </c>
      <c r="F39">
        <v>912</v>
      </c>
      <c r="G39">
        <v>4.8598529260000003</v>
      </c>
      <c r="H39">
        <v>2.1335999999999999</v>
      </c>
      <c r="I39">
        <v>57</v>
      </c>
      <c r="J39">
        <v>34.137700000000002</v>
      </c>
      <c r="K39">
        <v>6.25</v>
      </c>
      <c r="L39">
        <v>28</v>
      </c>
      <c r="M39">
        <v>49.122807019999996</v>
      </c>
      <c r="N39">
        <v>12</v>
      </c>
      <c r="O39">
        <v>16</v>
      </c>
      <c r="P39">
        <v>69.494600000000005</v>
      </c>
      <c r="Q39">
        <v>14400</v>
      </c>
      <c r="R39">
        <v>32000</v>
      </c>
      <c r="S39">
        <f>GoogleRaw[[#This Row],[Revenue_from_online]]+GoogleRaw[[#This Row],[Revenue_from_Offline]]</f>
        <v>46400</v>
      </c>
      <c r="T39">
        <f>GoogleRaw[[#This Row],[CPL_INR]]*GoogleRaw[[#This Row],[Leads]]</f>
        <v>1945.8489000000002</v>
      </c>
      <c r="U39">
        <f>SUM(GoogleRaw[[#This Row],[Cost_INR]],GoogleRaw[[#This Row],[cost_for_lead]],GoogleRaw[[#This Row],[CAC]])</f>
        <v>3961.1935000000003</v>
      </c>
    </row>
    <row r="40" spans="1:21" x14ac:dyDescent="0.3">
      <c r="A40" s="22">
        <v>45391</v>
      </c>
      <c r="B40" t="s">
        <v>47</v>
      </c>
      <c r="C40" t="s">
        <v>46</v>
      </c>
      <c r="D40">
        <v>2198.21</v>
      </c>
      <c r="E40">
        <v>19982</v>
      </c>
      <c r="F40">
        <v>1186</v>
      </c>
      <c r="G40">
        <v>5.9353418079999996</v>
      </c>
      <c r="H40">
        <v>1.8534999999999999</v>
      </c>
      <c r="I40">
        <v>56</v>
      </c>
      <c r="J40">
        <v>39.253700000000002</v>
      </c>
      <c r="K40">
        <v>4.7217537939999996</v>
      </c>
      <c r="L40">
        <v>30</v>
      </c>
      <c r="M40">
        <v>53.571428570000002</v>
      </c>
      <c r="N40">
        <v>16</v>
      </c>
      <c r="O40">
        <v>14</v>
      </c>
      <c r="P40">
        <v>73.273700000000005</v>
      </c>
      <c r="Q40">
        <v>19200</v>
      </c>
      <c r="R40">
        <v>28000</v>
      </c>
      <c r="S40">
        <f>GoogleRaw[[#This Row],[Revenue_from_online]]+GoogleRaw[[#This Row],[Revenue_from_Offline]]</f>
        <v>47200</v>
      </c>
      <c r="T40">
        <f>GoogleRaw[[#This Row],[CPL_INR]]*GoogleRaw[[#This Row],[Leads]]</f>
        <v>2198.2072000000003</v>
      </c>
      <c r="U40">
        <f>SUM(GoogleRaw[[#This Row],[Cost_INR]],GoogleRaw[[#This Row],[cost_for_lead]],GoogleRaw[[#This Row],[CAC]])</f>
        <v>4469.6908999999996</v>
      </c>
    </row>
    <row r="41" spans="1:21" x14ac:dyDescent="0.3">
      <c r="A41" s="22">
        <v>45392</v>
      </c>
      <c r="B41" t="s">
        <v>47</v>
      </c>
      <c r="C41" t="s">
        <v>46</v>
      </c>
      <c r="D41">
        <v>2168.6</v>
      </c>
      <c r="E41">
        <v>18369</v>
      </c>
      <c r="F41">
        <v>1073</v>
      </c>
      <c r="G41">
        <v>5.8413631659999998</v>
      </c>
      <c r="H41">
        <v>2.0211000000000001</v>
      </c>
      <c r="I41">
        <v>60</v>
      </c>
      <c r="J41">
        <v>36.143300000000004</v>
      </c>
      <c r="K41">
        <v>5.5917986949999996</v>
      </c>
      <c r="L41">
        <v>30</v>
      </c>
      <c r="M41">
        <v>50</v>
      </c>
      <c r="N41">
        <v>17</v>
      </c>
      <c r="O41">
        <v>13</v>
      </c>
      <c r="P41">
        <v>72.286699999999996</v>
      </c>
      <c r="Q41">
        <v>20400</v>
      </c>
      <c r="R41">
        <v>26000</v>
      </c>
      <c r="S41">
        <f>GoogleRaw[[#This Row],[Revenue_from_online]]+GoogleRaw[[#This Row],[Revenue_from_Offline]]</f>
        <v>46400</v>
      </c>
      <c r="T41">
        <f>GoogleRaw[[#This Row],[CPL_INR]]*GoogleRaw[[#This Row],[Leads]]</f>
        <v>2168.5980000000004</v>
      </c>
      <c r="U41">
        <f>SUM(GoogleRaw[[#This Row],[Cost_INR]],GoogleRaw[[#This Row],[cost_for_lead]],GoogleRaw[[#This Row],[CAC]])</f>
        <v>4409.4847</v>
      </c>
    </row>
    <row r="42" spans="1:21" x14ac:dyDescent="0.3">
      <c r="A42" s="22">
        <v>45393</v>
      </c>
      <c r="B42" t="s">
        <v>47</v>
      </c>
      <c r="C42" t="s">
        <v>46</v>
      </c>
      <c r="D42">
        <v>2197.63</v>
      </c>
      <c r="E42">
        <v>18737</v>
      </c>
      <c r="F42">
        <v>900</v>
      </c>
      <c r="G42">
        <v>4.8033303089999997</v>
      </c>
      <c r="H42">
        <v>2.4418000000000002</v>
      </c>
      <c r="I42">
        <v>63</v>
      </c>
      <c r="J42">
        <v>34.883000000000003</v>
      </c>
      <c r="K42">
        <v>7.0000000000000009</v>
      </c>
      <c r="L42">
        <v>22</v>
      </c>
      <c r="M42">
        <v>34.920634919999998</v>
      </c>
      <c r="N42">
        <v>19</v>
      </c>
      <c r="O42">
        <v>3</v>
      </c>
      <c r="P42">
        <v>99.892300000000006</v>
      </c>
      <c r="Q42">
        <v>22800</v>
      </c>
      <c r="R42">
        <v>6000</v>
      </c>
      <c r="S42">
        <f>GoogleRaw[[#This Row],[Revenue_from_online]]+GoogleRaw[[#This Row],[Revenue_from_Offline]]</f>
        <v>28800</v>
      </c>
      <c r="T42">
        <f>GoogleRaw[[#This Row],[CPL_INR]]*GoogleRaw[[#This Row],[Leads]]</f>
        <v>2197.6290000000004</v>
      </c>
      <c r="U42">
        <f>SUM(GoogleRaw[[#This Row],[Cost_INR]],GoogleRaw[[#This Row],[cost_for_lead]],GoogleRaw[[#This Row],[CAC]])</f>
        <v>4495.1513000000004</v>
      </c>
    </row>
    <row r="43" spans="1:21" x14ac:dyDescent="0.3">
      <c r="A43" s="22">
        <v>45394</v>
      </c>
      <c r="B43" t="s">
        <v>47</v>
      </c>
      <c r="C43" t="s">
        <v>46</v>
      </c>
      <c r="D43">
        <v>1904.3</v>
      </c>
      <c r="E43">
        <v>19646</v>
      </c>
      <c r="F43">
        <v>1165</v>
      </c>
      <c r="G43">
        <v>5.929960297</v>
      </c>
      <c r="H43">
        <v>1.6346000000000001</v>
      </c>
      <c r="I43">
        <v>51</v>
      </c>
      <c r="J43">
        <v>37.339199999999998</v>
      </c>
      <c r="K43">
        <v>4.3776824030000006</v>
      </c>
      <c r="L43">
        <v>31</v>
      </c>
      <c r="M43">
        <v>60.784313729999994</v>
      </c>
      <c r="N43">
        <v>16</v>
      </c>
      <c r="O43">
        <v>15</v>
      </c>
      <c r="P43">
        <v>61.429000000000002</v>
      </c>
      <c r="Q43">
        <v>19200</v>
      </c>
      <c r="R43">
        <v>30000</v>
      </c>
      <c r="S43">
        <f>GoogleRaw[[#This Row],[Revenue_from_online]]+GoogleRaw[[#This Row],[Revenue_from_Offline]]</f>
        <v>49200</v>
      </c>
      <c r="T43">
        <f>GoogleRaw[[#This Row],[CPL_INR]]*GoogleRaw[[#This Row],[Leads]]</f>
        <v>1904.2991999999999</v>
      </c>
      <c r="U43">
        <f>SUM(GoogleRaw[[#This Row],[Cost_INR]],GoogleRaw[[#This Row],[cost_for_lead]],GoogleRaw[[#This Row],[CAC]])</f>
        <v>3870.0281999999997</v>
      </c>
    </row>
    <row r="44" spans="1:21" x14ac:dyDescent="0.3">
      <c r="A44" s="22">
        <v>45395</v>
      </c>
      <c r="B44" t="s">
        <v>47</v>
      </c>
      <c r="C44" t="s">
        <v>46</v>
      </c>
      <c r="D44">
        <v>1942.97</v>
      </c>
      <c r="E44">
        <v>21163</v>
      </c>
      <c r="F44">
        <v>986</v>
      </c>
      <c r="G44">
        <v>4.6590748</v>
      </c>
      <c r="H44">
        <v>1.9705999999999999</v>
      </c>
      <c r="I44">
        <v>56</v>
      </c>
      <c r="J44">
        <v>34.695900000000002</v>
      </c>
      <c r="K44">
        <v>5.6795131850000002</v>
      </c>
      <c r="L44">
        <v>22</v>
      </c>
      <c r="M44">
        <v>39.285714290000001</v>
      </c>
      <c r="N44">
        <v>11</v>
      </c>
      <c r="O44">
        <v>11</v>
      </c>
      <c r="P44">
        <v>88.316800000000001</v>
      </c>
      <c r="Q44">
        <v>13200</v>
      </c>
      <c r="R44">
        <v>22000</v>
      </c>
      <c r="S44">
        <f>GoogleRaw[[#This Row],[Revenue_from_online]]+GoogleRaw[[#This Row],[Revenue_from_Offline]]</f>
        <v>35200</v>
      </c>
      <c r="T44">
        <f>GoogleRaw[[#This Row],[CPL_INR]]*GoogleRaw[[#This Row],[Leads]]</f>
        <v>1942.9704000000002</v>
      </c>
      <c r="U44">
        <f>SUM(GoogleRaw[[#This Row],[Cost_INR]],GoogleRaw[[#This Row],[cost_for_lead]],GoogleRaw[[#This Row],[CAC]])</f>
        <v>3974.2572000000005</v>
      </c>
    </row>
    <row r="45" spans="1:21" x14ac:dyDescent="0.3">
      <c r="A45" s="22">
        <v>45396</v>
      </c>
      <c r="B45" t="s">
        <v>47</v>
      </c>
      <c r="C45" t="s">
        <v>46</v>
      </c>
      <c r="D45">
        <v>2462.9</v>
      </c>
      <c r="E45">
        <v>21427</v>
      </c>
      <c r="F45">
        <v>1179</v>
      </c>
      <c r="G45">
        <v>5.5024035099999997</v>
      </c>
      <c r="H45">
        <v>2.089</v>
      </c>
      <c r="I45">
        <v>59</v>
      </c>
      <c r="J45">
        <v>41.744100000000003</v>
      </c>
      <c r="K45">
        <v>5.0042408820000004</v>
      </c>
      <c r="L45">
        <v>22</v>
      </c>
      <c r="M45">
        <v>37.288135589999996</v>
      </c>
      <c r="N45">
        <v>11</v>
      </c>
      <c r="O45">
        <v>11</v>
      </c>
      <c r="P45">
        <v>111.95</v>
      </c>
      <c r="Q45">
        <v>13200</v>
      </c>
      <c r="R45">
        <v>22000</v>
      </c>
      <c r="S45">
        <f>GoogleRaw[[#This Row],[Revenue_from_online]]+GoogleRaw[[#This Row],[Revenue_from_Offline]]</f>
        <v>35200</v>
      </c>
      <c r="T45">
        <f>GoogleRaw[[#This Row],[CPL_INR]]*GoogleRaw[[#This Row],[Leads]]</f>
        <v>2462.9019000000003</v>
      </c>
      <c r="U45">
        <f>SUM(GoogleRaw[[#This Row],[Cost_INR]],GoogleRaw[[#This Row],[cost_for_lead]],GoogleRaw[[#This Row],[CAC]])</f>
        <v>5037.7519000000002</v>
      </c>
    </row>
    <row r="46" spans="1:21" x14ac:dyDescent="0.3">
      <c r="A46" s="22">
        <v>45397</v>
      </c>
      <c r="B46" t="s">
        <v>47</v>
      </c>
      <c r="C46" t="s">
        <v>46</v>
      </c>
      <c r="D46">
        <v>2487.29</v>
      </c>
      <c r="E46">
        <v>19310</v>
      </c>
      <c r="F46">
        <v>918</v>
      </c>
      <c r="G46">
        <v>4.7540134649999999</v>
      </c>
      <c r="H46">
        <v>2.7094999999999998</v>
      </c>
      <c r="I46">
        <v>57</v>
      </c>
      <c r="J46">
        <v>43.636699999999998</v>
      </c>
      <c r="K46">
        <v>6.2091503269999997</v>
      </c>
      <c r="L46">
        <v>26</v>
      </c>
      <c r="M46">
        <v>45.614035090000002</v>
      </c>
      <c r="N46">
        <v>19</v>
      </c>
      <c r="O46">
        <v>7</v>
      </c>
      <c r="P46">
        <v>95.665000000000006</v>
      </c>
      <c r="Q46">
        <v>22800</v>
      </c>
      <c r="R46">
        <v>14000</v>
      </c>
      <c r="S46">
        <f>GoogleRaw[[#This Row],[Revenue_from_online]]+GoogleRaw[[#This Row],[Revenue_from_Offline]]</f>
        <v>36800</v>
      </c>
      <c r="T46">
        <f>GoogleRaw[[#This Row],[CPL_INR]]*GoogleRaw[[#This Row],[Leads]]</f>
        <v>2487.2918999999997</v>
      </c>
      <c r="U46">
        <f>SUM(GoogleRaw[[#This Row],[Cost_INR]],GoogleRaw[[#This Row],[cost_for_lead]],GoogleRaw[[#This Row],[CAC]])</f>
        <v>5070.2468999999992</v>
      </c>
    </row>
    <row r="47" spans="1:21" x14ac:dyDescent="0.3">
      <c r="A47" s="22">
        <v>45398</v>
      </c>
      <c r="B47" t="s">
        <v>47</v>
      </c>
      <c r="C47" t="s">
        <v>46</v>
      </c>
      <c r="D47">
        <v>1948.89</v>
      </c>
      <c r="E47">
        <v>18244</v>
      </c>
      <c r="F47">
        <v>1160</v>
      </c>
      <c r="G47">
        <v>6.3582547690000002</v>
      </c>
      <c r="H47">
        <v>1.6800999999999999</v>
      </c>
      <c r="I47">
        <v>66</v>
      </c>
      <c r="J47">
        <v>29.528600000000001</v>
      </c>
      <c r="K47">
        <v>5.6896551720000001</v>
      </c>
      <c r="L47">
        <v>20</v>
      </c>
      <c r="M47">
        <v>30.3030303</v>
      </c>
      <c r="N47">
        <v>17</v>
      </c>
      <c r="O47">
        <v>3</v>
      </c>
      <c r="P47">
        <v>97.444500000000005</v>
      </c>
      <c r="Q47">
        <v>20400</v>
      </c>
      <c r="R47">
        <v>6000</v>
      </c>
      <c r="S47">
        <f>GoogleRaw[[#This Row],[Revenue_from_online]]+GoogleRaw[[#This Row],[Revenue_from_Offline]]</f>
        <v>26400</v>
      </c>
      <c r="T47">
        <f>GoogleRaw[[#This Row],[CPL_INR]]*GoogleRaw[[#This Row],[Leads]]</f>
        <v>1948.8876</v>
      </c>
      <c r="U47">
        <f>SUM(GoogleRaw[[#This Row],[Cost_INR]],GoogleRaw[[#This Row],[cost_for_lead]],GoogleRaw[[#This Row],[CAC]])</f>
        <v>3995.2221000000004</v>
      </c>
    </row>
    <row r="48" spans="1:21" x14ac:dyDescent="0.3">
      <c r="A48" s="22">
        <v>45399</v>
      </c>
      <c r="B48" t="s">
        <v>47</v>
      </c>
      <c r="C48" t="s">
        <v>46</v>
      </c>
      <c r="D48">
        <v>2180.98</v>
      </c>
      <c r="E48">
        <v>18977</v>
      </c>
      <c r="F48">
        <v>925</v>
      </c>
      <c r="G48">
        <v>4.8743215470000001</v>
      </c>
      <c r="H48">
        <v>2.3578000000000001</v>
      </c>
      <c r="I48">
        <v>69</v>
      </c>
      <c r="J48">
        <v>31.6084</v>
      </c>
      <c r="K48">
        <v>7.4594594589999996</v>
      </c>
      <c r="L48">
        <v>28</v>
      </c>
      <c r="M48">
        <v>40.579710140000003</v>
      </c>
      <c r="N48">
        <v>19</v>
      </c>
      <c r="O48">
        <v>9</v>
      </c>
      <c r="P48">
        <v>77.892099999999999</v>
      </c>
      <c r="Q48">
        <v>22800</v>
      </c>
      <c r="R48">
        <v>18000</v>
      </c>
      <c r="S48">
        <f>GoogleRaw[[#This Row],[Revenue_from_online]]+GoogleRaw[[#This Row],[Revenue_from_Offline]]</f>
        <v>40800</v>
      </c>
      <c r="T48">
        <f>GoogleRaw[[#This Row],[CPL_INR]]*GoogleRaw[[#This Row],[Leads]]</f>
        <v>2180.9796000000001</v>
      </c>
      <c r="U48">
        <f>SUM(GoogleRaw[[#This Row],[Cost_INR]],GoogleRaw[[#This Row],[cost_for_lead]],GoogleRaw[[#This Row],[CAC]])</f>
        <v>4439.8517000000002</v>
      </c>
    </row>
    <row r="49" spans="1:21" x14ac:dyDescent="0.3">
      <c r="A49" s="22">
        <v>45400</v>
      </c>
      <c r="B49" t="s">
        <v>47</v>
      </c>
      <c r="C49" t="s">
        <v>46</v>
      </c>
      <c r="D49">
        <v>2015.23</v>
      </c>
      <c r="E49">
        <v>20548</v>
      </c>
      <c r="F49">
        <v>1105</v>
      </c>
      <c r="G49">
        <v>5.3776523259999998</v>
      </c>
      <c r="H49">
        <v>1.8237000000000001</v>
      </c>
      <c r="I49">
        <v>66</v>
      </c>
      <c r="J49">
        <v>30.533799999999999</v>
      </c>
      <c r="K49">
        <v>5.9728506789999996</v>
      </c>
      <c r="L49">
        <v>28</v>
      </c>
      <c r="M49">
        <v>42.424242419999999</v>
      </c>
      <c r="N49">
        <v>12</v>
      </c>
      <c r="O49">
        <v>16</v>
      </c>
      <c r="P49">
        <v>71.972499999999997</v>
      </c>
      <c r="Q49">
        <v>14400</v>
      </c>
      <c r="R49">
        <v>32000</v>
      </c>
      <c r="S49">
        <f>GoogleRaw[[#This Row],[Revenue_from_online]]+GoogleRaw[[#This Row],[Revenue_from_Offline]]</f>
        <v>46400</v>
      </c>
      <c r="T49">
        <f>GoogleRaw[[#This Row],[CPL_INR]]*GoogleRaw[[#This Row],[Leads]]</f>
        <v>2015.2308</v>
      </c>
      <c r="U49">
        <f>SUM(GoogleRaw[[#This Row],[Cost_INR]],GoogleRaw[[#This Row],[cost_for_lead]],GoogleRaw[[#This Row],[CAC]])</f>
        <v>4102.4332999999997</v>
      </c>
    </row>
    <row r="50" spans="1:21" x14ac:dyDescent="0.3">
      <c r="A50" s="22">
        <v>45401</v>
      </c>
      <c r="B50" t="s">
        <v>47</v>
      </c>
      <c r="C50" t="s">
        <v>46</v>
      </c>
      <c r="D50">
        <v>2103.38</v>
      </c>
      <c r="E50">
        <v>19497</v>
      </c>
      <c r="F50">
        <v>992</v>
      </c>
      <c r="G50">
        <v>5.0879622510000004</v>
      </c>
      <c r="H50">
        <v>2.1202999999999999</v>
      </c>
      <c r="I50">
        <v>54</v>
      </c>
      <c r="J50">
        <v>38.951500000000003</v>
      </c>
      <c r="K50">
        <v>5.4435483869999999</v>
      </c>
      <c r="L50">
        <v>21</v>
      </c>
      <c r="M50">
        <v>38.888888890000004</v>
      </c>
      <c r="N50">
        <v>14</v>
      </c>
      <c r="O50">
        <v>7</v>
      </c>
      <c r="P50">
        <v>100.161</v>
      </c>
      <c r="Q50">
        <v>16800</v>
      </c>
      <c r="R50">
        <v>14000</v>
      </c>
      <c r="S50">
        <f>GoogleRaw[[#This Row],[Revenue_from_online]]+GoogleRaw[[#This Row],[Revenue_from_Offline]]</f>
        <v>30800</v>
      </c>
      <c r="T50">
        <f>GoogleRaw[[#This Row],[CPL_INR]]*GoogleRaw[[#This Row],[Leads]]</f>
        <v>2103.3810000000003</v>
      </c>
      <c r="U50">
        <f>SUM(GoogleRaw[[#This Row],[Cost_INR]],GoogleRaw[[#This Row],[cost_for_lead]],GoogleRaw[[#This Row],[CAC]])</f>
        <v>4306.9220000000005</v>
      </c>
    </row>
    <row r="51" spans="1:21" x14ac:dyDescent="0.3">
      <c r="A51" s="22">
        <v>45402</v>
      </c>
      <c r="B51" t="s">
        <v>47</v>
      </c>
      <c r="C51" t="s">
        <v>46</v>
      </c>
      <c r="D51">
        <v>2487.65</v>
      </c>
      <c r="E51">
        <v>21963</v>
      </c>
      <c r="F51">
        <v>1096</v>
      </c>
      <c r="G51">
        <v>4.9902108089999997</v>
      </c>
      <c r="H51">
        <v>2.2698</v>
      </c>
      <c r="I51">
        <v>58</v>
      </c>
      <c r="J51">
        <v>42.890500000000003</v>
      </c>
      <c r="K51">
        <v>5.2919708029999999</v>
      </c>
      <c r="L51">
        <v>22</v>
      </c>
      <c r="M51">
        <v>37.931034480000001</v>
      </c>
      <c r="N51">
        <v>12</v>
      </c>
      <c r="O51">
        <v>10</v>
      </c>
      <c r="P51">
        <v>113.075</v>
      </c>
      <c r="Q51">
        <v>14400</v>
      </c>
      <c r="R51">
        <v>20000</v>
      </c>
      <c r="S51">
        <f>GoogleRaw[[#This Row],[Revenue_from_online]]+GoogleRaw[[#This Row],[Revenue_from_Offline]]</f>
        <v>34400</v>
      </c>
      <c r="T51">
        <f>GoogleRaw[[#This Row],[CPL_INR]]*GoogleRaw[[#This Row],[Leads]]</f>
        <v>2487.6490000000003</v>
      </c>
      <c r="U51">
        <f>SUM(GoogleRaw[[#This Row],[Cost_INR]],GoogleRaw[[#This Row],[cost_for_lead]],GoogleRaw[[#This Row],[CAC]])</f>
        <v>5088.3740000000007</v>
      </c>
    </row>
    <row r="52" spans="1:21" x14ac:dyDescent="0.3">
      <c r="A52" s="22">
        <v>45403</v>
      </c>
      <c r="B52" t="s">
        <v>47</v>
      </c>
      <c r="C52" t="s">
        <v>46</v>
      </c>
      <c r="D52">
        <v>1948.45</v>
      </c>
      <c r="E52">
        <v>19796</v>
      </c>
      <c r="F52">
        <v>1043</v>
      </c>
      <c r="G52">
        <v>5.2687411599999994</v>
      </c>
      <c r="H52">
        <v>1.8681000000000001</v>
      </c>
      <c r="I52">
        <v>52</v>
      </c>
      <c r="J52">
        <v>37.470199999999998</v>
      </c>
      <c r="K52">
        <v>4.9856184079999997</v>
      </c>
      <c r="L52">
        <v>28</v>
      </c>
      <c r="M52">
        <v>53.84615385</v>
      </c>
      <c r="N52">
        <v>19</v>
      </c>
      <c r="O52">
        <v>9</v>
      </c>
      <c r="P52">
        <v>69.587500000000006</v>
      </c>
      <c r="Q52">
        <v>22800</v>
      </c>
      <c r="R52">
        <v>18000</v>
      </c>
      <c r="S52">
        <f>GoogleRaw[[#This Row],[Revenue_from_online]]+GoogleRaw[[#This Row],[Revenue_from_Offline]]</f>
        <v>40800</v>
      </c>
      <c r="T52">
        <f>GoogleRaw[[#This Row],[CPL_INR]]*GoogleRaw[[#This Row],[Leads]]</f>
        <v>1948.4503999999999</v>
      </c>
      <c r="U52">
        <f>SUM(GoogleRaw[[#This Row],[Cost_INR]],GoogleRaw[[#This Row],[cost_for_lead]],GoogleRaw[[#This Row],[CAC]])</f>
        <v>3966.4879000000001</v>
      </c>
    </row>
    <row r="53" spans="1:21" x14ac:dyDescent="0.3">
      <c r="A53" s="22">
        <v>45404</v>
      </c>
      <c r="B53" t="s">
        <v>47</v>
      </c>
      <c r="C53" t="s">
        <v>46</v>
      </c>
      <c r="D53">
        <v>2448.08</v>
      </c>
      <c r="E53">
        <v>18248</v>
      </c>
      <c r="F53">
        <v>1081</v>
      </c>
      <c r="G53">
        <v>5.9239368700000004</v>
      </c>
      <c r="H53">
        <v>2.2646000000000002</v>
      </c>
      <c r="I53">
        <v>57</v>
      </c>
      <c r="J53">
        <v>42.948799999999999</v>
      </c>
      <c r="K53">
        <v>5.2728954670000006</v>
      </c>
      <c r="L53">
        <v>38</v>
      </c>
      <c r="M53">
        <v>66.666666669999998</v>
      </c>
      <c r="N53">
        <v>12</v>
      </c>
      <c r="O53">
        <v>26</v>
      </c>
      <c r="P53">
        <v>64.423199999999994</v>
      </c>
      <c r="Q53">
        <v>14400</v>
      </c>
      <c r="R53">
        <v>52000</v>
      </c>
      <c r="S53">
        <f>GoogleRaw[[#This Row],[Revenue_from_online]]+GoogleRaw[[#This Row],[Revenue_from_Offline]]</f>
        <v>66400</v>
      </c>
      <c r="T53">
        <f>GoogleRaw[[#This Row],[CPL_INR]]*GoogleRaw[[#This Row],[Leads]]</f>
        <v>2448.0816</v>
      </c>
      <c r="U53">
        <f>SUM(GoogleRaw[[#This Row],[Cost_INR]],GoogleRaw[[#This Row],[cost_for_lead]],GoogleRaw[[#This Row],[CAC]])</f>
        <v>4960.5847999999996</v>
      </c>
    </row>
    <row r="54" spans="1:21" x14ac:dyDescent="0.3">
      <c r="A54" s="22">
        <v>45405</v>
      </c>
      <c r="B54" t="s">
        <v>47</v>
      </c>
      <c r="C54" t="s">
        <v>46</v>
      </c>
      <c r="D54">
        <v>2020.26</v>
      </c>
      <c r="E54">
        <v>20222</v>
      </c>
      <c r="F54">
        <v>1165</v>
      </c>
      <c r="G54">
        <v>5.761052319</v>
      </c>
      <c r="H54">
        <v>1.7341</v>
      </c>
      <c r="I54">
        <v>55</v>
      </c>
      <c r="J54">
        <v>36.731999999999999</v>
      </c>
      <c r="K54">
        <v>4.7210300429999998</v>
      </c>
      <c r="L54">
        <v>39</v>
      </c>
      <c r="M54">
        <v>70.909090910000003</v>
      </c>
      <c r="N54">
        <v>13</v>
      </c>
      <c r="O54">
        <v>26</v>
      </c>
      <c r="P54">
        <v>51.801499999999997</v>
      </c>
      <c r="Q54">
        <v>15600</v>
      </c>
      <c r="R54">
        <v>52000</v>
      </c>
      <c r="S54">
        <f>GoogleRaw[[#This Row],[Revenue_from_online]]+GoogleRaw[[#This Row],[Revenue_from_Offline]]</f>
        <v>67600</v>
      </c>
      <c r="T54">
        <f>GoogleRaw[[#This Row],[CPL_INR]]*GoogleRaw[[#This Row],[Leads]]</f>
        <v>2020.26</v>
      </c>
      <c r="U54">
        <f>SUM(GoogleRaw[[#This Row],[Cost_INR]],GoogleRaw[[#This Row],[cost_for_lead]],GoogleRaw[[#This Row],[CAC]])</f>
        <v>4092.3215</v>
      </c>
    </row>
    <row r="55" spans="1:21" x14ac:dyDescent="0.3">
      <c r="A55" s="22">
        <v>45406</v>
      </c>
      <c r="B55" t="s">
        <v>47</v>
      </c>
      <c r="C55" t="s">
        <v>46</v>
      </c>
      <c r="D55">
        <v>2045.29</v>
      </c>
      <c r="E55">
        <v>22171</v>
      </c>
      <c r="F55">
        <v>1072</v>
      </c>
      <c r="G55">
        <v>4.8351450089999997</v>
      </c>
      <c r="H55">
        <v>1.9078999999999999</v>
      </c>
      <c r="I55">
        <v>62</v>
      </c>
      <c r="J55">
        <v>32.988500000000002</v>
      </c>
      <c r="K55">
        <v>5.7835820900000003</v>
      </c>
      <c r="L55">
        <v>20</v>
      </c>
      <c r="M55">
        <v>32.258064520000005</v>
      </c>
      <c r="N55">
        <v>11</v>
      </c>
      <c r="O55">
        <v>9</v>
      </c>
      <c r="P55">
        <v>102.2645</v>
      </c>
      <c r="Q55">
        <v>13200</v>
      </c>
      <c r="R55">
        <v>18000</v>
      </c>
      <c r="S55">
        <f>GoogleRaw[[#This Row],[Revenue_from_online]]+GoogleRaw[[#This Row],[Revenue_from_Offline]]</f>
        <v>31200</v>
      </c>
      <c r="T55">
        <f>GoogleRaw[[#This Row],[CPL_INR]]*GoogleRaw[[#This Row],[Leads]]</f>
        <v>2045.287</v>
      </c>
      <c r="U55">
        <f>SUM(GoogleRaw[[#This Row],[Cost_INR]],GoogleRaw[[#This Row],[cost_for_lead]],GoogleRaw[[#This Row],[CAC]])</f>
        <v>4192.8415000000005</v>
      </c>
    </row>
    <row r="56" spans="1:21" x14ac:dyDescent="0.3">
      <c r="A56" s="22">
        <v>45407</v>
      </c>
      <c r="B56" t="s">
        <v>47</v>
      </c>
      <c r="C56" t="s">
        <v>46</v>
      </c>
      <c r="D56">
        <v>1967.82</v>
      </c>
      <c r="E56">
        <v>18700</v>
      </c>
      <c r="F56">
        <v>1020</v>
      </c>
      <c r="G56">
        <v>5.4545454549999999</v>
      </c>
      <c r="H56">
        <v>1.9292</v>
      </c>
      <c r="I56">
        <v>68</v>
      </c>
      <c r="J56">
        <v>28.938500000000001</v>
      </c>
      <c r="K56">
        <v>6.6666666670000003</v>
      </c>
      <c r="L56">
        <v>25</v>
      </c>
      <c r="M56">
        <v>36.764705880000001</v>
      </c>
      <c r="N56">
        <v>18</v>
      </c>
      <c r="O56">
        <v>7</v>
      </c>
      <c r="P56">
        <v>78.712800000000001</v>
      </c>
      <c r="Q56">
        <v>21600</v>
      </c>
      <c r="R56">
        <v>14000</v>
      </c>
      <c r="S56">
        <f>GoogleRaw[[#This Row],[Revenue_from_online]]+GoogleRaw[[#This Row],[Revenue_from_Offline]]</f>
        <v>35600</v>
      </c>
      <c r="T56">
        <f>GoogleRaw[[#This Row],[CPL_INR]]*GoogleRaw[[#This Row],[Leads]]</f>
        <v>1967.818</v>
      </c>
      <c r="U56">
        <f>SUM(GoogleRaw[[#This Row],[Cost_INR]],GoogleRaw[[#This Row],[cost_for_lead]],GoogleRaw[[#This Row],[CAC]])</f>
        <v>4014.3507999999997</v>
      </c>
    </row>
    <row r="57" spans="1:21" x14ac:dyDescent="0.3">
      <c r="A57" s="22">
        <v>45408</v>
      </c>
      <c r="B57" t="s">
        <v>47</v>
      </c>
      <c r="C57" t="s">
        <v>46</v>
      </c>
      <c r="D57">
        <v>2001.35</v>
      </c>
      <c r="E57">
        <v>22666</v>
      </c>
      <c r="F57">
        <v>1022</v>
      </c>
      <c r="G57">
        <v>4.5089561460000001</v>
      </c>
      <c r="H57">
        <v>1.9582999999999999</v>
      </c>
      <c r="I57">
        <v>53</v>
      </c>
      <c r="J57">
        <v>37.761299999999999</v>
      </c>
      <c r="K57">
        <v>5.1859099799999999</v>
      </c>
      <c r="L57">
        <v>21</v>
      </c>
      <c r="M57">
        <v>39.622641510000001</v>
      </c>
      <c r="N57">
        <v>12</v>
      </c>
      <c r="O57">
        <v>9</v>
      </c>
      <c r="P57">
        <v>95.302400000000006</v>
      </c>
      <c r="Q57">
        <v>14400</v>
      </c>
      <c r="R57">
        <v>18000</v>
      </c>
      <c r="S57">
        <f>GoogleRaw[[#This Row],[Revenue_from_online]]+GoogleRaw[[#This Row],[Revenue_from_Offline]]</f>
        <v>32400</v>
      </c>
      <c r="T57">
        <f>GoogleRaw[[#This Row],[CPL_INR]]*GoogleRaw[[#This Row],[Leads]]</f>
        <v>2001.3489</v>
      </c>
      <c r="U57">
        <f>SUM(GoogleRaw[[#This Row],[Cost_INR]],GoogleRaw[[#This Row],[cost_for_lead]],GoogleRaw[[#This Row],[CAC]])</f>
        <v>4098.0012999999999</v>
      </c>
    </row>
    <row r="58" spans="1:21" x14ac:dyDescent="0.3">
      <c r="A58" s="22">
        <v>45409</v>
      </c>
      <c r="B58" t="s">
        <v>47</v>
      </c>
      <c r="C58" t="s">
        <v>46</v>
      </c>
      <c r="D58">
        <v>2013.31</v>
      </c>
      <c r="E58">
        <v>22030</v>
      </c>
      <c r="F58">
        <v>903</v>
      </c>
      <c r="G58">
        <v>4.0989559690000004</v>
      </c>
      <c r="H58">
        <v>2.2296</v>
      </c>
      <c r="I58">
        <v>69</v>
      </c>
      <c r="J58">
        <v>29.1784</v>
      </c>
      <c r="K58">
        <v>7.6411960130000001</v>
      </c>
      <c r="L58">
        <v>36</v>
      </c>
      <c r="M58">
        <v>52.173913039999995</v>
      </c>
      <c r="N58">
        <v>16</v>
      </c>
      <c r="O58">
        <v>20</v>
      </c>
      <c r="P58">
        <v>55.9253</v>
      </c>
      <c r="Q58">
        <v>19200</v>
      </c>
      <c r="R58">
        <v>40000</v>
      </c>
      <c r="S58">
        <f>GoogleRaw[[#This Row],[Revenue_from_online]]+GoogleRaw[[#This Row],[Revenue_from_Offline]]</f>
        <v>59200</v>
      </c>
      <c r="T58">
        <f>GoogleRaw[[#This Row],[CPL_INR]]*GoogleRaw[[#This Row],[Leads]]</f>
        <v>2013.3096</v>
      </c>
      <c r="U58">
        <f>SUM(GoogleRaw[[#This Row],[Cost_INR]],GoogleRaw[[#This Row],[cost_for_lead]],GoogleRaw[[#This Row],[CAC]])</f>
        <v>4082.5448999999999</v>
      </c>
    </row>
    <row r="59" spans="1:21" x14ac:dyDescent="0.3">
      <c r="A59" s="22">
        <v>45410</v>
      </c>
      <c r="B59" t="s">
        <v>47</v>
      </c>
      <c r="C59" t="s">
        <v>46</v>
      </c>
      <c r="D59">
        <v>2281.41</v>
      </c>
      <c r="E59">
        <v>21194</v>
      </c>
      <c r="F59">
        <v>1004</v>
      </c>
      <c r="G59">
        <v>4.7371897709999997</v>
      </c>
      <c r="H59">
        <v>2.2723</v>
      </c>
      <c r="I59">
        <v>69</v>
      </c>
      <c r="J59">
        <v>33.063899999999997</v>
      </c>
      <c r="K59">
        <v>6.8725099600000004</v>
      </c>
      <c r="L59">
        <v>38</v>
      </c>
      <c r="M59">
        <v>55.072463769999999</v>
      </c>
      <c r="N59">
        <v>17</v>
      </c>
      <c r="O59">
        <v>21</v>
      </c>
      <c r="P59">
        <v>60.037100000000002</v>
      </c>
      <c r="Q59">
        <v>20400</v>
      </c>
      <c r="R59">
        <v>42000</v>
      </c>
      <c r="S59">
        <f>GoogleRaw[[#This Row],[Revenue_from_online]]+GoogleRaw[[#This Row],[Revenue_from_Offline]]</f>
        <v>62400</v>
      </c>
      <c r="T59">
        <f>GoogleRaw[[#This Row],[CPL_INR]]*GoogleRaw[[#This Row],[Leads]]</f>
        <v>2281.4090999999999</v>
      </c>
      <c r="U59">
        <f>SUM(GoogleRaw[[#This Row],[Cost_INR]],GoogleRaw[[#This Row],[cost_for_lead]],GoogleRaw[[#This Row],[CAC]])</f>
        <v>4622.8561999999993</v>
      </c>
    </row>
    <row r="60" spans="1:21" x14ac:dyDescent="0.3">
      <c r="A60" s="22">
        <v>45411</v>
      </c>
      <c r="B60" t="s">
        <v>47</v>
      </c>
      <c r="C60" t="s">
        <v>46</v>
      </c>
      <c r="D60">
        <v>2468.64</v>
      </c>
      <c r="E60">
        <v>20810</v>
      </c>
      <c r="F60">
        <v>1191</v>
      </c>
      <c r="G60">
        <v>5.7232099949999995</v>
      </c>
      <c r="H60">
        <v>2.0727000000000002</v>
      </c>
      <c r="I60">
        <v>65</v>
      </c>
      <c r="J60">
        <v>37.979100000000003</v>
      </c>
      <c r="K60">
        <v>5.4575986570000001</v>
      </c>
      <c r="L60">
        <v>35</v>
      </c>
      <c r="M60">
        <v>53.84615385</v>
      </c>
      <c r="N60">
        <v>10</v>
      </c>
      <c r="O60">
        <v>25</v>
      </c>
      <c r="P60">
        <v>70.532600000000002</v>
      </c>
      <c r="Q60">
        <v>12000</v>
      </c>
      <c r="R60">
        <v>50000</v>
      </c>
      <c r="S60">
        <f>GoogleRaw[[#This Row],[Revenue_from_online]]+GoogleRaw[[#This Row],[Revenue_from_Offline]]</f>
        <v>62000</v>
      </c>
      <c r="T60">
        <f>GoogleRaw[[#This Row],[CPL_INR]]*GoogleRaw[[#This Row],[Leads]]</f>
        <v>2468.6415000000002</v>
      </c>
      <c r="U60">
        <f>SUM(GoogleRaw[[#This Row],[Cost_INR]],GoogleRaw[[#This Row],[cost_for_lead]],GoogleRaw[[#This Row],[CAC]])</f>
        <v>5007.8140999999996</v>
      </c>
    </row>
    <row r="61" spans="1:21" x14ac:dyDescent="0.3">
      <c r="A61" s="22">
        <v>45412</v>
      </c>
      <c r="B61" t="s">
        <v>47</v>
      </c>
      <c r="C61" t="s">
        <v>46</v>
      </c>
      <c r="D61">
        <v>1984.22</v>
      </c>
      <c r="E61">
        <v>20518</v>
      </c>
      <c r="F61">
        <v>1000</v>
      </c>
      <c r="G61">
        <v>4.873769373</v>
      </c>
      <c r="H61">
        <v>1.9842</v>
      </c>
      <c r="I61">
        <v>67</v>
      </c>
      <c r="J61">
        <v>29.615200000000002</v>
      </c>
      <c r="K61">
        <v>6.7</v>
      </c>
      <c r="L61">
        <v>29</v>
      </c>
      <c r="M61">
        <v>43.283582090000003</v>
      </c>
      <c r="N61">
        <v>15</v>
      </c>
      <c r="O61">
        <v>14</v>
      </c>
      <c r="P61">
        <v>68.421400000000006</v>
      </c>
      <c r="Q61">
        <v>18000</v>
      </c>
      <c r="R61">
        <v>28000</v>
      </c>
      <c r="S61">
        <f>GoogleRaw[[#This Row],[Revenue_from_online]]+GoogleRaw[[#This Row],[Revenue_from_Offline]]</f>
        <v>46000</v>
      </c>
      <c r="T61">
        <f>GoogleRaw[[#This Row],[CPL_INR]]*GoogleRaw[[#This Row],[Leads]]</f>
        <v>1984.2184000000002</v>
      </c>
      <c r="U61">
        <f>SUM(GoogleRaw[[#This Row],[Cost_INR]],GoogleRaw[[#This Row],[cost_for_lead]],GoogleRaw[[#This Row],[CAC]])</f>
        <v>4036.8598000000002</v>
      </c>
    </row>
    <row r="62" spans="1:21" x14ac:dyDescent="0.3">
      <c r="A62" s="22">
        <v>45383</v>
      </c>
      <c r="B62" t="s">
        <v>45</v>
      </c>
      <c r="C62" t="s">
        <v>48</v>
      </c>
      <c r="D62">
        <v>2297.42</v>
      </c>
      <c r="E62">
        <v>21092</v>
      </c>
      <c r="F62">
        <v>1153</v>
      </c>
      <c r="G62">
        <v>5.4665275930000004</v>
      </c>
      <c r="H62">
        <v>1.9925999999999999</v>
      </c>
      <c r="I62">
        <v>60</v>
      </c>
      <c r="J62">
        <v>38.290300000000002</v>
      </c>
      <c r="K62">
        <v>5.203816132</v>
      </c>
      <c r="L62">
        <v>29</v>
      </c>
      <c r="M62">
        <v>48.333333330000002</v>
      </c>
      <c r="N62">
        <v>16</v>
      </c>
      <c r="O62">
        <v>13</v>
      </c>
      <c r="P62">
        <v>79.221400000000003</v>
      </c>
      <c r="Q62">
        <v>19200</v>
      </c>
      <c r="R62">
        <v>26000</v>
      </c>
      <c r="S62">
        <f>GoogleRaw[[#This Row],[Revenue_from_online]]+GoogleRaw[[#This Row],[Revenue_from_Offline]]</f>
        <v>45200</v>
      </c>
      <c r="T62">
        <f>GoogleRaw[[#This Row],[CPL_INR]]*GoogleRaw[[#This Row],[Leads]]</f>
        <v>2297.4180000000001</v>
      </c>
      <c r="U62">
        <f>SUM(GoogleRaw[[#This Row],[Cost_INR]],GoogleRaw[[#This Row],[cost_for_lead]],GoogleRaw[[#This Row],[CAC]])</f>
        <v>4674.0594000000001</v>
      </c>
    </row>
    <row r="63" spans="1:21" x14ac:dyDescent="0.3">
      <c r="A63" s="22">
        <v>45384</v>
      </c>
      <c r="B63" t="s">
        <v>45</v>
      </c>
      <c r="C63" t="s">
        <v>48</v>
      </c>
      <c r="D63">
        <v>2207.44</v>
      </c>
      <c r="E63">
        <v>22368</v>
      </c>
      <c r="F63">
        <v>925</v>
      </c>
      <c r="G63">
        <v>4.1353719599999996</v>
      </c>
      <c r="H63">
        <v>2.3864000000000001</v>
      </c>
      <c r="I63">
        <v>55</v>
      </c>
      <c r="J63">
        <v>40.135300000000001</v>
      </c>
      <c r="K63">
        <v>5.9459459460000001</v>
      </c>
      <c r="L63">
        <v>29</v>
      </c>
      <c r="M63">
        <v>52.727272729999996</v>
      </c>
      <c r="N63">
        <v>11</v>
      </c>
      <c r="O63">
        <v>18</v>
      </c>
      <c r="P63">
        <v>76.118600000000001</v>
      </c>
      <c r="Q63">
        <v>13200</v>
      </c>
      <c r="R63">
        <v>36000</v>
      </c>
      <c r="S63">
        <f>GoogleRaw[[#This Row],[Revenue_from_online]]+GoogleRaw[[#This Row],[Revenue_from_Offline]]</f>
        <v>49200</v>
      </c>
      <c r="T63">
        <f>GoogleRaw[[#This Row],[CPL_INR]]*GoogleRaw[[#This Row],[Leads]]</f>
        <v>2207.4414999999999</v>
      </c>
      <c r="U63">
        <f>SUM(GoogleRaw[[#This Row],[Cost_INR]],GoogleRaw[[#This Row],[cost_for_lead]],GoogleRaw[[#This Row],[CAC]])</f>
        <v>4491.0000999999993</v>
      </c>
    </row>
    <row r="64" spans="1:21" x14ac:dyDescent="0.3">
      <c r="A64" s="22">
        <v>45385</v>
      </c>
      <c r="B64" t="s">
        <v>45</v>
      </c>
      <c r="C64" t="s">
        <v>48</v>
      </c>
      <c r="D64">
        <v>2017.42</v>
      </c>
      <c r="E64">
        <v>19393</v>
      </c>
      <c r="F64">
        <v>1080</v>
      </c>
      <c r="G64">
        <v>5.5690197490000006</v>
      </c>
      <c r="H64">
        <v>1.8680000000000001</v>
      </c>
      <c r="I64">
        <v>66</v>
      </c>
      <c r="J64">
        <v>30.567</v>
      </c>
      <c r="K64">
        <v>6.1111111109999996</v>
      </c>
      <c r="L64">
        <v>33</v>
      </c>
      <c r="M64">
        <v>50</v>
      </c>
      <c r="N64">
        <v>16</v>
      </c>
      <c r="O64">
        <v>17</v>
      </c>
      <c r="P64">
        <v>61.133899999999997</v>
      </c>
      <c r="Q64">
        <v>19200</v>
      </c>
      <c r="R64">
        <v>34000</v>
      </c>
      <c r="S64">
        <f>GoogleRaw[[#This Row],[Revenue_from_online]]+GoogleRaw[[#This Row],[Revenue_from_Offline]]</f>
        <v>53200</v>
      </c>
      <c r="T64">
        <f>GoogleRaw[[#This Row],[CPL_INR]]*GoogleRaw[[#This Row],[Leads]]</f>
        <v>2017.422</v>
      </c>
      <c r="U64">
        <f>SUM(GoogleRaw[[#This Row],[Cost_INR]],GoogleRaw[[#This Row],[cost_for_lead]],GoogleRaw[[#This Row],[CAC]])</f>
        <v>4095.9758999999999</v>
      </c>
    </row>
    <row r="65" spans="1:21" x14ac:dyDescent="0.3">
      <c r="A65" s="22">
        <v>45386</v>
      </c>
      <c r="B65" t="s">
        <v>45</v>
      </c>
      <c r="C65" t="s">
        <v>48</v>
      </c>
      <c r="D65">
        <v>2080.94</v>
      </c>
      <c r="E65">
        <v>20741</v>
      </c>
      <c r="F65">
        <v>958</v>
      </c>
      <c r="G65">
        <v>4.6188708359999993</v>
      </c>
      <c r="H65">
        <v>2.1722000000000001</v>
      </c>
      <c r="I65">
        <v>65</v>
      </c>
      <c r="J65">
        <v>32.014499999999998</v>
      </c>
      <c r="K65">
        <v>6.7849686849999991</v>
      </c>
      <c r="L65">
        <v>26</v>
      </c>
      <c r="M65">
        <v>40</v>
      </c>
      <c r="N65">
        <v>14</v>
      </c>
      <c r="O65">
        <v>12</v>
      </c>
      <c r="P65">
        <v>80.036199999999994</v>
      </c>
      <c r="Q65">
        <v>16800</v>
      </c>
      <c r="R65">
        <v>24000</v>
      </c>
      <c r="S65">
        <f>GoogleRaw[[#This Row],[Revenue_from_online]]+GoogleRaw[[#This Row],[Revenue_from_Offline]]</f>
        <v>40800</v>
      </c>
      <c r="T65">
        <f>GoogleRaw[[#This Row],[CPL_INR]]*GoogleRaw[[#This Row],[Leads]]</f>
        <v>2080.9425000000001</v>
      </c>
      <c r="U65">
        <f>SUM(GoogleRaw[[#This Row],[Cost_INR]],GoogleRaw[[#This Row],[cost_for_lead]],GoogleRaw[[#This Row],[CAC]])</f>
        <v>4241.9186999999993</v>
      </c>
    </row>
    <row r="66" spans="1:21" x14ac:dyDescent="0.3">
      <c r="A66" s="22">
        <v>45387</v>
      </c>
      <c r="B66" t="s">
        <v>45</v>
      </c>
      <c r="C66" t="s">
        <v>48</v>
      </c>
      <c r="D66">
        <v>1945.6</v>
      </c>
      <c r="E66">
        <v>19401</v>
      </c>
      <c r="F66">
        <v>931</v>
      </c>
      <c r="G66">
        <v>4.7987217150000001</v>
      </c>
      <c r="H66">
        <v>2.0897999999999999</v>
      </c>
      <c r="I66">
        <v>65</v>
      </c>
      <c r="J66">
        <v>29.932300000000001</v>
      </c>
      <c r="K66">
        <v>6.9817400640000002</v>
      </c>
      <c r="L66">
        <v>35</v>
      </c>
      <c r="M66">
        <v>53.84615385</v>
      </c>
      <c r="N66">
        <v>19</v>
      </c>
      <c r="O66">
        <v>16</v>
      </c>
      <c r="P66">
        <v>55.5886</v>
      </c>
      <c r="Q66">
        <v>22800</v>
      </c>
      <c r="R66">
        <v>32000</v>
      </c>
      <c r="S66">
        <f>GoogleRaw[[#This Row],[Revenue_from_online]]+GoogleRaw[[#This Row],[Revenue_from_Offline]]</f>
        <v>54800</v>
      </c>
      <c r="T66">
        <f>GoogleRaw[[#This Row],[CPL_INR]]*GoogleRaw[[#This Row],[Leads]]</f>
        <v>1945.5995</v>
      </c>
      <c r="U66">
        <f>SUM(GoogleRaw[[#This Row],[Cost_INR]],GoogleRaw[[#This Row],[cost_for_lead]],GoogleRaw[[#This Row],[CAC]])</f>
        <v>3946.7880999999998</v>
      </c>
    </row>
    <row r="67" spans="1:21" x14ac:dyDescent="0.3">
      <c r="A67" s="22">
        <v>45388</v>
      </c>
      <c r="B67" t="s">
        <v>45</v>
      </c>
      <c r="C67" t="s">
        <v>48</v>
      </c>
      <c r="D67">
        <v>2317.9699999999998</v>
      </c>
      <c r="E67">
        <v>21703</v>
      </c>
      <c r="F67">
        <v>1158</v>
      </c>
      <c r="G67">
        <v>5.3356678799999999</v>
      </c>
      <c r="H67">
        <v>2.0017</v>
      </c>
      <c r="I67">
        <v>58</v>
      </c>
      <c r="J67">
        <v>39.965000000000003</v>
      </c>
      <c r="K67">
        <v>5.0086355789999999</v>
      </c>
      <c r="L67">
        <v>25</v>
      </c>
      <c r="M67">
        <v>43.103448280000002</v>
      </c>
      <c r="N67">
        <v>19</v>
      </c>
      <c r="O67">
        <v>6</v>
      </c>
      <c r="P67">
        <v>92.718800000000002</v>
      </c>
      <c r="Q67">
        <v>22800</v>
      </c>
      <c r="R67">
        <v>12000</v>
      </c>
      <c r="S67">
        <f>GoogleRaw[[#This Row],[Revenue_from_online]]+GoogleRaw[[#This Row],[Revenue_from_Offline]]</f>
        <v>34800</v>
      </c>
      <c r="T67">
        <f>GoogleRaw[[#This Row],[CPL_INR]]*GoogleRaw[[#This Row],[Leads]]</f>
        <v>2317.9700000000003</v>
      </c>
      <c r="U67">
        <f>SUM(GoogleRaw[[#This Row],[Cost_INR]],GoogleRaw[[#This Row],[cost_for_lead]],GoogleRaw[[#This Row],[CAC]])</f>
        <v>4728.6588000000002</v>
      </c>
    </row>
    <row r="68" spans="1:21" x14ac:dyDescent="0.3">
      <c r="A68" s="22">
        <v>45389</v>
      </c>
      <c r="B68" t="s">
        <v>45</v>
      </c>
      <c r="C68" t="s">
        <v>48</v>
      </c>
      <c r="D68">
        <v>1990.64</v>
      </c>
      <c r="E68">
        <v>20693</v>
      </c>
      <c r="F68">
        <v>1126</v>
      </c>
      <c r="G68">
        <v>5.441453632</v>
      </c>
      <c r="H68">
        <v>1.7679</v>
      </c>
      <c r="I68">
        <v>67</v>
      </c>
      <c r="J68">
        <v>29.710999999999999</v>
      </c>
      <c r="K68">
        <v>5.9502664300000001</v>
      </c>
      <c r="L68">
        <v>32</v>
      </c>
      <c r="M68">
        <v>47.761194029999999</v>
      </c>
      <c r="N68">
        <v>16</v>
      </c>
      <c r="O68">
        <v>16</v>
      </c>
      <c r="P68">
        <v>62.207500000000003</v>
      </c>
      <c r="Q68">
        <v>19200</v>
      </c>
      <c r="R68">
        <v>32000</v>
      </c>
      <c r="S68">
        <f>GoogleRaw[[#This Row],[Revenue_from_online]]+GoogleRaw[[#This Row],[Revenue_from_Offline]]</f>
        <v>51200</v>
      </c>
      <c r="T68">
        <f>GoogleRaw[[#This Row],[CPL_INR]]*GoogleRaw[[#This Row],[Leads]]</f>
        <v>1990.6369999999999</v>
      </c>
      <c r="U68">
        <f>SUM(GoogleRaw[[#This Row],[Cost_INR]],GoogleRaw[[#This Row],[cost_for_lead]],GoogleRaw[[#This Row],[CAC]])</f>
        <v>4043.4845</v>
      </c>
    </row>
    <row r="69" spans="1:21" x14ac:dyDescent="0.3">
      <c r="A69" s="22">
        <v>45390</v>
      </c>
      <c r="B69" t="s">
        <v>45</v>
      </c>
      <c r="C69" t="s">
        <v>48</v>
      </c>
      <c r="D69">
        <v>2435.9299999999998</v>
      </c>
      <c r="E69">
        <v>20309</v>
      </c>
      <c r="F69">
        <v>1041</v>
      </c>
      <c r="G69">
        <v>5.1258062930000001</v>
      </c>
      <c r="H69">
        <v>2.34</v>
      </c>
      <c r="I69">
        <v>50</v>
      </c>
      <c r="J69">
        <v>48.718600000000002</v>
      </c>
      <c r="K69">
        <v>4.8030739670000004</v>
      </c>
      <c r="L69">
        <v>25</v>
      </c>
      <c r="M69">
        <v>50</v>
      </c>
      <c r="N69">
        <v>17</v>
      </c>
      <c r="O69">
        <v>8</v>
      </c>
      <c r="P69">
        <v>97.437200000000004</v>
      </c>
      <c r="Q69">
        <v>20400</v>
      </c>
      <c r="R69">
        <v>16000</v>
      </c>
      <c r="S69">
        <f>GoogleRaw[[#This Row],[Revenue_from_online]]+GoogleRaw[[#This Row],[Revenue_from_Offline]]</f>
        <v>36400</v>
      </c>
      <c r="T69">
        <f>GoogleRaw[[#This Row],[CPL_INR]]*GoogleRaw[[#This Row],[Leads]]</f>
        <v>2435.9300000000003</v>
      </c>
      <c r="U69">
        <f>SUM(GoogleRaw[[#This Row],[Cost_INR]],GoogleRaw[[#This Row],[cost_for_lead]],GoogleRaw[[#This Row],[CAC]])</f>
        <v>4969.2972000000009</v>
      </c>
    </row>
    <row r="70" spans="1:21" x14ac:dyDescent="0.3">
      <c r="A70" s="22">
        <v>45391</v>
      </c>
      <c r="B70" t="s">
        <v>45</v>
      </c>
      <c r="C70" t="s">
        <v>48</v>
      </c>
      <c r="D70">
        <v>1922.65</v>
      </c>
      <c r="E70">
        <v>18765</v>
      </c>
      <c r="F70">
        <v>984</v>
      </c>
      <c r="G70">
        <v>5.243804956</v>
      </c>
      <c r="H70">
        <v>1.9539</v>
      </c>
      <c r="I70">
        <v>64</v>
      </c>
      <c r="J70">
        <v>30.041399999999999</v>
      </c>
      <c r="K70">
        <v>6.5040650409999996</v>
      </c>
      <c r="L70">
        <v>34</v>
      </c>
      <c r="M70">
        <v>53.125</v>
      </c>
      <c r="N70">
        <v>11</v>
      </c>
      <c r="O70">
        <v>23</v>
      </c>
      <c r="P70">
        <v>56.548499999999997</v>
      </c>
      <c r="Q70">
        <v>13200</v>
      </c>
      <c r="R70">
        <v>46000</v>
      </c>
      <c r="S70">
        <f>GoogleRaw[[#This Row],[Revenue_from_online]]+GoogleRaw[[#This Row],[Revenue_from_Offline]]</f>
        <v>59200</v>
      </c>
      <c r="T70">
        <f>GoogleRaw[[#This Row],[CPL_INR]]*GoogleRaw[[#This Row],[Leads]]</f>
        <v>1922.6496</v>
      </c>
      <c r="U70">
        <f>SUM(GoogleRaw[[#This Row],[Cost_INR]],GoogleRaw[[#This Row],[cost_for_lead]],GoogleRaw[[#This Row],[CAC]])</f>
        <v>3901.8481000000002</v>
      </c>
    </row>
    <row r="71" spans="1:21" x14ac:dyDescent="0.3">
      <c r="A71" s="22">
        <v>45392</v>
      </c>
      <c r="B71" t="s">
        <v>45</v>
      </c>
      <c r="C71" t="s">
        <v>48</v>
      </c>
      <c r="D71">
        <v>1972.19</v>
      </c>
      <c r="E71">
        <v>19278</v>
      </c>
      <c r="F71">
        <v>1008</v>
      </c>
      <c r="G71">
        <v>5.2287581699999999</v>
      </c>
      <c r="H71">
        <v>1.9564999999999999</v>
      </c>
      <c r="I71">
        <v>60</v>
      </c>
      <c r="J71">
        <v>32.869799999999998</v>
      </c>
      <c r="K71">
        <v>5.9523809519999995</v>
      </c>
      <c r="L71">
        <v>29</v>
      </c>
      <c r="M71">
        <v>48.333333330000002</v>
      </c>
      <c r="N71">
        <v>14</v>
      </c>
      <c r="O71">
        <v>15</v>
      </c>
      <c r="P71">
        <v>68.006600000000006</v>
      </c>
      <c r="Q71">
        <v>16800</v>
      </c>
      <c r="R71">
        <v>30000</v>
      </c>
      <c r="S71">
        <f>GoogleRaw[[#This Row],[Revenue_from_online]]+GoogleRaw[[#This Row],[Revenue_from_Offline]]</f>
        <v>46800</v>
      </c>
      <c r="T71">
        <f>GoogleRaw[[#This Row],[CPL_INR]]*GoogleRaw[[#This Row],[Leads]]</f>
        <v>1972.1879999999999</v>
      </c>
      <c r="U71">
        <f>SUM(GoogleRaw[[#This Row],[Cost_INR]],GoogleRaw[[#This Row],[cost_for_lead]],GoogleRaw[[#This Row],[CAC]])</f>
        <v>4012.3845999999999</v>
      </c>
    </row>
    <row r="72" spans="1:21" x14ac:dyDescent="0.3">
      <c r="A72" s="22">
        <v>45393</v>
      </c>
      <c r="B72" t="s">
        <v>45</v>
      </c>
      <c r="C72" t="s">
        <v>48</v>
      </c>
      <c r="D72">
        <v>2311.02</v>
      </c>
      <c r="E72">
        <v>20844</v>
      </c>
      <c r="F72">
        <v>1107</v>
      </c>
      <c r="G72">
        <v>5.3108808289999994</v>
      </c>
      <c r="H72">
        <v>2.0876000000000001</v>
      </c>
      <c r="I72">
        <v>57</v>
      </c>
      <c r="J72">
        <v>40.544199999999996</v>
      </c>
      <c r="K72">
        <v>5.1490514909999998</v>
      </c>
      <c r="L72">
        <v>21</v>
      </c>
      <c r="M72">
        <v>36.842105260000004</v>
      </c>
      <c r="N72">
        <v>16</v>
      </c>
      <c r="O72">
        <v>5</v>
      </c>
      <c r="P72">
        <v>110.04859999999999</v>
      </c>
      <c r="Q72">
        <v>19200</v>
      </c>
      <c r="R72">
        <v>10000</v>
      </c>
      <c r="S72">
        <f>GoogleRaw[[#This Row],[Revenue_from_online]]+GoogleRaw[[#This Row],[Revenue_from_Offline]]</f>
        <v>29200</v>
      </c>
      <c r="T72">
        <f>GoogleRaw[[#This Row],[CPL_INR]]*GoogleRaw[[#This Row],[Leads]]</f>
        <v>2311.0193999999997</v>
      </c>
      <c r="U72">
        <f>SUM(GoogleRaw[[#This Row],[Cost_INR]],GoogleRaw[[#This Row],[cost_for_lead]],GoogleRaw[[#This Row],[CAC]])</f>
        <v>4732.0879999999997</v>
      </c>
    </row>
    <row r="73" spans="1:21" x14ac:dyDescent="0.3">
      <c r="A73" s="22">
        <v>45394</v>
      </c>
      <c r="B73" t="s">
        <v>45</v>
      </c>
      <c r="C73" t="s">
        <v>48</v>
      </c>
      <c r="D73">
        <v>2107.27</v>
      </c>
      <c r="E73">
        <v>20123</v>
      </c>
      <c r="F73">
        <v>1152</v>
      </c>
      <c r="G73">
        <v>5.7247925259999999</v>
      </c>
      <c r="H73">
        <v>1.8291999999999999</v>
      </c>
      <c r="I73">
        <v>64</v>
      </c>
      <c r="J73">
        <v>32.926099999999998</v>
      </c>
      <c r="K73">
        <v>5.5555555559999998</v>
      </c>
      <c r="L73">
        <v>31</v>
      </c>
      <c r="M73">
        <v>48.4375</v>
      </c>
      <c r="N73">
        <v>15</v>
      </c>
      <c r="O73">
        <v>16</v>
      </c>
      <c r="P73">
        <v>67.976500000000001</v>
      </c>
      <c r="Q73">
        <v>18000</v>
      </c>
      <c r="R73">
        <v>32000</v>
      </c>
      <c r="S73">
        <f>GoogleRaw[[#This Row],[Revenue_from_online]]+GoogleRaw[[#This Row],[Revenue_from_Offline]]</f>
        <v>50000</v>
      </c>
      <c r="T73">
        <f>GoogleRaw[[#This Row],[CPL_INR]]*GoogleRaw[[#This Row],[Leads]]</f>
        <v>2107.2703999999999</v>
      </c>
      <c r="U73">
        <f>SUM(GoogleRaw[[#This Row],[Cost_INR]],GoogleRaw[[#This Row],[cost_for_lead]],GoogleRaw[[#This Row],[CAC]])</f>
        <v>4282.5168999999996</v>
      </c>
    </row>
    <row r="74" spans="1:21" x14ac:dyDescent="0.3">
      <c r="A74" s="22">
        <v>45395</v>
      </c>
      <c r="B74" t="s">
        <v>45</v>
      </c>
      <c r="C74" t="s">
        <v>48</v>
      </c>
      <c r="D74">
        <v>2149.67</v>
      </c>
      <c r="E74">
        <v>19796</v>
      </c>
      <c r="F74">
        <v>1176</v>
      </c>
      <c r="G74">
        <v>5.9405940589999995</v>
      </c>
      <c r="H74">
        <v>1.8280000000000001</v>
      </c>
      <c r="I74">
        <v>51</v>
      </c>
      <c r="J74">
        <v>42.150399999999998</v>
      </c>
      <c r="K74">
        <v>4.3367346940000004</v>
      </c>
      <c r="L74">
        <v>23</v>
      </c>
      <c r="M74">
        <v>45.098039220000004</v>
      </c>
      <c r="N74">
        <v>18</v>
      </c>
      <c r="O74">
        <v>5</v>
      </c>
      <c r="P74">
        <v>93.463899999999995</v>
      </c>
      <c r="Q74">
        <v>21600</v>
      </c>
      <c r="R74">
        <v>10000</v>
      </c>
      <c r="S74">
        <f>GoogleRaw[[#This Row],[Revenue_from_online]]+GoogleRaw[[#This Row],[Revenue_from_Offline]]</f>
        <v>31600</v>
      </c>
      <c r="T74">
        <f>GoogleRaw[[#This Row],[CPL_INR]]*GoogleRaw[[#This Row],[Leads]]</f>
        <v>2149.6704</v>
      </c>
      <c r="U74">
        <f>SUM(GoogleRaw[[#This Row],[Cost_INR]],GoogleRaw[[#This Row],[cost_for_lead]],GoogleRaw[[#This Row],[CAC]])</f>
        <v>4392.8042999999998</v>
      </c>
    </row>
    <row r="75" spans="1:21" x14ac:dyDescent="0.3">
      <c r="A75" s="22">
        <v>45396</v>
      </c>
      <c r="B75" t="s">
        <v>45</v>
      </c>
      <c r="C75" t="s">
        <v>48</v>
      </c>
      <c r="D75">
        <v>1866.58</v>
      </c>
      <c r="E75">
        <v>18470</v>
      </c>
      <c r="F75">
        <v>973</v>
      </c>
      <c r="G75">
        <v>5.2680021659999996</v>
      </c>
      <c r="H75">
        <v>1.9184000000000001</v>
      </c>
      <c r="I75">
        <v>52</v>
      </c>
      <c r="J75">
        <v>35.895800000000001</v>
      </c>
      <c r="K75">
        <v>5.3442959920000002</v>
      </c>
      <c r="L75">
        <v>29</v>
      </c>
      <c r="M75">
        <v>55.76923077</v>
      </c>
      <c r="N75">
        <v>12</v>
      </c>
      <c r="O75">
        <v>17</v>
      </c>
      <c r="P75">
        <v>64.364800000000002</v>
      </c>
      <c r="Q75">
        <v>14400</v>
      </c>
      <c r="R75">
        <v>34000</v>
      </c>
      <c r="S75">
        <f>GoogleRaw[[#This Row],[Revenue_from_online]]+GoogleRaw[[#This Row],[Revenue_from_Offline]]</f>
        <v>48400</v>
      </c>
      <c r="T75">
        <f>GoogleRaw[[#This Row],[CPL_INR]]*GoogleRaw[[#This Row],[Leads]]</f>
        <v>1866.5816</v>
      </c>
      <c r="U75">
        <f>SUM(GoogleRaw[[#This Row],[Cost_INR]],GoogleRaw[[#This Row],[cost_for_lead]],GoogleRaw[[#This Row],[CAC]])</f>
        <v>3797.5263999999997</v>
      </c>
    </row>
    <row r="76" spans="1:21" x14ac:dyDescent="0.3">
      <c r="A76" s="22">
        <v>45397</v>
      </c>
      <c r="B76" t="s">
        <v>45</v>
      </c>
      <c r="C76" t="s">
        <v>48</v>
      </c>
      <c r="D76">
        <v>2088.9899999999998</v>
      </c>
      <c r="E76">
        <v>22967</v>
      </c>
      <c r="F76">
        <v>908</v>
      </c>
      <c r="G76">
        <v>3.9534984980000001</v>
      </c>
      <c r="H76">
        <v>2.3006000000000002</v>
      </c>
      <c r="I76">
        <v>61</v>
      </c>
      <c r="J76">
        <v>34.245699999999999</v>
      </c>
      <c r="K76">
        <v>6.7180616740000003</v>
      </c>
      <c r="L76">
        <v>21</v>
      </c>
      <c r="M76">
        <v>34.426229509999999</v>
      </c>
      <c r="N76">
        <v>12</v>
      </c>
      <c r="O76">
        <v>9</v>
      </c>
      <c r="P76">
        <v>99.475700000000003</v>
      </c>
      <c r="Q76">
        <v>14400</v>
      </c>
      <c r="R76">
        <v>18000</v>
      </c>
      <c r="S76">
        <f>GoogleRaw[[#This Row],[Revenue_from_online]]+GoogleRaw[[#This Row],[Revenue_from_Offline]]</f>
        <v>32400</v>
      </c>
      <c r="T76">
        <f>GoogleRaw[[#This Row],[CPL_INR]]*GoogleRaw[[#This Row],[Leads]]</f>
        <v>2088.9877000000001</v>
      </c>
      <c r="U76">
        <f>SUM(GoogleRaw[[#This Row],[Cost_INR]],GoogleRaw[[#This Row],[cost_for_lead]],GoogleRaw[[#This Row],[CAC]])</f>
        <v>4277.4533999999994</v>
      </c>
    </row>
    <row r="77" spans="1:21" x14ac:dyDescent="0.3">
      <c r="A77" s="22">
        <v>45398</v>
      </c>
      <c r="B77" t="s">
        <v>45</v>
      </c>
      <c r="C77" t="s">
        <v>48</v>
      </c>
      <c r="D77">
        <v>2258.5100000000002</v>
      </c>
      <c r="E77">
        <v>19054</v>
      </c>
      <c r="F77">
        <v>1199</v>
      </c>
      <c r="G77">
        <v>6.2926419649999996</v>
      </c>
      <c r="H77">
        <v>1.8836999999999999</v>
      </c>
      <c r="I77">
        <v>56</v>
      </c>
      <c r="J77">
        <v>40.330500000000001</v>
      </c>
      <c r="K77">
        <v>4.6705587990000001</v>
      </c>
      <c r="L77">
        <v>26</v>
      </c>
      <c r="M77">
        <v>46.428571429999998</v>
      </c>
      <c r="N77">
        <v>18</v>
      </c>
      <c r="O77">
        <v>8</v>
      </c>
      <c r="P77">
        <v>86.865799999999993</v>
      </c>
      <c r="Q77">
        <v>21600</v>
      </c>
      <c r="R77">
        <v>16000</v>
      </c>
      <c r="S77">
        <f>GoogleRaw[[#This Row],[Revenue_from_online]]+GoogleRaw[[#This Row],[Revenue_from_Offline]]</f>
        <v>37600</v>
      </c>
      <c r="T77">
        <f>GoogleRaw[[#This Row],[CPL_INR]]*GoogleRaw[[#This Row],[Leads]]</f>
        <v>2258.5079999999998</v>
      </c>
      <c r="U77">
        <f>SUM(GoogleRaw[[#This Row],[Cost_INR]],GoogleRaw[[#This Row],[cost_for_lead]],GoogleRaw[[#This Row],[CAC]])</f>
        <v>4603.8837999999996</v>
      </c>
    </row>
    <row r="78" spans="1:21" x14ac:dyDescent="0.3">
      <c r="A78" s="22">
        <v>45399</v>
      </c>
      <c r="B78" t="s">
        <v>45</v>
      </c>
      <c r="C78" t="s">
        <v>48</v>
      </c>
      <c r="D78">
        <v>2246.35</v>
      </c>
      <c r="E78">
        <v>21249</v>
      </c>
      <c r="F78">
        <v>998</v>
      </c>
      <c r="G78">
        <v>4.6966916090000002</v>
      </c>
      <c r="H78">
        <v>2.2509000000000001</v>
      </c>
      <c r="I78">
        <v>52</v>
      </c>
      <c r="J78">
        <v>43.198999999999998</v>
      </c>
      <c r="K78">
        <v>5.2104208419999996</v>
      </c>
      <c r="L78">
        <v>37</v>
      </c>
      <c r="M78">
        <v>71.153846149999993</v>
      </c>
      <c r="N78">
        <v>18</v>
      </c>
      <c r="O78">
        <v>19</v>
      </c>
      <c r="P78">
        <v>60.712200000000003</v>
      </c>
      <c r="Q78">
        <v>21600</v>
      </c>
      <c r="R78">
        <v>38000</v>
      </c>
      <c r="S78">
        <f>GoogleRaw[[#This Row],[Revenue_from_online]]+GoogleRaw[[#This Row],[Revenue_from_Offline]]</f>
        <v>59600</v>
      </c>
      <c r="T78">
        <f>GoogleRaw[[#This Row],[CPL_INR]]*GoogleRaw[[#This Row],[Leads]]</f>
        <v>2246.348</v>
      </c>
      <c r="U78">
        <f>SUM(GoogleRaw[[#This Row],[Cost_INR]],GoogleRaw[[#This Row],[cost_for_lead]],GoogleRaw[[#This Row],[CAC]])</f>
        <v>4553.4102000000003</v>
      </c>
    </row>
    <row r="79" spans="1:21" x14ac:dyDescent="0.3">
      <c r="A79" s="22">
        <v>45400</v>
      </c>
      <c r="B79" t="s">
        <v>45</v>
      </c>
      <c r="C79" t="s">
        <v>48</v>
      </c>
      <c r="D79">
        <v>1922.48</v>
      </c>
      <c r="E79">
        <v>19482</v>
      </c>
      <c r="F79">
        <v>940</v>
      </c>
      <c r="G79">
        <v>4.8249666360000001</v>
      </c>
      <c r="H79">
        <v>2.0451999999999999</v>
      </c>
      <c r="I79">
        <v>50</v>
      </c>
      <c r="J79">
        <v>38.449599999999997</v>
      </c>
      <c r="K79">
        <v>5.3191489359999995</v>
      </c>
      <c r="L79">
        <v>22</v>
      </c>
      <c r="M79">
        <v>44</v>
      </c>
      <c r="N79">
        <v>12</v>
      </c>
      <c r="O79">
        <v>10</v>
      </c>
      <c r="P79">
        <v>87.385499999999993</v>
      </c>
      <c r="Q79">
        <v>14400</v>
      </c>
      <c r="R79">
        <v>20000</v>
      </c>
      <c r="S79">
        <f>GoogleRaw[[#This Row],[Revenue_from_online]]+GoogleRaw[[#This Row],[Revenue_from_Offline]]</f>
        <v>34400</v>
      </c>
      <c r="T79">
        <f>GoogleRaw[[#This Row],[CPL_INR]]*GoogleRaw[[#This Row],[Leads]]</f>
        <v>1922.4799999999998</v>
      </c>
      <c r="U79">
        <f>SUM(GoogleRaw[[#This Row],[Cost_INR]],GoogleRaw[[#This Row],[cost_for_lead]],GoogleRaw[[#This Row],[CAC]])</f>
        <v>3932.3454999999999</v>
      </c>
    </row>
    <row r="80" spans="1:21" x14ac:dyDescent="0.3">
      <c r="A80" s="22">
        <v>45401</v>
      </c>
      <c r="B80" t="s">
        <v>45</v>
      </c>
      <c r="C80" t="s">
        <v>48</v>
      </c>
      <c r="D80">
        <v>1966.68</v>
      </c>
      <c r="E80">
        <v>21182</v>
      </c>
      <c r="F80">
        <v>1087</v>
      </c>
      <c r="G80">
        <v>5.1317156080000004</v>
      </c>
      <c r="H80">
        <v>1.8092999999999999</v>
      </c>
      <c r="I80">
        <v>68</v>
      </c>
      <c r="J80">
        <v>28.921800000000001</v>
      </c>
      <c r="K80">
        <v>6.2557497700000004</v>
      </c>
      <c r="L80">
        <v>34</v>
      </c>
      <c r="M80">
        <v>50</v>
      </c>
      <c r="N80">
        <v>13</v>
      </c>
      <c r="O80">
        <v>21</v>
      </c>
      <c r="P80">
        <v>57.843499999999999</v>
      </c>
      <c r="Q80">
        <v>15600</v>
      </c>
      <c r="R80">
        <v>42000</v>
      </c>
      <c r="S80">
        <f>GoogleRaw[[#This Row],[Revenue_from_online]]+GoogleRaw[[#This Row],[Revenue_from_Offline]]</f>
        <v>57600</v>
      </c>
      <c r="T80">
        <f>GoogleRaw[[#This Row],[CPL_INR]]*GoogleRaw[[#This Row],[Leads]]</f>
        <v>1966.6824000000001</v>
      </c>
      <c r="U80">
        <f>SUM(GoogleRaw[[#This Row],[Cost_INR]],GoogleRaw[[#This Row],[cost_for_lead]],GoogleRaw[[#This Row],[CAC]])</f>
        <v>3991.2058999999999</v>
      </c>
    </row>
    <row r="81" spans="1:21" x14ac:dyDescent="0.3">
      <c r="A81" s="22">
        <v>45402</v>
      </c>
      <c r="B81" t="s">
        <v>45</v>
      </c>
      <c r="C81" t="s">
        <v>48</v>
      </c>
      <c r="D81">
        <v>2415.91</v>
      </c>
      <c r="E81">
        <v>21456</v>
      </c>
      <c r="F81">
        <v>1044</v>
      </c>
      <c r="G81">
        <v>4.8657718120000002</v>
      </c>
      <c r="H81">
        <v>2.3140999999999998</v>
      </c>
      <c r="I81">
        <v>59</v>
      </c>
      <c r="J81">
        <v>40.947600000000001</v>
      </c>
      <c r="K81">
        <v>5.6513409960000001</v>
      </c>
      <c r="L81">
        <v>22</v>
      </c>
      <c r="M81">
        <v>37.288135589999996</v>
      </c>
      <c r="N81">
        <v>17</v>
      </c>
      <c r="O81">
        <v>5</v>
      </c>
      <c r="P81">
        <v>109.8141</v>
      </c>
      <c r="Q81">
        <v>20400</v>
      </c>
      <c r="R81">
        <v>10000</v>
      </c>
      <c r="S81">
        <f>GoogleRaw[[#This Row],[Revenue_from_online]]+GoogleRaw[[#This Row],[Revenue_from_Offline]]</f>
        <v>30400</v>
      </c>
      <c r="T81">
        <f>GoogleRaw[[#This Row],[CPL_INR]]*GoogleRaw[[#This Row],[Leads]]</f>
        <v>2415.9084000000003</v>
      </c>
      <c r="U81">
        <f>SUM(GoogleRaw[[#This Row],[Cost_INR]],GoogleRaw[[#This Row],[cost_for_lead]],GoogleRaw[[#This Row],[CAC]])</f>
        <v>4941.6324999999997</v>
      </c>
    </row>
    <row r="82" spans="1:21" x14ac:dyDescent="0.3">
      <c r="A82" s="22">
        <v>45403</v>
      </c>
      <c r="B82" t="s">
        <v>45</v>
      </c>
      <c r="C82" t="s">
        <v>48</v>
      </c>
      <c r="D82">
        <v>1925.99</v>
      </c>
      <c r="E82">
        <v>21085</v>
      </c>
      <c r="F82">
        <v>1186</v>
      </c>
      <c r="G82">
        <v>5.6248517900000001</v>
      </c>
      <c r="H82">
        <v>1.6238999999999999</v>
      </c>
      <c r="I82">
        <v>58</v>
      </c>
      <c r="J82">
        <v>33.206699999999998</v>
      </c>
      <c r="K82">
        <v>4.8903878579999995</v>
      </c>
      <c r="L82">
        <v>21</v>
      </c>
      <c r="M82">
        <v>36.206896550000003</v>
      </c>
      <c r="N82">
        <v>17</v>
      </c>
      <c r="O82">
        <v>4</v>
      </c>
      <c r="P82">
        <v>91.713800000000006</v>
      </c>
      <c r="Q82">
        <v>20400</v>
      </c>
      <c r="R82">
        <v>8000</v>
      </c>
      <c r="S82">
        <f>GoogleRaw[[#This Row],[Revenue_from_online]]+GoogleRaw[[#This Row],[Revenue_from_Offline]]</f>
        <v>28400</v>
      </c>
      <c r="T82">
        <f>GoogleRaw[[#This Row],[CPL_INR]]*GoogleRaw[[#This Row],[Leads]]</f>
        <v>1925.9885999999999</v>
      </c>
      <c r="U82">
        <f>SUM(GoogleRaw[[#This Row],[Cost_INR]],GoogleRaw[[#This Row],[cost_for_lead]],GoogleRaw[[#This Row],[CAC]])</f>
        <v>3943.6923999999999</v>
      </c>
    </row>
    <row r="83" spans="1:21" x14ac:dyDescent="0.3">
      <c r="A83" s="22">
        <v>45404</v>
      </c>
      <c r="B83" t="s">
        <v>45</v>
      </c>
      <c r="C83" t="s">
        <v>48</v>
      </c>
      <c r="D83">
        <v>1805.61</v>
      </c>
      <c r="E83">
        <v>20071</v>
      </c>
      <c r="F83">
        <v>922</v>
      </c>
      <c r="G83">
        <v>4.5936923919999995</v>
      </c>
      <c r="H83">
        <v>1.9583999999999999</v>
      </c>
      <c r="I83">
        <v>59</v>
      </c>
      <c r="J83">
        <v>30.6036</v>
      </c>
      <c r="K83">
        <v>6.3991323210000006</v>
      </c>
      <c r="L83">
        <v>28</v>
      </c>
      <c r="M83">
        <v>47.457627119999998</v>
      </c>
      <c r="N83">
        <v>15</v>
      </c>
      <c r="O83">
        <v>13</v>
      </c>
      <c r="P83">
        <v>64.486099999999993</v>
      </c>
      <c r="Q83">
        <v>18000</v>
      </c>
      <c r="R83">
        <v>26000</v>
      </c>
      <c r="S83">
        <f>GoogleRaw[[#This Row],[Revenue_from_online]]+GoogleRaw[[#This Row],[Revenue_from_Offline]]</f>
        <v>44000</v>
      </c>
      <c r="T83">
        <f>GoogleRaw[[#This Row],[CPL_INR]]*GoogleRaw[[#This Row],[Leads]]</f>
        <v>1805.6124</v>
      </c>
      <c r="U83">
        <f>SUM(GoogleRaw[[#This Row],[Cost_INR]],GoogleRaw[[#This Row],[cost_for_lead]],GoogleRaw[[#This Row],[CAC]])</f>
        <v>3675.7084999999997</v>
      </c>
    </row>
    <row r="84" spans="1:21" x14ac:dyDescent="0.3">
      <c r="A84" s="22">
        <v>45405</v>
      </c>
      <c r="B84" t="s">
        <v>45</v>
      </c>
      <c r="C84" t="s">
        <v>48</v>
      </c>
      <c r="D84">
        <v>2044.29</v>
      </c>
      <c r="E84">
        <v>22477</v>
      </c>
      <c r="F84">
        <v>1062</v>
      </c>
      <c r="G84">
        <v>4.7248298260000006</v>
      </c>
      <c r="H84">
        <v>1.9249000000000001</v>
      </c>
      <c r="I84">
        <v>56</v>
      </c>
      <c r="J84">
        <v>36.505200000000002</v>
      </c>
      <c r="K84">
        <v>5.2730696799999999</v>
      </c>
      <c r="L84">
        <v>20</v>
      </c>
      <c r="M84">
        <v>35.714285709999999</v>
      </c>
      <c r="N84">
        <v>12</v>
      </c>
      <c r="O84">
        <v>8</v>
      </c>
      <c r="P84">
        <v>102.2145</v>
      </c>
      <c r="Q84">
        <v>14400</v>
      </c>
      <c r="R84">
        <v>16000</v>
      </c>
      <c r="S84">
        <f>GoogleRaw[[#This Row],[Revenue_from_online]]+GoogleRaw[[#This Row],[Revenue_from_Offline]]</f>
        <v>30400</v>
      </c>
      <c r="T84">
        <f>GoogleRaw[[#This Row],[CPL_INR]]*GoogleRaw[[#This Row],[Leads]]</f>
        <v>2044.2912000000001</v>
      </c>
      <c r="U84">
        <f>SUM(GoogleRaw[[#This Row],[Cost_INR]],GoogleRaw[[#This Row],[cost_for_lead]],GoogleRaw[[#This Row],[CAC]])</f>
        <v>4190.7956999999997</v>
      </c>
    </row>
    <row r="85" spans="1:21" x14ac:dyDescent="0.3">
      <c r="A85" s="22">
        <v>45406</v>
      </c>
      <c r="B85" t="s">
        <v>45</v>
      </c>
      <c r="C85" t="s">
        <v>48</v>
      </c>
      <c r="D85">
        <v>1899.87</v>
      </c>
      <c r="E85">
        <v>20374</v>
      </c>
      <c r="F85">
        <v>1040</v>
      </c>
      <c r="G85">
        <v>5.1045450079999997</v>
      </c>
      <c r="H85">
        <v>1.8268</v>
      </c>
      <c r="I85">
        <v>67</v>
      </c>
      <c r="J85">
        <v>28.356300000000001</v>
      </c>
      <c r="K85">
        <v>6.442307692</v>
      </c>
      <c r="L85">
        <v>29</v>
      </c>
      <c r="M85">
        <v>43.283582090000003</v>
      </c>
      <c r="N85">
        <v>10</v>
      </c>
      <c r="O85">
        <v>19</v>
      </c>
      <c r="P85">
        <v>65.512799999999999</v>
      </c>
      <c r="Q85">
        <v>12000</v>
      </c>
      <c r="R85">
        <v>38000</v>
      </c>
      <c r="S85">
        <f>GoogleRaw[[#This Row],[Revenue_from_online]]+GoogleRaw[[#This Row],[Revenue_from_Offline]]</f>
        <v>50000</v>
      </c>
      <c r="T85">
        <f>GoogleRaw[[#This Row],[CPL_INR]]*GoogleRaw[[#This Row],[Leads]]</f>
        <v>1899.8721</v>
      </c>
      <c r="U85">
        <f>SUM(GoogleRaw[[#This Row],[Cost_INR]],GoogleRaw[[#This Row],[cost_for_lead]],GoogleRaw[[#This Row],[CAC]])</f>
        <v>3865.2548999999999</v>
      </c>
    </row>
    <row r="86" spans="1:21" x14ac:dyDescent="0.3">
      <c r="A86" s="22">
        <v>45407</v>
      </c>
      <c r="B86" t="s">
        <v>45</v>
      </c>
      <c r="C86" t="s">
        <v>48</v>
      </c>
      <c r="D86">
        <v>2411.17</v>
      </c>
      <c r="E86">
        <v>21559</v>
      </c>
      <c r="F86">
        <v>1121</v>
      </c>
      <c r="G86">
        <v>5.1996845860000001</v>
      </c>
      <c r="H86">
        <v>2.1509</v>
      </c>
      <c r="I86">
        <v>69</v>
      </c>
      <c r="J86">
        <v>34.944499999999998</v>
      </c>
      <c r="K86">
        <v>6.1552185550000003</v>
      </c>
      <c r="L86">
        <v>30</v>
      </c>
      <c r="M86">
        <v>43.47826087</v>
      </c>
      <c r="N86">
        <v>13</v>
      </c>
      <c r="O86">
        <v>17</v>
      </c>
      <c r="P86">
        <v>80.372299999999996</v>
      </c>
      <c r="Q86">
        <v>15600</v>
      </c>
      <c r="R86">
        <v>34000</v>
      </c>
      <c r="S86">
        <f>GoogleRaw[[#This Row],[Revenue_from_online]]+GoogleRaw[[#This Row],[Revenue_from_Offline]]</f>
        <v>49600</v>
      </c>
      <c r="T86">
        <f>GoogleRaw[[#This Row],[CPL_INR]]*GoogleRaw[[#This Row],[Leads]]</f>
        <v>2411.1704999999997</v>
      </c>
      <c r="U86">
        <f>SUM(GoogleRaw[[#This Row],[Cost_INR]],GoogleRaw[[#This Row],[cost_for_lead]],GoogleRaw[[#This Row],[CAC]])</f>
        <v>4902.7128000000002</v>
      </c>
    </row>
    <row r="87" spans="1:21" x14ac:dyDescent="0.3">
      <c r="A87" s="22">
        <v>45408</v>
      </c>
      <c r="B87" t="s">
        <v>45</v>
      </c>
      <c r="C87" t="s">
        <v>48</v>
      </c>
      <c r="D87">
        <v>1897.89</v>
      </c>
      <c r="E87">
        <v>19178</v>
      </c>
      <c r="F87">
        <v>1017</v>
      </c>
      <c r="G87">
        <v>5.302951298</v>
      </c>
      <c r="H87">
        <v>1.8662000000000001</v>
      </c>
      <c r="I87">
        <v>58</v>
      </c>
      <c r="J87">
        <v>32.722200000000001</v>
      </c>
      <c r="K87">
        <v>5.7030481809999998</v>
      </c>
      <c r="L87">
        <v>32</v>
      </c>
      <c r="M87">
        <v>55.172413789999993</v>
      </c>
      <c r="N87">
        <v>13</v>
      </c>
      <c r="O87">
        <v>19</v>
      </c>
      <c r="P87">
        <v>59.309100000000001</v>
      </c>
      <c r="Q87">
        <v>15600</v>
      </c>
      <c r="R87">
        <v>38000</v>
      </c>
      <c r="S87">
        <f>GoogleRaw[[#This Row],[Revenue_from_online]]+GoogleRaw[[#This Row],[Revenue_from_Offline]]</f>
        <v>53600</v>
      </c>
      <c r="T87">
        <f>GoogleRaw[[#This Row],[CPL_INR]]*GoogleRaw[[#This Row],[Leads]]</f>
        <v>1897.8876</v>
      </c>
      <c r="U87">
        <f>SUM(GoogleRaw[[#This Row],[Cost_INR]],GoogleRaw[[#This Row],[cost_for_lead]],GoogleRaw[[#This Row],[CAC]])</f>
        <v>3855.0867000000003</v>
      </c>
    </row>
    <row r="88" spans="1:21" x14ac:dyDescent="0.3">
      <c r="A88" s="22">
        <v>45409</v>
      </c>
      <c r="B88" t="s">
        <v>45</v>
      </c>
      <c r="C88" t="s">
        <v>48</v>
      </c>
      <c r="D88">
        <v>2353.67</v>
      </c>
      <c r="E88">
        <v>19679</v>
      </c>
      <c r="F88">
        <v>966</v>
      </c>
      <c r="G88">
        <v>4.9087860160000005</v>
      </c>
      <c r="H88">
        <v>2.4365000000000001</v>
      </c>
      <c r="I88">
        <v>55</v>
      </c>
      <c r="J88">
        <v>42.793999999999997</v>
      </c>
      <c r="K88">
        <v>5.6935817809999998</v>
      </c>
      <c r="L88">
        <v>31</v>
      </c>
      <c r="M88">
        <v>56.363636360000001</v>
      </c>
      <c r="N88">
        <v>15</v>
      </c>
      <c r="O88">
        <v>16</v>
      </c>
      <c r="P88">
        <v>75.924800000000005</v>
      </c>
      <c r="Q88">
        <v>18000</v>
      </c>
      <c r="R88">
        <v>32000</v>
      </c>
      <c r="S88">
        <f>GoogleRaw[[#This Row],[Revenue_from_online]]+GoogleRaw[[#This Row],[Revenue_from_Offline]]</f>
        <v>50000</v>
      </c>
      <c r="T88">
        <f>GoogleRaw[[#This Row],[CPL_INR]]*GoogleRaw[[#This Row],[Leads]]</f>
        <v>2353.6699999999996</v>
      </c>
      <c r="U88">
        <f>SUM(GoogleRaw[[#This Row],[Cost_INR]],GoogleRaw[[#This Row],[cost_for_lead]],GoogleRaw[[#This Row],[CAC]])</f>
        <v>4783.2647999999999</v>
      </c>
    </row>
    <row r="89" spans="1:21" x14ac:dyDescent="0.3">
      <c r="A89" s="22">
        <v>45410</v>
      </c>
      <c r="B89" t="s">
        <v>45</v>
      </c>
      <c r="C89" t="s">
        <v>48</v>
      </c>
      <c r="D89">
        <v>2496.1</v>
      </c>
      <c r="E89">
        <v>18556</v>
      </c>
      <c r="F89">
        <v>981</v>
      </c>
      <c r="G89">
        <v>5.2866997200000005</v>
      </c>
      <c r="H89">
        <v>2.5444</v>
      </c>
      <c r="I89">
        <v>65</v>
      </c>
      <c r="J89">
        <v>38.401499999999999</v>
      </c>
      <c r="K89">
        <v>6.6258919469999995</v>
      </c>
      <c r="L89">
        <v>24</v>
      </c>
      <c r="M89">
        <v>36.92307692</v>
      </c>
      <c r="N89">
        <v>16</v>
      </c>
      <c r="O89">
        <v>8</v>
      </c>
      <c r="P89">
        <v>104.0042</v>
      </c>
      <c r="Q89">
        <v>19200</v>
      </c>
      <c r="R89">
        <v>16000</v>
      </c>
      <c r="S89">
        <f>GoogleRaw[[#This Row],[Revenue_from_online]]+GoogleRaw[[#This Row],[Revenue_from_Offline]]</f>
        <v>35200</v>
      </c>
      <c r="T89">
        <f>GoogleRaw[[#This Row],[CPL_INR]]*GoogleRaw[[#This Row],[Leads]]</f>
        <v>2496.0974999999999</v>
      </c>
      <c r="U89">
        <f>SUM(GoogleRaw[[#This Row],[Cost_INR]],GoogleRaw[[#This Row],[cost_for_lead]],GoogleRaw[[#This Row],[CAC]])</f>
        <v>5096.2017000000005</v>
      </c>
    </row>
    <row r="90" spans="1:21" x14ac:dyDescent="0.3">
      <c r="A90" s="22">
        <v>45411</v>
      </c>
      <c r="B90" t="s">
        <v>45</v>
      </c>
      <c r="C90" t="s">
        <v>48</v>
      </c>
      <c r="D90">
        <v>2000.87</v>
      </c>
      <c r="E90">
        <v>22331</v>
      </c>
      <c r="F90">
        <v>1079</v>
      </c>
      <c r="G90">
        <v>4.8318481039999996</v>
      </c>
      <c r="H90">
        <v>1.8544</v>
      </c>
      <c r="I90">
        <v>60</v>
      </c>
      <c r="J90">
        <v>33.347799999999999</v>
      </c>
      <c r="K90">
        <v>5.5607043559999996</v>
      </c>
      <c r="L90">
        <v>33</v>
      </c>
      <c r="M90">
        <v>55.000000000000007</v>
      </c>
      <c r="N90">
        <v>15</v>
      </c>
      <c r="O90">
        <v>18</v>
      </c>
      <c r="P90">
        <v>60.632399999999997</v>
      </c>
      <c r="Q90">
        <v>18000</v>
      </c>
      <c r="R90">
        <v>36000</v>
      </c>
      <c r="S90">
        <f>GoogleRaw[[#This Row],[Revenue_from_online]]+GoogleRaw[[#This Row],[Revenue_from_Offline]]</f>
        <v>54000</v>
      </c>
      <c r="T90">
        <f>GoogleRaw[[#This Row],[CPL_INR]]*GoogleRaw[[#This Row],[Leads]]</f>
        <v>2000.8679999999999</v>
      </c>
      <c r="U90">
        <f>SUM(GoogleRaw[[#This Row],[Cost_INR]],GoogleRaw[[#This Row],[cost_for_lead]],GoogleRaw[[#This Row],[CAC]])</f>
        <v>4062.3703999999998</v>
      </c>
    </row>
    <row r="91" spans="1:21" x14ac:dyDescent="0.3">
      <c r="A91" s="22">
        <v>45412</v>
      </c>
      <c r="B91" t="s">
        <v>45</v>
      </c>
      <c r="C91" t="s">
        <v>48</v>
      </c>
      <c r="D91">
        <v>2398.27</v>
      </c>
      <c r="E91">
        <v>20281</v>
      </c>
      <c r="F91">
        <v>940</v>
      </c>
      <c r="G91">
        <v>4.634879937</v>
      </c>
      <c r="H91">
        <v>2.5514000000000001</v>
      </c>
      <c r="I91">
        <v>58</v>
      </c>
      <c r="J91">
        <v>41.349499999999999</v>
      </c>
      <c r="K91">
        <v>6.1702127660000006</v>
      </c>
      <c r="L91">
        <v>33</v>
      </c>
      <c r="M91">
        <v>56.896551719999998</v>
      </c>
      <c r="N91">
        <v>14</v>
      </c>
      <c r="O91">
        <v>19</v>
      </c>
      <c r="P91">
        <v>72.674800000000005</v>
      </c>
      <c r="Q91">
        <v>16800</v>
      </c>
      <c r="R91">
        <v>38000</v>
      </c>
      <c r="S91">
        <f>GoogleRaw[[#This Row],[Revenue_from_online]]+GoogleRaw[[#This Row],[Revenue_from_Offline]]</f>
        <v>54800</v>
      </c>
      <c r="T91">
        <f>GoogleRaw[[#This Row],[CPL_INR]]*GoogleRaw[[#This Row],[Leads]]</f>
        <v>2398.2709999999997</v>
      </c>
      <c r="U91">
        <f>SUM(GoogleRaw[[#This Row],[Cost_INR]],GoogleRaw[[#This Row],[cost_for_lead]],GoogleRaw[[#This Row],[CAC]])</f>
        <v>4869.215799999999</v>
      </c>
    </row>
    <row r="92" spans="1:21" x14ac:dyDescent="0.3">
      <c r="A92" s="22">
        <v>45383</v>
      </c>
      <c r="B92" t="s">
        <v>47</v>
      </c>
      <c r="C92" t="s">
        <v>48</v>
      </c>
      <c r="D92">
        <v>2397.37</v>
      </c>
      <c r="E92">
        <v>22883</v>
      </c>
      <c r="F92">
        <v>911</v>
      </c>
      <c r="G92">
        <v>3.9811213560000001</v>
      </c>
      <c r="H92">
        <v>2.6316000000000002</v>
      </c>
      <c r="I92">
        <v>64</v>
      </c>
      <c r="J92">
        <v>37.4589</v>
      </c>
      <c r="K92">
        <v>7.0252469809999996</v>
      </c>
      <c r="L92">
        <v>37</v>
      </c>
      <c r="M92">
        <v>57.8125</v>
      </c>
      <c r="N92">
        <v>13</v>
      </c>
      <c r="O92">
        <v>24</v>
      </c>
      <c r="P92">
        <v>64.793800000000005</v>
      </c>
      <c r="Q92">
        <v>15600</v>
      </c>
      <c r="R92">
        <v>48000</v>
      </c>
      <c r="S92">
        <f>GoogleRaw[[#This Row],[Revenue_from_online]]+GoogleRaw[[#This Row],[Revenue_from_Offline]]</f>
        <v>63600</v>
      </c>
      <c r="T92">
        <f>GoogleRaw[[#This Row],[CPL_INR]]*GoogleRaw[[#This Row],[Leads]]</f>
        <v>2397.3696</v>
      </c>
      <c r="U92">
        <f>SUM(GoogleRaw[[#This Row],[Cost_INR]],GoogleRaw[[#This Row],[cost_for_lead]],GoogleRaw[[#This Row],[CAC]])</f>
        <v>4859.5334000000003</v>
      </c>
    </row>
    <row r="93" spans="1:21" x14ac:dyDescent="0.3">
      <c r="A93" s="22">
        <v>45384</v>
      </c>
      <c r="B93" t="s">
        <v>47</v>
      </c>
      <c r="C93" t="s">
        <v>48</v>
      </c>
      <c r="D93">
        <v>2123.4299999999998</v>
      </c>
      <c r="E93">
        <v>18817</v>
      </c>
      <c r="F93">
        <v>1007</v>
      </c>
      <c r="G93">
        <v>5.3515438169999996</v>
      </c>
      <c r="H93">
        <v>2.1086999999999998</v>
      </c>
      <c r="I93">
        <v>59</v>
      </c>
      <c r="J93">
        <v>35.990299999999998</v>
      </c>
      <c r="K93">
        <v>5.8589870900000003</v>
      </c>
      <c r="L93">
        <v>37</v>
      </c>
      <c r="M93">
        <v>62.711864409999997</v>
      </c>
      <c r="N93">
        <v>14</v>
      </c>
      <c r="O93">
        <v>23</v>
      </c>
      <c r="P93">
        <v>57.39</v>
      </c>
      <c r="Q93">
        <v>16800</v>
      </c>
      <c r="R93">
        <v>46000</v>
      </c>
      <c r="S93">
        <f>GoogleRaw[[#This Row],[Revenue_from_online]]+GoogleRaw[[#This Row],[Revenue_from_Offline]]</f>
        <v>62800</v>
      </c>
      <c r="T93">
        <f>GoogleRaw[[#This Row],[CPL_INR]]*GoogleRaw[[#This Row],[Leads]]</f>
        <v>2123.4276999999997</v>
      </c>
      <c r="U93">
        <f>SUM(GoogleRaw[[#This Row],[Cost_INR]],GoogleRaw[[#This Row],[cost_for_lead]],GoogleRaw[[#This Row],[CAC]])</f>
        <v>4304.2476999999999</v>
      </c>
    </row>
    <row r="94" spans="1:21" x14ac:dyDescent="0.3">
      <c r="A94" s="22">
        <v>45385</v>
      </c>
      <c r="B94" t="s">
        <v>47</v>
      </c>
      <c r="C94" t="s">
        <v>48</v>
      </c>
      <c r="D94">
        <v>2130.02</v>
      </c>
      <c r="E94">
        <v>20126</v>
      </c>
      <c r="F94">
        <v>1060</v>
      </c>
      <c r="G94">
        <v>5.2668190400000006</v>
      </c>
      <c r="H94">
        <v>2.0095000000000001</v>
      </c>
      <c r="I94">
        <v>61</v>
      </c>
      <c r="J94">
        <v>34.918399999999998</v>
      </c>
      <c r="K94">
        <v>5.7547169809999996</v>
      </c>
      <c r="L94">
        <v>27</v>
      </c>
      <c r="M94">
        <v>44.262295080000001</v>
      </c>
      <c r="N94">
        <v>15</v>
      </c>
      <c r="O94">
        <v>12</v>
      </c>
      <c r="P94">
        <v>78.889600000000002</v>
      </c>
      <c r="Q94">
        <v>18000</v>
      </c>
      <c r="R94">
        <v>24000</v>
      </c>
      <c r="S94">
        <f>GoogleRaw[[#This Row],[Revenue_from_online]]+GoogleRaw[[#This Row],[Revenue_from_Offline]]</f>
        <v>42000</v>
      </c>
      <c r="T94">
        <f>GoogleRaw[[#This Row],[CPL_INR]]*GoogleRaw[[#This Row],[Leads]]</f>
        <v>2130.0223999999998</v>
      </c>
      <c r="U94">
        <f>SUM(GoogleRaw[[#This Row],[Cost_INR]],GoogleRaw[[#This Row],[cost_for_lead]],GoogleRaw[[#This Row],[CAC]])</f>
        <v>4338.9320000000007</v>
      </c>
    </row>
    <row r="95" spans="1:21" x14ac:dyDescent="0.3">
      <c r="A95" s="22">
        <v>45386</v>
      </c>
      <c r="B95" t="s">
        <v>47</v>
      </c>
      <c r="C95" t="s">
        <v>48</v>
      </c>
      <c r="D95">
        <v>2076.61</v>
      </c>
      <c r="E95">
        <v>21913</v>
      </c>
      <c r="F95">
        <v>1064</v>
      </c>
      <c r="G95">
        <v>4.8555651900000001</v>
      </c>
      <c r="H95">
        <v>1.9517</v>
      </c>
      <c r="I95">
        <v>61</v>
      </c>
      <c r="J95">
        <v>34.0428</v>
      </c>
      <c r="K95">
        <v>5.7330827070000003</v>
      </c>
      <c r="L95">
        <v>37</v>
      </c>
      <c r="M95">
        <v>60.655737700000003</v>
      </c>
      <c r="N95">
        <v>13</v>
      </c>
      <c r="O95">
        <v>24</v>
      </c>
      <c r="P95">
        <v>56.124600000000001</v>
      </c>
      <c r="Q95">
        <v>15600</v>
      </c>
      <c r="R95">
        <v>48000</v>
      </c>
      <c r="S95">
        <f>GoogleRaw[[#This Row],[Revenue_from_online]]+GoogleRaw[[#This Row],[Revenue_from_Offline]]</f>
        <v>63600</v>
      </c>
      <c r="T95">
        <f>GoogleRaw[[#This Row],[CPL_INR]]*GoogleRaw[[#This Row],[Leads]]</f>
        <v>2076.6107999999999</v>
      </c>
      <c r="U95">
        <f>SUM(GoogleRaw[[#This Row],[Cost_INR]],GoogleRaw[[#This Row],[cost_for_lead]],GoogleRaw[[#This Row],[CAC]])</f>
        <v>4209.3454000000002</v>
      </c>
    </row>
    <row r="96" spans="1:21" x14ac:dyDescent="0.3">
      <c r="A96" s="22">
        <v>45387</v>
      </c>
      <c r="B96" t="s">
        <v>47</v>
      </c>
      <c r="C96" t="s">
        <v>48</v>
      </c>
      <c r="D96">
        <v>2139.5300000000002</v>
      </c>
      <c r="E96">
        <v>21680</v>
      </c>
      <c r="F96">
        <v>1045</v>
      </c>
      <c r="G96">
        <v>4.8201107009999999</v>
      </c>
      <c r="H96">
        <v>2.0474000000000001</v>
      </c>
      <c r="I96">
        <v>53</v>
      </c>
      <c r="J96">
        <v>40.368499999999997</v>
      </c>
      <c r="K96">
        <v>5.0717703350000001</v>
      </c>
      <c r="L96">
        <v>27</v>
      </c>
      <c r="M96">
        <v>50.943396230000005</v>
      </c>
      <c r="N96">
        <v>17</v>
      </c>
      <c r="O96">
        <v>10</v>
      </c>
      <c r="P96">
        <v>79.241900000000001</v>
      </c>
      <c r="Q96">
        <v>20400</v>
      </c>
      <c r="R96">
        <v>20000</v>
      </c>
      <c r="S96">
        <f>GoogleRaw[[#This Row],[Revenue_from_online]]+GoogleRaw[[#This Row],[Revenue_from_Offline]]</f>
        <v>40400</v>
      </c>
      <c r="T96">
        <f>GoogleRaw[[#This Row],[CPL_INR]]*GoogleRaw[[#This Row],[Leads]]</f>
        <v>2139.5304999999998</v>
      </c>
      <c r="U96">
        <f>SUM(GoogleRaw[[#This Row],[Cost_INR]],GoogleRaw[[#This Row],[cost_for_lead]],GoogleRaw[[#This Row],[CAC]])</f>
        <v>4358.3023999999996</v>
      </c>
    </row>
    <row r="97" spans="1:21" x14ac:dyDescent="0.3">
      <c r="A97" s="22">
        <v>45388</v>
      </c>
      <c r="B97" t="s">
        <v>47</v>
      </c>
      <c r="C97" t="s">
        <v>48</v>
      </c>
      <c r="D97">
        <v>2426.4499999999998</v>
      </c>
      <c r="E97">
        <v>18730</v>
      </c>
      <c r="F97">
        <v>908</v>
      </c>
      <c r="G97">
        <v>4.8478376939999999</v>
      </c>
      <c r="H97">
        <v>2.6722999999999999</v>
      </c>
      <c r="I97">
        <v>51</v>
      </c>
      <c r="J97">
        <v>47.577500000000001</v>
      </c>
      <c r="K97">
        <v>5.6167400880000002</v>
      </c>
      <c r="L97">
        <v>31</v>
      </c>
      <c r="M97">
        <v>60.784313729999994</v>
      </c>
      <c r="N97">
        <v>15</v>
      </c>
      <c r="O97">
        <v>16</v>
      </c>
      <c r="P97">
        <v>78.272599999999997</v>
      </c>
      <c r="Q97">
        <v>18000</v>
      </c>
      <c r="R97">
        <v>32000</v>
      </c>
      <c r="S97">
        <f>GoogleRaw[[#This Row],[Revenue_from_online]]+GoogleRaw[[#This Row],[Revenue_from_Offline]]</f>
        <v>50000</v>
      </c>
      <c r="T97">
        <f>GoogleRaw[[#This Row],[CPL_INR]]*GoogleRaw[[#This Row],[Leads]]</f>
        <v>2426.4524999999999</v>
      </c>
      <c r="U97">
        <f>SUM(GoogleRaw[[#This Row],[Cost_INR]],GoogleRaw[[#This Row],[cost_for_lead]],GoogleRaw[[#This Row],[CAC]])</f>
        <v>4931.1751000000004</v>
      </c>
    </row>
    <row r="98" spans="1:21" x14ac:dyDescent="0.3">
      <c r="A98" s="22">
        <v>45389</v>
      </c>
      <c r="B98" t="s">
        <v>47</v>
      </c>
      <c r="C98" t="s">
        <v>48</v>
      </c>
      <c r="D98">
        <v>2255.2800000000002</v>
      </c>
      <c r="E98">
        <v>22916</v>
      </c>
      <c r="F98">
        <v>1048</v>
      </c>
      <c r="G98">
        <v>4.5732239479999999</v>
      </c>
      <c r="H98">
        <v>2.1520000000000001</v>
      </c>
      <c r="I98">
        <v>69</v>
      </c>
      <c r="J98">
        <v>32.685200000000002</v>
      </c>
      <c r="K98">
        <v>6.5839694660000001</v>
      </c>
      <c r="L98">
        <v>23</v>
      </c>
      <c r="M98">
        <v>33.333333329999995</v>
      </c>
      <c r="N98">
        <v>15</v>
      </c>
      <c r="O98">
        <v>8</v>
      </c>
      <c r="P98">
        <v>98.055700000000002</v>
      </c>
      <c r="Q98">
        <v>18000</v>
      </c>
      <c r="R98">
        <v>16000</v>
      </c>
      <c r="S98">
        <f>GoogleRaw[[#This Row],[Revenue_from_online]]+GoogleRaw[[#This Row],[Revenue_from_Offline]]</f>
        <v>34000</v>
      </c>
      <c r="T98">
        <f>GoogleRaw[[#This Row],[CPL_INR]]*GoogleRaw[[#This Row],[Leads]]</f>
        <v>2255.2788</v>
      </c>
      <c r="U98">
        <f>SUM(GoogleRaw[[#This Row],[Cost_INR]],GoogleRaw[[#This Row],[cost_for_lead]],GoogleRaw[[#This Row],[CAC]])</f>
        <v>4608.6145000000006</v>
      </c>
    </row>
    <row r="99" spans="1:21" x14ac:dyDescent="0.3">
      <c r="A99" s="22">
        <v>45390</v>
      </c>
      <c r="B99" t="s">
        <v>47</v>
      </c>
      <c r="C99" t="s">
        <v>48</v>
      </c>
      <c r="D99">
        <v>2140.11</v>
      </c>
      <c r="E99">
        <v>18383</v>
      </c>
      <c r="F99">
        <v>1172</v>
      </c>
      <c r="G99">
        <v>6.3754555840000009</v>
      </c>
      <c r="H99">
        <v>1.8260000000000001</v>
      </c>
      <c r="I99">
        <v>50</v>
      </c>
      <c r="J99">
        <v>42.802199999999999</v>
      </c>
      <c r="K99">
        <v>4.2662116040000004</v>
      </c>
      <c r="L99">
        <v>34</v>
      </c>
      <c r="M99">
        <v>68</v>
      </c>
      <c r="N99">
        <v>16</v>
      </c>
      <c r="O99">
        <v>18</v>
      </c>
      <c r="P99">
        <v>62.944400000000002</v>
      </c>
      <c r="Q99">
        <v>19200</v>
      </c>
      <c r="R99">
        <v>36000</v>
      </c>
      <c r="S99">
        <f>GoogleRaw[[#This Row],[Revenue_from_online]]+GoogleRaw[[#This Row],[Revenue_from_Offline]]</f>
        <v>55200</v>
      </c>
      <c r="T99">
        <f>GoogleRaw[[#This Row],[CPL_INR]]*GoogleRaw[[#This Row],[Leads]]</f>
        <v>2140.11</v>
      </c>
      <c r="U99">
        <f>SUM(GoogleRaw[[#This Row],[Cost_INR]],GoogleRaw[[#This Row],[cost_for_lead]],GoogleRaw[[#This Row],[CAC]])</f>
        <v>4343.1644000000006</v>
      </c>
    </row>
    <row r="100" spans="1:21" x14ac:dyDescent="0.3">
      <c r="A100" s="22">
        <v>45391</v>
      </c>
      <c r="B100" t="s">
        <v>47</v>
      </c>
      <c r="C100" t="s">
        <v>48</v>
      </c>
      <c r="D100">
        <v>1918.15</v>
      </c>
      <c r="E100">
        <v>20567</v>
      </c>
      <c r="F100">
        <v>1100</v>
      </c>
      <c r="G100">
        <v>5.3483736079999993</v>
      </c>
      <c r="H100">
        <v>1.7438</v>
      </c>
      <c r="I100">
        <v>56</v>
      </c>
      <c r="J100">
        <v>34.252699999999997</v>
      </c>
      <c r="K100">
        <v>5.0909090910000003</v>
      </c>
      <c r="L100">
        <v>21</v>
      </c>
      <c r="M100">
        <v>37.5</v>
      </c>
      <c r="N100">
        <v>15</v>
      </c>
      <c r="O100">
        <v>6</v>
      </c>
      <c r="P100">
        <v>91.340500000000006</v>
      </c>
      <c r="Q100">
        <v>18000</v>
      </c>
      <c r="R100">
        <v>12000</v>
      </c>
      <c r="S100">
        <f>GoogleRaw[[#This Row],[Revenue_from_online]]+GoogleRaw[[#This Row],[Revenue_from_Offline]]</f>
        <v>30000</v>
      </c>
      <c r="T100">
        <f>GoogleRaw[[#This Row],[CPL_INR]]*GoogleRaw[[#This Row],[Leads]]</f>
        <v>1918.1511999999998</v>
      </c>
      <c r="U100">
        <f>SUM(GoogleRaw[[#This Row],[Cost_INR]],GoogleRaw[[#This Row],[cost_for_lead]],GoogleRaw[[#This Row],[CAC]])</f>
        <v>3927.6416999999997</v>
      </c>
    </row>
    <row r="101" spans="1:21" x14ac:dyDescent="0.3">
      <c r="A101" s="22">
        <v>45392</v>
      </c>
      <c r="B101" t="s">
        <v>47</v>
      </c>
      <c r="C101" t="s">
        <v>48</v>
      </c>
      <c r="D101">
        <v>2481.9</v>
      </c>
      <c r="E101">
        <v>21003</v>
      </c>
      <c r="F101">
        <v>1160</v>
      </c>
      <c r="G101">
        <v>5.5230205210000003</v>
      </c>
      <c r="H101">
        <v>2.1396000000000002</v>
      </c>
      <c r="I101">
        <v>51</v>
      </c>
      <c r="J101">
        <v>48.664700000000003</v>
      </c>
      <c r="K101">
        <v>4.396551724</v>
      </c>
      <c r="L101">
        <v>23</v>
      </c>
      <c r="M101">
        <v>45.098039220000004</v>
      </c>
      <c r="N101">
        <v>10</v>
      </c>
      <c r="O101">
        <v>13</v>
      </c>
      <c r="P101">
        <v>107.9087</v>
      </c>
      <c r="Q101">
        <v>12000</v>
      </c>
      <c r="R101">
        <v>26000</v>
      </c>
      <c r="S101">
        <f>GoogleRaw[[#This Row],[Revenue_from_online]]+GoogleRaw[[#This Row],[Revenue_from_Offline]]</f>
        <v>38000</v>
      </c>
      <c r="T101">
        <f>GoogleRaw[[#This Row],[CPL_INR]]*GoogleRaw[[#This Row],[Leads]]</f>
        <v>2481.8997000000004</v>
      </c>
      <c r="U101">
        <f>SUM(GoogleRaw[[#This Row],[Cost_INR]],GoogleRaw[[#This Row],[cost_for_lead]],GoogleRaw[[#This Row],[CAC]])</f>
        <v>5071.7084000000004</v>
      </c>
    </row>
    <row r="102" spans="1:21" x14ac:dyDescent="0.3">
      <c r="A102" s="22">
        <v>45393</v>
      </c>
      <c r="B102" t="s">
        <v>47</v>
      </c>
      <c r="C102" t="s">
        <v>48</v>
      </c>
      <c r="D102">
        <v>2214.81</v>
      </c>
      <c r="E102">
        <v>21733</v>
      </c>
      <c r="F102">
        <v>1019</v>
      </c>
      <c r="G102">
        <v>4.6887222199999998</v>
      </c>
      <c r="H102">
        <v>2.1735000000000002</v>
      </c>
      <c r="I102">
        <v>64</v>
      </c>
      <c r="J102">
        <v>34.606400000000001</v>
      </c>
      <c r="K102">
        <v>6.2806673209999992</v>
      </c>
      <c r="L102">
        <v>31</v>
      </c>
      <c r="M102">
        <v>48.4375</v>
      </c>
      <c r="N102">
        <v>19</v>
      </c>
      <c r="O102">
        <v>12</v>
      </c>
      <c r="P102">
        <v>71.445499999999996</v>
      </c>
      <c r="Q102">
        <v>22800</v>
      </c>
      <c r="R102">
        <v>24000</v>
      </c>
      <c r="S102">
        <f>GoogleRaw[[#This Row],[Revenue_from_online]]+GoogleRaw[[#This Row],[Revenue_from_Offline]]</f>
        <v>46800</v>
      </c>
      <c r="T102">
        <f>GoogleRaw[[#This Row],[CPL_INR]]*GoogleRaw[[#This Row],[Leads]]</f>
        <v>2214.8096</v>
      </c>
      <c r="U102">
        <f>SUM(GoogleRaw[[#This Row],[Cost_INR]],GoogleRaw[[#This Row],[cost_for_lead]],GoogleRaw[[#This Row],[CAC]])</f>
        <v>4501.0650999999998</v>
      </c>
    </row>
    <row r="103" spans="1:21" x14ac:dyDescent="0.3">
      <c r="A103" s="22">
        <v>45394</v>
      </c>
      <c r="B103" t="s">
        <v>47</v>
      </c>
      <c r="C103" t="s">
        <v>48</v>
      </c>
      <c r="D103">
        <v>2079.1799999999998</v>
      </c>
      <c r="E103">
        <v>18303</v>
      </c>
      <c r="F103">
        <v>1048</v>
      </c>
      <c r="G103">
        <v>5.7258372940000006</v>
      </c>
      <c r="H103">
        <v>1.984</v>
      </c>
      <c r="I103">
        <v>54</v>
      </c>
      <c r="J103">
        <v>38.503300000000003</v>
      </c>
      <c r="K103">
        <v>5.1526717560000002</v>
      </c>
      <c r="L103">
        <v>25</v>
      </c>
      <c r="M103">
        <v>46.296296300000002</v>
      </c>
      <c r="N103">
        <v>10</v>
      </c>
      <c r="O103">
        <v>15</v>
      </c>
      <c r="P103">
        <v>83.167199999999994</v>
      </c>
      <c r="Q103">
        <v>12000</v>
      </c>
      <c r="R103">
        <v>30000</v>
      </c>
      <c r="S103">
        <f>GoogleRaw[[#This Row],[Revenue_from_online]]+GoogleRaw[[#This Row],[Revenue_from_Offline]]</f>
        <v>42000</v>
      </c>
      <c r="T103">
        <f>GoogleRaw[[#This Row],[CPL_INR]]*GoogleRaw[[#This Row],[Leads]]</f>
        <v>2079.1782000000003</v>
      </c>
      <c r="U103">
        <f>SUM(GoogleRaw[[#This Row],[Cost_INR]],GoogleRaw[[#This Row],[cost_for_lead]],GoogleRaw[[#This Row],[CAC]])</f>
        <v>4241.5254000000004</v>
      </c>
    </row>
    <row r="104" spans="1:21" x14ac:dyDescent="0.3">
      <c r="A104" s="22">
        <v>45395</v>
      </c>
      <c r="B104" t="s">
        <v>47</v>
      </c>
      <c r="C104" t="s">
        <v>48</v>
      </c>
      <c r="D104">
        <v>2464.2199999999998</v>
      </c>
      <c r="E104">
        <v>18639</v>
      </c>
      <c r="F104">
        <v>1002</v>
      </c>
      <c r="G104">
        <v>5.3758248829999999</v>
      </c>
      <c r="H104">
        <v>2.4592999999999998</v>
      </c>
      <c r="I104">
        <v>60</v>
      </c>
      <c r="J104">
        <v>41.070300000000003</v>
      </c>
      <c r="K104">
        <v>5.9880239520000007</v>
      </c>
      <c r="L104">
        <v>26</v>
      </c>
      <c r="M104">
        <v>43.333333330000002</v>
      </c>
      <c r="N104">
        <v>11</v>
      </c>
      <c r="O104">
        <v>15</v>
      </c>
      <c r="P104">
        <v>94.777699999999996</v>
      </c>
      <c r="Q104">
        <v>13200</v>
      </c>
      <c r="R104">
        <v>30000</v>
      </c>
      <c r="S104">
        <f>GoogleRaw[[#This Row],[Revenue_from_online]]+GoogleRaw[[#This Row],[Revenue_from_Offline]]</f>
        <v>43200</v>
      </c>
      <c r="T104">
        <f>GoogleRaw[[#This Row],[CPL_INR]]*GoogleRaw[[#This Row],[Leads]]</f>
        <v>2464.2180000000003</v>
      </c>
      <c r="U104">
        <f>SUM(GoogleRaw[[#This Row],[Cost_INR]],GoogleRaw[[#This Row],[cost_for_lead]],GoogleRaw[[#This Row],[CAC]])</f>
        <v>5023.2156999999997</v>
      </c>
    </row>
    <row r="105" spans="1:21" x14ac:dyDescent="0.3">
      <c r="A105" s="22">
        <v>45396</v>
      </c>
      <c r="B105" t="s">
        <v>47</v>
      </c>
      <c r="C105" t="s">
        <v>48</v>
      </c>
      <c r="D105">
        <v>2252.27</v>
      </c>
      <c r="E105">
        <v>21633</v>
      </c>
      <c r="F105">
        <v>1133</v>
      </c>
      <c r="G105">
        <v>5.2373688349999998</v>
      </c>
      <c r="H105">
        <v>1.9879</v>
      </c>
      <c r="I105">
        <v>66</v>
      </c>
      <c r="J105">
        <v>34.125300000000003</v>
      </c>
      <c r="K105">
        <v>5.8252427179999993</v>
      </c>
      <c r="L105">
        <v>38</v>
      </c>
      <c r="M105">
        <v>57.575757580000001</v>
      </c>
      <c r="N105">
        <v>14</v>
      </c>
      <c r="O105">
        <v>24</v>
      </c>
      <c r="P105">
        <v>59.270299999999999</v>
      </c>
      <c r="Q105">
        <v>16800</v>
      </c>
      <c r="R105">
        <v>48000</v>
      </c>
      <c r="S105">
        <f>GoogleRaw[[#This Row],[Revenue_from_online]]+GoogleRaw[[#This Row],[Revenue_from_Offline]]</f>
        <v>64800</v>
      </c>
      <c r="T105">
        <f>GoogleRaw[[#This Row],[CPL_INR]]*GoogleRaw[[#This Row],[Leads]]</f>
        <v>2252.2698</v>
      </c>
      <c r="U105">
        <f>SUM(GoogleRaw[[#This Row],[Cost_INR]],GoogleRaw[[#This Row],[cost_for_lead]],GoogleRaw[[#This Row],[CAC]])</f>
        <v>4563.8101000000006</v>
      </c>
    </row>
    <row r="106" spans="1:21" x14ac:dyDescent="0.3">
      <c r="A106" s="22">
        <v>45397</v>
      </c>
      <c r="B106" t="s">
        <v>47</v>
      </c>
      <c r="C106" t="s">
        <v>48</v>
      </c>
      <c r="D106">
        <v>1904.89</v>
      </c>
      <c r="E106">
        <v>22364</v>
      </c>
      <c r="F106">
        <v>1100</v>
      </c>
      <c r="G106">
        <v>4.918619209</v>
      </c>
      <c r="H106">
        <v>1.7317</v>
      </c>
      <c r="I106">
        <v>52</v>
      </c>
      <c r="J106">
        <v>36.6325</v>
      </c>
      <c r="K106">
        <v>4.7272727269999999</v>
      </c>
      <c r="L106">
        <v>37</v>
      </c>
      <c r="M106">
        <v>71.153846149999993</v>
      </c>
      <c r="N106">
        <v>16</v>
      </c>
      <c r="O106">
        <v>21</v>
      </c>
      <c r="P106">
        <v>51.483499999999999</v>
      </c>
      <c r="Q106">
        <v>19200</v>
      </c>
      <c r="R106">
        <v>42000</v>
      </c>
      <c r="S106">
        <f>GoogleRaw[[#This Row],[Revenue_from_online]]+GoogleRaw[[#This Row],[Revenue_from_Offline]]</f>
        <v>61200</v>
      </c>
      <c r="T106">
        <f>GoogleRaw[[#This Row],[CPL_INR]]*GoogleRaw[[#This Row],[Leads]]</f>
        <v>1904.89</v>
      </c>
      <c r="U106">
        <f>SUM(GoogleRaw[[#This Row],[Cost_INR]],GoogleRaw[[#This Row],[cost_for_lead]],GoogleRaw[[#This Row],[CAC]])</f>
        <v>3861.2635</v>
      </c>
    </row>
    <row r="107" spans="1:21" x14ac:dyDescent="0.3">
      <c r="A107" s="22">
        <v>45398</v>
      </c>
      <c r="B107" t="s">
        <v>47</v>
      </c>
      <c r="C107" t="s">
        <v>48</v>
      </c>
      <c r="D107">
        <v>1822.56</v>
      </c>
      <c r="E107">
        <v>20272</v>
      </c>
      <c r="F107">
        <v>1128</v>
      </c>
      <c r="G107">
        <v>5.5643251779999998</v>
      </c>
      <c r="H107">
        <v>1.6156999999999999</v>
      </c>
      <c r="I107">
        <v>63</v>
      </c>
      <c r="J107">
        <v>28.929500000000001</v>
      </c>
      <c r="K107">
        <v>5.5851063830000003</v>
      </c>
      <c r="L107">
        <v>20</v>
      </c>
      <c r="M107">
        <v>31.746031749999997</v>
      </c>
      <c r="N107">
        <v>16</v>
      </c>
      <c r="O107">
        <v>4</v>
      </c>
      <c r="P107">
        <v>91.128</v>
      </c>
      <c r="Q107">
        <v>19200</v>
      </c>
      <c r="R107">
        <v>8000</v>
      </c>
      <c r="S107">
        <f>GoogleRaw[[#This Row],[Revenue_from_online]]+GoogleRaw[[#This Row],[Revenue_from_Offline]]</f>
        <v>27200</v>
      </c>
      <c r="T107">
        <f>GoogleRaw[[#This Row],[CPL_INR]]*GoogleRaw[[#This Row],[Leads]]</f>
        <v>1822.5585000000001</v>
      </c>
      <c r="U107">
        <f>SUM(GoogleRaw[[#This Row],[Cost_INR]],GoogleRaw[[#This Row],[cost_for_lead]],GoogleRaw[[#This Row],[CAC]])</f>
        <v>3736.2465000000002</v>
      </c>
    </row>
    <row r="108" spans="1:21" x14ac:dyDescent="0.3">
      <c r="A108" s="22">
        <v>45399</v>
      </c>
      <c r="B108" t="s">
        <v>47</v>
      </c>
      <c r="C108" t="s">
        <v>48</v>
      </c>
      <c r="D108">
        <v>2485.5100000000002</v>
      </c>
      <c r="E108">
        <v>21886</v>
      </c>
      <c r="F108">
        <v>1097</v>
      </c>
      <c r="G108">
        <v>5.0123366540000003</v>
      </c>
      <c r="H108">
        <v>2.2656999999999998</v>
      </c>
      <c r="I108">
        <v>64</v>
      </c>
      <c r="J108">
        <v>38.836100000000002</v>
      </c>
      <c r="K108">
        <v>5.8340929809999995</v>
      </c>
      <c r="L108">
        <v>25</v>
      </c>
      <c r="M108">
        <v>39.0625</v>
      </c>
      <c r="N108">
        <v>10</v>
      </c>
      <c r="O108">
        <v>15</v>
      </c>
      <c r="P108">
        <v>99.420400000000001</v>
      </c>
      <c r="Q108">
        <v>12000</v>
      </c>
      <c r="R108">
        <v>30000</v>
      </c>
      <c r="S108">
        <f>GoogleRaw[[#This Row],[Revenue_from_online]]+GoogleRaw[[#This Row],[Revenue_from_Offline]]</f>
        <v>42000</v>
      </c>
      <c r="T108">
        <f>GoogleRaw[[#This Row],[CPL_INR]]*GoogleRaw[[#This Row],[Leads]]</f>
        <v>2485.5104000000001</v>
      </c>
      <c r="U108">
        <f>SUM(GoogleRaw[[#This Row],[Cost_INR]],GoogleRaw[[#This Row],[cost_for_lead]],GoogleRaw[[#This Row],[CAC]])</f>
        <v>5070.4408000000003</v>
      </c>
    </row>
    <row r="109" spans="1:21" x14ac:dyDescent="0.3">
      <c r="A109" s="22">
        <v>45400</v>
      </c>
      <c r="B109" t="s">
        <v>47</v>
      </c>
      <c r="C109" t="s">
        <v>48</v>
      </c>
      <c r="D109">
        <v>2489.15</v>
      </c>
      <c r="E109">
        <v>22725</v>
      </c>
      <c r="F109">
        <v>1177</v>
      </c>
      <c r="G109">
        <v>5.179317932</v>
      </c>
      <c r="H109">
        <v>2.1147999999999998</v>
      </c>
      <c r="I109">
        <v>55</v>
      </c>
      <c r="J109">
        <v>45.257300000000001</v>
      </c>
      <c r="K109">
        <v>4.6728971960000001</v>
      </c>
      <c r="L109">
        <v>29</v>
      </c>
      <c r="M109">
        <v>52.727272729999996</v>
      </c>
      <c r="N109">
        <v>13</v>
      </c>
      <c r="O109">
        <v>16</v>
      </c>
      <c r="P109">
        <v>85.832800000000006</v>
      </c>
      <c r="Q109">
        <v>15600</v>
      </c>
      <c r="R109">
        <v>32000</v>
      </c>
      <c r="S109">
        <f>GoogleRaw[[#This Row],[Revenue_from_online]]+GoogleRaw[[#This Row],[Revenue_from_Offline]]</f>
        <v>47600</v>
      </c>
      <c r="T109">
        <f>GoogleRaw[[#This Row],[CPL_INR]]*GoogleRaw[[#This Row],[Leads]]</f>
        <v>2489.1514999999999</v>
      </c>
      <c r="U109">
        <f>SUM(GoogleRaw[[#This Row],[Cost_INR]],GoogleRaw[[#This Row],[cost_for_lead]],GoogleRaw[[#This Row],[CAC]])</f>
        <v>5064.1342999999997</v>
      </c>
    </row>
    <row r="110" spans="1:21" x14ac:dyDescent="0.3">
      <c r="A110" s="22">
        <v>45401</v>
      </c>
      <c r="B110" t="s">
        <v>47</v>
      </c>
      <c r="C110" t="s">
        <v>48</v>
      </c>
      <c r="D110">
        <v>1909.03</v>
      </c>
      <c r="E110">
        <v>21522</v>
      </c>
      <c r="F110">
        <v>988</v>
      </c>
      <c r="G110">
        <v>4.590651426</v>
      </c>
      <c r="H110">
        <v>1.9321999999999999</v>
      </c>
      <c r="I110">
        <v>66</v>
      </c>
      <c r="J110">
        <v>28.924700000000001</v>
      </c>
      <c r="K110">
        <v>6.6801619429999999</v>
      </c>
      <c r="L110">
        <v>39</v>
      </c>
      <c r="M110">
        <v>59.090909089999997</v>
      </c>
      <c r="N110">
        <v>18</v>
      </c>
      <c r="O110">
        <v>21</v>
      </c>
      <c r="P110">
        <v>48.9495</v>
      </c>
      <c r="Q110">
        <v>21600</v>
      </c>
      <c r="R110">
        <v>42000</v>
      </c>
      <c r="S110">
        <f>GoogleRaw[[#This Row],[Revenue_from_online]]+GoogleRaw[[#This Row],[Revenue_from_Offline]]</f>
        <v>63600</v>
      </c>
      <c r="T110">
        <f>GoogleRaw[[#This Row],[CPL_INR]]*GoogleRaw[[#This Row],[Leads]]</f>
        <v>1909.0302000000001</v>
      </c>
      <c r="U110">
        <f>SUM(GoogleRaw[[#This Row],[Cost_INR]],GoogleRaw[[#This Row],[cost_for_lead]],GoogleRaw[[#This Row],[CAC]])</f>
        <v>3867.0097000000001</v>
      </c>
    </row>
    <row r="111" spans="1:21" x14ac:dyDescent="0.3">
      <c r="A111" s="22">
        <v>45402</v>
      </c>
      <c r="B111" t="s">
        <v>47</v>
      </c>
      <c r="C111" t="s">
        <v>48</v>
      </c>
      <c r="D111">
        <v>2388.33</v>
      </c>
      <c r="E111">
        <v>21951</v>
      </c>
      <c r="F111">
        <v>1119</v>
      </c>
      <c r="G111">
        <v>5.0977176440000003</v>
      </c>
      <c r="H111">
        <v>2.1343000000000001</v>
      </c>
      <c r="I111">
        <v>67</v>
      </c>
      <c r="J111">
        <v>35.646700000000003</v>
      </c>
      <c r="K111">
        <v>5.9874888290000001</v>
      </c>
      <c r="L111">
        <v>26</v>
      </c>
      <c r="M111">
        <v>38.80597015</v>
      </c>
      <c r="N111">
        <v>14</v>
      </c>
      <c r="O111">
        <v>12</v>
      </c>
      <c r="P111">
        <v>91.858800000000002</v>
      </c>
      <c r="Q111">
        <v>16800</v>
      </c>
      <c r="R111">
        <v>24000</v>
      </c>
      <c r="S111">
        <f>GoogleRaw[[#This Row],[Revenue_from_online]]+GoogleRaw[[#This Row],[Revenue_from_Offline]]</f>
        <v>40800</v>
      </c>
      <c r="T111">
        <f>GoogleRaw[[#This Row],[CPL_INR]]*GoogleRaw[[#This Row],[Leads]]</f>
        <v>2388.3289</v>
      </c>
      <c r="U111">
        <f>SUM(GoogleRaw[[#This Row],[Cost_INR]],GoogleRaw[[#This Row],[cost_for_lead]],GoogleRaw[[#This Row],[CAC]])</f>
        <v>4868.5177000000003</v>
      </c>
    </row>
    <row r="112" spans="1:21" x14ac:dyDescent="0.3">
      <c r="A112" s="22">
        <v>45403</v>
      </c>
      <c r="B112" t="s">
        <v>47</v>
      </c>
      <c r="C112" t="s">
        <v>48</v>
      </c>
      <c r="D112">
        <v>2151.42</v>
      </c>
      <c r="E112">
        <v>21318</v>
      </c>
      <c r="F112">
        <v>1004</v>
      </c>
      <c r="G112">
        <v>4.7096350500000002</v>
      </c>
      <c r="H112">
        <v>2.1427999999999998</v>
      </c>
      <c r="I112">
        <v>69</v>
      </c>
      <c r="J112">
        <v>31.18</v>
      </c>
      <c r="K112">
        <v>6.8725099600000004</v>
      </c>
      <c r="L112">
        <v>31</v>
      </c>
      <c r="M112">
        <v>44.927536230000001</v>
      </c>
      <c r="N112">
        <v>14</v>
      </c>
      <c r="O112">
        <v>17</v>
      </c>
      <c r="P112">
        <v>69.400599999999997</v>
      </c>
      <c r="Q112">
        <v>16800</v>
      </c>
      <c r="R112">
        <v>34000</v>
      </c>
      <c r="S112">
        <f>GoogleRaw[[#This Row],[Revenue_from_online]]+GoogleRaw[[#This Row],[Revenue_from_Offline]]</f>
        <v>50800</v>
      </c>
      <c r="T112">
        <f>GoogleRaw[[#This Row],[CPL_INR]]*GoogleRaw[[#This Row],[Leads]]</f>
        <v>2151.42</v>
      </c>
      <c r="U112">
        <f>SUM(GoogleRaw[[#This Row],[Cost_INR]],GoogleRaw[[#This Row],[cost_for_lead]],GoogleRaw[[#This Row],[CAC]])</f>
        <v>4372.2406000000001</v>
      </c>
    </row>
    <row r="113" spans="1:21" x14ac:dyDescent="0.3">
      <c r="A113" s="22">
        <v>45404</v>
      </c>
      <c r="B113" t="s">
        <v>47</v>
      </c>
      <c r="C113" t="s">
        <v>48</v>
      </c>
      <c r="D113">
        <v>2146.15</v>
      </c>
      <c r="E113">
        <v>18494</v>
      </c>
      <c r="F113">
        <v>995</v>
      </c>
      <c r="G113">
        <v>5.3801232829999996</v>
      </c>
      <c r="H113">
        <v>2.1568999999999998</v>
      </c>
      <c r="I113">
        <v>69</v>
      </c>
      <c r="J113">
        <v>31.1036</v>
      </c>
      <c r="K113">
        <v>6.9346733669999994</v>
      </c>
      <c r="L113">
        <v>38</v>
      </c>
      <c r="M113">
        <v>55.072463769999999</v>
      </c>
      <c r="N113">
        <v>17</v>
      </c>
      <c r="O113">
        <v>21</v>
      </c>
      <c r="P113">
        <v>56.477600000000002</v>
      </c>
      <c r="Q113">
        <v>20400</v>
      </c>
      <c r="R113">
        <v>42000</v>
      </c>
      <c r="S113">
        <f>GoogleRaw[[#This Row],[Revenue_from_online]]+GoogleRaw[[#This Row],[Revenue_from_Offline]]</f>
        <v>62400</v>
      </c>
      <c r="T113">
        <f>GoogleRaw[[#This Row],[CPL_INR]]*GoogleRaw[[#This Row],[Leads]]</f>
        <v>2146.1484</v>
      </c>
      <c r="U113">
        <f>SUM(GoogleRaw[[#This Row],[Cost_INR]],GoogleRaw[[#This Row],[cost_for_lead]],GoogleRaw[[#This Row],[CAC]])</f>
        <v>4348.7759999999998</v>
      </c>
    </row>
    <row r="114" spans="1:21" x14ac:dyDescent="0.3">
      <c r="A114" s="22">
        <v>45405</v>
      </c>
      <c r="B114" t="s">
        <v>47</v>
      </c>
      <c r="C114" t="s">
        <v>48</v>
      </c>
      <c r="D114">
        <v>2425.6999999999998</v>
      </c>
      <c r="E114">
        <v>22381</v>
      </c>
      <c r="F114">
        <v>1034</v>
      </c>
      <c r="G114">
        <v>4.6199901699999995</v>
      </c>
      <c r="H114">
        <v>2.3458999999999999</v>
      </c>
      <c r="I114">
        <v>53</v>
      </c>
      <c r="J114">
        <v>45.767899999999997</v>
      </c>
      <c r="K114">
        <v>5.1257253379999996</v>
      </c>
      <c r="L114">
        <v>24</v>
      </c>
      <c r="M114">
        <v>45.283018869999999</v>
      </c>
      <c r="N114">
        <v>19</v>
      </c>
      <c r="O114">
        <v>5</v>
      </c>
      <c r="P114">
        <v>101.07080000000001</v>
      </c>
      <c r="Q114">
        <v>22800</v>
      </c>
      <c r="R114">
        <v>10000</v>
      </c>
      <c r="S114">
        <f>GoogleRaw[[#This Row],[Revenue_from_online]]+GoogleRaw[[#This Row],[Revenue_from_Offline]]</f>
        <v>32800</v>
      </c>
      <c r="T114">
        <f>GoogleRaw[[#This Row],[CPL_INR]]*GoogleRaw[[#This Row],[Leads]]</f>
        <v>2425.6986999999999</v>
      </c>
      <c r="U114">
        <f>SUM(GoogleRaw[[#This Row],[Cost_INR]],GoogleRaw[[#This Row],[cost_for_lead]],GoogleRaw[[#This Row],[CAC]])</f>
        <v>4952.4695000000002</v>
      </c>
    </row>
    <row r="115" spans="1:21" x14ac:dyDescent="0.3">
      <c r="A115" s="22">
        <v>45406</v>
      </c>
      <c r="B115" t="s">
        <v>47</v>
      </c>
      <c r="C115" t="s">
        <v>48</v>
      </c>
      <c r="D115">
        <v>2113.66</v>
      </c>
      <c r="E115">
        <v>21497</v>
      </c>
      <c r="F115">
        <v>1002</v>
      </c>
      <c r="G115">
        <v>4.6611155039999996</v>
      </c>
      <c r="H115">
        <v>2.1093999999999999</v>
      </c>
      <c r="I115">
        <v>52</v>
      </c>
      <c r="J115">
        <v>40.647300000000001</v>
      </c>
      <c r="K115">
        <v>5.1896207580000002</v>
      </c>
      <c r="L115">
        <v>34</v>
      </c>
      <c r="M115">
        <v>65.38461538</v>
      </c>
      <c r="N115">
        <v>18</v>
      </c>
      <c r="O115">
        <v>16</v>
      </c>
      <c r="P115">
        <v>62.166499999999999</v>
      </c>
      <c r="Q115">
        <v>21600</v>
      </c>
      <c r="R115">
        <v>32000</v>
      </c>
      <c r="S115">
        <f>GoogleRaw[[#This Row],[Revenue_from_online]]+GoogleRaw[[#This Row],[Revenue_from_Offline]]</f>
        <v>53600</v>
      </c>
      <c r="T115">
        <f>GoogleRaw[[#This Row],[CPL_INR]]*GoogleRaw[[#This Row],[Leads]]</f>
        <v>2113.6596</v>
      </c>
      <c r="U115">
        <f>SUM(GoogleRaw[[#This Row],[Cost_INR]],GoogleRaw[[#This Row],[cost_for_lead]],GoogleRaw[[#This Row],[CAC]])</f>
        <v>4289.4861000000001</v>
      </c>
    </row>
    <row r="116" spans="1:21" x14ac:dyDescent="0.3">
      <c r="A116" s="22">
        <v>45407</v>
      </c>
      <c r="B116" t="s">
        <v>47</v>
      </c>
      <c r="C116" t="s">
        <v>48</v>
      </c>
      <c r="D116">
        <v>1862.78</v>
      </c>
      <c r="E116">
        <v>21887</v>
      </c>
      <c r="F116">
        <v>990</v>
      </c>
      <c r="G116">
        <v>4.5232329690000004</v>
      </c>
      <c r="H116">
        <v>1.8815999999999999</v>
      </c>
      <c r="I116">
        <v>68</v>
      </c>
      <c r="J116">
        <v>27.393799999999999</v>
      </c>
      <c r="K116">
        <v>6.8686868690000003</v>
      </c>
      <c r="L116">
        <v>31</v>
      </c>
      <c r="M116">
        <v>45.58823529</v>
      </c>
      <c r="N116">
        <v>17</v>
      </c>
      <c r="O116">
        <v>14</v>
      </c>
      <c r="P116">
        <v>60.089700000000001</v>
      </c>
      <c r="Q116">
        <v>20400</v>
      </c>
      <c r="R116">
        <v>28000</v>
      </c>
      <c r="S116">
        <f>GoogleRaw[[#This Row],[Revenue_from_online]]+GoogleRaw[[#This Row],[Revenue_from_Offline]]</f>
        <v>48400</v>
      </c>
      <c r="T116">
        <f>GoogleRaw[[#This Row],[CPL_INR]]*GoogleRaw[[#This Row],[Leads]]</f>
        <v>1862.7783999999999</v>
      </c>
      <c r="U116">
        <f>SUM(GoogleRaw[[#This Row],[Cost_INR]],GoogleRaw[[#This Row],[cost_for_lead]],GoogleRaw[[#This Row],[CAC]])</f>
        <v>3785.6480999999999</v>
      </c>
    </row>
    <row r="117" spans="1:21" x14ac:dyDescent="0.3">
      <c r="A117" s="22">
        <v>45408</v>
      </c>
      <c r="B117" t="s">
        <v>47</v>
      </c>
      <c r="C117" t="s">
        <v>48</v>
      </c>
      <c r="D117">
        <v>2104.34</v>
      </c>
      <c r="E117">
        <v>20668</v>
      </c>
      <c r="F117">
        <v>1175</v>
      </c>
      <c r="G117">
        <v>5.6851170889999993</v>
      </c>
      <c r="H117">
        <v>1.7908999999999999</v>
      </c>
      <c r="I117">
        <v>51</v>
      </c>
      <c r="J117">
        <v>41.261600000000001</v>
      </c>
      <c r="K117">
        <v>4.3404255320000003</v>
      </c>
      <c r="L117">
        <v>38</v>
      </c>
      <c r="M117">
        <v>74.509803919999996</v>
      </c>
      <c r="N117">
        <v>13</v>
      </c>
      <c r="O117">
        <v>25</v>
      </c>
      <c r="P117">
        <v>55.377400000000002</v>
      </c>
      <c r="Q117">
        <v>15600</v>
      </c>
      <c r="R117">
        <v>50000</v>
      </c>
      <c r="S117">
        <f>GoogleRaw[[#This Row],[Revenue_from_online]]+GoogleRaw[[#This Row],[Revenue_from_Offline]]</f>
        <v>65600</v>
      </c>
      <c r="T117">
        <f>GoogleRaw[[#This Row],[CPL_INR]]*GoogleRaw[[#This Row],[Leads]]</f>
        <v>2104.3416000000002</v>
      </c>
      <c r="U117">
        <f>SUM(GoogleRaw[[#This Row],[Cost_INR]],GoogleRaw[[#This Row],[cost_for_lead]],GoogleRaw[[#This Row],[CAC]])</f>
        <v>4264.0590000000002</v>
      </c>
    </row>
    <row r="118" spans="1:21" x14ac:dyDescent="0.3">
      <c r="A118" s="22">
        <v>45409</v>
      </c>
      <c r="B118" t="s">
        <v>47</v>
      </c>
      <c r="C118" t="s">
        <v>48</v>
      </c>
      <c r="D118">
        <v>1937.7</v>
      </c>
      <c r="E118">
        <v>18574</v>
      </c>
      <c r="F118">
        <v>1126</v>
      </c>
      <c r="G118">
        <v>6.0622375360000005</v>
      </c>
      <c r="H118">
        <v>1.7209000000000001</v>
      </c>
      <c r="I118">
        <v>66</v>
      </c>
      <c r="J118">
        <v>29.359100000000002</v>
      </c>
      <c r="K118">
        <v>5.8614564830000004</v>
      </c>
      <c r="L118">
        <v>26</v>
      </c>
      <c r="M118">
        <v>39.39393939</v>
      </c>
      <c r="N118">
        <v>15</v>
      </c>
      <c r="O118">
        <v>11</v>
      </c>
      <c r="P118">
        <v>74.526899999999998</v>
      </c>
      <c r="Q118">
        <v>18000</v>
      </c>
      <c r="R118">
        <v>22000</v>
      </c>
      <c r="S118">
        <f>GoogleRaw[[#This Row],[Revenue_from_online]]+GoogleRaw[[#This Row],[Revenue_from_Offline]]</f>
        <v>40000</v>
      </c>
      <c r="T118">
        <f>GoogleRaw[[#This Row],[CPL_INR]]*GoogleRaw[[#This Row],[Leads]]</f>
        <v>1937.7006000000001</v>
      </c>
      <c r="U118">
        <f>SUM(GoogleRaw[[#This Row],[Cost_INR]],GoogleRaw[[#This Row],[cost_for_lead]],GoogleRaw[[#This Row],[CAC]])</f>
        <v>3949.9274999999998</v>
      </c>
    </row>
    <row r="119" spans="1:21" x14ac:dyDescent="0.3">
      <c r="A119" s="22">
        <v>45410</v>
      </c>
      <c r="B119" t="s">
        <v>47</v>
      </c>
      <c r="C119" t="s">
        <v>48</v>
      </c>
      <c r="D119">
        <v>1844.76</v>
      </c>
      <c r="E119">
        <v>20608</v>
      </c>
      <c r="F119">
        <v>1195</v>
      </c>
      <c r="G119">
        <v>5.798718944</v>
      </c>
      <c r="H119">
        <v>1.5437000000000001</v>
      </c>
      <c r="I119">
        <v>58</v>
      </c>
      <c r="J119">
        <v>31.8062</v>
      </c>
      <c r="K119">
        <v>4.8535564849999995</v>
      </c>
      <c r="L119">
        <v>28</v>
      </c>
      <c r="M119">
        <v>48.275862069999995</v>
      </c>
      <c r="N119">
        <v>11</v>
      </c>
      <c r="O119">
        <v>17</v>
      </c>
      <c r="P119">
        <v>65.884299999999996</v>
      </c>
      <c r="Q119">
        <v>13200</v>
      </c>
      <c r="R119">
        <v>34000</v>
      </c>
      <c r="S119">
        <f>GoogleRaw[[#This Row],[Revenue_from_online]]+GoogleRaw[[#This Row],[Revenue_from_Offline]]</f>
        <v>47200</v>
      </c>
      <c r="T119">
        <f>GoogleRaw[[#This Row],[CPL_INR]]*GoogleRaw[[#This Row],[Leads]]</f>
        <v>1844.7596000000001</v>
      </c>
      <c r="U119">
        <f>SUM(GoogleRaw[[#This Row],[Cost_INR]],GoogleRaw[[#This Row],[cost_for_lead]],GoogleRaw[[#This Row],[CAC]])</f>
        <v>3755.4039000000002</v>
      </c>
    </row>
    <row r="120" spans="1:21" x14ac:dyDescent="0.3">
      <c r="A120" s="22">
        <v>45411</v>
      </c>
      <c r="B120" t="s">
        <v>47</v>
      </c>
      <c r="C120" t="s">
        <v>48</v>
      </c>
      <c r="D120">
        <v>2008.47</v>
      </c>
      <c r="E120">
        <v>20171</v>
      </c>
      <c r="F120">
        <v>1142</v>
      </c>
      <c r="G120">
        <v>5.661593377</v>
      </c>
      <c r="H120">
        <v>1.7586999999999999</v>
      </c>
      <c r="I120">
        <v>52</v>
      </c>
      <c r="J120">
        <v>38.624400000000001</v>
      </c>
      <c r="K120">
        <v>4.5534150609999999</v>
      </c>
      <c r="L120">
        <v>36</v>
      </c>
      <c r="M120">
        <v>69.230769229999993</v>
      </c>
      <c r="N120">
        <v>16</v>
      </c>
      <c r="O120">
        <v>20</v>
      </c>
      <c r="P120">
        <v>55.790799999999997</v>
      </c>
      <c r="Q120">
        <v>19200</v>
      </c>
      <c r="R120">
        <v>40000</v>
      </c>
      <c r="S120">
        <f>GoogleRaw[[#This Row],[Revenue_from_online]]+GoogleRaw[[#This Row],[Revenue_from_Offline]]</f>
        <v>59200</v>
      </c>
      <c r="T120">
        <f>GoogleRaw[[#This Row],[CPL_INR]]*GoogleRaw[[#This Row],[Leads]]</f>
        <v>2008.4688000000001</v>
      </c>
      <c r="U120">
        <f>SUM(GoogleRaw[[#This Row],[Cost_INR]],GoogleRaw[[#This Row],[cost_for_lead]],GoogleRaw[[#This Row],[CAC]])</f>
        <v>4072.7296000000001</v>
      </c>
    </row>
    <row r="121" spans="1:21" x14ac:dyDescent="0.3">
      <c r="A121" s="22">
        <v>45412</v>
      </c>
      <c r="B121" t="s">
        <v>47</v>
      </c>
      <c r="C121" t="s">
        <v>48</v>
      </c>
      <c r="D121">
        <v>2414.65</v>
      </c>
      <c r="E121">
        <v>18600</v>
      </c>
      <c r="F121">
        <v>1181</v>
      </c>
      <c r="G121">
        <v>6.349462366</v>
      </c>
      <c r="H121">
        <v>2.0446</v>
      </c>
      <c r="I121">
        <v>52</v>
      </c>
      <c r="J121">
        <v>46.435600000000001</v>
      </c>
      <c r="K121">
        <v>4.4030482639999997</v>
      </c>
      <c r="L121">
        <v>32</v>
      </c>
      <c r="M121">
        <v>61.53846154</v>
      </c>
      <c r="N121">
        <v>18</v>
      </c>
      <c r="O121">
        <v>14</v>
      </c>
      <c r="P121">
        <v>75.457800000000006</v>
      </c>
      <c r="Q121">
        <v>21600</v>
      </c>
      <c r="R121">
        <v>28000</v>
      </c>
      <c r="S121">
        <f>GoogleRaw[[#This Row],[Revenue_from_online]]+GoogleRaw[[#This Row],[Revenue_from_Offline]]</f>
        <v>49600</v>
      </c>
      <c r="T121">
        <f>GoogleRaw[[#This Row],[CPL_INR]]*GoogleRaw[[#This Row],[Leads]]</f>
        <v>2414.6512000000002</v>
      </c>
      <c r="U121">
        <f>SUM(GoogleRaw[[#This Row],[Cost_INR]],GoogleRaw[[#This Row],[cost_for_lead]],GoogleRaw[[#This Row],[CAC]])</f>
        <v>4904.759</v>
      </c>
    </row>
    <row r="122" spans="1:21" x14ac:dyDescent="0.3">
      <c r="A122" s="22">
        <v>45383</v>
      </c>
      <c r="B122" t="s">
        <v>45</v>
      </c>
      <c r="C122" t="s">
        <v>49</v>
      </c>
      <c r="D122">
        <v>2007.78</v>
      </c>
      <c r="E122">
        <v>22655</v>
      </c>
      <c r="F122">
        <v>918</v>
      </c>
      <c r="G122">
        <v>4.0520856319999998</v>
      </c>
      <c r="H122">
        <v>2.1871</v>
      </c>
      <c r="I122">
        <v>59</v>
      </c>
      <c r="J122">
        <v>34.030200000000001</v>
      </c>
      <c r="K122">
        <v>6.4270152509999994</v>
      </c>
      <c r="L122">
        <v>34</v>
      </c>
      <c r="M122">
        <v>57.627118639999999</v>
      </c>
      <c r="N122">
        <v>16</v>
      </c>
      <c r="O122">
        <v>18</v>
      </c>
      <c r="P122">
        <v>59.052399999999999</v>
      </c>
      <c r="Q122">
        <v>19200</v>
      </c>
      <c r="R122">
        <v>36000</v>
      </c>
      <c r="S122">
        <f>GoogleRaw[[#This Row],[Revenue_from_online]]+GoogleRaw[[#This Row],[Revenue_from_Offline]]</f>
        <v>55200</v>
      </c>
      <c r="T122">
        <f>GoogleRaw[[#This Row],[CPL_INR]]*GoogleRaw[[#This Row],[Leads]]</f>
        <v>2007.7818</v>
      </c>
      <c r="U122">
        <f>SUM(GoogleRaw[[#This Row],[Cost_INR]],GoogleRaw[[#This Row],[cost_for_lead]],GoogleRaw[[#This Row],[CAC]])</f>
        <v>4074.6142</v>
      </c>
    </row>
    <row r="123" spans="1:21" x14ac:dyDescent="0.3">
      <c r="A123" s="22">
        <v>45384</v>
      </c>
      <c r="B123" t="s">
        <v>45</v>
      </c>
      <c r="C123" t="s">
        <v>49</v>
      </c>
      <c r="D123">
        <v>2083.0700000000002</v>
      </c>
      <c r="E123">
        <v>19843</v>
      </c>
      <c r="F123">
        <v>1133</v>
      </c>
      <c r="G123">
        <v>5.7098221039999997</v>
      </c>
      <c r="H123">
        <v>1.8385</v>
      </c>
      <c r="I123">
        <v>63</v>
      </c>
      <c r="J123">
        <v>33.064599999999999</v>
      </c>
      <c r="K123">
        <v>5.560458959</v>
      </c>
      <c r="L123">
        <v>34</v>
      </c>
      <c r="M123">
        <v>53.968253969999999</v>
      </c>
      <c r="N123">
        <v>10</v>
      </c>
      <c r="O123">
        <v>24</v>
      </c>
      <c r="P123">
        <v>61.266800000000003</v>
      </c>
      <c r="Q123">
        <v>12000</v>
      </c>
      <c r="R123">
        <v>48000</v>
      </c>
      <c r="S123">
        <f>GoogleRaw[[#This Row],[Revenue_from_online]]+GoogleRaw[[#This Row],[Revenue_from_Offline]]</f>
        <v>60000</v>
      </c>
      <c r="T123">
        <f>GoogleRaw[[#This Row],[CPL_INR]]*GoogleRaw[[#This Row],[Leads]]</f>
        <v>2083.0697999999998</v>
      </c>
      <c r="U123">
        <f>SUM(GoogleRaw[[#This Row],[Cost_INR]],GoogleRaw[[#This Row],[cost_for_lead]],GoogleRaw[[#This Row],[CAC]])</f>
        <v>4227.4066000000003</v>
      </c>
    </row>
    <row r="124" spans="1:21" x14ac:dyDescent="0.3">
      <c r="A124" s="22">
        <v>45385</v>
      </c>
      <c r="B124" t="s">
        <v>45</v>
      </c>
      <c r="C124" t="s">
        <v>49</v>
      </c>
      <c r="D124">
        <v>2458.37</v>
      </c>
      <c r="E124">
        <v>22040</v>
      </c>
      <c r="F124">
        <v>968</v>
      </c>
      <c r="G124">
        <v>4.392014519</v>
      </c>
      <c r="H124">
        <v>2.5396000000000001</v>
      </c>
      <c r="I124">
        <v>64</v>
      </c>
      <c r="J124">
        <v>38.411999999999999</v>
      </c>
      <c r="K124">
        <v>6.6115702479999996</v>
      </c>
      <c r="L124">
        <v>30</v>
      </c>
      <c r="M124">
        <v>46.875</v>
      </c>
      <c r="N124">
        <v>15</v>
      </c>
      <c r="O124">
        <v>15</v>
      </c>
      <c r="P124">
        <v>81.945700000000002</v>
      </c>
      <c r="Q124">
        <v>18000</v>
      </c>
      <c r="R124">
        <v>30000</v>
      </c>
      <c r="S124">
        <f>GoogleRaw[[#This Row],[Revenue_from_online]]+GoogleRaw[[#This Row],[Revenue_from_Offline]]</f>
        <v>48000</v>
      </c>
      <c r="T124">
        <f>GoogleRaw[[#This Row],[CPL_INR]]*GoogleRaw[[#This Row],[Leads]]</f>
        <v>2458.3679999999999</v>
      </c>
      <c r="U124">
        <f>SUM(GoogleRaw[[#This Row],[Cost_INR]],GoogleRaw[[#This Row],[cost_for_lead]],GoogleRaw[[#This Row],[CAC]])</f>
        <v>4998.6836999999996</v>
      </c>
    </row>
    <row r="125" spans="1:21" x14ac:dyDescent="0.3">
      <c r="A125" s="22">
        <v>45386</v>
      </c>
      <c r="B125" t="s">
        <v>45</v>
      </c>
      <c r="C125" t="s">
        <v>49</v>
      </c>
      <c r="D125">
        <v>1970.87</v>
      </c>
      <c r="E125">
        <v>22842</v>
      </c>
      <c r="F125">
        <v>936</v>
      </c>
      <c r="G125">
        <v>4.0977147360000004</v>
      </c>
      <c r="H125">
        <v>2.1055999999999999</v>
      </c>
      <c r="I125">
        <v>51</v>
      </c>
      <c r="J125">
        <v>38.644500000000001</v>
      </c>
      <c r="K125">
        <v>5.4487179490000006</v>
      </c>
      <c r="L125">
        <v>37</v>
      </c>
      <c r="M125">
        <v>72.549019610000002</v>
      </c>
      <c r="N125">
        <v>19</v>
      </c>
      <c r="O125">
        <v>18</v>
      </c>
      <c r="P125">
        <v>53.266800000000003</v>
      </c>
      <c r="Q125">
        <v>22800</v>
      </c>
      <c r="R125">
        <v>36000</v>
      </c>
      <c r="S125">
        <f>GoogleRaw[[#This Row],[Revenue_from_online]]+GoogleRaw[[#This Row],[Revenue_from_Offline]]</f>
        <v>58800</v>
      </c>
      <c r="T125">
        <f>GoogleRaw[[#This Row],[CPL_INR]]*GoogleRaw[[#This Row],[Leads]]</f>
        <v>1970.8695</v>
      </c>
      <c r="U125">
        <f>SUM(GoogleRaw[[#This Row],[Cost_INR]],GoogleRaw[[#This Row],[cost_for_lead]],GoogleRaw[[#This Row],[CAC]])</f>
        <v>3995.0062999999996</v>
      </c>
    </row>
    <row r="126" spans="1:21" x14ac:dyDescent="0.3">
      <c r="A126" s="22">
        <v>45387</v>
      </c>
      <c r="B126" t="s">
        <v>45</v>
      </c>
      <c r="C126" t="s">
        <v>49</v>
      </c>
      <c r="D126">
        <v>1854.31</v>
      </c>
      <c r="E126">
        <v>20546</v>
      </c>
      <c r="F126">
        <v>1073</v>
      </c>
      <c r="G126">
        <v>5.222427723</v>
      </c>
      <c r="H126">
        <v>1.7282</v>
      </c>
      <c r="I126">
        <v>54</v>
      </c>
      <c r="J126">
        <v>34.339100000000002</v>
      </c>
      <c r="K126">
        <v>5.0326188260000002</v>
      </c>
      <c r="L126">
        <v>37</v>
      </c>
      <c r="M126">
        <v>68.518518520000001</v>
      </c>
      <c r="N126">
        <v>13</v>
      </c>
      <c r="O126">
        <v>24</v>
      </c>
      <c r="P126">
        <v>50.116500000000002</v>
      </c>
      <c r="Q126">
        <v>15600</v>
      </c>
      <c r="R126">
        <v>48000</v>
      </c>
      <c r="S126">
        <f>GoogleRaw[[#This Row],[Revenue_from_online]]+GoogleRaw[[#This Row],[Revenue_from_Offline]]</f>
        <v>63600</v>
      </c>
      <c r="T126">
        <f>GoogleRaw[[#This Row],[CPL_INR]]*GoogleRaw[[#This Row],[Leads]]</f>
        <v>1854.3114</v>
      </c>
      <c r="U126">
        <f>SUM(GoogleRaw[[#This Row],[Cost_INR]],GoogleRaw[[#This Row],[cost_for_lead]],GoogleRaw[[#This Row],[CAC]])</f>
        <v>3758.7379000000001</v>
      </c>
    </row>
    <row r="127" spans="1:21" x14ac:dyDescent="0.3">
      <c r="A127" s="22">
        <v>45388</v>
      </c>
      <c r="B127" t="s">
        <v>45</v>
      </c>
      <c r="C127" t="s">
        <v>49</v>
      </c>
      <c r="D127">
        <v>2341.1799999999998</v>
      </c>
      <c r="E127">
        <v>20760</v>
      </c>
      <c r="F127">
        <v>912</v>
      </c>
      <c r="G127">
        <v>4.3930635840000001</v>
      </c>
      <c r="H127">
        <v>2.5670999999999999</v>
      </c>
      <c r="I127">
        <v>58</v>
      </c>
      <c r="J127">
        <v>40.365200000000002</v>
      </c>
      <c r="K127">
        <v>6.3596491229999996</v>
      </c>
      <c r="L127">
        <v>31</v>
      </c>
      <c r="M127">
        <v>53.448275860000003</v>
      </c>
      <c r="N127">
        <v>13</v>
      </c>
      <c r="O127">
        <v>18</v>
      </c>
      <c r="P127">
        <v>75.521900000000002</v>
      </c>
      <c r="Q127">
        <v>15600</v>
      </c>
      <c r="R127">
        <v>36000</v>
      </c>
      <c r="S127">
        <f>GoogleRaw[[#This Row],[Revenue_from_online]]+GoogleRaw[[#This Row],[Revenue_from_Offline]]</f>
        <v>51600</v>
      </c>
      <c r="T127">
        <f>GoogleRaw[[#This Row],[CPL_INR]]*GoogleRaw[[#This Row],[Leads]]</f>
        <v>2341.1815999999999</v>
      </c>
      <c r="U127">
        <f>SUM(GoogleRaw[[#This Row],[Cost_INR]],GoogleRaw[[#This Row],[cost_for_lead]],GoogleRaw[[#This Row],[CAC]])</f>
        <v>4757.8834999999999</v>
      </c>
    </row>
    <row r="128" spans="1:21" x14ac:dyDescent="0.3">
      <c r="A128" s="22">
        <v>45389</v>
      </c>
      <c r="B128" t="s">
        <v>45</v>
      </c>
      <c r="C128" t="s">
        <v>49</v>
      </c>
      <c r="D128">
        <v>2152.2199999999998</v>
      </c>
      <c r="E128">
        <v>19581</v>
      </c>
      <c r="F128">
        <v>1133</v>
      </c>
      <c r="G128">
        <v>5.7862213369999997</v>
      </c>
      <c r="H128">
        <v>1.8996</v>
      </c>
      <c r="I128">
        <v>58</v>
      </c>
      <c r="J128">
        <v>37.107199999999999</v>
      </c>
      <c r="K128">
        <v>5.1191526920000001</v>
      </c>
      <c r="L128">
        <v>38</v>
      </c>
      <c r="M128">
        <v>65.517241380000002</v>
      </c>
      <c r="N128">
        <v>10</v>
      </c>
      <c r="O128">
        <v>28</v>
      </c>
      <c r="P128">
        <v>56.6374</v>
      </c>
      <c r="Q128">
        <v>12000</v>
      </c>
      <c r="R128">
        <v>56000</v>
      </c>
      <c r="S128">
        <f>GoogleRaw[[#This Row],[Revenue_from_online]]+GoogleRaw[[#This Row],[Revenue_from_Offline]]</f>
        <v>68000</v>
      </c>
      <c r="T128">
        <f>GoogleRaw[[#This Row],[CPL_INR]]*GoogleRaw[[#This Row],[Leads]]</f>
        <v>2152.2175999999999</v>
      </c>
      <c r="U128">
        <f>SUM(GoogleRaw[[#This Row],[Cost_INR]],GoogleRaw[[#This Row],[cost_for_lead]],GoogleRaw[[#This Row],[CAC]])</f>
        <v>4361.0749999999989</v>
      </c>
    </row>
    <row r="129" spans="1:21" x14ac:dyDescent="0.3">
      <c r="A129" s="22">
        <v>45390</v>
      </c>
      <c r="B129" t="s">
        <v>45</v>
      </c>
      <c r="C129" t="s">
        <v>49</v>
      </c>
      <c r="D129">
        <v>2164.2800000000002</v>
      </c>
      <c r="E129">
        <v>22526</v>
      </c>
      <c r="F129">
        <v>1058</v>
      </c>
      <c r="G129">
        <v>4.6967948150000005</v>
      </c>
      <c r="H129">
        <v>2.0455999999999999</v>
      </c>
      <c r="I129">
        <v>52</v>
      </c>
      <c r="J129">
        <v>41.620800000000003</v>
      </c>
      <c r="K129">
        <v>4.9149338369999995</v>
      </c>
      <c r="L129">
        <v>30</v>
      </c>
      <c r="M129">
        <v>57.69230769</v>
      </c>
      <c r="N129">
        <v>15</v>
      </c>
      <c r="O129">
        <v>15</v>
      </c>
      <c r="P129">
        <v>72.142700000000005</v>
      </c>
      <c r="Q129">
        <v>18000</v>
      </c>
      <c r="R129">
        <v>30000</v>
      </c>
      <c r="S129">
        <f>GoogleRaw[[#This Row],[Revenue_from_online]]+GoogleRaw[[#This Row],[Revenue_from_Offline]]</f>
        <v>48000</v>
      </c>
      <c r="T129">
        <f>GoogleRaw[[#This Row],[CPL_INR]]*GoogleRaw[[#This Row],[Leads]]</f>
        <v>2164.2816000000003</v>
      </c>
      <c r="U129">
        <f>SUM(GoogleRaw[[#This Row],[Cost_INR]],GoogleRaw[[#This Row],[cost_for_lead]],GoogleRaw[[#This Row],[CAC]])</f>
        <v>4400.7043000000012</v>
      </c>
    </row>
    <row r="130" spans="1:21" x14ac:dyDescent="0.3">
      <c r="A130" s="22">
        <v>45391</v>
      </c>
      <c r="B130" t="s">
        <v>45</v>
      </c>
      <c r="C130" t="s">
        <v>49</v>
      </c>
      <c r="D130">
        <v>1999.37</v>
      </c>
      <c r="E130">
        <v>22601</v>
      </c>
      <c r="F130">
        <v>1114</v>
      </c>
      <c r="G130">
        <v>4.9289854430000002</v>
      </c>
      <c r="H130">
        <v>1.7948</v>
      </c>
      <c r="I130">
        <v>60</v>
      </c>
      <c r="J130">
        <v>33.322800000000001</v>
      </c>
      <c r="K130">
        <v>5.3859964089999997</v>
      </c>
      <c r="L130">
        <v>25</v>
      </c>
      <c r="M130">
        <v>41.666666670000005</v>
      </c>
      <c r="N130">
        <v>11</v>
      </c>
      <c r="O130">
        <v>14</v>
      </c>
      <c r="P130">
        <v>79.974800000000002</v>
      </c>
      <c r="Q130">
        <v>13200</v>
      </c>
      <c r="R130">
        <v>28000</v>
      </c>
      <c r="S130">
        <f>GoogleRaw[[#This Row],[Revenue_from_online]]+GoogleRaw[[#This Row],[Revenue_from_Offline]]</f>
        <v>41200</v>
      </c>
      <c r="T130">
        <f>GoogleRaw[[#This Row],[CPL_INR]]*GoogleRaw[[#This Row],[Leads]]</f>
        <v>1999.3679999999999</v>
      </c>
      <c r="U130">
        <f>SUM(GoogleRaw[[#This Row],[Cost_INR]],GoogleRaw[[#This Row],[cost_for_lead]],GoogleRaw[[#This Row],[CAC]])</f>
        <v>4078.7127999999998</v>
      </c>
    </row>
    <row r="131" spans="1:21" x14ac:dyDescent="0.3">
      <c r="A131" s="22">
        <v>45392</v>
      </c>
      <c r="B131" t="s">
        <v>45</v>
      </c>
      <c r="C131" t="s">
        <v>49</v>
      </c>
      <c r="D131">
        <v>2358.67</v>
      </c>
      <c r="E131">
        <v>22829</v>
      </c>
      <c r="F131">
        <v>1093</v>
      </c>
      <c r="G131">
        <v>4.7877699420000006</v>
      </c>
      <c r="H131">
        <v>2.1579999999999999</v>
      </c>
      <c r="I131">
        <v>68</v>
      </c>
      <c r="J131">
        <v>34.686300000000003</v>
      </c>
      <c r="K131">
        <v>6.2214089660000003</v>
      </c>
      <c r="L131">
        <v>33</v>
      </c>
      <c r="M131">
        <v>48.529411760000002</v>
      </c>
      <c r="N131">
        <v>16</v>
      </c>
      <c r="O131">
        <v>17</v>
      </c>
      <c r="P131">
        <v>71.474800000000002</v>
      </c>
      <c r="Q131">
        <v>19200</v>
      </c>
      <c r="R131">
        <v>34000</v>
      </c>
      <c r="S131">
        <f>GoogleRaw[[#This Row],[Revenue_from_online]]+GoogleRaw[[#This Row],[Revenue_from_Offline]]</f>
        <v>53200</v>
      </c>
      <c r="T131">
        <f>GoogleRaw[[#This Row],[CPL_INR]]*GoogleRaw[[#This Row],[Leads]]</f>
        <v>2358.6684</v>
      </c>
      <c r="U131">
        <f>SUM(GoogleRaw[[#This Row],[Cost_INR]],GoogleRaw[[#This Row],[cost_for_lead]],GoogleRaw[[#This Row],[CAC]])</f>
        <v>4788.8132000000005</v>
      </c>
    </row>
    <row r="132" spans="1:21" x14ac:dyDescent="0.3">
      <c r="A132" s="22">
        <v>45393</v>
      </c>
      <c r="B132" t="s">
        <v>45</v>
      </c>
      <c r="C132" t="s">
        <v>49</v>
      </c>
      <c r="D132">
        <v>1959.07</v>
      </c>
      <c r="E132">
        <v>21607</v>
      </c>
      <c r="F132">
        <v>1016</v>
      </c>
      <c r="G132">
        <v>4.7021798490000002</v>
      </c>
      <c r="H132">
        <v>1.9281999999999999</v>
      </c>
      <c r="I132">
        <v>54</v>
      </c>
      <c r="J132">
        <v>36.2791</v>
      </c>
      <c r="K132">
        <v>5.3149606299999999</v>
      </c>
      <c r="L132">
        <v>21</v>
      </c>
      <c r="M132">
        <v>38.888888890000004</v>
      </c>
      <c r="N132">
        <v>11</v>
      </c>
      <c r="O132">
        <v>10</v>
      </c>
      <c r="P132">
        <v>93.289000000000001</v>
      </c>
      <c r="Q132">
        <v>13200</v>
      </c>
      <c r="R132">
        <v>20000</v>
      </c>
      <c r="S132">
        <f>GoogleRaw[[#This Row],[Revenue_from_online]]+GoogleRaw[[#This Row],[Revenue_from_Offline]]</f>
        <v>33200</v>
      </c>
      <c r="T132">
        <f>GoogleRaw[[#This Row],[CPL_INR]]*GoogleRaw[[#This Row],[Leads]]</f>
        <v>1959.0714</v>
      </c>
      <c r="U132">
        <f>SUM(GoogleRaw[[#This Row],[Cost_INR]],GoogleRaw[[#This Row],[cost_for_lead]],GoogleRaw[[#This Row],[CAC]])</f>
        <v>4011.4304000000002</v>
      </c>
    </row>
    <row r="133" spans="1:21" x14ac:dyDescent="0.3">
      <c r="A133" s="22">
        <v>45394</v>
      </c>
      <c r="B133" t="s">
        <v>45</v>
      </c>
      <c r="C133" t="s">
        <v>49</v>
      </c>
      <c r="D133">
        <v>2045.06</v>
      </c>
      <c r="E133">
        <v>21757</v>
      </c>
      <c r="F133">
        <v>1170</v>
      </c>
      <c r="G133">
        <v>5.3775796299999996</v>
      </c>
      <c r="H133">
        <v>1.7479</v>
      </c>
      <c r="I133">
        <v>57</v>
      </c>
      <c r="J133">
        <v>35.8782</v>
      </c>
      <c r="K133">
        <v>4.8717948719999997</v>
      </c>
      <c r="L133">
        <v>24</v>
      </c>
      <c r="M133">
        <v>42.10526316</v>
      </c>
      <c r="N133">
        <v>15</v>
      </c>
      <c r="O133">
        <v>9</v>
      </c>
      <c r="P133">
        <v>85.210800000000006</v>
      </c>
      <c r="Q133">
        <v>18000</v>
      </c>
      <c r="R133">
        <v>18000</v>
      </c>
      <c r="S133">
        <f>GoogleRaw[[#This Row],[Revenue_from_online]]+GoogleRaw[[#This Row],[Revenue_from_Offline]]</f>
        <v>36000</v>
      </c>
      <c r="T133">
        <f>GoogleRaw[[#This Row],[CPL_INR]]*GoogleRaw[[#This Row],[Leads]]</f>
        <v>2045.0573999999999</v>
      </c>
      <c r="U133">
        <f>SUM(GoogleRaw[[#This Row],[Cost_INR]],GoogleRaw[[#This Row],[cost_for_lead]],GoogleRaw[[#This Row],[CAC]])</f>
        <v>4175.3281999999999</v>
      </c>
    </row>
    <row r="134" spans="1:21" x14ac:dyDescent="0.3">
      <c r="A134" s="22">
        <v>45395</v>
      </c>
      <c r="B134" t="s">
        <v>45</v>
      </c>
      <c r="C134" t="s">
        <v>49</v>
      </c>
      <c r="D134">
        <v>2409.3200000000002</v>
      </c>
      <c r="E134">
        <v>20929</v>
      </c>
      <c r="F134">
        <v>1178</v>
      </c>
      <c r="G134">
        <v>5.6285536810000005</v>
      </c>
      <c r="H134">
        <v>2.0453000000000001</v>
      </c>
      <c r="I134">
        <v>53</v>
      </c>
      <c r="J134">
        <v>45.4589</v>
      </c>
      <c r="K134">
        <v>4.4991511040000001</v>
      </c>
      <c r="L134">
        <v>26</v>
      </c>
      <c r="M134">
        <v>49.056603770000002</v>
      </c>
      <c r="N134">
        <v>19</v>
      </c>
      <c r="O134">
        <v>7</v>
      </c>
      <c r="P134">
        <v>92.666200000000003</v>
      </c>
      <c r="Q134">
        <v>22800</v>
      </c>
      <c r="R134">
        <v>14000</v>
      </c>
      <c r="S134">
        <f>GoogleRaw[[#This Row],[Revenue_from_online]]+GoogleRaw[[#This Row],[Revenue_from_Offline]]</f>
        <v>36800</v>
      </c>
      <c r="T134">
        <f>GoogleRaw[[#This Row],[CPL_INR]]*GoogleRaw[[#This Row],[Leads]]</f>
        <v>2409.3217</v>
      </c>
      <c r="U134">
        <f>SUM(GoogleRaw[[#This Row],[Cost_INR]],GoogleRaw[[#This Row],[cost_for_lead]],GoogleRaw[[#This Row],[CAC]])</f>
        <v>4911.3078999999998</v>
      </c>
    </row>
    <row r="135" spans="1:21" x14ac:dyDescent="0.3">
      <c r="A135" s="22">
        <v>45396</v>
      </c>
      <c r="B135" t="s">
        <v>45</v>
      </c>
      <c r="C135" t="s">
        <v>49</v>
      </c>
      <c r="D135">
        <v>2003.05</v>
      </c>
      <c r="E135">
        <v>21241</v>
      </c>
      <c r="F135">
        <v>1118</v>
      </c>
      <c r="G135">
        <v>5.2634056779999998</v>
      </c>
      <c r="H135">
        <v>1.7916000000000001</v>
      </c>
      <c r="I135">
        <v>63</v>
      </c>
      <c r="J135">
        <v>31.7944</v>
      </c>
      <c r="K135">
        <v>5.6350626119999996</v>
      </c>
      <c r="L135">
        <v>23</v>
      </c>
      <c r="M135">
        <v>36.50793651</v>
      </c>
      <c r="N135">
        <v>19</v>
      </c>
      <c r="O135">
        <v>4</v>
      </c>
      <c r="P135">
        <v>87.089100000000002</v>
      </c>
      <c r="Q135">
        <v>22800</v>
      </c>
      <c r="R135">
        <v>8000</v>
      </c>
      <c r="S135">
        <f>GoogleRaw[[#This Row],[Revenue_from_online]]+GoogleRaw[[#This Row],[Revenue_from_Offline]]</f>
        <v>30800</v>
      </c>
      <c r="T135">
        <f>GoogleRaw[[#This Row],[CPL_INR]]*GoogleRaw[[#This Row],[Leads]]</f>
        <v>2003.0472</v>
      </c>
      <c r="U135">
        <f>SUM(GoogleRaw[[#This Row],[Cost_INR]],GoogleRaw[[#This Row],[cost_for_lead]],GoogleRaw[[#This Row],[CAC]])</f>
        <v>4093.1863000000003</v>
      </c>
    </row>
    <row r="136" spans="1:21" x14ac:dyDescent="0.3">
      <c r="A136" s="22">
        <v>45397</v>
      </c>
      <c r="B136" t="s">
        <v>45</v>
      </c>
      <c r="C136" t="s">
        <v>49</v>
      </c>
      <c r="D136">
        <v>2056.46</v>
      </c>
      <c r="E136">
        <v>18438</v>
      </c>
      <c r="F136">
        <v>1042</v>
      </c>
      <c r="G136">
        <v>5.6513721659999998</v>
      </c>
      <c r="H136">
        <v>1.9736</v>
      </c>
      <c r="I136">
        <v>63</v>
      </c>
      <c r="J136">
        <v>32.642200000000003</v>
      </c>
      <c r="K136">
        <v>6.0460652589999997</v>
      </c>
      <c r="L136">
        <v>34</v>
      </c>
      <c r="M136">
        <v>53.968253969999999</v>
      </c>
      <c r="N136">
        <v>17</v>
      </c>
      <c r="O136">
        <v>17</v>
      </c>
      <c r="P136">
        <v>60.484099999999998</v>
      </c>
      <c r="Q136">
        <v>20400</v>
      </c>
      <c r="R136">
        <v>34000</v>
      </c>
      <c r="S136">
        <f>GoogleRaw[[#This Row],[Revenue_from_online]]+GoogleRaw[[#This Row],[Revenue_from_Offline]]</f>
        <v>54400</v>
      </c>
      <c r="T136">
        <f>GoogleRaw[[#This Row],[CPL_INR]]*GoogleRaw[[#This Row],[Leads]]</f>
        <v>2056.4585999999999</v>
      </c>
      <c r="U136">
        <f>SUM(GoogleRaw[[#This Row],[Cost_INR]],GoogleRaw[[#This Row],[cost_for_lead]],GoogleRaw[[#This Row],[CAC]])</f>
        <v>4173.4026999999996</v>
      </c>
    </row>
    <row r="137" spans="1:21" x14ac:dyDescent="0.3">
      <c r="A137" s="22">
        <v>45398</v>
      </c>
      <c r="B137" t="s">
        <v>45</v>
      </c>
      <c r="C137" t="s">
        <v>49</v>
      </c>
      <c r="D137">
        <v>1923.66</v>
      </c>
      <c r="E137">
        <v>19529</v>
      </c>
      <c r="F137">
        <v>1010</v>
      </c>
      <c r="G137">
        <v>5.1717957910000001</v>
      </c>
      <c r="H137">
        <v>1.9046000000000001</v>
      </c>
      <c r="I137">
        <v>50</v>
      </c>
      <c r="J137">
        <v>38.473199999999999</v>
      </c>
      <c r="K137">
        <v>4.9504950499999998</v>
      </c>
      <c r="L137">
        <v>29</v>
      </c>
      <c r="M137">
        <v>57.999999999999993</v>
      </c>
      <c r="N137">
        <v>18</v>
      </c>
      <c r="O137">
        <v>11</v>
      </c>
      <c r="P137">
        <v>66.333100000000002</v>
      </c>
      <c r="Q137">
        <v>21600</v>
      </c>
      <c r="R137">
        <v>22000</v>
      </c>
      <c r="S137">
        <f>GoogleRaw[[#This Row],[Revenue_from_online]]+GoogleRaw[[#This Row],[Revenue_from_Offline]]</f>
        <v>43600</v>
      </c>
      <c r="T137">
        <f>GoogleRaw[[#This Row],[CPL_INR]]*GoogleRaw[[#This Row],[Leads]]</f>
        <v>1923.6599999999999</v>
      </c>
      <c r="U137">
        <f>SUM(GoogleRaw[[#This Row],[Cost_INR]],GoogleRaw[[#This Row],[cost_for_lead]],GoogleRaw[[#This Row],[CAC]])</f>
        <v>3913.6530999999995</v>
      </c>
    </row>
    <row r="138" spans="1:21" x14ac:dyDescent="0.3">
      <c r="A138" s="22">
        <v>45399</v>
      </c>
      <c r="B138" t="s">
        <v>45</v>
      </c>
      <c r="C138" t="s">
        <v>49</v>
      </c>
      <c r="D138">
        <v>2014.45</v>
      </c>
      <c r="E138">
        <v>19648</v>
      </c>
      <c r="F138">
        <v>977</v>
      </c>
      <c r="G138">
        <v>4.9725162869999995</v>
      </c>
      <c r="H138">
        <v>2.0619000000000001</v>
      </c>
      <c r="I138">
        <v>56</v>
      </c>
      <c r="J138">
        <v>35.972299999999997</v>
      </c>
      <c r="K138">
        <v>5.7318321390000007</v>
      </c>
      <c r="L138">
        <v>36</v>
      </c>
      <c r="M138">
        <v>64.285714290000001</v>
      </c>
      <c r="N138">
        <v>17</v>
      </c>
      <c r="O138">
        <v>19</v>
      </c>
      <c r="P138">
        <v>55.956899999999997</v>
      </c>
      <c r="Q138">
        <v>20400</v>
      </c>
      <c r="R138">
        <v>38000</v>
      </c>
      <c r="S138">
        <f>GoogleRaw[[#This Row],[Revenue_from_online]]+GoogleRaw[[#This Row],[Revenue_from_Offline]]</f>
        <v>58400</v>
      </c>
      <c r="T138">
        <f>GoogleRaw[[#This Row],[CPL_INR]]*GoogleRaw[[#This Row],[Leads]]</f>
        <v>2014.4487999999999</v>
      </c>
      <c r="U138">
        <f>SUM(GoogleRaw[[#This Row],[Cost_INR]],GoogleRaw[[#This Row],[cost_for_lead]],GoogleRaw[[#This Row],[CAC]])</f>
        <v>4084.8557000000001</v>
      </c>
    </row>
    <row r="139" spans="1:21" x14ac:dyDescent="0.3">
      <c r="A139" s="22">
        <v>45400</v>
      </c>
      <c r="B139" t="s">
        <v>45</v>
      </c>
      <c r="C139" t="s">
        <v>49</v>
      </c>
      <c r="D139">
        <v>2235.11</v>
      </c>
      <c r="E139">
        <v>21138</v>
      </c>
      <c r="F139">
        <v>1194</v>
      </c>
      <c r="G139">
        <v>5.6485949469999994</v>
      </c>
      <c r="H139">
        <v>1.8720000000000001</v>
      </c>
      <c r="I139">
        <v>67</v>
      </c>
      <c r="J139">
        <v>33.359900000000003</v>
      </c>
      <c r="K139">
        <v>5.6113902849999997</v>
      </c>
      <c r="L139">
        <v>29</v>
      </c>
      <c r="M139">
        <v>43.283582090000003</v>
      </c>
      <c r="N139">
        <v>16</v>
      </c>
      <c r="O139">
        <v>13</v>
      </c>
      <c r="P139">
        <v>77.072800000000001</v>
      </c>
      <c r="Q139">
        <v>19200</v>
      </c>
      <c r="R139">
        <v>26000</v>
      </c>
      <c r="S139">
        <f>GoogleRaw[[#This Row],[Revenue_from_online]]+GoogleRaw[[#This Row],[Revenue_from_Offline]]</f>
        <v>45200</v>
      </c>
      <c r="T139">
        <f>GoogleRaw[[#This Row],[CPL_INR]]*GoogleRaw[[#This Row],[Leads]]</f>
        <v>2235.1133000000004</v>
      </c>
      <c r="U139">
        <f>SUM(GoogleRaw[[#This Row],[Cost_INR]],GoogleRaw[[#This Row],[cost_for_lead]],GoogleRaw[[#This Row],[CAC]])</f>
        <v>4547.2961000000005</v>
      </c>
    </row>
    <row r="140" spans="1:21" x14ac:dyDescent="0.3">
      <c r="A140" s="22">
        <v>45401</v>
      </c>
      <c r="B140" t="s">
        <v>45</v>
      </c>
      <c r="C140" t="s">
        <v>49</v>
      </c>
      <c r="D140">
        <v>1992.01</v>
      </c>
      <c r="E140">
        <v>20873</v>
      </c>
      <c r="F140">
        <v>1120</v>
      </c>
      <c r="G140">
        <v>5.3657835479999996</v>
      </c>
      <c r="H140">
        <v>1.7786</v>
      </c>
      <c r="I140">
        <v>68</v>
      </c>
      <c r="J140">
        <v>29.2943</v>
      </c>
      <c r="K140">
        <v>6.0714285710000002</v>
      </c>
      <c r="L140">
        <v>32</v>
      </c>
      <c r="M140">
        <v>47.058823529999998</v>
      </c>
      <c r="N140">
        <v>12</v>
      </c>
      <c r="O140">
        <v>20</v>
      </c>
      <c r="P140">
        <v>62.250300000000003</v>
      </c>
      <c r="Q140">
        <v>14400</v>
      </c>
      <c r="R140">
        <v>40000</v>
      </c>
      <c r="S140">
        <f>GoogleRaw[[#This Row],[Revenue_from_online]]+GoogleRaw[[#This Row],[Revenue_from_Offline]]</f>
        <v>54400</v>
      </c>
      <c r="T140">
        <f>GoogleRaw[[#This Row],[CPL_INR]]*GoogleRaw[[#This Row],[Leads]]</f>
        <v>1992.0124000000001</v>
      </c>
      <c r="U140">
        <f>SUM(GoogleRaw[[#This Row],[Cost_INR]],GoogleRaw[[#This Row],[cost_for_lead]],GoogleRaw[[#This Row],[CAC]])</f>
        <v>4046.2727</v>
      </c>
    </row>
    <row r="141" spans="1:21" x14ac:dyDescent="0.3">
      <c r="A141" s="22">
        <v>45402</v>
      </c>
      <c r="B141" t="s">
        <v>45</v>
      </c>
      <c r="C141" t="s">
        <v>49</v>
      </c>
      <c r="D141">
        <v>1935.74</v>
      </c>
      <c r="E141">
        <v>22888</v>
      </c>
      <c r="F141">
        <v>1054</v>
      </c>
      <c r="G141">
        <v>4.6050332049999998</v>
      </c>
      <c r="H141">
        <v>1.8366</v>
      </c>
      <c r="I141">
        <v>62</v>
      </c>
      <c r="J141">
        <v>31.221599999999999</v>
      </c>
      <c r="K141">
        <v>5.8823529409999997</v>
      </c>
      <c r="L141">
        <v>34</v>
      </c>
      <c r="M141">
        <v>54.838709679999994</v>
      </c>
      <c r="N141">
        <v>13</v>
      </c>
      <c r="O141">
        <v>21</v>
      </c>
      <c r="P141">
        <v>56.933500000000002</v>
      </c>
      <c r="Q141">
        <v>15600</v>
      </c>
      <c r="R141">
        <v>42000</v>
      </c>
      <c r="S141">
        <f>GoogleRaw[[#This Row],[Revenue_from_online]]+GoogleRaw[[#This Row],[Revenue_from_Offline]]</f>
        <v>57600</v>
      </c>
      <c r="T141">
        <f>GoogleRaw[[#This Row],[CPL_INR]]*GoogleRaw[[#This Row],[Leads]]</f>
        <v>1935.7392</v>
      </c>
      <c r="U141">
        <f>SUM(GoogleRaw[[#This Row],[Cost_INR]],GoogleRaw[[#This Row],[cost_for_lead]],GoogleRaw[[#This Row],[CAC]])</f>
        <v>3928.4126999999999</v>
      </c>
    </row>
    <row r="142" spans="1:21" x14ac:dyDescent="0.3">
      <c r="A142" s="22">
        <v>45403</v>
      </c>
      <c r="B142" t="s">
        <v>45</v>
      </c>
      <c r="C142" t="s">
        <v>49</v>
      </c>
      <c r="D142">
        <v>2355.83</v>
      </c>
      <c r="E142">
        <v>22331</v>
      </c>
      <c r="F142">
        <v>918</v>
      </c>
      <c r="G142">
        <v>4.1108772560000002</v>
      </c>
      <c r="H142">
        <v>2.5663</v>
      </c>
      <c r="I142">
        <v>54</v>
      </c>
      <c r="J142">
        <v>43.6265</v>
      </c>
      <c r="K142">
        <v>5.8823529409999997</v>
      </c>
      <c r="L142">
        <v>25</v>
      </c>
      <c r="M142">
        <v>46.296296300000002</v>
      </c>
      <c r="N142">
        <v>19</v>
      </c>
      <c r="O142">
        <v>6</v>
      </c>
      <c r="P142">
        <v>94.233199999999997</v>
      </c>
      <c r="Q142">
        <v>22800</v>
      </c>
      <c r="R142">
        <v>12000</v>
      </c>
      <c r="S142">
        <f>GoogleRaw[[#This Row],[Revenue_from_online]]+GoogleRaw[[#This Row],[Revenue_from_Offline]]</f>
        <v>34800</v>
      </c>
      <c r="T142">
        <f>GoogleRaw[[#This Row],[CPL_INR]]*GoogleRaw[[#This Row],[Leads]]</f>
        <v>2355.8310000000001</v>
      </c>
      <c r="U142">
        <f>SUM(GoogleRaw[[#This Row],[Cost_INR]],GoogleRaw[[#This Row],[cost_for_lead]],GoogleRaw[[#This Row],[CAC]])</f>
        <v>4805.8941999999997</v>
      </c>
    </row>
    <row r="143" spans="1:21" x14ac:dyDescent="0.3">
      <c r="A143" s="22">
        <v>45404</v>
      </c>
      <c r="B143" t="s">
        <v>45</v>
      </c>
      <c r="C143" t="s">
        <v>49</v>
      </c>
      <c r="D143">
        <v>2110.46</v>
      </c>
      <c r="E143">
        <v>18019</v>
      </c>
      <c r="F143">
        <v>1072</v>
      </c>
      <c r="G143">
        <v>5.9492757639999994</v>
      </c>
      <c r="H143">
        <v>1.9686999999999999</v>
      </c>
      <c r="I143">
        <v>62</v>
      </c>
      <c r="J143">
        <v>34.039700000000003</v>
      </c>
      <c r="K143">
        <v>5.7835820900000003</v>
      </c>
      <c r="L143">
        <v>28</v>
      </c>
      <c r="M143">
        <v>45.161290320000006</v>
      </c>
      <c r="N143">
        <v>15</v>
      </c>
      <c r="O143">
        <v>13</v>
      </c>
      <c r="P143">
        <v>75.373599999999996</v>
      </c>
      <c r="Q143">
        <v>18000</v>
      </c>
      <c r="R143">
        <v>26000</v>
      </c>
      <c r="S143">
        <f>GoogleRaw[[#This Row],[Revenue_from_online]]+GoogleRaw[[#This Row],[Revenue_from_Offline]]</f>
        <v>44000</v>
      </c>
      <c r="T143">
        <f>GoogleRaw[[#This Row],[CPL_INR]]*GoogleRaw[[#This Row],[Leads]]</f>
        <v>2110.4614000000001</v>
      </c>
      <c r="U143">
        <f>SUM(GoogleRaw[[#This Row],[Cost_INR]],GoogleRaw[[#This Row],[cost_for_lead]],GoogleRaw[[#This Row],[CAC]])</f>
        <v>4296.2950000000001</v>
      </c>
    </row>
    <row r="144" spans="1:21" x14ac:dyDescent="0.3">
      <c r="A144" s="22">
        <v>45405</v>
      </c>
      <c r="B144" t="s">
        <v>45</v>
      </c>
      <c r="C144" t="s">
        <v>49</v>
      </c>
      <c r="D144">
        <v>1864.22</v>
      </c>
      <c r="E144">
        <v>21012</v>
      </c>
      <c r="F144">
        <v>950</v>
      </c>
      <c r="G144">
        <v>4.5212259659999994</v>
      </c>
      <c r="H144">
        <v>1.9622999999999999</v>
      </c>
      <c r="I144">
        <v>68</v>
      </c>
      <c r="J144">
        <v>27.414999999999999</v>
      </c>
      <c r="K144">
        <v>7.1578947370000003</v>
      </c>
      <c r="L144">
        <v>27</v>
      </c>
      <c r="M144">
        <v>39.705882349999996</v>
      </c>
      <c r="N144">
        <v>16</v>
      </c>
      <c r="O144">
        <v>11</v>
      </c>
      <c r="P144">
        <v>69.045199999999994</v>
      </c>
      <c r="Q144">
        <v>19200</v>
      </c>
      <c r="R144">
        <v>22000</v>
      </c>
      <c r="S144">
        <f>GoogleRaw[[#This Row],[Revenue_from_online]]+GoogleRaw[[#This Row],[Revenue_from_Offline]]</f>
        <v>41200</v>
      </c>
      <c r="T144">
        <f>GoogleRaw[[#This Row],[CPL_INR]]*GoogleRaw[[#This Row],[Leads]]</f>
        <v>1864.22</v>
      </c>
      <c r="U144">
        <f>SUM(GoogleRaw[[#This Row],[Cost_INR]],GoogleRaw[[#This Row],[cost_for_lead]],GoogleRaw[[#This Row],[CAC]])</f>
        <v>3797.4852000000001</v>
      </c>
    </row>
    <row r="145" spans="1:21" x14ac:dyDescent="0.3">
      <c r="A145" s="22">
        <v>45406</v>
      </c>
      <c r="B145" t="s">
        <v>45</v>
      </c>
      <c r="C145" t="s">
        <v>49</v>
      </c>
      <c r="D145">
        <v>2102.31</v>
      </c>
      <c r="E145">
        <v>19968</v>
      </c>
      <c r="F145">
        <v>904</v>
      </c>
      <c r="G145">
        <v>4.5272435899999994</v>
      </c>
      <c r="H145">
        <v>2.3256000000000001</v>
      </c>
      <c r="I145">
        <v>53</v>
      </c>
      <c r="J145">
        <v>39.666200000000003</v>
      </c>
      <c r="K145">
        <v>5.8628318579999998</v>
      </c>
      <c r="L145">
        <v>28</v>
      </c>
      <c r="M145">
        <v>52.830188679999999</v>
      </c>
      <c r="N145">
        <v>17</v>
      </c>
      <c r="O145">
        <v>11</v>
      </c>
      <c r="P145">
        <v>75.082499999999996</v>
      </c>
      <c r="Q145">
        <v>20400</v>
      </c>
      <c r="R145">
        <v>22000</v>
      </c>
      <c r="S145">
        <f>GoogleRaw[[#This Row],[Revenue_from_online]]+GoogleRaw[[#This Row],[Revenue_from_Offline]]</f>
        <v>42400</v>
      </c>
      <c r="T145">
        <f>GoogleRaw[[#This Row],[CPL_INR]]*GoogleRaw[[#This Row],[Leads]]</f>
        <v>2102.3086000000003</v>
      </c>
      <c r="U145">
        <f>SUM(GoogleRaw[[#This Row],[Cost_INR]],GoogleRaw[[#This Row],[cost_for_lead]],GoogleRaw[[#This Row],[CAC]])</f>
        <v>4279.7011000000002</v>
      </c>
    </row>
    <row r="146" spans="1:21" x14ac:dyDescent="0.3">
      <c r="A146" s="22">
        <v>45407</v>
      </c>
      <c r="B146" t="s">
        <v>45</v>
      </c>
      <c r="C146" t="s">
        <v>49</v>
      </c>
      <c r="D146">
        <v>2056.42</v>
      </c>
      <c r="E146">
        <v>20171</v>
      </c>
      <c r="F146">
        <v>1130</v>
      </c>
      <c r="G146">
        <v>5.602102028</v>
      </c>
      <c r="H146">
        <v>1.8198000000000001</v>
      </c>
      <c r="I146">
        <v>51</v>
      </c>
      <c r="J146">
        <v>40.322000000000003</v>
      </c>
      <c r="K146">
        <v>4.5132743359999994</v>
      </c>
      <c r="L146">
        <v>28</v>
      </c>
      <c r="M146">
        <v>54.901960780000003</v>
      </c>
      <c r="N146">
        <v>10</v>
      </c>
      <c r="O146">
        <v>18</v>
      </c>
      <c r="P146">
        <v>73.443600000000004</v>
      </c>
      <c r="Q146">
        <v>12000</v>
      </c>
      <c r="R146">
        <v>36000</v>
      </c>
      <c r="S146">
        <f>GoogleRaw[[#This Row],[Revenue_from_online]]+GoogleRaw[[#This Row],[Revenue_from_Offline]]</f>
        <v>48000</v>
      </c>
      <c r="T146">
        <f>GoogleRaw[[#This Row],[CPL_INR]]*GoogleRaw[[#This Row],[Leads]]</f>
        <v>2056.422</v>
      </c>
      <c r="U146">
        <f>SUM(GoogleRaw[[#This Row],[Cost_INR]],GoogleRaw[[#This Row],[cost_for_lead]],GoogleRaw[[#This Row],[CAC]])</f>
        <v>4186.2856000000002</v>
      </c>
    </row>
    <row r="147" spans="1:21" x14ac:dyDescent="0.3">
      <c r="A147" s="22">
        <v>45408</v>
      </c>
      <c r="B147" t="s">
        <v>45</v>
      </c>
      <c r="C147" t="s">
        <v>49</v>
      </c>
      <c r="D147">
        <v>1933.84</v>
      </c>
      <c r="E147">
        <v>22898</v>
      </c>
      <c r="F147">
        <v>1035</v>
      </c>
      <c r="G147">
        <v>4.5200454190000006</v>
      </c>
      <c r="H147">
        <v>1.8684000000000001</v>
      </c>
      <c r="I147">
        <v>60</v>
      </c>
      <c r="J147">
        <v>32.230699999999999</v>
      </c>
      <c r="K147">
        <v>5.7971014490000004</v>
      </c>
      <c r="L147">
        <v>22</v>
      </c>
      <c r="M147">
        <v>36.666666669999998</v>
      </c>
      <c r="N147">
        <v>11</v>
      </c>
      <c r="O147">
        <v>11</v>
      </c>
      <c r="P147">
        <v>87.901799999999994</v>
      </c>
      <c r="Q147">
        <v>13200</v>
      </c>
      <c r="R147">
        <v>22000</v>
      </c>
      <c r="S147">
        <f>GoogleRaw[[#This Row],[Revenue_from_online]]+GoogleRaw[[#This Row],[Revenue_from_Offline]]</f>
        <v>35200</v>
      </c>
      <c r="T147">
        <f>GoogleRaw[[#This Row],[CPL_INR]]*GoogleRaw[[#This Row],[Leads]]</f>
        <v>1933.8419999999999</v>
      </c>
      <c r="U147">
        <f>SUM(GoogleRaw[[#This Row],[Cost_INR]],GoogleRaw[[#This Row],[cost_for_lead]],GoogleRaw[[#This Row],[CAC]])</f>
        <v>3955.5837999999999</v>
      </c>
    </row>
    <row r="148" spans="1:21" x14ac:dyDescent="0.3">
      <c r="A148" s="22">
        <v>45409</v>
      </c>
      <c r="B148" t="s">
        <v>45</v>
      </c>
      <c r="C148" t="s">
        <v>49</v>
      </c>
      <c r="D148">
        <v>2427.54</v>
      </c>
      <c r="E148">
        <v>19507</v>
      </c>
      <c r="F148">
        <v>987</v>
      </c>
      <c r="G148">
        <v>5.0597221509999999</v>
      </c>
      <c r="H148">
        <v>2.4594999999999998</v>
      </c>
      <c r="I148">
        <v>50</v>
      </c>
      <c r="J148">
        <v>48.550800000000002</v>
      </c>
      <c r="K148">
        <v>5.0658561300000002</v>
      </c>
      <c r="L148">
        <v>33</v>
      </c>
      <c r="M148">
        <v>66</v>
      </c>
      <c r="N148">
        <v>19</v>
      </c>
      <c r="O148">
        <v>14</v>
      </c>
      <c r="P148">
        <v>73.561800000000005</v>
      </c>
      <c r="Q148">
        <v>22800</v>
      </c>
      <c r="R148">
        <v>28000</v>
      </c>
      <c r="S148">
        <f>GoogleRaw[[#This Row],[Revenue_from_online]]+GoogleRaw[[#This Row],[Revenue_from_Offline]]</f>
        <v>50800</v>
      </c>
      <c r="T148">
        <f>GoogleRaw[[#This Row],[CPL_INR]]*GoogleRaw[[#This Row],[Leads]]</f>
        <v>2427.54</v>
      </c>
      <c r="U148">
        <f>SUM(GoogleRaw[[#This Row],[Cost_INR]],GoogleRaw[[#This Row],[cost_for_lead]],GoogleRaw[[#This Row],[CAC]])</f>
        <v>4928.6418000000003</v>
      </c>
    </row>
    <row r="149" spans="1:21" x14ac:dyDescent="0.3">
      <c r="A149" s="22">
        <v>45410</v>
      </c>
      <c r="B149" t="s">
        <v>45</v>
      </c>
      <c r="C149" t="s">
        <v>49</v>
      </c>
      <c r="D149">
        <v>1969.54</v>
      </c>
      <c r="E149">
        <v>19051</v>
      </c>
      <c r="F149">
        <v>923</v>
      </c>
      <c r="G149">
        <v>4.8448900320000003</v>
      </c>
      <c r="H149">
        <v>2.1337999999999999</v>
      </c>
      <c r="I149">
        <v>56</v>
      </c>
      <c r="J149">
        <v>35.170400000000001</v>
      </c>
      <c r="K149">
        <v>6.0671722639999999</v>
      </c>
      <c r="L149">
        <v>21</v>
      </c>
      <c r="M149">
        <v>37.5</v>
      </c>
      <c r="N149">
        <v>18</v>
      </c>
      <c r="O149">
        <v>3</v>
      </c>
      <c r="P149">
        <v>93.787599999999998</v>
      </c>
      <c r="Q149">
        <v>21600</v>
      </c>
      <c r="R149">
        <v>6000</v>
      </c>
      <c r="S149">
        <f>GoogleRaw[[#This Row],[Revenue_from_online]]+GoogleRaw[[#This Row],[Revenue_from_Offline]]</f>
        <v>27600</v>
      </c>
      <c r="T149">
        <f>GoogleRaw[[#This Row],[CPL_INR]]*GoogleRaw[[#This Row],[Leads]]</f>
        <v>1969.5424</v>
      </c>
      <c r="U149">
        <f>SUM(GoogleRaw[[#This Row],[Cost_INR]],GoogleRaw[[#This Row],[cost_for_lead]],GoogleRaw[[#This Row],[CAC]])</f>
        <v>4032.8700000000003</v>
      </c>
    </row>
    <row r="150" spans="1:21" x14ac:dyDescent="0.3">
      <c r="A150" s="22">
        <v>45411</v>
      </c>
      <c r="B150" t="s">
        <v>45</v>
      </c>
      <c r="C150" t="s">
        <v>49</v>
      </c>
      <c r="D150">
        <v>2034.69</v>
      </c>
      <c r="E150">
        <v>18688</v>
      </c>
      <c r="F150">
        <v>932</v>
      </c>
      <c r="G150">
        <v>4.9871575340000005</v>
      </c>
      <c r="H150">
        <v>2.1831</v>
      </c>
      <c r="I150">
        <v>69</v>
      </c>
      <c r="J150">
        <v>29.488299999999999</v>
      </c>
      <c r="K150">
        <v>7.403433476</v>
      </c>
      <c r="L150">
        <v>37</v>
      </c>
      <c r="M150">
        <v>53.623188409999997</v>
      </c>
      <c r="N150">
        <v>12</v>
      </c>
      <c r="O150">
        <v>25</v>
      </c>
      <c r="P150">
        <v>54.991599999999998</v>
      </c>
      <c r="Q150">
        <v>14400</v>
      </c>
      <c r="R150">
        <v>50000</v>
      </c>
      <c r="S150">
        <f>GoogleRaw[[#This Row],[Revenue_from_online]]+GoogleRaw[[#This Row],[Revenue_from_Offline]]</f>
        <v>64400</v>
      </c>
      <c r="T150">
        <f>GoogleRaw[[#This Row],[CPL_INR]]*GoogleRaw[[#This Row],[Leads]]</f>
        <v>2034.6926999999998</v>
      </c>
      <c r="U150">
        <f>SUM(GoogleRaw[[#This Row],[Cost_INR]],GoogleRaw[[#This Row],[cost_for_lead]],GoogleRaw[[#This Row],[CAC]])</f>
        <v>4124.3743000000004</v>
      </c>
    </row>
    <row r="151" spans="1:21" x14ac:dyDescent="0.3">
      <c r="A151" s="22">
        <v>45412</v>
      </c>
      <c r="B151" t="s">
        <v>45</v>
      </c>
      <c r="C151" t="s">
        <v>49</v>
      </c>
      <c r="D151">
        <v>2472.6799999999998</v>
      </c>
      <c r="E151">
        <v>19828</v>
      </c>
      <c r="F151">
        <v>1116</v>
      </c>
      <c r="G151">
        <v>5.6284042770000005</v>
      </c>
      <c r="H151">
        <v>2.2157</v>
      </c>
      <c r="I151">
        <v>53</v>
      </c>
      <c r="J151">
        <v>46.654299999999999</v>
      </c>
      <c r="K151">
        <v>4.7491039429999997</v>
      </c>
      <c r="L151">
        <v>34</v>
      </c>
      <c r="M151">
        <v>64.150943400000003</v>
      </c>
      <c r="N151">
        <v>18</v>
      </c>
      <c r="O151">
        <v>16</v>
      </c>
      <c r="P151">
        <v>72.725899999999996</v>
      </c>
      <c r="Q151">
        <v>21600</v>
      </c>
      <c r="R151">
        <v>32000</v>
      </c>
      <c r="S151">
        <f>GoogleRaw[[#This Row],[Revenue_from_online]]+GoogleRaw[[#This Row],[Revenue_from_Offline]]</f>
        <v>53600</v>
      </c>
      <c r="T151">
        <f>GoogleRaw[[#This Row],[CPL_INR]]*GoogleRaw[[#This Row],[Leads]]</f>
        <v>2472.6779000000001</v>
      </c>
      <c r="U151">
        <f>SUM(GoogleRaw[[#This Row],[Cost_INR]],GoogleRaw[[#This Row],[cost_for_lead]],GoogleRaw[[#This Row],[CAC]])</f>
        <v>5018.0838000000003</v>
      </c>
    </row>
    <row r="152" spans="1:21" x14ac:dyDescent="0.3">
      <c r="A152" s="22">
        <v>45383</v>
      </c>
      <c r="B152" t="s">
        <v>47</v>
      </c>
      <c r="C152" t="s">
        <v>49</v>
      </c>
      <c r="D152">
        <v>2003.64</v>
      </c>
      <c r="E152">
        <v>21963</v>
      </c>
      <c r="F152">
        <v>936</v>
      </c>
      <c r="G152">
        <v>4.2617128810000002</v>
      </c>
      <c r="H152">
        <v>2.1406000000000001</v>
      </c>
      <c r="I152">
        <v>51</v>
      </c>
      <c r="J152">
        <v>39.287100000000002</v>
      </c>
      <c r="K152">
        <v>5.4487179490000006</v>
      </c>
      <c r="L152">
        <v>37</v>
      </c>
      <c r="M152">
        <v>72.549019610000002</v>
      </c>
      <c r="N152">
        <v>18</v>
      </c>
      <c r="O152">
        <v>19</v>
      </c>
      <c r="P152">
        <v>54.1524</v>
      </c>
      <c r="Q152">
        <v>21600</v>
      </c>
      <c r="R152">
        <v>38000</v>
      </c>
      <c r="S152">
        <f>GoogleRaw[[#This Row],[Revenue_from_online]]+GoogleRaw[[#This Row],[Revenue_from_Offline]]</f>
        <v>59600</v>
      </c>
      <c r="T152">
        <f>GoogleRaw[[#This Row],[CPL_INR]]*GoogleRaw[[#This Row],[Leads]]</f>
        <v>2003.6421</v>
      </c>
      <c r="U152">
        <f>SUM(GoogleRaw[[#This Row],[Cost_INR]],GoogleRaw[[#This Row],[cost_for_lead]],GoogleRaw[[#This Row],[CAC]])</f>
        <v>4061.4345000000003</v>
      </c>
    </row>
    <row r="153" spans="1:21" x14ac:dyDescent="0.3">
      <c r="A153" s="22">
        <v>45384</v>
      </c>
      <c r="B153" t="s">
        <v>47</v>
      </c>
      <c r="C153" t="s">
        <v>49</v>
      </c>
      <c r="D153">
        <v>1970.7</v>
      </c>
      <c r="E153">
        <v>22330</v>
      </c>
      <c r="F153">
        <v>1071</v>
      </c>
      <c r="G153">
        <v>4.7962382449999996</v>
      </c>
      <c r="H153">
        <v>1.8401000000000001</v>
      </c>
      <c r="I153">
        <v>58</v>
      </c>
      <c r="J153">
        <v>33.977600000000002</v>
      </c>
      <c r="K153">
        <v>5.4154995329999993</v>
      </c>
      <c r="L153">
        <v>32</v>
      </c>
      <c r="M153">
        <v>55.172413789999993</v>
      </c>
      <c r="N153">
        <v>13</v>
      </c>
      <c r="O153">
        <v>19</v>
      </c>
      <c r="P153">
        <v>61.584400000000002</v>
      </c>
      <c r="Q153">
        <v>15600</v>
      </c>
      <c r="R153">
        <v>38000</v>
      </c>
      <c r="S153">
        <f>GoogleRaw[[#This Row],[Revenue_from_online]]+GoogleRaw[[#This Row],[Revenue_from_Offline]]</f>
        <v>53600</v>
      </c>
      <c r="T153">
        <f>GoogleRaw[[#This Row],[CPL_INR]]*GoogleRaw[[#This Row],[Leads]]</f>
        <v>1970.7008000000001</v>
      </c>
      <c r="U153">
        <f>SUM(GoogleRaw[[#This Row],[Cost_INR]],GoogleRaw[[#This Row],[cost_for_lead]],GoogleRaw[[#This Row],[CAC]])</f>
        <v>4002.9852000000005</v>
      </c>
    </row>
    <row r="154" spans="1:21" x14ac:dyDescent="0.3">
      <c r="A154" s="22">
        <v>45385</v>
      </c>
      <c r="B154" t="s">
        <v>47</v>
      </c>
      <c r="C154" t="s">
        <v>49</v>
      </c>
      <c r="D154">
        <v>2149.02</v>
      </c>
      <c r="E154">
        <v>20356</v>
      </c>
      <c r="F154">
        <v>1011</v>
      </c>
      <c r="G154">
        <v>4.9665946160000001</v>
      </c>
      <c r="H154">
        <v>2.1255999999999999</v>
      </c>
      <c r="I154">
        <v>66</v>
      </c>
      <c r="J154">
        <v>32.560899999999997</v>
      </c>
      <c r="K154">
        <v>6.5281899110000001</v>
      </c>
      <c r="L154">
        <v>24</v>
      </c>
      <c r="M154">
        <v>36.363636360000001</v>
      </c>
      <c r="N154">
        <v>17</v>
      </c>
      <c r="O154">
        <v>7</v>
      </c>
      <c r="P154">
        <v>89.542500000000004</v>
      </c>
      <c r="Q154">
        <v>20400</v>
      </c>
      <c r="R154">
        <v>14000</v>
      </c>
      <c r="S154">
        <f>GoogleRaw[[#This Row],[Revenue_from_online]]+GoogleRaw[[#This Row],[Revenue_from_Offline]]</f>
        <v>34400</v>
      </c>
      <c r="T154">
        <f>GoogleRaw[[#This Row],[CPL_INR]]*GoogleRaw[[#This Row],[Leads]]</f>
        <v>2149.0193999999997</v>
      </c>
      <c r="U154">
        <f>SUM(GoogleRaw[[#This Row],[Cost_INR]],GoogleRaw[[#This Row],[cost_for_lead]],GoogleRaw[[#This Row],[CAC]])</f>
        <v>4387.5818999999992</v>
      </c>
    </row>
    <row r="155" spans="1:21" x14ac:dyDescent="0.3">
      <c r="A155" s="22">
        <v>45386</v>
      </c>
      <c r="B155" t="s">
        <v>47</v>
      </c>
      <c r="C155" t="s">
        <v>49</v>
      </c>
      <c r="D155">
        <v>1964.21</v>
      </c>
      <c r="E155">
        <v>19205</v>
      </c>
      <c r="F155">
        <v>1101</v>
      </c>
      <c r="G155">
        <v>5.7328820619999998</v>
      </c>
      <c r="H155">
        <v>1.784</v>
      </c>
      <c r="I155">
        <v>64</v>
      </c>
      <c r="J155">
        <v>30.690799999999999</v>
      </c>
      <c r="K155">
        <v>5.8128973659999996</v>
      </c>
      <c r="L155">
        <v>20</v>
      </c>
      <c r="M155">
        <v>31.25</v>
      </c>
      <c r="N155">
        <v>13</v>
      </c>
      <c r="O155">
        <v>7</v>
      </c>
      <c r="P155">
        <v>98.210499999999996</v>
      </c>
      <c r="Q155">
        <v>15600</v>
      </c>
      <c r="R155">
        <v>14000</v>
      </c>
      <c r="S155">
        <f>GoogleRaw[[#This Row],[Revenue_from_online]]+GoogleRaw[[#This Row],[Revenue_from_Offline]]</f>
        <v>29600</v>
      </c>
      <c r="T155">
        <f>GoogleRaw[[#This Row],[CPL_INR]]*GoogleRaw[[#This Row],[Leads]]</f>
        <v>1964.2112</v>
      </c>
      <c r="U155">
        <f>SUM(GoogleRaw[[#This Row],[Cost_INR]],GoogleRaw[[#This Row],[cost_for_lead]],GoogleRaw[[#This Row],[CAC]])</f>
        <v>4026.6316999999999</v>
      </c>
    </row>
    <row r="156" spans="1:21" x14ac:dyDescent="0.3">
      <c r="A156" s="22">
        <v>45387</v>
      </c>
      <c r="B156" t="s">
        <v>47</v>
      </c>
      <c r="C156" t="s">
        <v>49</v>
      </c>
      <c r="D156">
        <v>2307.7800000000002</v>
      </c>
      <c r="E156">
        <v>20707</v>
      </c>
      <c r="F156">
        <v>1173</v>
      </c>
      <c r="G156">
        <v>5.6647510499999996</v>
      </c>
      <c r="H156">
        <v>1.9674</v>
      </c>
      <c r="I156">
        <v>66</v>
      </c>
      <c r="J156">
        <v>34.9664</v>
      </c>
      <c r="K156">
        <v>5.6265984650000007</v>
      </c>
      <c r="L156">
        <v>33</v>
      </c>
      <c r="M156">
        <v>50</v>
      </c>
      <c r="N156">
        <v>18</v>
      </c>
      <c r="O156">
        <v>15</v>
      </c>
      <c r="P156">
        <v>69.932699999999997</v>
      </c>
      <c r="Q156">
        <v>21600</v>
      </c>
      <c r="R156">
        <v>30000</v>
      </c>
      <c r="S156">
        <f>GoogleRaw[[#This Row],[Revenue_from_online]]+GoogleRaw[[#This Row],[Revenue_from_Offline]]</f>
        <v>51600</v>
      </c>
      <c r="T156">
        <f>GoogleRaw[[#This Row],[CPL_INR]]*GoogleRaw[[#This Row],[Leads]]</f>
        <v>2307.7824000000001</v>
      </c>
      <c r="U156">
        <f>SUM(GoogleRaw[[#This Row],[Cost_INR]],GoogleRaw[[#This Row],[cost_for_lead]],GoogleRaw[[#This Row],[CAC]])</f>
        <v>4685.495100000001</v>
      </c>
    </row>
    <row r="157" spans="1:21" x14ac:dyDescent="0.3">
      <c r="A157" s="22">
        <v>45388</v>
      </c>
      <c r="B157" t="s">
        <v>47</v>
      </c>
      <c r="C157" t="s">
        <v>49</v>
      </c>
      <c r="D157">
        <v>2351.69</v>
      </c>
      <c r="E157">
        <v>19863</v>
      </c>
      <c r="F157">
        <v>1192</v>
      </c>
      <c r="G157">
        <v>6.0011075869999999</v>
      </c>
      <c r="H157">
        <v>1.9729000000000001</v>
      </c>
      <c r="I157">
        <v>66</v>
      </c>
      <c r="J157">
        <v>35.631700000000002</v>
      </c>
      <c r="K157">
        <v>5.5369127520000001</v>
      </c>
      <c r="L157">
        <v>35</v>
      </c>
      <c r="M157">
        <v>53.030303030000006</v>
      </c>
      <c r="N157">
        <v>13</v>
      </c>
      <c r="O157">
        <v>22</v>
      </c>
      <c r="P157">
        <v>67.191100000000006</v>
      </c>
      <c r="Q157">
        <v>15600</v>
      </c>
      <c r="R157">
        <v>44000</v>
      </c>
      <c r="S157">
        <f>GoogleRaw[[#This Row],[Revenue_from_online]]+GoogleRaw[[#This Row],[Revenue_from_Offline]]</f>
        <v>59600</v>
      </c>
      <c r="T157">
        <f>GoogleRaw[[#This Row],[CPL_INR]]*GoogleRaw[[#This Row],[Leads]]</f>
        <v>2351.6922</v>
      </c>
      <c r="U157">
        <f>SUM(GoogleRaw[[#This Row],[Cost_INR]],GoogleRaw[[#This Row],[cost_for_lead]],GoogleRaw[[#This Row],[CAC]])</f>
        <v>4770.5733</v>
      </c>
    </row>
    <row r="158" spans="1:21" x14ac:dyDescent="0.3">
      <c r="A158" s="22">
        <v>45389</v>
      </c>
      <c r="B158" t="s">
        <v>47</v>
      </c>
      <c r="C158" t="s">
        <v>49</v>
      </c>
      <c r="D158">
        <v>2192.2600000000002</v>
      </c>
      <c r="E158">
        <v>20281</v>
      </c>
      <c r="F158">
        <v>964</v>
      </c>
      <c r="G158">
        <v>4.753217297</v>
      </c>
      <c r="H158">
        <v>2.2740999999999998</v>
      </c>
      <c r="I158">
        <v>63</v>
      </c>
      <c r="J158">
        <v>34.797800000000002</v>
      </c>
      <c r="K158">
        <v>6.5352697099999997</v>
      </c>
      <c r="L158">
        <v>37</v>
      </c>
      <c r="M158">
        <v>58.730158730000007</v>
      </c>
      <c r="N158">
        <v>10</v>
      </c>
      <c r="O158">
        <v>27</v>
      </c>
      <c r="P158">
        <v>59.250300000000003</v>
      </c>
      <c r="Q158">
        <v>12000</v>
      </c>
      <c r="R158">
        <v>54000</v>
      </c>
      <c r="S158">
        <f>GoogleRaw[[#This Row],[Revenue_from_online]]+GoogleRaw[[#This Row],[Revenue_from_Offline]]</f>
        <v>66000</v>
      </c>
      <c r="T158">
        <f>GoogleRaw[[#This Row],[CPL_INR]]*GoogleRaw[[#This Row],[Leads]]</f>
        <v>2192.2614000000003</v>
      </c>
      <c r="U158">
        <f>SUM(GoogleRaw[[#This Row],[Cost_INR]],GoogleRaw[[#This Row],[cost_for_lead]],GoogleRaw[[#This Row],[CAC]])</f>
        <v>4443.7717000000002</v>
      </c>
    </row>
    <row r="159" spans="1:21" x14ac:dyDescent="0.3">
      <c r="A159" s="22">
        <v>45390</v>
      </c>
      <c r="B159" t="s">
        <v>47</v>
      </c>
      <c r="C159" t="s">
        <v>49</v>
      </c>
      <c r="D159">
        <v>2472.2199999999998</v>
      </c>
      <c r="E159">
        <v>18394</v>
      </c>
      <c r="F159">
        <v>1074</v>
      </c>
      <c r="G159">
        <v>5.8388604979999998</v>
      </c>
      <c r="H159">
        <v>2.3018999999999998</v>
      </c>
      <c r="I159">
        <v>53</v>
      </c>
      <c r="J159">
        <v>46.645699999999998</v>
      </c>
      <c r="K159">
        <v>4.9348230910000002</v>
      </c>
      <c r="L159">
        <v>32</v>
      </c>
      <c r="M159">
        <v>60.377358489999999</v>
      </c>
      <c r="N159">
        <v>14</v>
      </c>
      <c r="O159">
        <v>18</v>
      </c>
      <c r="P159">
        <v>77.256900000000002</v>
      </c>
      <c r="Q159">
        <v>16800</v>
      </c>
      <c r="R159">
        <v>36000</v>
      </c>
      <c r="S159">
        <f>GoogleRaw[[#This Row],[Revenue_from_online]]+GoogleRaw[[#This Row],[Revenue_from_Offline]]</f>
        <v>52800</v>
      </c>
      <c r="T159">
        <f>GoogleRaw[[#This Row],[CPL_INR]]*GoogleRaw[[#This Row],[Leads]]</f>
        <v>2472.2221</v>
      </c>
      <c r="U159">
        <f>SUM(GoogleRaw[[#This Row],[Cost_INR]],GoogleRaw[[#This Row],[cost_for_lead]],GoogleRaw[[#This Row],[CAC]])</f>
        <v>5021.6990000000005</v>
      </c>
    </row>
    <row r="160" spans="1:21" x14ac:dyDescent="0.3">
      <c r="A160" s="22">
        <v>45391</v>
      </c>
      <c r="B160" t="s">
        <v>47</v>
      </c>
      <c r="C160" t="s">
        <v>49</v>
      </c>
      <c r="D160">
        <v>2340.98</v>
      </c>
      <c r="E160">
        <v>20304</v>
      </c>
      <c r="F160">
        <v>1097</v>
      </c>
      <c r="G160">
        <v>5.4028762810000002</v>
      </c>
      <c r="H160">
        <v>2.1339999999999999</v>
      </c>
      <c r="I160">
        <v>58</v>
      </c>
      <c r="J160">
        <v>40.361699999999999</v>
      </c>
      <c r="K160">
        <v>5.2871467640000001</v>
      </c>
      <c r="L160">
        <v>20</v>
      </c>
      <c r="M160">
        <v>34.482758619999998</v>
      </c>
      <c r="N160">
        <v>16</v>
      </c>
      <c r="O160">
        <v>4</v>
      </c>
      <c r="P160">
        <v>117.04900000000001</v>
      </c>
      <c r="Q160">
        <v>19200</v>
      </c>
      <c r="R160">
        <v>8000</v>
      </c>
      <c r="S160">
        <f>GoogleRaw[[#This Row],[Revenue_from_online]]+GoogleRaw[[#This Row],[Revenue_from_Offline]]</f>
        <v>27200</v>
      </c>
      <c r="T160">
        <f>GoogleRaw[[#This Row],[CPL_INR]]*GoogleRaw[[#This Row],[Leads]]</f>
        <v>2340.9785999999999</v>
      </c>
      <c r="U160">
        <f>SUM(GoogleRaw[[#This Row],[Cost_INR]],GoogleRaw[[#This Row],[cost_for_lead]],GoogleRaw[[#This Row],[CAC]])</f>
        <v>4799.0075999999999</v>
      </c>
    </row>
    <row r="161" spans="1:21" x14ac:dyDescent="0.3">
      <c r="A161" s="22">
        <v>45392</v>
      </c>
      <c r="B161" t="s">
        <v>47</v>
      </c>
      <c r="C161" t="s">
        <v>49</v>
      </c>
      <c r="D161">
        <v>2054</v>
      </c>
      <c r="E161">
        <v>21903</v>
      </c>
      <c r="F161">
        <v>1155</v>
      </c>
      <c r="G161">
        <v>5.2732502400000003</v>
      </c>
      <c r="H161">
        <v>1.7784</v>
      </c>
      <c r="I161">
        <v>65</v>
      </c>
      <c r="J161">
        <v>31.6</v>
      </c>
      <c r="K161">
        <v>5.6277056280000002</v>
      </c>
      <c r="L161">
        <v>25</v>
      </c>
      <c r="M161">
        <v>38.46153846</v>
      </c>
      <c r="N161">
        <v>10</v>
      </c>
      <c r="O161">
        <v>15</v>
      </c>
      <c r="P161">
        <v>82.16</v>
      </c>
      <c r="Q161">
        <v>12000</v>
      </c>
      <c r="R161">
        <v>30000</v>
      </c>
      <c r="S161">
        <f>GoogleRaw[[#This Row],[Revenue_from_online]]+GoogleRaw[[#This Row],[Revenue_from_Offline]]</f>
        <v>42000</v>
      </c>
      <c r="T161">
        <f>GoogleRaw[[#This Row],[CPL_INR]]*GoogleRaw[[#This Row],[Leads]]</f>
        <v>2054</v>
      </c>
      <c r="U161">
        <f>SUM(GoogleRaw[[#This Row],[Cost_INR]],GoogleRaw[[#This Row],[cost_for_lead]],GoogleRaw[[#This Row],[CAC]])</f>
        <v>4190.16</v>
      </c>
    </row>
    <row r="162" spans="1:21" x14ac:dyDescent="0.3">
      <c r="A162" s="22">
        <v>45393</v>
      </c>
      <c r="B162" t="s">
        <v>47</v>
      </c>
      <c r="C162" t="s">
        <v>49</v>
      </c>
      <c r="D162">
        <v>2457.13</v>
      </c>
      <c r="E162">
        <v>21111</v>
      </c>
      <c r="F162">
        <v>1199</v>
      </c>
      <c r="G162">
        <v>5.6795035760000001</v>
      </c>
      <c r="H162">
        <v>2.0493000000000001</v>
      </c>
      <c r="I162">
        <v>58</v>
      </c>
      <c r="J162">
        <v>42.3643</v>
      </c>
      <c r="K162">
        <v>4.8373644700000007</v>
      </c>
      <c r="L162">
        <v>30</v>
      </c>
      <c r="M162">
        <v>51.724137930000005</v>
      </c>
      <c r="N162">
        <v>17</v>
      </c>
      <c r="O162">
        <v>13</v>
      </c>
      <c r="P162">
        <v>81.904300000000006</v>
      </c>
      <c r="Q162">
        <v>20400</v>
      </c>
      <c r="R162">
        <v>26000</v>
      </c>
      <c r="S162">
        <f>GoogleRaw[[#This Row],[Revenue_from_online]]+GoogleRaw[[#This Row],[Revenue_from_Offline]]</f>
        <v>46400</v>
      </c>
      <c r="T162">
        <f>GoogleRaw[[#This Row],[CPL_INR]]*GoogleRaw[[#This Row],[Leads]]</f>
        <v>2457.1293999999998</v>
      </c>
      <c r="U162">
        <f>SUM(GoogleRaw[[#This Row],[Cost_INR]],GoogleRaw[[#This Row],[cost_for_lead]],GoogleRaw[[#This Row],[CAC]])</f>
        <v>4996.1637000000001</v>
      </c>
    </row>
    <row r="163" spans="1:21" x14ac:dyDescent="0.3">
      <c r="A163" s="22">
        <v>45394</v>
      </c>
      <c r="B163" t="s">
        <v>47</v>
      </c>
      <c r="C163" t="s">
        <v>49</v>
      </c>
      <c r="D163">
        <v>2146.62</v>
      </c>
      <c r="E163">
        <v>21037</v>
      </c>
      <c r="F163">
        <v>989</v>
      </c>
      <c r="G163">
        <v>4.7012406709999999</v>
      </c>
      <c r="H163">
        <v>2.1705000000000001</v>
      </c>
      <c r="I163">
        <v>63</v>
      </c>
      <c r="J163">
        <v>34.073300000000003</v>
      </c>
      <c r="K163">
        <v>6.3700707790000006</v>
      </c>
      <c r="L163">
        <v>25</v>
      </c>
      <c r="M163">
        <v>39.682539679999998</v>
      </c>
      <c r="N163">
        <v>10</v>
      </c>
      <c r="O163">
        <v>15</v>
      </c>
      <c r="P163">
        <v>85.864800000000002</v>
      </c>
      <c r="Q163">
        <v>12000</v>
      </c>
      <c r="R163">
        <v>30000</v>
      </c>
      <c r="S163">
        <f>GoogleRaw[[#This Row],[Revenue_from_online]]+GoogleRaw[[#This Row],[Revenue_from_Offline]]</f>
        <v>42000</v>
      </c>
      <c r="T163">
        <f>GoogleRaw[[#This Row],[CPL_INR]]*GoogleRaw[[#This Row],[Leads]]</f>
        <v>2146.6179000000002</v>
      </c>
      <c r="U163">
        <f>SUM(GoogleRaw[[#This Row],[Cost_INR]],GoogleRaw[[#This Row],[cost_for_lead]],GoogleRaw[[#This Row],[CAC]])</f>
        <v>4379.1027000000004</v>
      </c>
    </row>
    <row r="164" spans="1:21" x14ac:dyDescent="0.3">
      <c r="A164" s="22">
        <v>45395</v>
      </c>
      <c r="B164" t="s">
        <v>47</v>
      </c>
      <c r="C164" t="s">
        <v>49</v>
      </c>
      <c r="D164">
        <v>1928.88</v>
      </c>
      <c r="E164">
        <v>18722</v>
      </c>
      <c r="F164">
        <v>946</v>
      </c>
      <c r="G164">
        <v>5.0528789659999997</v>
      </c>
      <c r="H164">
        <v>2.0390000000000001</v>
      </c>
      <c r="I164">
        <v>51</v>
      </c>
      <c r="J164">
        <v>37.821199999999997</v>
      </c>
      <c r="K164">
        <v>5.3911205070000001</v>
      </c>
      <c r="L164">
        <v>28</v>
      </c>
      <c r="M164">
        <v>54.901960780000003</v>
      </c>
      <c r="N164">
        <v>18</v>
      </c>
      <c r="O164">
        <v>10</v>
      </c>
      <c r="P164">
        <v>68.888599999999997</v>
      </c>
      <c r="Q164">
        <v>21600</v>
      </c>
      <c r="R164">
        <v>20000</v>
      </c>
      <c r="S164">
        <f>GoogleRaw[[#This Row],[Revenue_from_online]]+GoogleRaw[[#This Row],[Revenue_from_Offline]]</f>
        <v>41600</v>
      </c>
      <c r="T164">
        <f>GoogleRaw[[#This Row],[CPL_INR]]*GoogleRaw[[#This Row],[Leads]]</f>
        <v>1928.8811999999998</v>
      </c>
      <c r="U164">
        <f>SUM(GoogleRaw[[#This Row],[Cost_INR]],GoogleRaw[[#This Row],[cost_for_lead]],GoogleRaw[[#This Row],[CAC]])</f>
        <v>3926.6498000000001</v>
      </c>
    </row>
    <row r="165" spans="1:21" x14ac:dyDescent="0.3">
      <c r="A165" s="22">
        <v>45396</v>
      </c>
      <c r="B165" t="s">
        <v>47</v>
      </c>
      <c r="C165" t="s">
        <v>49</v>
      </c>
      <c r="D165">
        <v>1955.02</v>
      </c>
      <c r="E165">
        <v>22224</v>
      </c>
      <c r="F165">
        <v>994</v>
      </c>
      <c r="G165">
        <v>4.4726421890000001</v>
      </c>
      <c r="H165">
        <v>1.9668000000000001</v>
      </c>
      <c r="I165">
        <v>59</v>
      </c>
      <c r="J165">
        <v>33.135899999999999</v>
      </c>
      <c r="K165">
        <v>5.9356136820000005</v>
      </c>
      <c r="L165">
        <v>33</v>
      </c>
      <c r="M165">
        <v>55.932203389999998</v>
      </c>
      <c r="N165">
        <v>17</v>
      </c>
      <c r="O165">
        <v>16</v>
      </c>
      <c r="P165">
        <v>59.243000000000002</v>
      </c>
      <c r="Q165">
        <v>20400</v>
      </c>
      <c r="R165">
        <v>32000</v>
      </c>
      <c r="S165">
        <f>GoogleRaw[[#This Row],[Revenue_from_online]]+GoogleRaw[[#This Row],[Revenue_from_Offline]]</f>
        <v>52400</v>
      </c>
      <c r="T165">
        <f>GoogleRaw[[#This Row],[CPL_INR]]*GoogleRaw[[#This Row],[Leads]]</f>
        <v>1955.0181</v>
      </c>
      <c r="U165">
        <f>SUM(GoogleRaw[[#This Row],[Cost_INR]],GoogleRaw[[#This Row],[cost_for_lead]],GoogleRaw[[#This Row],[CAC]])</f>
        <v>3969.2810999999997</v>
      </c>
    </row>
    <row r="166" spans="1:21" x14ac:dyDescent="0.3">
      <c r="A166" s="22">
        <v>45397</v>
      </c>
      <c r="B166" t="s">
        <v>47</v>
      </c>
      <c r="C166" t="s">
        <v>49</v>
      </c>
      <c r="D166">
        <v>2084.4499999999998</v>
      </c>
      <c r="E166">
        <v>20626</v>
      </c>
      <c r="F166">
        <v>1130</v>
      </c>
      <c r="G166">
        <v>5.4785222529999995</v>
      </c>
      <c r="H166">
        <v>1.8446</v>
      </c>
      <c r="I166">
        <v>68</v>
      </c>
      <c r="J166">
        <v>30.653700000000001</v>
      </c>
      <c r="K166">
        <v>6.0176991150000001</v>
      </c>
      <c r="L166">
        <v>37</v>
      </c>
      <c r="M166">
        <v>54.41176471</v>
      </c>
      <c r="N166">
        <v>19</v>
      </c>
      <c r="O166">
        <v>18</v>
      </c>
      <c r="P166">
        <v>56.336500000000001</v>
      </c>
      <c r="Q166">
        <v>22800</v>
      </c>
      <c r="R166">
        <v>36000</v>
      </c>
      <c r="S166">
        <f>GoogleRaw[[#This Row],[Revenue_from_online]]+GoogleRaw[[#This Row],[Revenue_from_Offline]]</f>
        <v>58800</v>
      </c>
      <c r="T166">
        <f>GoogleRaw[[#This Row],[CPL_INR]]*GoogleRaw[[#This Row],[Leads]]</f>
        <v>2084.4515999999999</v>
      </c>
      <c r="U166">
        <f>SUM(GoogleRaw[[#This Row],[Cost_INR]],GoogleRaw[[#This Row],[cost_for_lead]],GoogleRaw[[#This Row],[CAC]])</f>
        <v>4225.2380999999996</v>
      </c>
    </row>
    <row r="167" spans="1:21" x14ac:dyDescent="0.3">
      <c r="A167" s="22">
        <v>45398</v>
      </c>
      <c r="B167" t="s">
        <v>47</v>
      </c>
      <c r="C167" t="s">
        <v>49</v>
      </c>
      <c r="D167">
        <v>1897.8</v>
      </c>
      <c r="E167">
        <v>19555</v>
      </c>
      <c r="F167">
        <v>969</v>
      </c>
      <c r="G167">
        <v>4.9552544110000003</v>
      </c>
      <c r="H167">
        <v>1.9584999999999999</v>
      </c>
      <c r="I167">
        <v>68</v>
      </c>
      <c r="J167">
        <v>27.908799999999999</v>
      </c>
      <c r="K167">
        <v>7.01754386</v>
      </c>
      <c r="L167">
        <v>31</v>
      </c>
      <c r="M167">
        <v>45.58823529</v>
      </c>
      <c r="N167">
        <v>11</v>
      </c>
      <c r="O167">
        <v>20</v>
      </c>
      <c r="P167">
        <v>61.2194</v>
      </c>
      <c r="Q167">
        <v>13200</v>
      </c>
      <c r="R167">
        <v>40000</v>
      </c>
      <c r="S167">
        <f>GoogleRaw[[#This Row],[Revenue_from_online]]+GoogleRaw[[#This Row],[Revenue_from_Offline]]</f>
        <v>53200</v>
      </c>
      <c r="T167">
        <f>GoogleRaw[[#This Row],[CPL_INR]]*GoogleRaw[[#This Row],[Leads]]</f>
        <v>1897.7983999999999</v>
      </c>
      <c r="U167">
        <f>SUM(GoogleRaw[[#This Row],[Cost_INR]],GoogleRaw[[#This Row],[cost_for_lead]],GoogleRaw[[#This Row],[CAC]])</f>
        <v>3856.8177999999998</v>
      </c>
    </row>
    <row r="168" spans="1:21" x14ac:dyDescent="0.3">
      <c r="A168" s="22">
        <v>45399</v>
      </c>
      <c r="B168" t="s">
        <v>47</v>
      </c>
      <c r="C168" t="s">
        <v>49</v>
      </c>
      <c r="D168">
        <v>1994.63</v>
      </c>
      <c r="E168">
        <v>20785</v>
      </c>
      <c r="F168">
        <v>1066</v>
      </c>
      <c r="G168">
        <v>5.1286985810000001</v>
      </c>
      <c r="H168">
        <v>1.8711</v>
      </c>
      <c r="I168">
        <v>60</v>
      </c>
      <c r="J168">
        <v>33.2438</v>
      </c>
      <c r="K168">
        <v>5.6285178239999993</v>
      </c>
      <c r="L168">
        <v>34</v>
      </c>
      <c r="M168">
        <v>56.666666669999998</v>
      </c>
      <c r="N168">
        <v>12</v>
      </c>
      <c r="O168">
        <v>22</v>
      </c>
      <c r="P168">
        <v>58.665599999999998</v>
      </c>
      <c r="Q168">
        <v>14400</v>
      </c>
      <c r="R168">
        <v>44000</v>
      </c>
      <c r="S168">
        <f>GoogleRaw[[#This Row],[Revenue_from_online]]+GoogleRaw[[#This Row],[Revenue_from_Offline]]</f>
        <v>58400</v>
      </c>
      <c r="T168">
        <f>GoogleRaw[[#This Row],[CPL_INR]]*GoogleRaw[[#This Row],[Leads]]</f>
        <v>1994.6279999999999</v>
      </c>
      <c r="U168">
        <f>SUM(GoogleRaw[[#This Row],[Cost_INR]],GoogleRaw[[#This Row],[cost_for_lead]],GoogleRaw[[#This Row],[CAC]])</f>
        <v>4047.9235999999996</v>
      </c>
    </row>
    <row r="169" spans="1:21" x14ac:dyDescent="0.3">
      <c r="A169" s="22">
        <v>45400</v>
      </c>
      <c r="B169" t="s">
        <v>47</v>
      </c>
      <c r="C169" t="s">
        <v>49</v>
      </c>
      <c r="D169">
        <v>1808.53</v>
      </c>
      <c r="E169">
        <v>22194</v>
      </c>
      <c r="F169">
        <v>996</v>
      </c>
      <c r="G169">
        <v>4.4876993780000003</v>
      </c>
      <c r="H169">
        <v>1.8158000000000001</v>
      </c>
      <c r="I169">
        <v>57</v>
      </c>
      <c r="J169">
        <v>31.7286</v>
      </c>
      <c r="K169">
        <v>5.7228915659999995</v>
      </c>
      <c r="L169">
        <v>20</v>
      </c>
      <c r="M169">
        <v>35.087719299999996</v>
      </c>
      <c r="N169">
        <v>15</v>
      </c>
      <c r="O169">
        <v>5</v>
      </c>
      <c r="P169">
        <v>90.426500000000004</v>
      </c>
      <c r="Q169">
        <v>18000</v>
      </c>
      <c r="R169">
        <v>10000</v>
      </c>
      <c r="S169">
        <f>GoogleRaw[[#This Row],[Revenue_from_online]]+GoogleRaw[[#This Row],[Revenue_from_Offline]]</f>
        <v>28000</v>
      </c>
      <c r="T169">
        <f>GoogleRaw[[#This Row],[CPL_INR]]*GoogleRaw[[#This Row],[Leads]]</f>
        <v>1808.5301999999999</v>
      </c>
      <c r="U169">
        <f>SUM(GoogleRaw[[#This Row],[Cost_INR]],GoogleRaw[[#This Row],[cost_for_lead]],GoogleRaw[[#This Row],[CAC]])</f>
        <v>3707.4866999999999</v>
      </c>
    </row>
    <row r="170" spans="1:21" x14ac:dyDescent="0.3">
      <c r="A170" s="22">
        <v>45401</v>
      </c>
      <c r="B170" t="s">
        <v>47</v>
      </c>
      <c r="C170" t="s">
        <v>49</v>
      </c>
      <c r="D170">
        <v>2273.34</v>
      </c>
      <c r="E170">
        <v>18285</v>
      </c>
      <c r="F170">
        <v>1118</v>
      </c>
      <c r="G170">
        <v>6.1143013399999999</v>
      </c>
      <c r="H170">
        <v>2.0333999999999999</v>
      </c>
      <c r="I170">
        <v>57</v>
      </c>
      <c r="J170">
        <v>39.883200000000002</v>
      </c>
      <c r="K170">
        <v>5.0983899819999996</v>
      </c>
      <c r="L170">
        <v>28</v>
      </c>
      <c r="M170">
        <v>49.122807019999996</v>
      </c>
      <c r="N170">
        <v>14</v>
      </c>
      <c r="O170">
        <v>14</v>
      </c>
      <c r="P170">
        <v>81.190700000000007</v>
      </c>
      <c r="Q170">
        <v>16800</v>
      </c>
      <c r="R170">
        <v>28000</v>
      </c>
      <c r="S170">
        <f>GoogleRaw[[#This Row],[Revenue_from_online]]+GoogleRaw[[#This Row],[Revenue_from_Offline]]</f>
        <v>44800</v>
      </c>
      <c r="T170">
        <f>GoogleRaw[[#This Row],[CPL_INR]]*GoogleRaw[[#This Row],[Leads]]</f>
        <v>2273.3424</v>
      </c>
      <c r="U170">
        <f>SUM(GoogleRaw[[#This Row],[Cost_INR]],GoogleRaw[[#This Row],[cost_for_lead]],GoogleRaw[[#This Row],[CAC]])</f>
        <v>4627.8730999999998</v>
      </c>
    </row>
    <row r="171" spans="1:21" x14ac:dyDescent="0.3">
      <c r="A171" s="22">
        <v>45402</v>
      </c>
      <c r="B171" t="s">
        <v>47</v>
      </c>
      <c r="C171" t="s">
        <v>49</v>
      </c>
      <c r="D171">
        <v>1800.66</v>
      </c>
      <c r="E171">
        <v>19855</v>
      </c>
      <c r="F171">
        <v>1159</v>
      </c>
      <c r="G171">
        <v>5.8373205740000005</v>
      </c>
      <c r="H171">
        <v>1.5536000000000001</v>
      </c>
      <c r="I171">
        <v>68</v>
      </c>
      <c r="J171">
        <v>26.4803</v>
      </c>
      <c r="K171">
        <v>5.8671268329999995</v>
      </c>
      <c r="L171">
        <v>22</v>
      </c>
      <c r="M171">
        <v>32.352941180000002</v>
      </c>
      <c r="N171">
        <v>12</v>
      </c>
      <c r="O171">
        <v>10</v>
      </c>
      <c r="P171">
        <v>81.848200000000006</v>
      </c>
      <c r="Q171">
        <v>14400</v>
      </c>
      <c r="R171">
        <v>20000</v>
      </c>
      <c r="S171">
        <f>GoogleRaw[[#This Row],[Revenue_from_online]]+GoogleRaw[[#This Row],[Revenue_from_Offline]]</f>
        <v>34400</v>
      </c>
      <c r="T171">
        <f>GoogleRaw[[#This Row],[CPL_INR]]*GoogleRaw[[#This Row],[Leads]]</f>
        <v>1800.6604</v>
      </c>
      <c r="U171">
        <f>SUM(GoogleRaw[[#This Row],[Cost_INR]],GoogleRaw[[#This Row],[cost_for_lead]],GoogleRaw[[#This Row],[CAC]])</f>
        <v>3683.1686</v>
      </c>
    </row>
    <row r="172" spans="1:21" x14ac:dyDescent="0.3">
      <c r="A172" s="22">
        <v>45403</v>
      </c>
      <c r="B172" t="s">
        <v>47</v>
      </c>
      <c r="C172" t="s">
        <v>49</v>
      </c>
      <c r="D172">
        <v>1848.65</v>
      </c>
      <c r="E172">
        <v>19522</v>
      </c>
      <c r="F172">
        <v>1008</v>
      </c>
      <c r="G172">
        <v>5.1634053890000002</v>
      </c>
      <c r="H172">
        <v>1.8340000000000001</v>
      </c>
      <c r="I172">
        <v>67</v>
      </c>
      <c r="J172">
        <v>27.591799999999999</v>
      </c>
      <c r="K172">
        <v>6.6468253970000006</v>
      </c>
      <c r="L172">
        <v>21</v>
      </c>
      <c r="M172">
        <v>31.343283579999998</v>
      </c>
      <c r="N172">
        <v>13</v>
      </c>
      <c r="O172">
        <v>8</v>
      </c>
      <c r="P172">
        <v>88.031000000000006</v>
      </c>
      <c r="Q172">
        <v>15600</v>
      </c>
      <c r="R172">
        <v>16000</v>
      </c>
      <c r="S172">
        <f>GoogleRaw[[#This Row],[Revenue_from_online]]+GoogleRaw[[#This Row],[Revenue_from_Offline]]</f>
        <v>31600</v>
      </c>
      <c r="T172">
        <f>GoogleRaw[[#This Row],[CPL_INR]]*GoogleRaw[[#This Row],[Leads]]</f>
        <v>1848.6505999999999</v>
      </c>
      <c r="U172">
        <f>SUM(GoogleRaw[[#This Row],[Cost_INR]],GoogleRaw[[#This Row],[cost_for_lead]],GoogleRaw[[#This Row],[CAC]])</f>
        <v>3785.3316</v>
      </c>
    </row>
    <row r="173" spans="1:21" x14ac:dyDescent="0.3">
      <c r="A173" s="22">
        <v>45404</v>
      </c>
      <c r="B173" t="s">
        <v>47</v>
      </c>
      <c r="C173" t="s">
        <v>49</v>
      </c>
      <c r="D173">
        <v>2416.38</v>
      </c>
      <c r="E173">
        <v>18028</v>
      </c>
      <c r="F173">
        <v>1195</v>
      </c>
      <c r="G173">
        <v>6.6285777680000004</v>
      </c>
      <c r="H173">
        <v>2.0221</v>
      </c>
      <c r="I173">
        <v>52</v>
      </c>
      <c r="J173">
        <v>46.468800000000002</v>
      </c>
      <c r="K173">
        <v>4.3514644349999996</v>
      </c>
      <c r="L173">
        <v>21</v>
      </c>
      <c r="M173">
        <v>40.38461538</v>
      </c>
      <c r="N173">
        <v>19</v>
      </c>
      <c r="O173">
        <v>2</v>
      </c>
      <c r="P173">
        <v>115.06570000000001</v>
      </c>
      <c r="Q173">
        <v>22800</v>
      </c>
      <c r="R173">
        <v>4000</v>
      </c>
      <c r="S173">
        <f>GoogleRaw[[#This Row],[Revenue_from_online]]+GoogleRaw[[#This Row],[Revenue_from_Offline]]</f>
        <v>26800</v>
      </c>
      <c r="T173">
        <f>GoogleRaw[[#This Row],[CPL_INR]]*GoogleRaw[[#This Row],[Leads]]</f>
        <v>2416.3776000000003</v>
      </c>
      <c r="U173">
        <f>SUM(GoogleRaw[[#This Row],[Cost_INR]],GoogleRaw[[#This Row],[cost_for_lead]],GoogleRaw[[#This Row],[CAC]])</f>
        <v>4947.8233000000009</v>
      </c>
    </row>
    <row r="174" spans="1:21" x14ac:dyDescent="0.3">
      <c r="A174" s="22">
        <v>45405</v>
      </c>
      <c r="B174" t="s">
        <v>47</v>
      </c>
      <c r="C174" t="s">
        <v>49</v>
      </c>
      <c r="D174">
        <v>2134</v>
      </c>
      <c r="E174">
        <v>18900</v>
      </c>
      <c r="F174">
        <v>1195</v>
      </c>
      <c r="G174">
        <v>6.3227513230000003</v>
      </c>
      <c r="H174">
        <v>1.7858000000000001</v>
      </c>
      <c r="I174">
        <v>52</v>
      </c>
      <c r="J174">
        <v>41.038499999999999</v>
      </c>
      <c r="K174">
        <v>4.3514644349999996</v>
      </c>
      <c r="L174">
        <v>21</v>
      </c>
      <c r="M174">
        <v>40.38461538</v>
      </c>
      <c r="N174">
        <v>10</v>
      </c>
      <c r="O174">
        <v>11</v>
      </c>
      <c r="P174">
        <v>101.619</v>
      </c>
      <c r="Q174">
        <v>12000</v>
      </c>
      <c r="R174">
        <v>22000</v>
      </c>
      <c r="S174">
        <f>GoogleRaw[[#This Row],[Revenue_from_online]]+GoogleRaw[[#This Row],[Revenue_from_Offline]]</f>
        <v>34000</v>
      </c>
      <c r="T174">
        <f>GoogleRaw[[#This Row],[CPL_INR]]*GoogleRaw[[#This Row],[Leads]]</f>
        <v>2134.002</v>
      </c>
      <c r="U174">
        <f>SUM(GoogleRaw[[#This Row],[Cost_INR]],GoogleRaw[[#This Row],[cost_for_lead]],GoogleRaw[[#This Row],[CAC]])</f>
        <v>4369.6210000000001</v>
      </c>
    </row>
    <row r="175" spans="1:21" x14ac:dyDescent="0.3">
      <c r="A175" s="22">
        <v>45406</v>
      </c>
      <c r="B175" t="s">
        <v>47</v>
      </c>
      <c r="C175" t="s">
        <v>49</v>
      </c>
      <c r="D175">
        <v>1874.59</v>
      </c>
      <c r="E175">
        <v>19506</v>
      </c>
      <c r="F175">
        <v>937</v>
      </c>
      <c r="G175">
        <v>4.803650159</v>
      </c>
      <c r="H175">
        <v>2.0005999999999999</v>
      </c>
      <c r="I175">
        <v>67</v>
      </c>
      <c r="J175">
        <v>27.978999999999999</v>
      </c>
      <c r="K175">
        <v>7.1504802559999998</v>
      </c>
      <c r="L175">
        <v>31</v>
      </c>
      <c r="M175">
        <v>46.268656720000003</v>
      </c>
      <c r="N175">
        <v>18</v>
      </c>
      <c r="O175">
        <v>13</v>
      </c>
      <c r="P175">
        <v>60.470599999999997</v>
      </c>
      <c r="Q175">
        <v>21600</v>
      </c>
      <c r="R175">
        <v>26000</v>
      </c>
      <c r="S175">
        <f>GoogleRaw[[#This Row],[Revenue_from_online]]+GoogleRaw[[#This Row],[Revenue_from_Offline]]</f>
        <v>47600</v>
      </c>
      <c r="T175">
        <f>GoogleRaw[[#This Row],[CPL_INR]]*GoogleRaw[[#This Row],[Leads]]</f>
        <v>1874.5929999999998</v>
      </c>
      <c r="U175">
        <f>SUM(GoogleRaw[[#This Row],[Cost_INR]],GoogleRaw[[#This Row],[cost_for_lead]],GoogleRaw[[#This Row],[CAC]])</f>
        <v>3809.6536000000001</v>
      </c>
    </row>
    <row r="176" spans="1:21" x14ac:dyDescent="0.3">
      <c r="A176" s="22">
        <v>45407</v>
      </c>
      <c r="B176" t="s">
        <v>47</v>
      </c>
      <c r="C176" t="s">
        <v>49</v>
      </c>
      <c r="D176">
        <v>2317.75</v>
      </c>
      <c r="E176">
        <v>21610</v>
      </c>
      <c r="F176">
        <v>1134</v>
      </c>
      <c r="G176">
        <v>5.2475705689999996</v>
      </c>
      <c r="H176">
        <v>2.0438999999999998</v>
      </c>
      <c r="I176">
        <v>54</v>
      </c>
      <c r="J176">
        <v>42.921300000000002</v>
      </c>
      <c r="K176">
        <v>4.7619047620000003</v>
      </c>
      <c r="L176">
        <v>31</v>
      </c>
      <c r="M176">
        <v>57.407407409999998</v>
      </c>
      <c r="N176">
        <v>13</v>
      </c>
      <c r="O176">
        <v>18</v>
      </c>
      <c r="P176">
        <v>74.766099999999994</v>
      </c>
      <c r="Q176">
        <v>15600</v>
      </c>
      <c r="R176">
        <v>36000</v>
      </c>
      <c r="S176">
        <f>GoogleRaw[[#This Row],[Revenue_from_online]]+GoogleRaw[[#This Row],[Revenue_from_Offline]]</f>
        <v>51600</v>
      </c>
      <c r="T176">
        <f>GoogleRaw[[#This Row],[CPL_INR]]*GoogleRaw[[#This Row],[Leads]]</f>
        <v>2317.7501999999999</v>
      </c>
      <c r="U176">
        <f>SUM(GoogleRaw[[#This Row],[Cost_INR]],GoogleRaw[[#This Row],[cost_for_lead]],GoogleRaw[[#This Row],[CAC]])</f>
        <v>4710.2663000000002</v>
      </c>
    </row>
    <row r="177" spans="1:21" x14ac:dyDescent="0.3">
      <c r="A177" s="22">
        <v>45408</v>
      </c>
      <c r="B177" t="s">
        <v>47</v>
      </c>
      <c r="C177" t="s">
        <v>49</v>
      </c>
      <c r="D177">
        <v>2495.13</v>
      </c>
      <c r="E177">
        <v>18793</v>
      </c>
      <c r="F177">
        <v>1006</v>
      </c>
      <c r="G177">
        <v>5.3530569889999997</v>
      </c>
      <c r="H177">
        <v>2.4802</v>
      </c>
      <c r="I177">
        <v>56</v>
      </c>
      <c r="J177">
        <v>44.555900000000001</v>
      </c>
      <c r="K177">
        <v>5.5666003980000003</v>
      </c>
      <c r="L177">
        <v>21</v>
      </c>
      <c r="M177">
        <v>37.5</v>
      </c>
      <c r="N177">
        <v>13</v>
      </c>
      <c r="O177">
        <v>8</v>
      </c>
      <c r="P177">
        <v>118.81570000000001</v>
      </c>
      <c r="Q177">
        <v>15600</v>
      </c>
      <c r="R177">
        <v>16000</v>
      </c>
      <c r="S177">
        <f>GoogleRaw[[#This Row],[Revenue_from_online]]+GoogleRaw[[#This Row],[Revenue_from_Offline]]</f>
        <v>31600</v>
      </c>
      <c r="T177">
        <f>GoogleRaw[[#This Row],[CPL_INR]]*GoogleRaw[[#This Row],[Leads]]</f>
        <v>2495.1304</v>
      </c>
      <c r="U177">
        <f>SUM(GoogleRaw[[#This Row],[Cost_INR]],GoogleRaw[[#This Row],[cost_for_lead]],GoogleRaw[[#This Row],[CAC]])</f>
        <v>5109.0761000000002</v>
      </c>
    </row>
    <row r="178" spans="1:21" x14ac:dyDescent="0.3">
      <c r="A178" s="22">
        <v>45409</v>
      </c>
      <c r="B178" t="s">
        <v>47</v>
      </c>
      <c r="C178" t="s">
        <v>49</v>
      </c>
      <c r="D178">
        <v>2005</v>
      </c>
      <c r="E178">
        <v>20826</v>
      </c>
      <c r="F178">
        <v>935</v>
      </c>
      <c r="G178">
        <v>4.4895803320000001</v>
      </c>
      <c r="H178">
        <v>2.1444000000000001</v>
      </c>
      <c r="I178">
        <v>67</v>
      </c>
      <c r="J178">
        <v>29.9254</v>
      </c>
      <c r="K178">
        <v>7.1657754010000003</v>
      </c>
      <c r="L178">
        <v>35</v>
      </c>
      <c r="M178">
        <v>52.238805970000001</v>
      </c>
      <c r="N178">
        <v>14</v>
      </c>
      <c r="O178">
        <v>21</v>
      </c>
      <c r="P178">
        <v>57.285699999999999</v>
      </c>
      <c r="Q178">
        <v>16800</v>
      </c>
      <c r="R178">
        <v>42000</v>
      </c>
      <c r="S178">
        <f>GoogleRaw[[#This Row],[Revenue_from_online]]+GoogleRaw[[#This Row],[Revenue_from_Offline]]</f>
        <v>58800</v>
      </c>
      <c r="T178">
        <f>GoogleRaw[[#This Row],[CPL_INR]]*GoogleRaw[[#This Row],[Leads]]</f>
        <v>2005.0018</v>
      </c>
      <c r="U178">
        <f>SUM(GoogleRaw[[#This Row],[Cost_INR]],GoogleRaw[[#This Row],[cost_for_lead]],GoogleRaw[[#This Row],[CAC]])</f>
        <v>4067.2874999999999</v>
      </c>
    </row>
    <row r="179" spans="1:21" x14ac:dyDescent="0.3">
      <c r="A179" s="22">
        <v>45410</v>
      </c>
      <c r="B179" t="s">
        <v>47</v>
      </c>
      <c r="C179" t="s">
        <v>49</v>
      </c>
      <c r="D179">
        <v>2335.71</v>
      </c>
      <c r="E179">
        <v>20003</v>
      </c>
      <c r="F179">
        <v>1153</v>
      </c>
      <c r="G179">
        <v>5.7641353799999999</v>
      </c>
      <c r="H179">
        <v>2.0257999999999998</v>
      </c>
      <c r="I179">
        <v>64</v>
      </c>
      <c r="J179">
        <v>36.4955</v>
      </c>
      <c r="K179">
        <v>5.5507372070000001</v>
      </c>
      <c r="L179">
        <v>38</v>
      </c>
      <c r="M179">
        <v>59.375</v>
      </c>
      <c r="N179">
        <v>18</v>
      </c>
      <c r="O179">
        <v>20</v>
      </c>
      <c r="P179">
        <v>61.466099999999997</v>
      </c>
      <c r="Q179">
        <v>21600</v>
      </c>
      <c r="R179">
        <v>40000</v>
      </c>
      <c r="S179">
        <f>GoogleRaw[[#This Row],[Revenue_from_online]]+GoogleRaw[[#This Row],[Revenue_from_Offline]]</f>
        <v>61600</v>
      </c>
      <c r="T179">
        <f>GoogleRaw[[#This Row],[CPL_INR]]*GoogleRaw[[#This Row],[Leads]]</f>
        <v>2335.712</v>
      </c>
      <c r="U179">
        <f>SUM(GoogleRaw[[#This Row],[Cost_INR]],GoogleRaw[[#This Row],[cost_for_lead]],GoogleRaw[[#This Row],[CAC]])</f>
        <v>4732.8881000000001</v>
      </c>
    </row>
    <row r="180" spans="1:21" x14ac:dyDescent="0.3">
      <c r="A180" s="22">
        <v>45411</v>
      </c>
      <c r="B180" t="s">
        <v>47</v>
      </c>
      <c r="C180" t="s">
        <v>49</v>
      </c>
      <c r="D180">
        <v>1906.35</v>
      </c>
      <c r="E180">
        <v>20846</v>
      </c>
      <c r="F180">
        <v>990</v>
      </c>
      <c r="G180">
        <v>4.7491125400000005</v>
      </c>
      <c r="H180">
        <v>1.9256</v>
      </c>
      <c r="I180">
        <v>62</v>
      </c>
      <c r="J180">
        <v>30.747599999999998</v>
      </c>
      <c r="K180">
        <v>6.2626262629999996</v>
      </c>
      <c r="L180">
        <v>20</v>
      </c>
      <c r="M180">
        <v>32.258064520000005</v>
      </c>
      <c r="N180">
        <v>19</v>
      </c>
      <c r="O180">
        <v>1</v>
      </c>
      <c r="P180">
        <v>95.317499999999995</v>
      </c>
      <c r="Q180">
        <v>22800</v>
      </c>
      <c r="R180">
        <v>2000</v>
      </c>
      <c r="S180">
        <f>GoogleRaw[[#This Row],[Revenue_from_online]]+GoogleRaw[[#This Row],[Revenue_from_Offline]]</f>
        <v>24800</v>
      </c>
      <c r="T180">
        <f>GoogleRaw[[#This Row],[CPL_INR]]*GoogleRaw[[#This Row],[Leads]]</f>
        <v>1906.3511999999998</v>
      </c>
      <c r="U180">
        <f>SUM(GoogleRaw[[#This Row],[Cost_INR]],GoogleRaw[[#This Row],[cost_for_lead]],GoogleRaw[[#This Row],[CAC]])</f>
        <v>3908.0186999999996</v>
      </c>
    </row>
    <row r="181" spans="1:21" x14ac:dyDescent="0.3">
      <c r="A181" s="22">
        <v>45412</v>
      </c>
      <c r="B181" t="s">
        <v>47</v>
      </c>
      <c r="C181" t="s">
        <v>49</v>
      </c>
      <c r="D181">
        <v>1839.7</v>
      </c>
      <c r="E181">
        <v>21554</v>
      </c>
      <c r="F181">
        <v>1054</v>
      </c>
      <c r="G181">
        <v>4.8900436110000003</v>
      </c>
      <c r="H181">
        <v>1.7454000000000001</v>
      </c>
      <c r="I181">
        <v>61</v>
      </c>
      <c r="J181">
        <v>30.158999999999999</v>
      </c>
      <c r="K181">
        <v>5.787476281</v>
      </c>
      <c r="L181">
        <v>28</v>
      </c>
      <c r="M181">
        <v>45.901639340000003</v>
      </c>
      <c r="N181">
        <v>10</v>
      </c>
      <c r="O181">
        <v>18</v>
      </c>
      <c r="P181">
        <v>65.703599999999994</v>
      </c>
      <c r="Q181">
        <v>12000</v>
      </c>
      <c r="R181">
        <v>36000</v>
      </c>
      <c r="S181">
        <f>GoogleRaw[[#This Row],[Revenue_from_online]]+GoogleRaw[[#This Row],[Revenue_from_Offline]]</f>
        <v>48000</v>
      </c>
      <c r="T181">
        <f>GoogleRaw[[#This Row],[CPL_INR]]*GoogleRaw[[#This Row],[Leads]]</f>
        <v>1839.6989999999998</v>
      </c>
      <c r="U181">
        <f>SUM(GoogleRaw[[#This Row],[Cost_INR]],GoogleRaw[[#This Row],[cost_for_lead]],GoogleRaw[[#This Row],[CAC]])</f>
        <v>3745.1025999999997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90"/>
  <sheetViews>
    <sheetView workbookViewId="0">
      <selection activeCell="D477" sqref="D477"/>
    </sheetView>
  </sheetViews>
  <sheetFormatPr defaultRowHeight="14.4" x14ac:dyDescent="0.3"/>
  <cols>
    <col min="1" max="1" width="12.5546875" customWidth="1"/>
    <col min="2" max="2" width="28.5546875" customWidth="1"/>
    <col min="3" max="3" width="14.5546875" customWidth="1"/>
    <col min="5" max="5" width="15.44140625" customWidth="1"/>
    <col min="6" max="6" width="12.5546875" customWidth="1"/>
    <col min="7" max="7" width="21.109375" customWidth="1"/>
    <col min="8" max="8" width="12.6640625" bestFit="1" customWidth="1"/>
    <col min="9" max="9" width="13.109375" customWidth="1"/>
    <col min="12" max="12" width="12.5546875" bestFit="1" customWidth="1"/>
    <col min="13" max="13" width="6.21875" customWidth="1"/>
    <col min="14" max="15" width="12.5546875" customWidth="1"/>
    <col min="16" max="16" width="18.6640625" customWidth="1"/>
    <col min="17" max="17" width="21.109375" customWidth="1"/>
  </cols>
  <sheetData>
    <row r="1" spans="1:14" x14ac:dyDescent="0.3">
      <c r="A1" s="20" t="s">
        <v>0</v>
      </c>
      <c r="B1" t="s">
        <v>8</v>
      </c>
      <c r="C1" t="s">
        <v>5</v>
      </c>
      <c r="D1" s="21" t="s">
        <v>101</v>
      </c>
      <c r="E1" s="21" t="s">
        <v>4</v>
      </c>
      <c r="F1" s="21" t="s">
        <v>6</v>
      </c>
      <c r="G1" s="21" t="s">
        <v>7</v>
      </c>
      <c r="H1" s="21" t="s">
        <v>2</v>
      </c>
      <c r="I1" s="21" t="s">
        <v>1</v>
      </c>
      <c r="J1" s="21" t="s">
        <v>3</v>
      </c>
    </row>
    <row r="2" spans="1:14" x14ac:dyDescent="0.3">
      <c r="A2" s="4" t="s">
        <v>9</v>
      </c>
      <c r="B2">
        <v>11</v>
      </c>
      <c r="C2">
        <v>23</v>
      </c>
      <c r="D2">
        <f>WEEKDAY(Table46[[#This Row],[Date]],2)</f>
        <v>1</v>
      </c>
      <c r="E2">
        <v>6.5920398010000003</v>
      </c>
      <c r="F2">
        <v>43.396226419999998</v>
      </c>
      <c r="G2">
        <v>12</v>
      </c>
      <c r="H2">
        <v>5.4464164750000004</v>
      </c>
      <c r="I2">
        <v>804</v>
      </c>
      <c r="J2">
        <v>53</v>
      </c>
    </row>
    <row r="3" spans="1:14" x14ac:dyDescent="0.3">
      <c r="A3" s="5" t="s">
        <v>12</v>
      </c>
      <c r="B3">
        <v>3</v>
      </c>
      <c r="C3">
        <v>16</v>
      </c>
      <c r="D3">
        <f>WEEKDAY(Table46[[#This Row],[Date]],2)</f>
        <v>2</v>
      </c>
      <c r="E3">
        <v>6.1130334490000005</v>
      </c>
      <c r="F3">
        <v>30.18867925</v>
      </c>
      <c r="G3">
        <v>13</v>
      </c>
      <c r="H3">
        <v>5.0316290409999995</v>
      </c>
      <c r="I3">
        <v>867</v>
      </c>
      <c r="J3">
        <v>53</v>
      </c>
    </row>
    <row r="4" spans="1:14" x14ac:dyDescent="0.3">
      <c r="A4" s="4" t="s">
        <v>13</v>
      </c>
      <c r="B4">
        <v>9</v>
      </c>
      <c r="C4">
        <v>20</v>
      </c>
      <c r="D4">
        <f>WEEKDAY(Table46[[#This Row],[Date]],2)</f>
        <v>3</v>
      </c>
      <c r="E4">
        <v>6.1968408260000007</v>
      </c>
      <c r="F4">
        <v>39.215686269999999</v>
      </c>
      <c r="G4">
        <v>11</v>
      </c>
      <c r="H4">
        <v>5.1450362590000003</v>
      </c>
      <c r="I4">
        <v>823</v>
      </c>
      <c r="J4">
        <v>51</v>
      </c>
    </row>
    <row r="5" spans="1:14" x14ac:dyDescent="0.3">
      <c r="A5" s="5" t="s">
        <v>14</v>
      </c>
      <c r="B5">
        <v>6</v>
      </c>
      <c r="C5">
        <v>19</v>
      </c>
      <c r="D5">
        <f>WEEKDAY(Table46[[#This Row],[Date]],2)</f>
        <v>4</v>
      </c>
      <c r="E5">
        <v>5.5944055940000004</v>
      </c>
      <c r="F5">
        <v>39.583333329999995</v>
      </c>
      <c r="G5">
        <v>13</v>
      </c>
      <c r="H5">
        <v>4.9347213440000006</v>
      </c>
      <c r="I5">
        <v>858</v>
      </c>
      <c r="J5">
        <v>48</v>
      </c>
    </row>
    <row r="6" spans="1:14" x14ac:dyDescent="0.3">
      <c r="A6" s="4" t="s">
        <v>15</v>
      </c>
      <c r="B6">
        <v>2</v>
      </c>
      <c r="C6">
        <v>18</v>
      </c>
      <c r="D6">
        <f>WEEKDAY(Table46[[#This Row],[Date]],2)</f>
        <v>5</v>
      </c>
      <c r="E6">
        <v>6.4885496180000004</v>
      </c>
      <c r="F6">
        <v>35.294117650000004</v>
      </c>
      <c r="G6">
        <v>16</v>
      </c>
      <c r="H6">
        <v>4.6218981540000001</v>
      </c>
      <c r="I6">
        <v>786</v>
      </c>
      <c r="J6">
        <v>51</v>
      </c>
    </row>
    <row r="7" spans="1:14" x14ac:dyDescent="0.3">
      <c r="A7" s="5" t="s">
        <v>16</v>
      </c>
      <c r="B7">
        <v>5</v>
      </c>
      <c r="C7">
        <v>18</v>
      </c>
      <c r="D7">
        <f>WEEKDAY(Table46[[#This Row],[Date]],2)</f>
        <v>6</v>
      </c>
      <c r="E7">
        <v>5.3956834530000002</v>
      </c>
      <c r="F7">
        <v>40</v>
      </c>
      <c r="G7">
        <v>13</v>
      </c>
      <c r="H7">
        <v>5.092818759</v>
      </c>
      <c r="I7">
        <v>834</v>
      </c>
      <c r="J7">
        <v>45</v>
      </c>
      <c r="L7" s="2"/>
      <c r="N7" s="1" t="s">
        <v>50</v>
      </c>
    </row>
    <row r="8" spans="1:14" x14ac:dyDescent="0.3">
      <c r="A8" s="4" t="s">
        <v>17</v>
      </c>
      <c r="B8">
        <v>10</v>
      </c>
      <c r="C8">
        <v>23</v>
      </c>
      <c r="D8">
        <f>WEEKDAY(Table46[[#This Row],[Date]],2)</f>
        <v>7</v>
      </c>
      <c r="E8">
        <v>5.2754982420000003</v>
      </c>
      <c r="F8">
        <v>51.111111109999996</v>
      </c>
      <c r="G8">
        <v>13</v>
      </c>
      <c r="H8">
        <v>5.6059411150000003</v>
      </c>
      <c r="I8">
        <v>853</v>
      </c>
      <c r="J8">
        <v>45</v>
      </c>
      <c r="L8" s="2"/>
      <c r="N8" s="2" t="s">
        <v>9</v>
      </c>
    </row>
    <row r="9" spans="1:14" x14ac:dyDescent="0.3">
      <c r="A9" s="5" t="s">
        <v>18</v>
      </c>
      <c r="B9">
        <v>8</v>
      </c>
      <c r="C9">
        <v>23</v>
      </c>
      <c r="D9">
        <f>WEEKDAY(Table46[[#This Row],[Date]],2)</f>
        <v>1</v>
      </c>
      <c r="E9">
        <v>6.7605633799999998</v>
      </c>
      <c r="F9">
        <v>47.916666670000005</v>
      </c>
      <c r="G9">
        <v>15</v>
      </c>
      <c r="H9">
        <v>4.582123266</v>
      </c>
      <c r="I9">
        <v>710</v>
      </c>
      <c r="J9">
        <v>48</v>
      </c>
      <c r="L9" s="2"/>
      <c r="N9" s="2" t="s">
        <v>12</v>
      </c>
    </row>
    <row r="10" spans="1:14" x14ac:dyDescent="0.3">
      <c r="A10" s="4" t="s">
        <v>19</v>
      </c>
      <c r="B10">
        <v>6</v>
      </c>
      <c r="C10">
        <v>24</v>
      </c>
      <c r="D10">
        <f>WEEKDAY(Table46[[#This Row],[Date]],2)</f>
        <v>2</v>
      </c>
      <c r="E10">
        <v>7.2122052699999992</v>
      </c>
      <c r="F10">
        <v>46.15384615</v>
      </c>
      <c r="G10">
        <v>18</v>
      </c>
      <c r="H10">
        <v>4.8224199050000003</v>
      </c>
      <c r="I10">
        <v>721</v>
      </c>
      <c r="J10">
        <v>52</v>
      </c>
      <c r="L10" s="2"/>
      <c r="N10" s="2" t="s">
        <v>13</v>
      </c>
    </row>
    <row r="11" spans="1:14" x14ac:dyDescent="0.3">
      <c r="A11" s="5" t="s">
        <v>20</v>
      </c>
      <c r="B11">
        <v>5</v>
      </c>
      <c r="C11">
        <v>17</v>
      </c>
      <c r="D11">
        <f>WEEKDAY(Table46[[#This Row],[Date]],2)</f>
        <v>3</v>
      </c>
      <c r="E11">
        <v>5.6919642860000002</v>
      </c>
      <c r="F11">
        <v>33.333333329999995</v>
      </c>
      <c r="G11">
        <v>12</v>
      </c>
      <c r="H11">
        <v>4.9966540259999999</v>
      </c>
      <c r="I11">
        <v>896</v>
      </c>
      <c r="J11">
        <v>51</v>
      </c>
      <c r="L11" s="2"/>
      <c r="N11" s="2" t="s">
        <v>14</v>
      </c>
    </row>
    <row r="12" spans="1:14" x14ac:dyDescent="0.3">
      <c r="A12" s="4" t="s">
        <v>21</v>
      </c>
      <c r="B12">
        <v>7</v>
      </c>
      <c r="C12">
        <v>19</v>
      </c>
      <c r="D12">
        <f>WEEKDAY(Table46[[#This Row],[Date]],2)</f>
        <v>4</v>
      </c>
      <c r="E12">
        <v>5.4732041049999998</v>
      </c>
      <c r="F12">
        <v>39.583333329999995</v>
      </c>
      <c r="G12">
        <v>12</v>
      </c>
      <c r="H12">
        <v>5.0755252039999998</v>
      </c>
      <c r="I12">
        <v>877</v>
      </c>
      <c r="J12">
        <v>48</v>
      </c>
      <c r="L12" s="2"/>
      <c r="N12" s="2" t="s">
        <v>15</v>
      </c>
    </row>
    <row r="13" spans="1:14" x14ac:dyDescent="0.3">
      <c r="A13" s="5" t="s">
        <v>22</v>
      </c>
      <c r="B13">
        <v>13</v>
      </c>
      <c r="C13">
        <v>23</v>
      </c>
      <c r="D13">
        <f>WEEKDAY(Table46[[#This Row],[Date]],2)</f>
        <v>5</v>
      </c>
      <c r="E13">
        <v>7.0496083550000002</v>
      </c>
      <c r="F13">
        <v>42.592592590000002</v>
      </c>
      <c r="G13">
        <v>10</v>
      </c>
      <c r="H13">
        <v>5.2123026670000003</v>
      </c>
      <c r="I13">
        <v>766</v>
      </c>
      <c r="J13">
        <v>54</v>
      </c>
      <c r="L13" s="2"/>
      <c r="N13" s="2" t="s">
        <v>16</v>
      </c>
    </row>
    <row r="14" spans="1:14" x14ac:dyDescent="0.3">
      <c r="A14" s="4" t="s">
        <v>23</v>
      </c>
      <c r="B14">
        <v>5</v>
      </c>
      <c r="C14">
        <v>20</v>
      </c>
      <c r="D14">
        <f>WEEKDAY(Table46[[#This Row],[Date]],2)</f>
        <v>6</v>
      </c>
      <c r="E14">
        <v>5.7367829019999999</v>
      </c>
      <c r="F14">
        <v>39.215686269999999</v>
      </c>
      <c r="G14">
        <v>15</v>
      </c>
      <c r="H14">
        <v>5.9484777519999996</v>
      </c>
      <c r="I14">
        <v>889</v>
      </c>
      <c r="J14">
        <v>51</v>
      </c>
      <c r="L14" s="2"/>
      <c r="N14" s="2" t="s">
        <v>17</v>
      </c>
    </row>
    <row r="15" spans="1:14" x14ac:dyDescent="0.3">
      <c r="A15" s="5" t="s">
        <v>24</v>
      </c>
      <c r="B15">
        <v>3</v>
      </c>
      <c r="C15">
        <v>20</v>
      </c>
      <c r="D15">
        <f>WEEKDAY(Table46[[#This Row],[Date]],2)</f>
        <v>7</v>
      </c>
      <c r="E15">
        <v>6.5248226950000001</v>
      </c>
      <c r="F15">
        <v>43.47826087</v>
      </c>
      <c r="G15">
        <v>17</v>
      </c>
      <c r="H15">
        <v>4.6433511160000007</v>
      </c>
      <c r="I15">
        <v>705</v>
      </c>
      <c r="J15">
        <v>46</v>
      </c>
      <c r="L15" s="2"/>
      <c r="N15" s="2" t="s">
        <v>18</v>
      </c>
    </row>
    <row r="16" spans="1:14" x14ac:dyDescent="0.3">
      <c r="A16" s="4" t="s">
        <v>25</v>
      </c>
      <c r="B16">
        <v>4</v>
      </c>
      <c r="C16">
        <v>18</v>
      </c>
      <c r="D16">
        <f>WEEKDAY(Table46[[#This Row],[Date]],2)</f>
        <v>1</v>
      </c>
      <c r="E16">
        <v>5.3107344629999993</v>
      </c>
      <c r="F16">
        <v>38.297872339999998</v>
      </c>
      <c r="G16">
        <v>14</v>
      </c>
      <c r="H16">
        <v>5.7549746390000003</v>
      </c>
      <c r="I16">
        <v>885</v>
      </c>
      <c r="J16">
        <v>47</v>
      </c>
      <c r="L16" s="2"/>
      <c r="N16" s="2" t="s">
        <v>19</v>
      </c>
    </row>
    <row r="17" spans="1:14" x14ac:dyDescent="0.3">
      <c r="A17" s="5" t="s">
        <v>26</v>
      </c>
      <c r="B17">
        <v>4</v>
      </c>
      <c r="C17">
        <v>20</v>
      </c>
      <c r="D17">
        <f>WEEKDAY(Table46[[#This Row],[Date]],2)</f>
        <v>2</v>
      </c>
      <c r="E17">
        <v>5.0111358570000002</v>
      </c>
      <c r="F17">
        <v>44.444444440000005</v>
      </c>
      <c r="G17">
        <v>16</v>
      </c>
      <c r="H17">
        <v>6.0074926409999998</v>
      </c>
      <c r="I17">
        <v>898</v>
      </c>
      <c r="J17">
        <v>45</v>
      </c>
      <c r="L17" s="2"/>
      <c r="N17" s="2" t="s">
        <v>20</v>
      </c>
    </row>
    <row r="18" spans="1:14" x14ac:dyDescent="0.3">
      <c r="A18" s="4" t="s">
        <v>27</v>
      </c>
      <c r="B18">
        <v>5</v>
      </c>
      <c r="C18">
        <v>23</v>
      </c>
      <c r="D18">
        <f>WEEKDAY(Table46[[#This Row],[Date]],2)</f>
        <v>3</v>
      </c>
      <c r="E18">
        <v>5.0167224080000006</v>
      </c>
      <c r="F18">
        <v>51.111111109999996</v>
      </c>
      <c r="G18">
        <v>18</v>
      </c>
      <c r="H18">
        <v>5.2526790419999996</v>
      </c>
      <c r="I18">
        <v>897</v>
      </c>
      <c r="J18">
        <v>45</v>
      </c>
      <c r="L18" s="2"/>
      <c r="N18" s="2" t="s">
        <v>21</v>
      </c>
    </row>
    <row r="19" spans="1:14" x14ac:dyDescent="0.3">
      <c r="A19" s="5" t="s">
        <v>28</v>
      </c>
      <c r="B19">
        <v>1</v>
      </c>
      <c r="C19">
        <v>18</v>
      </c>
      <c r="D19">
        <f>WEEKDAY(Table46[[#This Row],[Date]],2)</f>
        <v>4</v>
      </c>
      <c r="E19">
        <v>5.9564719359999998</v>
      </c>
      <c r="F19">
        <v>34.61538462</v>
      </c>
      <c r="G19">
        <v>17</v>
      </c>
      <c r="H19">
        <v>5.6304417930000001</v>
      </c>
      <c r="I19">
        <v>873</v>
      </c>
      <c r="J19">
        <v>52</v>
      </c>
      <c r="L19" s="2"/>
      <c r="N19" s="2" t="s">
        <v>22</v>
      </c>
    </row>
    <row r="20" spans="1:14" x14ac:dyDescent="0.3">
      <c r="A20" s="4" t="s">
        <v>29</v>
      </c>
      <c r="B20">
        <v>6</v>
      </c>
      <c r="C20">
        <v>20</v>
      </c>
      <c r="D20">
        <f>WEEKDAY(Table46[[#This Row],[Date]],2)</f>
        <v>5</v>
      </c>
      <c r="E20">
        <v>5.3571428570000004</v>
      </c>
      <c r="F20">
        <v>44.444444440000005</v>
      </c>
      <c r="G20">
        <v>14</v>
      </c>
      <c r="H20">
        <v>5.1787916149999997</v>
      </c>
      <c r="I20">
        <v>840</v>
      </c>
      <c r="J20">
        <v>45</v>
      </c>
      <c r="L20" s="2"/>
      <c r="N20" s="2" t="s">
        <v>23</v>
      </c>
    </row>
    <row r="21" spans="1:14" x14ac:dyDescent="0.3">
      <c r="A21" s="5" t="s">
        <v>30</v>
      </c>
      <c r="B21">
        <v>4</v>
      </c>
      <c r="C21">
        <v>17</v>
      </c>
      <c r="D21">
        <f>WEEKDAY(Table46[[#This Row],[Date]],2)</f>
        <v>6</v>
      </c>
      <c r="E21">
        <v>5.5012224940000003</v>
      </c>
      <c r="F21">
        <v>37.777777780000001</v>
      </c>
      <c r="G21">
        <v>13</v>
      </c>
      <c r="H21">
        <v>5.0242614090000002</v>
      </c>
      <c r="I21">
        <v>818</v>
      </c>
      <c r="J21">
        <v>45</v>
      </c>
      <c r="L21" s="2"/>
      <c r="N21" s="2" t="s">
        <v>24</v>
      </c>
    </row>
    <row r="22" spans="1:14" x14ac:dyDescent="0.3">
      <c r="A22" s="4" t="s">
        <v>31</v>
      </c>
      <c r="B22">
        <v>10</v>
      </c>
      <c r="C22">
        <v>20</v>
      </c>
      <c r="D22">
        <f>WEEKDAY(Table46[[#This Row],[Date]],2)</f>
        <v>7</v>
      </c>
      <c r="E22">
        <v>5.4022988510000003</v>
      </c>
      <c r="F22">
        <v>42.553191489999996</v>
      </c>
      <c r="G22">
        <v>10</v>
      </c>
      <c r="H22">
        <v>6.086469847</v>
      </c>
      <c r="I22">
        <v>870</v>
      </c>
      <c r="J22">
        <v>47</v>
      </c>
      <c r="L22" s="2"/>
      <c r="N22" s="2" t="s">
        <v>25</v>
      </c>
    </row>
    <row r="23" spans="1:14" x14ac:dyDescent="0.3">
      <c r="A23" s="5" t="s">
        <v>32</v>
      </c>
      <c r="B23">
        <v>3</v>
      </c>
      <c r="C23">
        <v>20</v>
      </c>
      <c r="D23">
        <f>WEEKDAY(Table46[[#This Row],[Date]],2)</f>
        <v>1</v>
      </c>
      <c r="E23">
        <v>6.4207650269999998</v>
      </c>
      <c r="F23">
        <v>42.553191489999996</v>
      </c>
      <c r="G23">
        <v>17</v>
      </c>
      <c r="H23">
        <v>4.8412698409999999</v>
      </c>
      <c r="I23">
        <v>732</v>
      </c>
      <c r="J23">
        <v>47</v>
      </c>
      <c r="L23" s="2"/>
      <c r="N23" s="2" t="s">
        <v>26</v>
      </c>
    </row>
    <row r="24" spans="1:14" x14ac:dyDescent="0.3">
      <c r="A24" s="4" t="s">
        <v>33</v>
      </c>
      <c r="B24">
        <v>8</v>
      </c>
      <c r="C24">
        <v>18</v>
      </c>
      <c r="D24">
        <f>WEEKDAY(Table46[[#This Row],[Date]],2)</f>
        <v>2</v>
      </c>
      <c r="E24">
        <v>5.7571964959999997</v>
      </c>
      <c r="F24">
        <v>39.130434780000002</v>
      </c>
      <c r="G24">
        <v>10</v>
      </c>
      <c r="H24">
        <v>4.91480593</v>
      </c>
      <c r="I24">
        <v>799</v>
      </c>
      <c r="J24">
        <v>46</v>
      </c>
      <c r="L24" s="2"/>
      <c r="N24" s="2" t="s">
        <v>27</v>
      </c>
    </row>
    <row r="25" spans="1:14" x14ac:dyDescent="0.3">
      <c r="A25" s="5" t="s">
        <v>34</v>
      </c>
      <c r="B25">
        <v>5</v>
      </c>
      <c r="C25">
        <v>16</v>
      </c>
      <c r="D25">
        <f>WEEKDAY(Table46[[#This Row],[Date]],2)</f>
        <v>3</v>
      </c>
      <c r="E25">
        <v>5.9186189889999996</v>
      </c>
      <c r="F25">
        <v>33.333333329999995</v>
      </c>
      <c r="G25">
        <v>11</v>
      </c>
      <c r="H25">
        <v>5.1112371589999999</v>
      </c>
      <c r="I25">
        <v>811</v>
      </c>
      <c r="J25">
        <v>48</v>
      </c>
      <c r="L25" s="2"/>
      <c r="N25" s="2" t="s">
        <v>28</v>
      </c>
    </row>
    <row r="26" spans="1:14" x14ac:dyDescent="0.3">
      <c r="A26" s="4" t="s">
        <v>35</v>
      </c>
      <c r="B26">
        <v>5</v>
      </c>
      <c r="C26">
        <v>18</v>
      </c>
      <c r="D26">
        <f>WEEKDAY(Table46[[#This Row],[Date]],2)</f>
        <v>4</v>
      </c>
      <c r="E26">
        <v>6.1611374410000002</v>
      </c>
      <c r="F26">
        <v>34.61538462</v>
      </c>
      <c r="G26">
        <v>13</v>
      </c>
      <c r="H26">
        <v>5.7748888130000005</v>
      </c>
      <c r="I26">
        <v>844</v>
      </c>
      <c r="J26">
        <v>52</v>
      </c>
      <c r="L26" s="2"/>
      <c r="N26" s="2" t="s">
        <v>29</v>
      </c>
    </row>
    <row r="27" spans="1:14" x14ac:dyDescent="0.3">
      <c r="A27" s="5" t="s">
        <v>36</v>
      </c>
      <c r="B27">
        <v>1</v>
      </c>
      <c r="C27">
        <v>19</v>
      </c>
      <c r="D27">
        <f>WEEKDAY(Table46[[#This Row],[Date]],2)</f>
        <v>5</v>
      </c>
      <c r="E27">
        <v>5.8125741399999997</v>
      </c>
      <c r="F27">
        <v>38.775510199999999</v>
      </c>
      <c r="G27">
        <v>18</v>
      </c>
      <c r="H27">
        <v>4.8762147149999997</v>
      </c>
      <c r="I27">
        <v>843</v>
      </c>
      <c r="J27">
        <v>49</v>
      </c>
      <c r="L27" s="2"/>
      <c r="N27" s="2" t="s">
        <v>30</v>
      </c>
    </row>
    <row r="28" spans="1:14" x14ac:dyDescent="0.3">
      <c r="A28" s="4" t="s">
        <v>37</v>
      </c>
      <c r="B28">
        <v>3</v>
      </c>
      <c r="C28">
        <v>17</v>
      </c>
      <c r="D28">
        <f>WEEKDAY(Table46[[#This Row],[Date]],2)</f>
        <v>6</v>
      </c>
      <c r="E28">
        <v>5.039193729</v>
      </c>
      <c r="F28">
        <v>37.777777780000001</v>
      </c>
      <c r="G28">
        <v>14</v>
      </c>
      <c r="H28">
        <v>5.3701365089999999</v>
      </c>
      <c r="I28">
        <v>893</v>
      </c>
      <c r="J28">
        <v>45</v>
      </c>
      <c r="L28" s="2"/>
      <c r="N28" s="2" t="s">
        <v>31</v>
      </c>
    </row>
    <row r="29" spans="1:14" x14ac:dyDescent="0.3">
      <c r="A29" s="5" t="s">
        <v>38</v>
      </c>
      <c r="B29">
        <v>9</v>
      </c>
      <c r="C29">
        <v>23</v>
      </c>
      <c r="D29">
        <f>WEEKDAY(Table46[[#This Row],[Date]],2)</f>
        <v>7</v>
      </c>
      <c r="E29">
        <v>5.9701492539999998</v>
      </c>
      <c r="F29">
        <v>47.916666670000005</v>
      </c>
      <c r="G29">
        <v>14</v>
      </c>
      <c r="H29">
        <v>5.3546453549999997</v>
      </c>
      <c r="I29">
        <v>804</v>
      </c>
      <c r="J29">
        <v>48</v>
      </c>
      <c r="L29" s="2"/>
      <c r="N29" s="2" t="s">
        <v>32</v>
      </c>
    </row>
    <row r="30" spans="1:14" x14ac:dyDescent="0.3">
      <c r="A30" s="4" t="s">
        <v>39</v>
      </c>
      <c r="B30">
        <v>4</v>
      </c>
      <c r="C30">
        <v>17</v>
      </c>
      <c r="D30">
        <f>WEEKDAY(Table46[[#This Row],[Date]],2)</f>
        <v>1</v>
      </c>
      <c r="E30">
        <v>5.8895705520000003</v>
      </c>
      <c r="F30">
        <v>35.416666670000005</v>
      </c>
      <c r="G30">
        <v>13</v>
      </c>
      <c r="H30">
        <v>5.3004682619999999</v>
      </c>
      <c r="I30">
        <v>815</v>
      </c>
      <c r="J30">
        <v>48</v>
      </c>
      <c r="L30" s="2"/>
      <c r="N30" s="2" t="s">
        <v>33</v>
      </c>
    </row>
    <row r="31" spans="1:14" x14ac:dyDescent="0.3">
      <c r="A31" s="5" t="s">
        <v>40</v>
      </c>
      <c r="B31">
        <v>7</v>
      </c>
      <c r="C31">
        <v>20</v>
      </c>
      <c r="D31">
        <f>WEEKDAY(Table46[[#This Row],[Date]],2)</f>
        <v>2</v>
      </c>
      <c r="E31">
        <v>6.0794044669999998</v>
      </c>
      <c r="F31">
        <v>40.816326530000005</v>
      </c>
      <c r="G31">
        <v>13</v>
      </c>
      <c r="H31">
        <v>5.2562932049999995</v>
      </c>
      <c r="I31">
        <v>806</v>
      </c>
      <c r="J31">
        <v>49</v>
      </c>
      <c r="L31" s="2"/>
      <c r="N31" s="2" t="s">
        <v>34</v>
      </c>
    </row>
    <row r="32" spans="1:14" x14ac:dyDescent="0.3">
      <c r="A32" s="4" t="s">
        <v>9</v>
      </c>
      <c r="B32">
        <v>2</v>
      </c>
      <c r="C32">
        <v>20</v>
      </c>
      <c r="D32">
        <f>WEEKDAY(Table46[[#This Row],[Date]],2)</f>
        <v>1</v>
      </c>
      <c r="E32">
        <v>6.2849162009999997</v>
      </c>
      <c r="F32">
        <v>44.444444440000005</v>
      </c>
      <c r="G32">
        <v>18</v>
      </c>
      <c r="H32">
        <v>4.0042503219999999</v>
      </c>
      <c r="I32">
        <v>716</v>
      </c>
      <c r="J32">
        <v>45</v>
      </c>
      <c r="L32" s="2"/>
      <c r="N32" s="2" t="s">
        <v>35</v>
      </c>
    </row>
    <row r="33" spans="1:16" x14ac:dyDescent="0.3">
      <c r="A33" s="5" t="s">
        <v>12</v>
      </c>
      <c r="B33">
        <v>2</v>
      </c>
      <c r="C33">
        <v>15</v>
      </c>
      <c r="D33">
        <f>WEEKDAY(Table46[[#This Row],[Date]],2)</f>
        <v>2</v>
      </c>
      <c r="E33">
        <v>6.5734265730000008</v>
      </c>
      <c r="F33">
        <v>31.914893620000001</v>
      </c>
      <c r="G33">
        <v>13</v>
      </c>
      <c r="H33">
        <v>4.3600219529999995</v>
      </c>
      <c r="I33">
        <v>715</v>
      </c>
      <c r="J33">
        <v>47</v>
      </c>
      <c r="L33" s="2"/>
      <c r="N33" s="2" t="s">
        <v>36</v>
      </c>
    </row>
    <row r="34" spans="1:16" x14ac:dyDescent="0.3">
      <c r="A34" s="4" t="s">
        <v>13</v>
      </c>
      <c r="B34">
        <v>7</v>
      </c>
      <c r="C34">
        <v>18</v>
      </c>
      <c r="D34">
        <f>WEEKDAY(Table46[[#This Row],[Date]],2)</f>
        <v>3</v>
      </c>
      <c r="E34">
        <v>6.6084788029999997</v>
      </c>
      <c r="F34">
        <v>33.962264149999996</v>
      </c>
      <c r="G34">
        <v>11</v>
      </c>
      <c r="H34">
        <v>4.8547215499999998</v>
      </c>
      <c r="I34">
        <v>802</v>
      </c>
      <c r="J34">
        <v>53</v>
      </c>
      <c r="L34" s="2"/>
      <c r="N34" s="2" t="s">
        <v>37</v>
      </c>
    </row>
    <row r="35" spans="1:16" x14ac:dyDescent="0.3">
      <c r="A35" s="5" t="s">
        <v>14</v>
      </c>
      <c r="B35">
        <v>2</v>
      </c>
      <c r="C35">
        <v>15</v>
      </c>
      <c r="D35">
        <f>WEEKDAY(Table46[[#This Row],[Date]],2)</f>
        <v>4</v>
      </c>
      <c r="E35">
        <v>6.5512978989999997</v>
      </c>
      <c r="F35">
        <v>28.301886790000001</v>
      </c>
      <c r="G35">
        <v>13</v>
      </c>
      <c r="H35">
        <v>5.0912523600000004</v>
      </c>
      <c r="I35">
        <v>809</v>
      </c>
      <c r="J35">
        <v>53</v>
      </c>
      <c r="L35" s="2"/>
      <c r="N35" s="2" t="s">
        <v>38</v>
      </c>
    </row>
    <row r="36" spans="1:16" x14ac:dyDescent="0.3">
      <c r="A36" s="4" t="s">
        <v>15</v>
      </c>
      <c r="B36">
        <v>4</v>
      </c>
      <c r="C36">
        <v>16</v>
      </c>
      <c r="D36">
        <f>WEEKDAY(Table46[[#This Row],[Date]],2)</f>
        <v>5</v>
      </c>
      <c r="E36">
        <v>5.7870370370000002</v>
      </c>
      <c r="F36">
        <v>32</v>
      </c>
      <c r="G36">
        <v>12</v>
      </c>
      <c r="H36">
        <v>5.346865524</v>
      </c>
      <c r="I36">
        <v>864</v>
      </c>
      <c r="J36">
        <v>50</v>
      </c>
      <c r="L36" s="2"/>
      <c r="N36" s="2" t="s">
        <v>39</v>
      </c>
    </row>
    <row r="37" spans="1:16" x14ac:dyDescent="0.3">
      <c r="A37" s="5" t="s">
        <v>16</v>
      </c>
      <c r="B37">
        <v>5</v>
      </c>
      <c r="C37">
        <v>18</v>
      </c>
      <c r="D37">
        <f>WEEKDAY(Table46[[#This Row],[Date]],2)</f>
        <v>6</v>
      </c>
      <c r="E37">
        <v>7.222222222000001</v>
      </c>
      <c r="F37">
        <v>34.61538462</v>
      </c>
      <c r="G37">
        <v>13</v>
      </c>
      <c r="H37">
        <v>4.6118370479999999</v>
      </c>
      <c r="I37">
        <v>720</v>
      </c>
      <c r="J37">
        <v>52</v>
      </c>
      <c r="L37" s="2"/>
      <c r="N37" s="2" t="s">
        <v>40</v>
      </c>
    </row>
    <row r="38" spans="1:16" x14ac:dyDescent="0.3">
      <c r="A38" s="4" t="s">
        <v>17</v>
      </c>
      <c r="B38">
        <v>8</v>
      </c>
      <c r="C38">
        <v>19</v>
      </c>
      <c r="D38">
        <f>WEEKDAY(Table46[[#This Row],[Date]],2)</f>
        <v>7</v>
      </c>
      <c r="E38">
        <v>5.6287425149999999</v>
      </c>
      <c r="F38">
        <v>40.425531910000004</v>
      </c>
      <c r="G38">
        <v>11</v>
      </c>
      <c r="H38">
        <v>4.7659817350000004</v>
      </c>
      <c r="I38">
        <v>835</v>
      </c>
      <c r="J38">
        <v>47</v>
      </c>
      <c r="N38" s="2" t="s">
        <v>51</v>
      </c>
    </row>
    <row r="39" spans="1:16" x14ac:dyDescent="0.3">
      <c r="A39" s="5" t="s">
        <v>18</v>
      </c>
      <c r="B39">
        <v>0</v>
      </c>
      <c r="C39">
        <v>19</v>
      </c>
      <c r="D39">
        <f>WEEKDAY(Table46[[#This Row],[Date]],2)</f>
        <v>1</v>
      </c>
      <c r="E39">
        <v>5.769230769</v>
      </c>
      <c r="F39">
        <v>39.583333329999995</v>
      </c>
      <c r="G39">
        <v>19</v>
      </c>
      <c r="H39">
        <v>5.0412021330000005</v>
      </c>
      <c r="I39">
        <v>832</v>
      </c>
      <c r="J39">
        <v>48</v>
      </c>
    </row>
    <row r="40" spans="1:16" x14ac:dyDescent="0.3">
      <c r="A40" s="4" t="s">
        <v>19</v>
      </c>
      <c r="B40">
        <v>9</v>
      </c>
      <c r="C40">
        <v>19</v>
      </c>
      <c r="D40">
        <f>WEEKDAY(Table46[[#This Row],[Date]],2)</f>
        <v>2</v>
      </c>
      <c r="E40">
        <v>5.2325581400000001</v>
      </c>
      <c r="F40">
        <v>42.222222219999999</v>
      </c>
      <c r="G40">
        <v>10</v>
      </c>
      <c r="H40">
        <v>5.7085960839999998</v>
      </c>
      <c r="I40">
        <v>860</v>
      </c>
      <c r="J40">
        <v>45</v>
      </c>
      <c r="O40" s="1" t="s">
        <v>50</v>
      </c>
      <c r="P40" t="s">
        <v>97</v>
      </c>
    </row>
    <row r="41" spans="1:16" x14ac:dyDescent="0.3">
      <c r="A41" s="5" t="s">
        <v>20</v>
      </c>
      <c r="B41">
        <v>5</v>
      </c>
      <c r="C41">
        <v>20</v>
      </c>
      <c r="D41">
        <f>WEEKDAY(Table46[[#This Row],[Date]],2)</f>
        <v>3</v>
      </c>
      <c r="E41">
        <v>5.6029232640000002</v>
      </c>
      <c r="F41">
        <v>43.47826087</v>
      </c>
      <c r="G41">
        <v>15</v>
      </c>
      <c r="H41">
        <v>5.1108067730000002</v>
      </c>
      <c r="I41">
        <v>821</v>
      </c>
      <c r="J41">
        <v>46</v>
      </c>
      <c r="O41" s="2" t="s">
        <v>9</v>
      </c>
      <c r="P41">
        <v>72.549019610000002</v>
      </c>
    </row>
    <row r="42" spans="1:16" x14ac:dyDescent="0.3">
      <c r="A42" s="4" t="s">
        <v>21</v>
      </c>
      <c r="B42">
        <v>0</v>
      </c>
      <c r="C42">
        <v>16</v>
      </c>
      <c r="D42">
        <f>WEEKDAY(Table46[[#This Row],[Date]],2)</f>
        <v>4</v>
      </c>
      <c r="E42">
        <v>5.4878048780000004</v>
      </c>
      <c r="F42">
        <v>35.555555560000002</v>
      </c>
      <c r="G42">
        <v>16</v>
      </c>
      <c r="H42">
        <v>4.9769361500000002</v>
      </c>
      <c r="I42">
        <v>820</v>
      </c>
      <c r="J42">
        <v>45</v>
      </c>
      <c r="O42" s="2" t="s">
        <v>12</v>
      </c>
      <c r="P42">
        <v>62.711864409999997</v>
      </c>
    </row>
    <row r="43" spans="1:16" x14ac:dyDescent="0.3">
      <c r="A43" s="5" t="s">
        <v>22</v>
      </c>
      <c r="B43">
        <v>2</v>
      </c>
      <c r="C43">
        <v>18</v>
      </c>
      <c r="D43">
        <f>WEEKDAY(Table46[[#This Row],[Date]],2)</f>
        <v>5</v>
      </c>
      <c r="E43">
        <v>7.1629213479999994</v>
      </c>
      <c r="F43">
        <v>35.294117650000004</v>
      </c>
      <c r="G43">
        <v>16</v>
      </c>
      <c r="H43">
        <v>5.0600525899999997</v>
      </c>
      <c r="I43">
        <v>712</v>
      </c>
      <c r="J43">
        <v>51</v>
      </c>
      <c r="O43" s="2" t="s">
        <v>13</v>
      </c>
      <c r="P43">
        <v>58.18181818</v>
      </c>
    </row>
    <row r="44" spans="1:16" x14ac:dyDescent="0.3">
      <c r="A44" s="4" t="s">
        <v>23</v>
      </c>
      <c r="B44">
        <v>5</v>
      </c>
      <c r="C44">
        <v>22</v>
      </c>
      <c r="D44">
        <f>WEEKDAY(Table46[[#This Row],[Date]],2)</f>
        <v>6</v>
      </c>
      <c r="E44">
        <v>5.0732807219999998</v>
      </c>
      <c r="F44">
        <v>48.888888889999997</v>
      </c>
      <c r="G44">
        <v>17</v>
      </c>
      <c r="H44">
        <v>6.2049667719999997</v>
      </c>
      <c r="I44">
        <v>887</v>
      </c>
      <c r="J44">
        <v>45</v>
      </c>
      <c r="O44" s="2" t="s">
        <v>14</v>
      </c>
      <c r="P44">
        <v>72.549019610000002</v>
      </c>
    </row>
    <row r="45" spans="1:16" x14ac:dyDescent="0.3">
      <c r="A45" s="5" t="s">
        <v>24</v>
      </c>
      <c r="B45">
        <v>9</v>
      </c>
      <c r="C45">
        <v>21</v>
      </c>
      <c r="D45">
        <f>WEEKDAY(Table46[[#This Row],[Date]],2)</f>
        <v>7</v>
      </c>
      <c r="E45">
        <v>5.7919621750000001</v>
      </c>
      <c r="F45">
        <v>42.857142860000003</v>
      </c>
      <c r="G45">
        <v>12</v>
      </c>
      <c r="H45">
        <v>5.0573888089999999</v>
      </c>
      <c r="I45">
        <v>846</v>
      </c>
      <c r="J45">
        <v>49</v>
      </c>
      <c r="O45" s="2" t="s">
        <v>15</v>
      </c>
      <c r="P45">
        <v>68.518518520000001</v>
      </c>
    </row>
    <row r="46" spans="1:16" x14ac:dyDescent="0.3">
      <c r="A46" s="4" t="s">
        <v>25</v>
      </c>
      <c r="B46">
        <v>9</v>
      </c>
      <c r="C46">
        <v>21</v>
      </c>
      <c r="D46">
        <f>WEEKDAY(Table46[[#This Row],[Date]],2)</f>
        <v>1</v>
      </c>
      <c r="E46">
        <v>6.2927496580000009</v>
      </c>
      <c r="F46">
        <v>45.652173910000002</v>
      </c>
      <c r="G46">
        <v>12</v>
      </c>
      <c r="H46">
        <v>5.1660777390000003</v>
      </c>
      <c r="I46">
        <v>731</v>
      </c>
      <c r="J46">
        <v>46</v>
      </c>
      <c r="O46" s="2" t="s">
        <v>16</v>
      </c>
      <c r="P46">
        <v>60.784313729999994</v>
      </c>
    </row>
    <row r="47" spans="1:16" x14ac:dyDescent="0.3">
      <c r="A47" s="5" t="s">
        <v>26</v>
      </c>
      <c r="B47">
        <v>1</v>
      </c>
      <c r="C47">
        <v>15</v>
      </c>
      <c r="D47">
        <f>WEEKDAY(Table46[[#This Row],[Date]],2)</f>
        <v>2</v>
      </c>
      <c r="E47">
        <v>6.5530799479999997</v>
      </c>
      <c r="F47">
        <v>30</v>
      </c>
      <c r="G47">
        <v>14</v>
      </c>
      <c r="H47">
        <v>5.0369685769999997</v>
      </c>
      <c r="I47">
        <v>763</v>
      </c>
      <c r="J47">
        <v>50</v>
      </c>
      <c r="O47" s="2" t="s">
        <v>17</v>
      </c>
      <c r="P47">
        <v>78</v>
      </c>
    </row>
    <row r="48" spans="1:16" x14ac:dyDescent="0.3">
      <c r="A48" s="4" t="s">
        <v>27</v>
      </c>
      <c r="B48">
        <v>7</v>
      </c>
      <c r="C48">
        <v>22</v>
      </c>
      <c r="D48">
        <f>WEEKDAY(Table46[[#This Row],[Date]],2)</f>
        <v>3</v>
      </c>
      <c r="E48">
        <v>5.2690582959999999</v>
      </c>
      <c r="F48">
        <v>46.808510640000002</v>
      </c>
      <c r="G48">
        <v>15</v>
      </c>
      <c r="H48">
        <v>6.2116991639999997</v>
      </c>
      <c r="I48">
        <v>892</v>
      </c>
      <c r="J48">
        <v>47</v>
      </c>
      <c r="O48" s="2" t="s">
        <v>18</v>
      </c>
      <c r="P48">
        <v>68</v>
      </c>
    </row>
    <row r="49" spans="1:16" x14ac:dyDescent="0.3">
      <c r="A49" s="5" t="s">
        <v>28</v>
      </c>
      <c r="B49">
        <v>0</v>
      </c>
      <c r="C49">
        <v>16</v>
      </c>
      <c r="D49">
        <f>WEEKDAY(Table46[[#This Row],[Date]],2)</f>
        <v>4</v>
      </c>
      <c r="E49">
        <v>6.8268015169999998</v>
      </c>
      <c r="F49">
        <v>29.629629629999997</v>
      </c>
      <c r="G49">
        <v>16</v>
      </c>
      <c r="H49">
        <v>5.4420364640000001</v>
      </c>
      <c r="I49">
        <v>791</v>
      </c>
      <c r="J49">
        <v>54</v>
      </c>
      <c r="O49" s="2" t="s">
        <v>19</v>
      </c>
      <c r="P49">
        <v>66.666666669999998</v>
      </c>
    </row>
    <row r="50" spans="1:16" x14ac:dyDescent="0.3">
      <c r="A50" s="4" t="s">
        <v>29</v>
      </c>
      <c r="B50">
        <v>8</v>
      </c>
      <c r="C50">
        <v>18</v>
      </c>
      <c r="D50">
        <f>WEEKDAY(Table46[[#This Row],[Date]],2)</f>
        <v>5</v>
      </c>
      <c r="E50">
        <v>5.8823529409999997</v>
      </c>
      <c r="F50">
        <v>38.297872339999998</v>
      </c>
      <c r="G50">
        <v>10</v>
      </c>
      <c r="H50">
        <v>5.5648418999999993</v>
      </c>
      <c r="I50">
        <v>799</v>
      </c>
      <c r="J50">
        <v>47</v>
      </c>
      <c r="O50" s="2" t="s">
        <v>20</v>
      </c>
      <c r="P50">
        <v>50</v>
      </c>
    </row>
    <row r="51" spans="1:16" x14ac:dyDescent="0.3">
      <c r="A51" s="5" t="s">
        <v>30</v>
      </c>
      <c r="B51">
        <v>6</v>
      </c>
      <c r="C51">
        <v>16</v>
      </c>
      <c r="D51">
        <f>WEEKDAY(Table46[[#This Row],[Date]],2)</f>
        <v>6</v>
      </c>
      <c r="E51">
        <v>5.6792873049999999</v>
      </c>
      <c r="F51">
        <v>31.372549020000001</v>
      </c>
      <c r="G51">
        <v>10</v>
      </c>
      <c r="H51">
        <v>5.3563972560000002</v>
      </c>
      <c r="I51">
        <v>898</v>
      </c>
      <c r="J51">
        <v>51</v>
      </c>
      <c r="O51" s="2" t="s">
        <v>21</v>
      </c>
      <c r="P51">
        <v>51.724137930000005</v>
      </c>
    </row>
    <row r="52" spans="1:16" x14ac:dyDescent="0.3">
      <c r="A52" s="4" t="s">
        <v>31</v>
      </c>
      <c r="B52">
        <v>4</v>
      </c>
      <c r="C52">
        <v>18</v>
      </c>
      <c r="D52">
        <f>WEEKDAY(Table46[[#This Row],[Date]],2)</f>
        <v>7</v>
      </c>
      <c r="E52">
        <v>6.1170212770000001</v>
      </c>
      <c r="F52">
        <v>39.130434780000002</v>
      </c>
      <c r="G52">
        <v>14</v>
      </c>
      <c r="H52">
        <v>4.3794770249999999</v>
      </c>
      <c r="I52">
        <v>752</v>
      </c>
      <c r="J52">
        <v>46</v>
      </c>
      <c r="O52" s="2" t="s">
        <v>22</v>
      </c>
      <c r="P52">
        <v>60.784313729999994</v>
      </c>
    </row>
    <row r="53" spans="1:16" x14ac:dyDescent="0.3">
      <c r="A53" s="5" t="s">
        <v>32</v>
      </c>
      <c r="B53">
        <v>8</v>
      </c>
      <c r="C53">
        <v>19</v>
      </c>
      <c r="D53">
        <f>WEEKDAY(Table46[[#This Row],[Date]],2)</f>
        <v>1</v>
      </c>
      <c r="E53">
        <v>5.7527539779999994</v>
      </c>
      <c r="F53">
        <v>40.425531910000004</v>
      </c>
      <c r="G53">
        <v>11</v>
      </c>
      <c r="H53">
        <v>5.5344804230000006</v>
      </c>
      <c r="I53">
        <v>817</v>
      </c>
      <c r="J53">
        <v>47</v>
      </c>
      <c r="O53" s="2" t="s">
        <v>23</v>
      </c>
      <c r="P53">
        <v>54.901960780000003</v>
      </c>
    </row>
    <row r="54" spans="1:16" x14ac:dyDescent="0.3">
      <c r="A54" s="4" t="s">
        <v>33</v>
      </c>
      <c r="B54">
        <v>0</v>
      </c>
      <c r="C54">
        <v>17</v>
      </c>
      <c r="D54">
        <f>WEEKDAY(Table46[[#This Row],[Date]],2)</f>
        <v>2</v>
      </c>
      <c r="E54">
        <v>6.157965194</v>
      </c>
      <c r="F54">
        <v>36.956521739999999</v>
      </c>
      <c r="G54">
        <v>17</v>
      </c>
      <c r="H54">
        <v>4.5960745709999999</v>
      </c>
      <c r="I54">
        <v>747</v>
      </c>
      <c r="J54">
        <v>46</v>
      </c>
      <c r="O54" s="2" t="s">
        <v>24</v>
      </c>
      <c r="P54">
        <v>57.575757580000001</v>
      </c>
    </row>
    <row r="55" spans="1:16" x14ac:dyDescent="0.3">
      <c r="A55" s="5" t="s">
        <v>34</v>
      </c>
      <c r="B55">
        <v>12</v>
      </c>
      <c r="C55">
        <v>22</v>
      </c>
      <c r="D55">
        <f>WEEKDAY(Table46[[#This Row],[Date]],2)</f>
        <v>3</v>
      </c>
      <c r="E55">
        <v>5.0675675679999994</v>
      </c>
      <c r="F55">
        <v>48.888888889999997</v>
      </c>
      <c r="G55">
        <v>10</v>
      </c>
      <c r="H55">
        <v>5.1412691060000002</v>
      </c>
      <c r="I55">
        <v>888</v>
      </c>
      <c r="J55">
        <v>45</v>
      </c>
      <c r="O55" s="2" t="s">
        <v>25</v>
      </c>
      <c r="P55">
        <v>71.153846149999993</v>
      </c>
    </row>
    <row r="56" spans="1:16" x14ac:dyDescent="0.3">
      <c r="A56" s="4" t="s">
        <v>35</v>
      </c>
      <c r="B56">
        <v>3</v>
      </c>
      <c r="C56">
        <v>17</v>
      </c>
      <c r="D56">
        <f>WEEKDAY(Table46[[#This Row],[Date]],2)</f>
        <v>4</v>
      </c>
      <c r="E56">
        <v>6.7924528299999993</v>
      </c>
      <c r="F56">
        <v>31.481481479999999</v>
      </c>
      <c r="G56">
        <v>14</v>
      </c>
      <c r="H56">
        <v>4.9311499809999999</v>
      </c>
      <c r="I56">
        <v>795</v>
      </c>
      <c r="J56">
        <v>54</v>
      </c>
      <c r="O56" s="2" t="s">
        <v>26</v>
      </c>
      <c r="P56">
        <v>57.999999999999993</v>
      </c>
    </row>
    <row r="57" spans="1:16" x14ac:dyDescent="0.3">
      <c r="A57" s="5" t="s">
        <v>36</v>
      </c>
      <c r="B57">
        <v>7</v>
      </c>
      <c r="C57">
        <v>17</v>
      </c>
      <c r="D57">
        <f>WEEKDAY(Table46[[#This Row],[Date]],2)</f>
        <v>5</v>
      </c>
      <c r="E57">
        <v>5.7851239669999996</v>
      </c>
      <c r="F57">
        <v>34.693877550000003</v>
      </c>
      <c r="G57">
        <v>10</v>
      </c>
      <c r="H57">
        <v>5.0281982779999996</v>
      </c>
      <c r="I57">
        <v>847</v>
      </c>
      <c r="J57">
        <v>49</v>
      </c>
      <c r="O57" s="2" t="s">
        <v>27</v>
      </c>
      <c r="P57">
        <v>71.153846149999993</v>
      </c>
    </row>
    <row r="58" spans="1:16" x14ac:dyDescent="0.3">
      <c r="A58" s="4" t="s">
        <v>37</v>
      </c>
      <c r="B58">
        <v>6</v>
      </c>
      <c r="C58">
        <v>24</v>
      </c>
      <c r="D58">
        <f>WEEKDAY(Table46[[#This Row],[Date]],2)</f>
        <v>6</v>
      </c>
      <c r="E58">
        <v>6.8920676200000006</v>
      </c>
      <c r="F58">
        <v>45.283018869999999</v>
      </c>
      <c r="G58">
        <v>18</v>
      </c>
      <c r="H58">
        <v>4.6409173199999998</v>
      </c>
      <c r="I58">
        <v>769</v>
      </c>
      <c r="J58">
        <v>53</v>
      </c>
      <c r="O58" s="2" t="s">
        <v>28</v>
      </c>
      <c r="P58">
        <v>52.727272729999996</v>
      </c>
    </row>
    <row r="59" spans="1:16" x14ac:dyDescent="0.3">
      <c r="A59" s="5" t="s">
        <v>38</v>
      </c>
      <c r="B59">
        <v>6</v>
      </c>
      <c r="C59">
        <v>17</v>
      </c>
      <c r="D59">
        <f>WEEKDAY(Table46[[#This Row],[Date]],2)</f>
        <v>7</v>
      </c>
      <c r="E59">
        <v>6.3549160669999996</v>
      </c>
      <c r="F59">
        <v>32.075471700000001</v>
      </c>
      <c r="G59">
        <v>11</v>
      </c>
      <c r="H59">
        <v>5.8645664860000002</v>
      </c>
      <c r="I59">
        <v>834</v>
      </c>
      <c r="J59">
        <v>53</v>
      </c>
      <c r="O59" s="2" t="s">
        <v>29</v>
      </c>
      <c r="P59">
        <v>59.090909089999997</v>
      </c>
    </row>
    <row r="60" spans="1:16" x14ac:dyDescent="0.3">
      <c r="A60" s="4" t="s">
        <v>39</v>
      </c>
      <c r="B60">
        <v>4</v>
      </c>
      <c r="C60">
        <v>16</v>
      </c>
      <c r="D60">
        <f>WEEKDAY(Table46[[#This Row],[Date]],2)</f>
        <v>1</v>
      </c>
      <c r="E60">
        <v>5.6116722780000003</v>
      </c>
      <c r="F60">
        <v>32</v>
      </c>
      <c r="G60">
        <v>12</v>
      </c>
      <c r="H60">
        <v>5.9790632129999999</v>
      </c>
      <c r="I60">
        <v>891</v>
      </c>
      <c r="J60">
        <v>50</v>
      </c>
      <c r="O60" s="2" t="s">
        <v>30</v>
      </c>
      <c r="P60">
        <v>62.264150939999993</v>
      </c>
    </row>
    <row r="61" spans="1:16" x14ac:dyDescent="0.3">
      <c r="A61" s="5" t="s">
        <v>40</v>
      </c>
      <c r="B61">
        <v>5</v>
      </c>
      <c r="C61">
        <v>16</v>
      </c>
      <c r="D61">
        <f>WEEKDAY(Table46[[#This Row],[Date]],2)</f>
        <v>2</v>
      </c>
      <c r="E61">
        <v>6.4102564099999997</v>
      </c>
      <c r="F61">
        <v>35.555555560000002</v>
      </c>
      <c r="G61">
        <v>11</v>
      </c>
      <c r="H61">
        <v>4.0368027600000005</v>
      </c>
      <c r="I61">
        <v>702</v>
      </c>
      <c r="J61">
        <v>45</v>
      </c>
      <c r="O61" s="2" t="s">
        <v>31</v>
      </c>
      <c r="P61">
        <v>55.072463769999999</v>
      </c>
    </row>
    <row r="62" spans="1:16" x14ac:dyDescent="0.3">
      <c r="A62" s="4" t="s">
        <v>9</v>
      </c>
      <c r="B62">
        <v>3</v>
      </c>
      <c r="C62">
        <v>17</v>
      </c>
      <c r="D62">
        <f>WEEKDAY(Table46[[#This Row],[Date]],2)</f>
        <v>1</v>
      </c>
      <c r="E62">
        <v>6.8435754190000004</v>
      </c>
      <c r="F62">
        <v>34.693877550000003</v>
      </c>
      <c r="G62">
        <v>14</v>
      </c>
      <c r="H62">
        <v>4.1722510339999994</v>
      </c>
      <c r="I62">
        <v>716</v>
      </c>
      <c r="J62">
        <v>49</v>
      </c>
      <c r="O62" s="2" t="s">
        <v>32</v>
      </c>
      <c r="P62">
        <v>66.666666669999998</v>
      </c>
    </row>
    <row r="63" spans="1:16" x14ac:dyDescent="0.3">
      <c r="A63" s="5" t="s">
        <v>12</v>
      </c>
      <c r="B63">
        <v>1</v>
      </c>
      <c r="C63">
        <v>18</v>
      </c>
      <c r="D63">
        <f>WEEKDAY(Table46[[#This Row],[Date]],2)</f>
        <v>2</v>
      </c>
      <c r="E63">
        <v>6.7142857139999998</v>
      </c>
      <c r="F63">
        <v>38.297872339999998</v>
      </c>
      <c r="G63">
        <v>17</v>
      </c>
      <c r="H63">
        <v>3.9949777419999997</v>
      </c>
      <c r="I63">
        <v>700</v>
      </c>
      <c r="J63">
        <v>47</v>
      </c>
      <c r="O63" s="2" t="s">
        <v>33</v>
      </c>
      <c r="P63">
        <v>70.909090910000003</v>
      </c>
    </row>
    <row r="64" spans="1:16" x14ac:dyDescent="0.3">
      <c r="A64" s="4" t="s">
        <v>13</v>
      </c>
      <c r="B64">
        <v>3</v>
      </c>
      <c r="C64">
        <v>17</v>
      </c>
      <c r="D64">
        <f>WEEKDAY(Table46[[#This Row],[Date]],2)</f>
        <v>3</v>
      </c>
      <c r="E64">
        <v>5.4502369670000004</v>
      </c>
      <c r="F64">
        <v>36.956521739999999</v>
      </c>
      <c r="G64">
        <v>14</v>
      </c>
      <c r="H64">
        <v>5.1932069900000002</v>
      </c>
      <c r="I64">
        <v>844</v>
      </c>
      <c r="J64">
        <v>46</v>
      </c>
      <c r="O64" s="2" t="s">
        <v>34</v>
      </c>
      <c r="P64">
        <v>65.38461538</v>
      </c>
    </row>
    <row r="65" spans="1:16" x14ac:dyDescent="0.3">
      <c r="A65" s="5" t="s">
        <v>14</v>
      </c>
      <c r="B65">
        <v>6</v>
      </c>
      <c r="C65">
        <v>21</v>
      </c>
      <c r="D65">
        <f>WEEKDAY(Table46[[#This Row],[Date]],2)</f>
        <v>4</v>
      </c>
      <c r="E65">
        <v>6.6147859919999998</v>
      </c>
      <c r="F65">
        <v>41.176470590000001</v>
      </c>
      <c r="G65">
        <v>15</v>
      </c>
      <c r="H65">
        <v>5.2829930110000003</v>
      </c>
      <c r="I65">
        <v>771</v>
      </c>
      <c r="J65">
        <v>51</v>
      </c>
      <c r="O65" s="2" t="s">
        <v>35</v>
      </c>
      <c r="P65">
        <v>73.07692308</v>
      </c>
    </row>
    <row r="66" spans="1:16" x14ac:dyDescent="0.3">
      <c r="A66" s="4" t="s">
        <v>15</v>
      </c>
      <c r="B66">
        <v>4</v>
      </c>
      <c r="C66">
        <v>16</v>
      </c>
      <c r="D66">
        <f>WEEKDAY(Table46[[#This Row],[Date]],2)</f>
        <v>5</v>
      </c>
      <c r="E66">
        <v>5.562422744</v>
      </c>
      <c r="F66">
        <v>35.555555560000002</v>
      </c>
      <c r="G66">
        <v>12</v>
      </c>
      <c r="H66">
        <v>4.6334478810000004</v>
      </c>
      <c r="I66">
        <v>809</v>
      </c>
      <c r="J66">
        <v>45</v>
      </c>
      <c r="O66" s="2" t="s">
        <v>36</v>
      </c>
      <c r="P66">
        <v>74.509803919999996</v>
      </c>
    </row>
    <row r="67" spans="1:16" x14ac:dyDescent="0.3">
      <c r="A67" s="5" t="s">
        <v>16</v>
      </c>
      <c r="B67">
        <v>8</v>
      </c>
      <c r="C67">
        <v>23</v>
      </c>
      <c r="D67">
        <f>WEEKDAY(Table46[[#This Row],[Date]],2)</f>
        <v>6</v>
      </c>
      <c r="E67">
        <v>6.1915887849999995</v>
      </c>
      <c r="F67">
        <v>43.396226419999998</v>
      </c>
      <c r="G67">
        <v>15</v>
      </c>
      <c r="H67">
        <v>5.432161442</v>
      </c>
      <c r="I67">
        <v>856</v>
      </c>
      <c r="J67">
        <v>53</v>
      </c>
      <c r="O67" s="2" t="s">
        <v>37</v>
      </c>
      <c r="P67">
        <v>66</v>
      </c>
    </row>
    <row r="68" spans="1:16" x14ac:dyDescent="0.3">
      <c r="A68" s="4" t="s">
        <v>17</v>
      </c>
      <c r="B68">
        <v>5</v>
      </c>
      <c r="C68">
        <v>15</v>
      </c>
      <c r="D68">
        <f>WEEKDAY(Table46[[#This Row],[Date]],2)</f>
        <v>7</v>
      </c>
      <c r="E68">
        <v>6.9541029209999996</v>
      </c>
      <c r="F68">
        <v>30</v>
      </c>
      <c r="G68">
        <v>10</v>
      </c>
      <c r="H68">
        <v>4.0062405969999997</v>
      </c>
      <c r="I68">
        <v>719</v>
      </c>
      <c r="J68">
        <v>50</v>
      </c>
      <c r="O68" s="2" t="s">
        <v>38</v>
      </c>
      <c r="P68">
        <v>59.375</v>
      </c>
    </row>
    <row r="69" spans="1:16" x14ac:dyDescent="0.3">
      <c r="A69" s="5" t="s">
        <v>18</v>
      </c>
      <c r="B69">
        <v>5</v>
      </c>
      <c r="C69">
        <v>23</v>
      </c>
      <c r="D69">
        <f>WEEKDAY(Table46[[#This Row],[Date]],2)</f>
        <v>1</v>
      </c>
      <c r="E69">
        <v>6.6582914569999998</v>
      </c>
      <c r="F69">
        <v>43.396226419999998</v>
      </c>
      <c r="G69">
        <v>18</v>
      </c>
      <c r="H69">
        <v>4.9659991269999999</v>
      </c>
      <c r="I69">
        <v>796</v>
      </c>
      <c r="J69">
        <v>53</v>
      </c>
      <c r="O69" s="2" t="s">
        <v>39</v>
      </c>
      <c r="P69">
        <v>69.230769229999993</v>
      </c>
    </row>
    <row r="70" spans="1:16" x14ac:dyDescent="0.3">
      <c r="A70" s="4" t="s">
        <v>19</v>
      </c>
      <c r="B70">
        <v>13</v>
      </c>
      <c r="C70">
        <v>24</v>
      </c>
      <c r="D70">
        <f>WEEKDAY(Table46[[#This Row],[Date]],2)</f>
        <v>2</v>
      </c>
      <c r="E70">
        <v>7.2207084469999998</v>
      </c>
      <c r="F70">
        <v>45.283018869999999</v>
      </c>
      <c r="G70">
        <v>11</v>
      </c>
      <c r="H70">
        <v>4.3695678060000001</v>
      </c>
      <c r="I70">
        <v>734</v>
      </c>
      <c r="J70">
        <v>53</v>
      </c>
      <c r="O70" s="2" t="s">
        <v>40</v>
      </c>
      <c r="P70">
        <v>64.150943400000003</v>
      </c>
    </row>
    <row r="71" spans="1:16" x14ac:dyDescent="0.3">
      <c r="A71" s="5" t="s">
        <v>20</v>
      </c>
      <c r="B71">
        <v>5</v>
      </c>
      <c r="C71">
        <v>23</v>
      </c>
      <c r="D71">
        <f>WEEKDAY(Table46[[#This Row],[Date]],2)</f>
        <v>3</v>
      </c>
      <c r="E71">
        <v>7.2602739730000003</v>
      </c>
      <c r="F71">
        <v>43.396226419999998</v>
      </c>
      <c r="G71">
        <v>18</v>
      </c>
      <c r="H71">
        <v>4.1496134609999995</v>
      </c>
      <c r="I71">
        <v>730</v>
      </c>
      <c r="J71">
        <v>53</v>
      </c>
      <c r="O71" s="2" t="s">
        <v>51</v>
      </c>
      <c r="P71">
        <v>78</v>
      </c>
    </row>
    <row r="72" spans="1:16" x14ac:dyDescent="0.3">
      <c r="A72" s="4" t="s">
        <v>21</v>
      </c>
      <c r="B72">
        <v>9</v>
      </c>
      <c r="C72">
        <v>23</v>
      </c>
      <c r="D72">
        <f>WEEKDAY(Table46[[#This Row],[Date]],2)</f>
        <v>4</v>
      </c>
      <c r="E72">
        <v>5.9453032099999996</v>
      </c>
      <c r="F72">
        <v>46</v>
      </c>
      <c r="G72">
        <v>14</v>
      </c>
      <c r="H72">
        <v>5.2375910820000007</v>
      </c>
      <c r="I72">
        <v>841</v>
      </c>
      <c r="J72">
        <v>50</v>
      </c>
    </row>
    <row r="73" spans="1:16" x14ac:dyDescent="0.3">
      <c r="A73" s="5" t="s">
        <v>22</v>
      </c>
      <c r="B73">
        <v>6</v>
      </c>
      <c r="C73">
        <v>23</v>
      </c>
      <c r="D73">
        <f>WEEKDAY(Table46[[#This Row],[Date]],2)</f>
        <v>5</v>
      </c>
      <c r="E73">
        <v>7.1823204419999991</v>
      </c>
      <c r="F73">
        <v>44.23076923</v>
      </c>
      <c r="G73">
        <v>17</v>
      </c>
      <c r="H73">
        <v>4.9372613200000002</v>
      </c>
      <c r="I73">
        <v>724</v>
      </c>
      <c r="J73">
        <v>52</v>
      </c>
    </row>
    <row r="74" spans="1:16" x14ac:dyDescent="0.3">
      <c r="A74" s="4" t="s">
        <v>23</v>
      </c>
      <c r="B74">
        <v>0</v>
      </c>
      <c r="C74">
        <v>15</v>
      </c>
      <c r="D74">
        <f>WEEKDAY(Table46[[#This Row],[Date]],2)</f>
        <v>6</v>
      </c>
      <c r="E74">
        <v>6.2750333779999998</v>
      </c>
      <c r="F74">
        <v>31.914893620000001</v>
      </c>
      <c r="G74">
        <v>15</v>
      </c>
      <c r="H74">
        <v>4.5905859280000003</v>
      </c>
      <c r="I74">
        <v>749</v>
      </c>
      <c r="J74">
        <v>47</v>
      </c>
    </row>
    <row r="75" spans="1:16" x14ac:dyDescent="0.3">
      <c r="A75" s="5" t="s">
        <v>24</v>
      </c>
      <c r="B75">
        <v>3</v>
      </c>
      <c r="C75">
        <v>16</v>
      </c>
      <c r="D75">
        <f>WEEKDAY(Table46[[#This Row],[Date]],2)</f>
        <v>7</v>
      </c>
      <c r="E75">
        <v>6.3087248319999993</v>
      </c>
      <c r="F75">
        <v>34.04255319</v>
      </c>
      <c r="G75">
        <v>13</v>
      </c>
      <c r="H75">
        <v>4.4424567679999996</v>
      </c>
      <c r="I75">
        <v>745</v>
      </c>
      <c r="J75">
        <v>47</v>
      </c>
    </row>
    <row r="76" spans="1:16" x14ac:dyDescent="0.3">
      <c r="A76" s="4" t="s">
        <v>25</v>
      </c>
      <c r="B76">
        <v>3</v>
      </c>
      <c r="C76">
        <v>16</v>
      </c>
      <c r="D76">
        <f>WEEKDAY(Table46[[#This Row],[Date]],2)</f>
        <v>1</v>
      </c>
      <c r="E76">
        <v>5.542725173</v>
      </c>
      <c r="F76">
        <v>33.333333329999995</v>
      </c>
      <c r="G76">
        <v>13</v>
      </c>
      <c r="H76">
        <v>5.6303231260000004</v>
      </c>
      <c r="I76">
        <v>866</v>
      </c>
      <c r="J76">
        <v>48</v>
      </c>
    </row>
    <row r="77" spans="1:16" x14ac:dyDescent="0.3">
      <c r="A77" s="5" t="s">
        <v>26</v>
      </c>
      <c r="B77">
        <v>13</v>
      </c>
      <c r="C77">
        <v>24</v>
      </c>
      <c r="D77">
        <f>WEEKDAY(Table46[[#This Row],[Date]],2)</f>
        <v>2</v>
      </c>
      <c r="E77">
        <v>6.1818181819999998</v>
      </c>
      <c r="F77">
        <v>47.058823529999998</v>
      </c>
      <c r="G77">
        <v>11</v>
      </c>
      <c r="H77">
        <v>5.1844403950000002</v>
      </c>
      <c r="I77">
        <v>825</v>
      </c>
      <c r="J77">
        <v>51</v>
      </c>
    </row>
    <row r="78" spans="1:16" x14ac:dyDescent="0.3">
      <c r="A78" s="4" t="s">
        <v>27</v>
      </c>
      <c r="B78">
        <v>3</v>
      </c>
      <c r="C78">
        <v>15</v>
      </c>
      <c r="D78">
        <f>WEEKDAY(Table46[[#This Row],[Date]],2)</f>
        <v>3</v>
      </c>
      <c r="E78">
        <v>7.4792243770000004</v>
      </c>
      <c r="F78">
        <v>27.777777780000001</v>
      </c>
      <c r="G78">
        <v>12</v>
      </c>
      <c r="H78">
        <v>5.0755711779999997</v>
      </c>
      <c r="I78">
        <v>722</v>
      </c>
      <c r="J78">
        <v>54</v>
      </c>
    </row>
    <row r="79" spans="1:16" x14ac:dyDescent="0.3">
      <c r="A79" s="5" t="s">
        <v>28</v>
      </c>
      <c r="B79">
        <v>2</v>
      </c>
      <c r="C79">
        <v>15</v>
      </c>
      <c r="D79">
        <f>WEEKDAY(Table46[[#This Row],[Date]],2)</f>
        <v>4</v>
      </c>
      <c r="E79">
        <v>5.2280311460000002</v>
      </c>
      <c r="F79">
        <v>31.914893620000001</v>
      </c>
      <c r="G79">
        <v>13</v>
      </c>
      <c r="H79">
        <v>5.575885381</v>
      </c>
      <c r="I79">
        <v>899</v>
      </c>
      <c r="J79">
        <v>47</v>
      </c>
    </row>
    <row r="80" spans="1:16" x14ac:dyDescent="0.3">
      <c r="A80" s="4" t="s">
        <v>29</v>
      </c>
      <c r="B80">
        <v>3</v>
      </c>
      <c r="C80">
        <v>19</v>
      </c>
      <c r="D80">
        <f>WEEKDAY(Table46[[#This Row],[Date]],2)</f>
        <v>5</v>
      </c>
      <c r="E80">
        <v>5.9125964010000001</v>
      </c>
      <c r="F80">
        <v>41.304347829999998</v>
      </c>
      <c r="G80">
        <v>16</v>
      </c>
      <c r="H80">
        <v>4.8866277240000002</v>
      </c>
      <c r="I80">
        <v>778</v>
      </c>
      <c r="J80">
        <v>46</v>
      </c>
    </row>
    <row r="81" spans="1:10" x14ac:dyDescent="0.3">
      <c r="A81" s="5" t="s">
        <v>30</v>
      </c>
      <c r="B81">
        <v>13</v>
      </c>
      <c r="C81">
        <v>24</v>
      </c>
      <c r="D81">
        <f>WEEKDAY(Table46[[#This Row],[Date]],2)</f>
        <v>6</v>
      </c>
      <c r="E81">
        <v>5.48098434</v>
      </c>
      <c r="F81">
        <v>48.979591839999998</v>
      </c>
      <c r="G81">
        <v>11</v>
      </c>
      <c r="H81">
        <v>5.3738879539999997</v>
      </c>
      <c r="I81">
        <v>894</v>
      </c>
      <c r="J81">
        <v>49</v>
      </c>
    </row>
    <row r="82" spans="1:10" x14ac:dyDescent="0.3">
      <c r="A82" s="4" t="s">
        <v>31</v>
      </c>
      <c r="B82">
        <v>4</v>
      </c>
      <c r="C82">
        <v>22</v>
      </c>
      <c r="D82">
        <f>WEEKDAY(Table46[[#This Row],[Date]],2)</f>
        <v>7</v>
      </c>
      <c r="E82">
        <v>6.0948081260000002</v>
      </c>
      <c r="F82">
        <v>40.74074074</v>
      </c>
      <c r="G82">
        <v>18</v>
      </c>
      <c r="H82">
        <v>5.5409631020000001</v>
      </c>
      <c r="I82">
        <v>886</v>
      </c>
      <c r="J82">
        <v>54</v>
      </c>
    </row>
    <row r="83" spans="1:10" x14ac:dyDescent="0.3">
      <c r="A83" s="5" t="s">
        <v>32</v>
      </c>
      <c r="B83">
        <v>5</v>
      </c>
      <c r="C83">
        <v>21</v>
      </c>
      <c r="D83">
        <f>WEEKDAY(Table46[[#This Row],[Date]],2)</f>
        <v>1</v>
      </c>
      <c r="E83">
        <v>6.6945606690000004</v>
      </c>
      <c r="F83">
        <v>43.75</v>
      </c>
      <c r="G83">
        <v>16</v>
      </c>
      <c r="H83">
        <v>4.032394129</v>
      </c>
      <c r="I83">
        <v>717</v>
      </c>
      <c r="J83">
        <v>48</v>
      </c>
    </row>
    <row r="84" spans="1:10" x14ac:dyDescent="0.3">
      <c r="A84" s="4" t="s">
        <v>33</v>
      </c>
      <c r="B84">
        <v>0</v>
      </c>
      <c r="C84">
        <v>19</v>
      </c>
      <c r="D84">
        <f>WEEKDAY(Table46[[#This Row],[Date]],2)</f>
        <v>2</v>
      </c>
      <c r="E84">
        <v>6.9100391129999998</v>
      </c>
      <c r="F84">
        <v>35.849056600000004</v>
      </c>
      <c r="G84">
        <v>19</v>
      </c>
      <c r="H84">
        <v>5.0400841109999996</v>
      </c>
      <c r="I84">
        <v>767</v>
      </c>
      <c r="J84">
        <v>53</v>
      </c>
    </row>
    <row r="85" spans="1:10" x14ac:dyDescent="0.3">
      <c r="A85" s="5" t="s">
        <v>34</v>
      </c>
      <c r="B85">
        <v>1</v>
      </c>
      <c r="C85">
        <v>19</v>
      </c>
      <c r="D85">
        <f>WEEKDAY(Table46[[#This Row],[Date]],2)</f>
        <v>3</v>
      </c>
      <c r="E85">
        <v>5.3932584270000001</v>
      </c>
      <c r="F85">
        <v>39.583333329999995</v>
      </c>
      <c r="G85">
        <v>18</v>
      </c>
      <c r="H85">
        <v>5.5410285149999998</v>
      </c>
      <c r="I85">
        <v>890</v>
      </c>
      <c r="J85">
        <v>48</v>
      </c>
    </row>
    <row r="86" spans="1:10" x14ac:dyDescent="0.3">
      <c r="A86" s="4" t="s">
        <v>35</v>
      </c>
      <c r="B86">
        <v>4</v>
      </c>
      <c r="C86">
        <v>15</v>
      </c>
      <c r="D86">
        <f>WEEKDAY(Table46[[#This Row],[Date]],2)</f>
        <v>4</v>
      </c>
      <c r="E86">
        <v>6.2663185380000002</v>
      </c>
      <c r="F86">
        <v>31.25</v>
      </c>
      <c r="G86">
        <v>11</v>
      </c>
      <c r="H86">
        <v>5.0674781689999993</v>
      </c>
      <c r="I86">
        <v>766</v>
      </c>
      <c r="J86">
        <v>48</v>
      </c>
    </row>
    <row r="87" spans="1:10" x14ac:dyDescent="0.3">
      <c r="A87" s="5" t="s">
        <v>36</v>
      </c>
      <c r="B87">
        <v>8</v>
      </c>
      <c r="C87">
        <v>21</v>
      </c>
      <c r="D87">
        <f>WEEKDAY(Table46[[#This Row],[Date]],2)</f>
        <v>5</v>
      </c>
      <c r="E87">
        <v>6.2735257210000004</v>
      </c>
      <c r="F87">
        <v>42</v>
      </c>
      <c r="G87">
        <v>13</v>
      </c>
      <c r="H87">
        <v>5.5366446680000001</v>
      </c>
      <c r="I87">
        <v>797</v>
      </c>
      <c r="J87">
        <v>50</v>
      </c>
    </row>
    <row r="88" spans="1:10" x14ac:dyDescent="0.3">
      <c r="A88" s="4" t="s">
        <v>37</v>
      </c>
      <c r="B88">
        <v>5</v>
      </c>
      <c r="C88">
        <v>24</v>
      </c>
      <c r="D88">
        <f>WEEKDAY(Table46[[#This Row],[Date]],2)</f>
        <v>6</v>
      </c>
      <c r="E88">
        <v>6.1559507519999999</v>
      </c>
      <c r="F88">
        <v>53.333333330000002</v>
      </c>
      <c r="G88">
        <v>19</v>
      </c>
      <c r="H88">
        <v>4.309887389</v>
      </c>
      <c r="I88">
        <v>731</v>
      </c>
      <c r="J88">
        <v>45</v>
      </c>
    </row>
    <row r="89" spans="1:10" x14ac:dyDescent="0.3">
      <c r="A89" s="5" t="s">
        <v>38</v>
      </c>
      <c r="B89">
        <v>10</v>
      </c>
      <c r="C89">
        <v>24</v>
      </c>
      <c r="D89">
        <f>WEEKDAY(Table46[[#This Row],[Date]],2)</f>
        <v>7</v>
      </c>
      <c r="E89">
        <v>5.8558558559999998</v>
      </c>
      <c r="F89">
        <v>46.15384615</v>
      </c>
      <c r="G89">
        <v>14</v>
      </c>
      <c r="H89">
        <v>5.6890255620000003</v>
      </c>
      <c r="I89">
        <v>888</v>
      </c>
      <c r="J89">
        <v>52</v>
      </c>
    </row>
    <row r="90" spans="1:10" x14ac:dyDescent="0.3">
      <c r="A90" s="4" t="s">
        <v>39</v>
      </c>
      <c r="B90">
        <v>1</v>
      </c>
      <c r="C90">
        <v>18</v>
      </c>
      <c r="D90">
        <f>WEEKDAY(Table46[[#This Row],[Date]],2)</f>
        <v>1</v>
      </c>
      <c r="E90">
        <v>5.3864168619999999</v>
      </c>
      <c r="F90">
        <v>39.130434780000002</v>
      </c>
      <c r="G90">
        <v>17</v>
      </c>
      <c r="H90">
        <v>5.2073170729999996</v>
      </c>
      <c r="I90">
        <v>854</v>
      </c>
      <c r="J90">
        <v>46</v>
      </c>
    </row>
    <row r="91" spans="1:10" x14ac:dyDescent="0.3">
      <c r="A91" s="5" t="s">
        <v>40</v>
      </c>
      <c r="B91">
        <v>3</v>
      </c>
      <c r="C91">
        <v>15</v>
      </c>
      <c r="D91">
        <f>WEEKDAY(Table46[[#This Row],[Date]],2)</f>
        <v>2</v>
      </c>
      <c r="E91">
        <v>6.5217391299999994</v>
      </c>
      <c r="F91">
        <v>27.777777780000001</v>
      </c>
      <c r="G91">
        <v>12</v>
      </c>
      <c r="H91">
        <v>4.8277068389999993</v>
      </c>
      <c r="I91">
        <v>828</v>
      </c>
      <c r="J91">
        <v>54</v>
      </c>
    </row>
    <row r="92" spans="1:10" x14ac:dyDescent="0.3">
      <c r="A92" s="4" t="s">
        <v>9</v>
      </c>
      <c r="B92">
        <v>1</v>
      </c>
      <c r="C92">
        <v>17</v>
      </c>
      <c r="D92">
        <f>WEEKDAY(Table46[[#This Row],[Date]],2)</f>
        <v>1</v>
      </c>
      <c r="E92">
        <v>6.6024759279999996</v>
      </c>
      <c r="F92">
        <v>35.416666670000005</v>
      </c>
      <c r="G92">
        <v>16</v>
      </c>
      <c r="H92">
        <v>4.9597489430000001</v>
      </c>
      <c r="I92">
        <v>727</v>
      </c>
      <c r="J92">
        <v>48</v>
      </c>
    </row>
    <row r="93" spans="1:10" x14ac:dyDescent="0.3">
      <c r="A93" s="5" t="s">
        <v>12</v>
      </c>
      <c r="B93">
        <v>1</v>
      </c>
      <c r="C93">
        <v>15</v>
      </c>
      <c r="D93">
        <f>WEEKDAY(Table46[[#This Row],[Date]],2)</f>
        <v>2</v>
      </c>
      <c r="E93">
        <v>6.5359477119999996</v>
      </c>
      <c r="F93">
        <v>30</v>
      </c>
      <c r="G93">
        <v>14</v>
      </c>
      <c r="H93">
        <v>4.3401792810000002</v>
      </c>
      <c r="I93">
        <v>765</v>
      </c>
      <c r="J93">
        <v>50</v>
      </c>
    </row>
    <row r="94" spans="1:10" x14ac:dyDescent="0.3">
      <c r="A94" s="4" t="s">
        <v>13</v>
      </c>
      <c r="B94">
        <v>4</v>
      </c>
      <c r="C94">
        <v>21</v>
      </c>
      <c r="D94">
        <f>WEEKDAY(Table46[[#This Row],[Date]],2)</f>
        <v>3</v>
      </c>
      <c r="E94">
        <v>5.3047404059999996</v>
      </c>
      <c r="F94">
        <v>44.680851060000002</v>
      </c>
      <c r="G94">
        <v>17</v>
      </c>
      <c r="H94">
        <v>5.0070641419999999</v>
      </c>
      <c r="I94">
        <v>886</v>
      </c>
      <c r="J94">
        <v>47</v>
      </c>
    </row>
    <row r="95" spans="1:10" x14ac:dyDescent="0.3">
      <c r="A95" s="5" t="s">
        <v>14</v>
      </c>
      <c r="B95">
        <v>2</v>
      </c>
      <c r="C95">
        <v>15</v>
      </c>
      <c r="D95">
        <f>WEEKDAY(Table46[[#This Row],[Date]],2)</f>
        <v>4</v>
      </c>
      <c r="E95">
        <v>6.735751295</v>
      </c>
      <c r="F95">
        <v>28.84615385</v>
      </c>
      <c r="G95">
        <v>13</v>
      </c>
      <c r="H95">
        <v>4.920645038</v>
      </c>
      <c r="I95">
        <v>772</v>
      </c>
      <c r="J95">
        <v>52</v>
      </c>
    </row>
    <row r="96" spans="1:10" x14ac:dyDescent="0.3">
      <c r="A96" s="4" t="s">
        <v>15</v>
      </c>
      <c r="B96">
        <v>1</v>
      </c>
      <c r="C96">
        <v>15</v>
      </c>
      <c r="D96">
        <f>WEEKDAY(Table46[[#This Row],[Date]],2)</f>
        <v>5</v>
      </c>
      <c r="E96">
        <v>5.1664753159999997</v>
      </c>
      <c r="F96">
        <v>33.333333329999995</v>
      </c>
      <c r="G96">
        <v>14</v>
      </c>
      <c r="H96">
        <v>5.4311903719999997</v>
      </c>
      <c r="I96">
        <v>871</v>
      </c>
      <c r="J96">
        <v>45</v>
      </c>
    </row>
    <row r="97" spans="1:10" x14ac:dyDescent="0.3">
      <c r="A97" s="5" t="s">
        <v>16</v>
      </c>
      <c r="B97">
        <v>12</v>
      </c>
      <c r="C97">
        <v>22</v>
      </c>
      <c r="D97">
        <f>WEEKDAY(Table46[[#This Row],[Date]],2)</f>
        <v>6</v>
      </c>
      <c r="E97">
        <v>6.2103929019999997</v>
      </c>
      <c r="F97">
        <v>44.897959180000001</v>
      </c>
      <c r="G97">
        <v>10</v>
      </c>
      <c r="H97">
        <v>4.6537690219999996</v>
      </c>
      <c r="I97">
        <v>789</v>
      </c>
      <c r="J97">
        <v>49</v>
      </c>
    </row>
    <row r="98" spans="1:10" x14ac:dyDescent="0.3">
      <c r="A98" s="4" t="s">
        <v>17</v>
      </c>
      <c r="B98">
        <v>11</v>
      </c>
      <c r="C98">
        <v>21</v>
      </c>
      <c r="D98">
        <f>WEEKDAY(Table46[[#This Row],[Date]],2)</f>
        <v>7</v>
      </c>
      <c r="E98">
        <v>6.8241469819999994</v>
      </c>
      <c r="F98">
        <v>40.38461538</v>
      </c>
      <c r="G98">
        <v>10</v>
      </c>
      <c r="H98">
        <v>5.0141475289999997</v>
      </c>
      <c r="I98">
        <v>762</v>
      </c>
      <c r="J98">
        <v>52</v>
      </c>
    </row>
    <row r="99" spans="1:10" x14ac:dyDescent="0.3">
      <c r="A99" s="5" t="s">
        <v>18</v>
      </c>
      <c r="B99">
        <v>5</v>
      </c>
      <c r="C99">
        <v>15</v>
      </c>
      <c r="D99">
        <f>WEEKDAY(Table46[[#This Row],[Date]],2)</f>
        <v>1</v>
      </c>
      <c r="E99">
        <v>6.9602272730000001</v>
      </c>
      <c r="F99">
        <v>30.6122449</v>
      </c>
      <c r="G99">
        <v>10</v>
      </c>
      <c r="H99">
        <v>4.8038212209999998</v>
      </c>
      <c r="I99">
        <v>704</v>
      </c>
      <c r="J99">
        <v>49</v>
      </c>
    </row>
    <row r="100" spans="1:10" x14ac:dyDescent="0.3">
      <c r="A100" s="4" t="s">
        <v>19</v>
      </c>
      <c r="B100">
        <v>8</v>
      </c>
      <c r="C100">
        <v>18</v>
      </c>
      <c r="D100">
        <f>WEEKDAY(Table46[[#This Row],[Date]],2)</f>
        <v>2</v>
      </c>
      <c r="E100">
        <v>6.8601583110000002</v>
      </c>
      <c r="F100">
        <v>34.61538462</v>
      </c>
      <c r="G100">
        <v>10</v>
      </c>
      <c r="H100">
        <v>4.480170223</v>
      </c>
      <c r="I100">
        <v>758</v>
      </c>
      <c r="J100">
        <v>52</v>
      </c>
    </row>
    <row r="101" spans="1:10" x14ac:dyDescent="0.3">
      <c r="A101" s="5" t="s">
        <v>20</v>
      </c>
      <c r="B101">
        <v>13</v>
      </c>
      <c r="C101">
        <v>23</v>
      </c>
      <c r="D101">
        <f>WEEKDAY(Table46[[#This Row],[Date]],2)</f>
        <v>3</v>
      </c>
      <c r="E101">
        <v>6.2344139649999999</v>
      </c>
      <c r="F101">
        <v>46</v>
      </c>
      <c r="G101">
        <v>10</v>
      </c>
      <c r="H101">
        <v>4.5124627239999997</v>
      </c>
      <c r="I101">
        <v>802</v>
      </c>
      <c r="J101">
        <v>50</v>
      </c>
    </row>
    <row r="102" spans="1:10" x14ac:dyDescent="0.3">
      <c r="A102" s="4" t="s">
        <v>21</v>
      </c>
      <c r="B102">
        <v>1</v>
      </c>
      <c r="C102">
        <v>18</v>
      </c>
      <c r="D102">
        <f>WEEKDAY(Table46[[#This Row],[Date]],2)</f>
        <v>4</v>
      </c>
      <c r="E102">
        <v>5.5928411630000001</v>
      </c>
      <c r="F102">
        <v>36</v>
      </c>
      <c r="G102">
        <v>17</v>
      </c>
      <c r="H102">
        <v>5.2338856040000001</v>
      </c>
      <c r="I102">
        <v>894</v>
      </c>
      <c r="J102">
        <v>50</v>
      </c>
    </row>
    <row r="103" spans="1:10" x14ac:dyDescent="0.3">
      <c r="A103" s="5" t="s">
        <v>22</v>
      </c>
      <c r="B103">
        <v>5</v>
      </c>
      <c r="C103">
        <v>15</v>
      </c>
      <c r="D103">
        <f>WEEKDAY(Table46[[#This Row],[Date]],2)</f>
        <v>5</v>
      </c>
      <c r="E103">
        <v>5.5555555559999998</v>
      </c>
      <c r="F103">
        <v>32.608695650000001</v>
      </c>
      <c r="G103">
        <v>10</v>
      </c>
      <c r="H103">
        <v>5.5559283370000001</v>
      </c>
      <c r="I103">
        <v>828</v>
      </c>
      <c r="J103">
        <v>46</v>
      </c>
    </row>
    <row r="104" spans="1:10" x14ac:dyDescent="0.3">
      <c r="A104" s="4" t="s">
        <v>23</v>
      </c>
      <c r="B104">
        <v>3</v>
      </c>
      <c r="C104">
        <v>16</v>
      </c>
      <c r="D104">
        <f>WEEKDAY(Table46[[#This Row],[Date]],2)</f>
        <v>6</v>
      </c>
      <c r="E104">
        <v>5.0279329610000003</v>
      </c>
      <c r="F104">
        <v>35.555555560000002</v>
      </c>
      <c r="G104">
        <v>13</v>
      </c>
      <c r="H104">
        <v>5.0889861830000003</v>
      </c>
      <c r="I104">
        <v>895</v>
      </c>
      <c r="J104">
        <v>45</v>
      </c>
    </row>
    <row r="105" spans="1:10" x14ac:dyDescent="0.3">
      <c r="A105" s="5" t="s">
        <v>24</v>
      </c>
      <c r="B105">
        <v>10</v>
      </c>
      <c r="C105">
        <v>20</v>
      </c>
      <c r="D105">
        <f>WEEKDAY(Table46[[#This Row],[Date]],2)</f>
        <v>7</v>
      </c>
      <c r="E105">
        <v>6.5838509319999998</v>
      </c>
      <c r="F105">
        <v>37.73584906</v>
      </c>
      <c r="G105">
        <v>10</v>
      </c>
      <c r="H105">
        <v>5.6281898899999998</v>
      </c>
      <c r="I105">
        <v>805</v>
      </c>
      <c r="J105">
        <v>53</v>
      </c>
    </row>
    <row r="106" spans="1:10" x14ac:dyDescent="0.3">
      <c r="A106" s="4" t="s">
        <v>25</v>
      </c>
      <c r="B106">
        <v>0</v>
      </c>
      <c r="C106">
        <v>19</v>
      </c>
      <c r="D106">
        <f>WEEKDAY(Table46[[#This Row],[Date]],2)</f>
        <v>1</v>
      </c>
      <c r="E106">
        <v>5.8020477819999998</v>
      </c>
      <c r="F106">
        <v>37.254901959999998</v>
      </c>
      <c r="G106">
        <v>19</v>
      </c>
      <c r="H106">
        <v>5.7658248609999996</v>
      </c>
      <c r="I106">
        <v>879</v>
      </c>
      <c r="J106">
        <v>51</v>
      </c>
    </row>
    <row r="107" spans="1:10" x14ac:dyDescent="0.3">
      <c r="A107" s="5" t="s">
        <v>26</v>
      </c>
      <c r="B107">
        <v>4</v>
      </c>
      <c r="C107">
        <v>18</v>
      </c>
      <c r="D107">
        <f>WEEKDAY(Table46[[#This Row],[Date]],2)</f>
        <v>2</v>
      </c>
      <c r="E107">
        <v>5.9202059199999999</v>
      </c>
      <c r="F107">
        <v>39.130434780000002</v>
      </c>
      <c r="G107">
        <v>14</v>
      </c>
      <c r="H107">
        <v>5.2595952070000003</v>
      </c>
      <c r="I107">
        <v>777</v>
      </c>
      <c r="J107">
        <v>46</v>
      </c>
    </row>
    <row r="108" spans="1:10" x14ac:dyDescent="0.3">
      <c r="A108" s="4" t="s">
        <v>27</v>
      </c>
      <c r="B108">
        <v>8</v>
      </c>
      <c r="C108">
        <v>24</v>
      </c>
      <c r="D108">
        <f>WEEKDAY(Table46[[#This Row],[Date]],2)</f>
        <v>3</v>
      </c>
      <c r="E108">
        <v>6.1573546180000003</v>
      </c>
      <c r="F108">
        <v>44.444444440000005</v>
      </c>
      <c r="G108">
        <v>16</v>
      </c>
      <c r="H108">
        <v>6.2504454419999993</v>
      </c>
      <c r="I108">
        <v>877</v>
      </c>
      <c r="J108">
        <v>54</v>
      </c>
    </row>
    <row r="109" spans="1:10" x14ac:dyDescent="0.3">
      <c r="A109" s="5" t="s">
        <v>28</v>
      </c>
      <c r="B109">
        <v>4</v>
      </c>
      <c r="C109">
        <v>23</v>
      </c>
      <c r="D109">
        <f>WEEKDAY(Table46[[#This Row],[Date]],2)</f>
        <v>4</v>
      </c>
      <c r="E109">
        <v>7.2546230439999997</v>
      </c>
      <c r="F109">
        <v>45.098039220000004</v>
      </c>
      <c r="G109">
        <v>19</v>
      </c>
      <c r="H109">
        <v>4.2123554439999999</v>
      </c>
      <c r="I109">
        <v>703</v>
      </c>
      <c r="J109">
        <v>51</v>
      </c>
    </row>
    <row r="110" spans="1:10" x14ac:dyDescent="0.3">
      <c r="A110" s="4" t="s">
        <v>29</v>
      </c>
      <c r="B110">
        <v>0</v>
      </c>
      <c r="C110">
        <v>16</v>
      </c>
      <c r="D110">
        <f>WEEKDAY(Table46[[#This Row],[Date]],2)</f>
        <v>5</v>
      </c>
      <c r="E110">
        <v>5.7109557110000004</v>
      </c>
      <c r="F110">
        <v>32.653061219999998</v>
      </c>
      <c r="G110">
        <v>16</v>
      </c>
      <c r="H110">
        <v>4.8794358509999993</v>
      </c>
      <c r="I110">
        <v>858</v>
      </c>
      <c r="J110">
        <v>49</v>
      </c>
    </row>
    <row r="111" spans="1:10" x14ac:dyDescent="0.3">
      <c r="A111" s="5" t="s">
        <v>30</v>
      </c>
      <c r="B111">
        <v>5</v>
      </c>
      <c r="C111">
        <v>23</v>
      </c>
      <c r="D111">
        <f>WEEKDAY(Table46[[#This Row],[Date]],2)</f>
        <v>6</v>
      </c>
      <c r="E111">
        <v>7.0761014690000001</v>
      </c>
      <c r="F111">
        <v>43.396226419999998</v>
      </c>
      <c r="G111">
        <v>18</v>
      </c>
      <c r="H111">
        <v>4.8006665809999998</v>
      </c>
      <c r="I111">
        <v>749</v>
      </c>
      <c r="J111">
        <v>53</v>
      </c>
    </row>
    <row r="112" spans="1:10" x14ac:dyDescent="0.3">
      <c r="A112" s="4" t="s">
        <v>31</v>
      </c>
      <c r="B112">
        <v>4</v>
      </c>
      <c r="C112">
        <v>20</v>
      </c>
      <c r="D112">
        <f>WEEKDAY(Table46[[#This Row],[Date]],2)</f>
        <v>7</v>
      </c>
      <c r="E112">
        <v>5.975197294</v>
      </c>
      <c r="F112">
        <v>37.73584906</v>
      </c>
      <c r="G112">
        <v>16</v>
      </c>
      <c r="H112">
        <v>5.1390498259999999</v>
      </c>
      <c r="I112">
        <v>887</v>
      </c>
      <c r="J112">
        <v>53</v>
      </c>
    </row>
    <row r="113" spans="1:10" x14ac:dyDescent="0.3">
      <c r="A113" s="5" t="s">
        <v>32</v>
      </c>
      <c r="B113">
        <v>4</v>
      </c>
      <c r="C113">
        <v>21</v>
      </c>
      <c r="D113">
        <f>WEEKDAY(Table46[[#This Row],[Date]],2)</f>
        <v>1</v>
      </c>
      <c r="E113">
        <v>6.0710194729999998</v>
      </c>
      <c r="F113">
        <v>39.622641510000001</v>
      </c>
      <c r="G113">
        <v>17</v>
      </c>
      <c r="H113">
        <v>6.0285891860000005</v>
      </c>
      <c r="I113">
        <v>873</v>
      </c>
      <c r="J113">
        <v>53</v>
      </c>
    </row>
    <row r="114" spans="1:10" x14ac:dyDescent="0.3">
      <c r="A114" s="4" t="s">
        <v>33</v>
      </c>
      <c r="B114">
        <v>8</v>
      </c>
      <c r="C114">
        <v>23</v>
      </c>
      <c r="D114">
        <f>WEEKDAY(Table46[[#This Row],[Date]],2)</f>
        <v>2</v>
      </c>
      <c r="E114">
        <v>6.1813186809999996</v>
      </c>
      <c r="F114">
        <v>51.111111109999996</v>
      </c>
      <c r="G114">
        <v>15</v>
      </c>
      <c r="H114">
        <v>4.160713265</v>
      </c>
      <c r="I114">
        <v>728</v>
      </c>
      <c r="J114">
        <v>45</v>
      </c>
    </row>
    <row r="115" spans="1:10" x14ac:dyDescent="0.3">
      <c r="A115" s="5" t="s">
        <v>34</v>
      </c>
      <c r="B115">
        <v>0</v>
      </c>
      <c r="C115">
        <v>18</v>
      </c>
      <c r="D115">
        <f>WEEKDAY(Table46[[#This Row],[Date]],2)</f>
        <v>3</v>
      </c>
      <c r="E115">
        <v>6.1559507519999999</v>
      </c>
      <c r="F115">
        <v>40</v>
      </c>
      <c r="G115">
        <v>18</v>
      </c>
      <c r="H115">
        <v>4.9683952969999998</v>
      </c>
      <c r="I115">
        <v>731</v>
      </c>
      <c r="J115">
        <v>45</v>
      </c>
    </row>
    <row r="116" spans="1:10" x14ac:dyDescent="0.3">
      <c r="A116" s="4" t="s">
        <v>35</v>
      </c>
      <c r="B116">
        <v>2</v>
      </c>
      <c r="C116">
        <v>17</v>
      </c>
      <c r="D116">
        <f>WEEKDAY(Table46[[#This Row],[Date]],2)</f>
        <v>4</v>
      </c>
      <c r="E116">
        <v>6.2078272600000002</v>
      </c>
      <c r="F116">
        <v>36.956521739999999</v>
      </c>
      <c r="G116">
        <v>15</v>
      </c>
      <c r="H116">
        <v>5.2650277110000001</v>
      </c>
      <c r="I116">
        <v>741</v>
      </c>
      <c r="J116">
        <v>46</v>
      </c>
    </row>
    <row r="117" spans="1:10" x14ac:dyDescent="0.3">
      <c r="A117" s="5" t="s">
        <v>36</v>
      </c>
      <c r="B117">
        <v>6</v>
      </c>
      <c r="C117">
        <v>16</v>
      </c>
      <c r="D117">
        <f>WEEKDAY(Table46[[#This Row],[Date]],2)</f>
        <v>5</v>
      </c>
      <c r="E117">
        <v>5.687203791</v>
      </c>
      <c r="F117">
        <v>33.333333329999995</v>
      </c>
      <c r="G117">
        <v>10</v>
      </c>
      <c r="H117">
        <v>5.1884182700000006</v>
      </c>
      <c r="I117">
        <v>844</v>
      </c>
      <c r="J117">
        <v>48</v>
      </c>
    </row>
    <row r="118" spans="1:10" x14ac:dyDescent="0.3">
      <c r="A118" s="4" t="s">
        <v>37</v>
      </c>
      <c r="B118">
        <v>0</v>
      </c>
      <c r="C118">
        <v>15</v>
      </c>
      <c r="D118">
        <f>WEEKDAY(Table46[[#This Row],[Date]],2)</f>
        <v>6</v>
      </c>
      <c r="E118">
        <v>5.6947608199999999</v>
      </c>
      <c r="F118">
        <v>30</v>
      </c>
      <c r="G118">
        <v>15</v>
      </c>
      <c r="H118">
        <v>5.8300132800000002</v>
      </c>
      <c r="I118">
        <v>878</v>
      </c>
      <c r="J118">
        <v>50</v>
      </c>
    </row>
    <row r="119" spans="1:10" x14ac:dyDescent="0.3">
      <c r="A119" s="5" t="s">
        <v>38</v>
      </c>
      <c r="B119">
        <v>10</v>
      </c>
      <c r="C119">
        <v>24</v>
      </c>
      <c r="D119">
        <f>WEEKDAY(Table46[[#This Row],[Date]],2)</f>
        <v>7</v>
      </c>
      <c r="E119">
        <v>5.836139169</v>
      </c>
      <c r="F119">
        <v>46.15384615</v>
      </c>
      <c r="G119">
        <v>14</v>
      </c>
      <c r="H119">
        <v>6.2968197879999996</v>
      </c>
      <c r="I119">
        <v>891</v>
      </c>
      <c r="J119">
        <v>52</v>
      </c>
    </row>
    <row r="120" spans="1:10" x14ac:dyDescent="0.3">
      <c r="A120" s="4" t="s">
        <v>39</v>
      </c>
      <c r="B120">
        <v>6</v>
      </c>
      <c r="C120">
        <v>16</v>
      </c>
      <c r="D120">
        <f>WEEKDAY(Table46[[#This Row],[Date]],2)</f>
        <v>1</v>
      </c>
      <c r="E120">
        <v>6.4602960969999996</v>
      </c>
      <c r="F120">
        <v>33.333333329999995</v>
      </c>
      <c r="G120">
        <v>10</v>
      </c>
      <c r="H120">
        <v>4.5244184629999999</v>
      </c>
      <c r="I120">
        <v>743</v>
      </c>
      <c r="J120">
        <v>48</v>
      </c>
    </row>
    <row r="121" spans="1:10" x14ac:dyDescent="0.3">
      <c r="A121" s="5" t="s">
        <v>40</v>
      </c>
      <c r="B121">
        <v>11</v>
      </c>
      <c r="C121">
        <v>21</v>
      </c>
      <c r="D121">
        <f>WEEKDAY(Table46[[#This Row],[Date]],2)</f>
        <v>2</v>
      </c>
      <c r="E121">
        <v>6.8601583110000002</v>
      </c>
      <c r="F121">
        <v>40.38461538</v>
      </c>
      <c r="G121">
        <v>10</v>
      </c>
      <c r="H121">
        <v>4.6278771599999997</v>
      </c>
      <c r="I121">
        <v>758</v>
      </c>
      <c r="J121">
        <v>52</v>
      </c>
    </row>
    <row r="122" spans="1:10" x14ac:dyDescent="0.3">
      <c r="A122" s="4" t="s">
        <v>9</v>
      </c>
      <c r="B122">
        <v>1</v>
      </c>
      <c r="C122">
        <v>16</v>
      </c>
      <c r="D122">
        <f>WEEKDAY(Table46[[#This Row],[Date]],2)</f>
        <v>1</v>
      </c>
      <c r="E122">
        <v>6.6581306019999991</v>
      </c>
      <c r="F122">
        <v>30.76923077</v>
      </c>
      <c r="G122">
        <v>15</v>
      </c>
      <c r="H122">
        <v>4.7967080209999997</v>
      </c>
      <c r="I122">
        <v>781</v>
      </c>
      <c r="J122">
        <v>52</v>
      </c>
    </row>
    <row r="123" spans="1:10" x14ac:dyDescent="0.3">
      <c r="A123" s="5" t="s">
        <v>12</v>
      </c>
      <c r="B123">
        <v>2</v>
      </c>
      <c r="C123">
        <v>18</v>
      </c>
      <c r="D123">
        <f>WEEKDAY(Table46[[#This Row],[Date]],2)</f>
        <v>2</v>
      </c>
      <c r="E123">
        <v>6.9293478259999999</v>
      </c>
      <c r="F123">
        <v>35.294117650000004</v>
      </c>
      <c r="G123">
        <v>16</v>
      </c>
      <c r="H123">
        <v>4.971629289</v>
      </c>
      <c r="I123">
        <v>736</v>
      </c>
      <c r="J123">
        <v>51</v>
      </c>
    </row>
    <row r="124" spans="1:10" x14ac:dyDescent="0.3">
      <c r="A124" s="4" t="s">
        <v>13</v>
      </c>
      <c r="B124">
        <v>5</v>
      </c>
      <c r="C124">
        <v>22</v>
      </c>
      <c r="D124">
        <f>WEEKDAY(Table46[[#This Row],[Date]],2)</f>
        <v>3</v>
      </c>
      <c r="E124">
        <v>5.6234718830000006</v>
      </c>
      <c r="F124">
        <v>47.826086960000005</v>
      </c>
      <c r="G124">
        <v>17</v>
      </c>
      <c r="H124">
        <v>5.5805703370000002</v>
      </c>
      <c r="I124">
        <v>818</v>
      </c>
      <c r="J124">
        <v>46</v>
      </c>
    </row>
    <row r="125" spans="1:10" x14ac:dyDescent="0.3">
      <c r="A125" s="5" t="s">
        <v>14</v>
      </c>
      <c r="B125">
        <v>2</v>
      </c>
      <c r="C125">
        <v>16</v>
      </c>
      <c r="D125">
        <f>WEEKDAY(Table46[[#This Row],[Date]],2)</f>
        <v>4</v>
      </c>
      <c r="E125">
        <v>6.6084788029999997</v>
      </c>
      <c r="F125">
        <v>30.18867925</v>
      </c>
      <c r="G125">
        <v>14</v>
      </c>
      <c r="H125">
        <v>4.4595195730000006</v>
      </c>
      <c r="I125">
        <v>802</v>
      </c>
      <c r="J125">
        <v>53</v>
      </c>
    </row>
    <row r="126" spans="1:10" x14ac:dyDescent="0.3">
      <c r="A126" s="4" t="s">
        <v>15</v>
      </c>
      <c r="B126">
        <v>13</v>
      </c>
      <c r="C126">
        <v>23</v>
      </c>
      <c r="D126">
        <f>WEEKDAY(Table46[[#This Row],[Date]],2)</f>
        <v>5</v>
      </c>
      <c r="E126">
        <v>7.4229691880000006</v>
      </c>
      <c r="F126">
        <v>43.396226419999998</v>
      </c>
      <c r="G126">
        <v>10</v>
      </c>
      <c r="H126">
        <v>4.7284768210000001</v>
      </c>
      <c r="I126">
        <v>714</v>
      </c>
      <c r="J126">
        <v>53</v>
      </c>
    </row>
    <row r="127" spans="1:10" x14ac:dyDescent="0.3">
      <c r="A127" s="5" t="s">
        <v>16</v>
      </c>
      <c r="B127">
        <v>1</v>
      </c>
      <c r="C127">
        <v>19</v>
      </c>
      <c r="D127">
        <f>WEEKDAY(Table46[[#This Row],[Date]],2)</f>
        <v>6</v>
      </c>
      <c r="E127">
        <v>5.7714958779999996</v>
      </c>
      <c r="F127">
        <v>38.775510199999999</v>
      </c>
      <c r="G127">
        <v>18</v>
      </c>
      <c r="H127">
        <v>5.7602279669999996</v>
      </c>
      <c r="I127">
        <v>849</v>
      </c>
      <c r="J127">
        <v>49</v>
      </c>
    </row>
    <row r="128" spans="1:10" x14ac:dyDescent="0.3">
      <c r="A128" s="4" t="s">
        <v>17</v>
      </c>
      <c r="B128">
        <v>10</v>
      </c>
      <c r="C128">
        <v>23</v>
      </c>
      <c r="D128">
        <f>WEEKDAY(Table46[[#This Row],[Date]],2)</f>
        <v>7</v>
      </c>
      <c r="E128">
        <v>6.0295790670000002</v>
      </c>
      <c r="F128">
        <v>43.396226419999998</v>
      </c>
      <c r="G128">
        <v>13</v>
      </c>
      <c r="H128">
        <v>5.7338551860000004</v>
      </c>
      <c r="I128">
        <v>879</v>
      </c>
      <c r="J128">
        <v>53</v>
      </c>
    </row>
    <row r="129" spans="1:10" x14ac:dyDescent="0.3">
      <c r="A129" s="5" t="s">
        <v>18</v>
      </c>
      <c r="B129">
        <v>1</v>
      </c>
      <c r="C129">
        <v>17</v>
      </c>
      <c r="D129">
        <f>WEEKDAY(Table46[[#This Row],[Date]],2)</f>
        <v>1</v>
      </c>
      <c r="E129">
        <v>6.4194008560000002</v>
      </c>
      <c r="F129">
        <v>37.777777780000001</v>
      </c>
      <c r="G129">
        <v>16</v>
      </c>
      <c r="H129">
        <v>4.0015983560000006</v>
      </c>
      <c r="I129">
        <v>701</v>
      </c>
      <c r="J129">
        <v>45</v>
      </c>
    </row>
    <row r="130" spans="1:10" x14ac:dyDescent="0.3">
      <c r="A130" s="4" t="s">
        <v>19</v>
      </c>
      <c r="B130">
        <v>11</v>
      </c>
      <c r="C130">
        <v>22</v>
      </c>
      <c r="D130">
        <f>WEEKDAY(Table46[[#This Row],[Date]],2)</f>
        <v>2</v>
      </c>
      <c r="E130">
        <v>6.1827956990000006</v>
      </c>
      <c r="F130">
        <v>47.826086960000005</v>
      </c>
      <c r="G130">
        <v>11</v>
      </c>
      <c r="H130">
        <v>4.7555129430000003</v>
      </c>
      <c r="I130">
        <v>744</v>
      </c>
      <c r="J130">
        <v>46</v>
      </c>
    </row>
    <row r="131" spans="1:10" x14ac:dyDescent="0.3">
      <c r="A131" s="5" t="s">
        <v>20</v>
      </c>
      <c r="B131">
        <v>13</v>
      </c>
      <c r="C131">
        <v>23</v>
      </c>
      <c r="D131">
        <f>WEEKDAY(Table46[[#This Row],[Date]],2)</f>
        <v>3</v>
      </c>
      <c r="E131">
        <v>5.5621301780000003</v>
      </c>
      <c r="F131">
        <v>48.93617021</v>
      </c>
      <c r="G131">
        <v>10</v>
      </c>
      <c r="H131">
        <v>5.6337089139999996</v>
      </c>
      <c r="I131">
        <v>845</v>
      </c>
      <c r="J131">
        <v>47</v>
      </c>
    </row>
    <row r="132" spans="1:10" x14ac:dyDescent="0.3">
      <c r="A132" s="4" t="s">
        <v>21</v>
      </c>
      <c r="B132">
        <v>14</v>
      </c>
      <c r="C132">
        <v>24</v>
      </c>
      <c r="D132">
        <f>WEEKDAY(Table46[[#This Row],[Date]],2)</f>
        <v>4</v>
      </c>
      <c r="E132">
        <v>6.2182741120000005</v>
      </c>
      <c r="F132">
        <v>48.979591839999998</v>
      </c>
      <c r="G132">
        <v>10</v>
      </c>
      <c r="H132">
        <v>4.8471427689999995</v>
      </c>
      <c r="I132">
        <v>788</v>
      </c>
      <c r="J132">
        <v>49</v>
      </c>
    </row>
    <row r="133" spans="1:10" x14ac:dyDescent="0.3">
      <c r="A133" s="5" t="s">
        <v>22</v>
      </c>
      <c r="B133">
        <v>3</v>
      </c>
      <c r="C133">
        <v>17</v>
      </c>
      <c r="D133">
        <f>WEEKDAY(Table46[[#This Row],[Date]],2)</f>
        <v>5</v>
      </c>
      <c r="E133">
        <v>6.6339066340000006</v>
      </c>
      <c r="F133">
        <v>31.481481479999999</v>
      </c>
      <c r="G133">
        <v>14</v>
      </c>
      <c r="H133">
        <v>4.873667824</v>
      </c>
      <c r="I133">
        <v>814</v>
      </c>
      <c r="J133">
        <v>54</v>
      </c>
    </row>
    <row r="134" spans="1:10" x14ac:dyDescent="0.3">
      <c r="A134" s="4" t="s">
        <v>23</v>
      </c>
      <c r="B134">
        <v>6</v>
      </c>
      <c r="C134">
        <v>21</v>
      </c>
      <c r="D134">
        <f>WEEKDAY(Table46[[#This Row],[Date]],2)</f>
        <v>6</v>
      </c>
      <c r="E134">
        <v>5.0167224080000006</v>
      </c>
      <c r="F134">
        <v>46.666666669999998</v>
      </c>
      <c r="G134">
        <v>15</v>
      </c>
      <c r="H134">
        <v>5.5700447090000003</v>
      </c>
      <c r="I134">
        <v>897</v>
      </c>
      <c r="J134">
        <v>45</v>
      </c>
    </row>
    <row r="135" spans="1:10" x14ac:dyDescent="0.3">
      <c r="A135" s="5" t="s">
        <v>24</v>
      </c>
      <c r="B135">
        <v>4</v>
      </c>
      <c r="C135">
        <v>21</v>
      </c>
      <c r="D135">
        <f>WEEKDAY(Table46[[#This Row],[Date]],2)</f>
        <v>7</v>
      </c>
      <c r="E135">
        <v>7.1328671329999995</v>
      </c>
      <c r="F135">
        <v>41.176470590000001</v>
      </c>
      <c r="G135">
        <v>17</v>
      </c>
      <c r="H135">
        <v>4.4662377410000005</v>
      </c>
      <c r="I135">
        <v>715</v>
      </c>
      <c r="J135">
        <v>51</v>
      </c>
    </row>
    <row r="136" spans="1:10" x14ac:dyDescent="0.3">
      <c r="A136" s="4" t="s">
        <v>25</v>
      </c>
      <c r="B136">
        <v>11</v>
      </c>
      <c r="C136">
        <v>23</v>
      </c>
      <c r="D136">
        <f>WEEKDAY(Table46[[#This Row],[Date]],2)</f>
        <v>1</v>
      </c>
      <c r="E136">
        <v>6.4788732390000003</v>
      </c>
      <c r="F136">
        <v>50</v>
      </c>
      <c r="G136">
        <v>12</v>
      </c>
      <c r="H136">
        <v>4.5759216289999998</v>
      </c>
      <c r="I136">
        <v>710</v>
      </c>
      <c r="J136">
        <v>46</v>
      </c>
    </row>
    <row r="137" spans="1:10" x14ac:dyDescent="0.3">
      <c r="A137" s="5" t="s">
        <v>26</v>
      </c>
      <c r="B137">
        <v>9</v>
      </c>
      <c r="C137">
        <v>19</v>
      </c>
      <c r="D137">
        <f>WEEKDAY(Table46[[#This Row],[Date]],2)</f>
        <v>2</v>
      </c>
      <c r="E137">
        <v>6.7031463750000002</v>
      </c>
      <c r="F137">
        <v>38.775510199999999</v>
      </c>
      <c r="G137">
        <v>10</v>
      </c>
      <c r="H137">
        <v>4.5423476049999998</v>
      </c>
      <c r="I137">
        <v>731</v>
      </c>
      <c r="J137">
        <v>49</v>
      </c>
    </row>
    <row r="138" spans="1:10" x14ac:dyDescent="0.3">
      <c r="A138" s="4" t="s">
        <v>27</v>
      </c>
      <c r="B138">
        <v>7</v>
      </c>
      <c r="C138">
        <v>22</v>
      </c>
      <c r="D138">
        <f>WEEKDAY(Table46[[#This Row],[Date]],2)</f>
        <v>3</v>
      </c>
      <c r="E138">
        <v>6.2043795619999997</v>
      </c>
      <c r="F138">
        <v>43.137254900000002</v>
      </c>
      <c r="G138">
        <v>15</v>
      </c>
      <c r="H138">
        <v>5.4880491390000001</v>
      </c>
      <c r="I138">
        <v>822</v>
      </c>
      <c r="J138">
        <v>51</v>
      </c>
    </row>
    <row r="139" spans="1:10" x14ac:dyDescent="0.3">
      <c r="A139" s="5" t="s">
        <v>28</v>
      </c>
      <c r="B139">
        <v>5</v>
      </c>
      <c r="C139">
        <v>17</v>
      </c>
      <c r="D139">
        <f>WEEKDAY(Table46[[#This Row],[Date]],2)</f>
        <v>4</v>
      </c>
      <c r="E139">
        <v>7.4277854200000011</v>
      </c>
      <c r="F139">
        <v>31.481481479999999</v>
      </c>
      <c r="G139">
        <v>12</v>
      </c>
      <c r="H139">
        <v>4.238078582</v>
      </c>
      <c r="I139">
        <v>727</v>
      </c>
      <c r="J139">
        <v>54</v>
      </c>
    </row>
    <row r="140" spans="1:10" x14ac:dyDescent="0.3">
      <c r="A140" s="4" t="s">
        <v>29</v>
      </c>
      <c r="B140">
        <v>3</v>
      </c>
      <c r="C140">
        <v>22</v>
      </c>
      <c r="D140">
        <f>WEEKDAY(Table46[[#This Row],[Date]],2)</f>
        <v>5</v>
      </c>
      <c r="E140">
        <v>6.3604240280000006</v>
      </c>
      <c r="F140">
        <v>40.74074074</v>
      </c>
      <c r="G140">
        <v>19</v>
      </c>
      <c r="H140">
        <v>5.0823106850000004</v>
      </c>
      <c r="I140">
        <v>849</v>
      </c>
      <c r="J140">
        <v>54</v>
      </c>
    </row>
    <row r="141" spans="1:10" x14ac:dyDescent="0.3">
      <c r="A141" s="5" t="s">
        <v>30</v>
      </c>
      <c r="B141">
        <v>11</v>
      </c>
      <c r="C141">
        <v>22</v>
      </c>
      <c r="D141">
        <f>WEEKDAY(Table46[[#This Row],[Date]],2)</f>
        <v>6</v>
      </c>
      <c r="E141">
        <v>6.1050061050000002</v>
      </c>
      <c r="F141">
        <v>44</v>
      </c>
      <c r="G141">
        <v>11</v>
      </c>
      <c r="H141">
        <v>4.9639372079999999</v>
      </c>
      <c r="I141">
        <v>819</v>
      </c>
      <c r="J141">
        <v>50</v>
      </c>
    </row>
    <row r="142" spans="1:10" x14ac:dyDescent="0.3">
      <c r="A142" s="4" t="s">
        <v>31</v>
      </c>
      <c r="B142">
        <v>4</v>
      </c>
      <c r="C142">
        <v>19</v>
      </c>
      <c r="D142">
        <f>WEEKDAY(Table46[[#This Row],[Date]],2)</f>
        <v>7</v>
      </c>
      <c r="E142">
        <v>6.2423500609999998</v>
      </c>
      <c r="F142">
        <v>37.254901959999998</v>
      </c>
      <c r="G142">
        <v>15</v>
      </c>
      <c r="H142">
        <v>5.7228915659999995</v>
      </c>
      <c r="I142">
        <v>817</v>
      </c>
      <c r="J142">
        <v>51</v>
      </c>
    </row>
    <row r="143" spans="1:10" x14ac:dyDescent="0.3">
      <c r="A143" s="5" t="s">
        <v>32</v>
      </c>
      <c r="B143">
        <v>9</v>
      </c>
      <c r="C143">
        <v>22</v>
      </c>
      <c r="D143">
        <f>WEEKDAY(Table46[[#This Row],[Date]],2)</f>
        <v>1</v>
      </c>
      <c r="E143">
        <v>7.2010869569999993</v>
      </c>
      <c r="F143">
        <v>41.509433959999996</v>
      </c>
      <c r="G143">
        <v>13</v>
      </c>
      <c r="H143">
        <v>4.7631374579999992</v>
      </c>
      <c r="I143">
        <v>736</v>
      </c>
      <c r="J143">
        <v>53</v>
      </c>
    </row>
    <row r="144" spans="1:10" x14ac:dyDescent="0.3">
      <c r="A144" s="4" t="s">
        <v>33</v>
      </c>
      <c r="B144">
        <v>11</v>
      </c>
      <c r="C144">
        <v>22</v>
      </c>
      <c r="D144">
        <f>WEEKDAY(Table46[[#This Row],[Date]],2)</f>
        <v>2</v>
      </c>
      <c r="E144">
        <v>6.9828721999999992</v>
      </c>
      <c r="F144">
        <v>41.509433959999996</v>
      </c>
      <c r="G144">
        <v>11</v>
      </c>
      <c r="H144">
        <v>4.4179278230000003</v>
      </c>
      <c r="I144">
        <v>759</v>
      </c>
      <c r="J144">
        <v>53</v>
      </c>
    </row>
    <row r="145" spans="1:10" x14ac:dyDescent="0.3">
      <c r="A145" s="5" t="s">
        <v>34</v>
      </c>
      <c r="B145">
        <v>9</v>
      </c>
      <c r="C145">
        <v>24</v>
      </c>
      <c r="D145">
        <f>WEEKDAY(Table46[[#This Row],[Date]],2)</f>
        <v>3</v>
      </c>
      <c r="E145">
        <v>5.7757644390000005</v>
      </c>
      <c r="F145">
        <v>47.058823529999998</v>
      </c>
      <c r="G145">
        <v>15</v>
      </c>
      <c r="H145">
        <v>5.2325925930000006</v>
      </c>
      <c r="I145">
        <v>883</v>
      </c>
      <c r="J145">
        <v>51</v>
      </c>
    </row>
    <row r="146" spans="1:10" x14ac:dyDescent="0.3">
      <c r="A146" s="4" t="s">
        <v>35</v>
      </c>
      <c r="B146">
        <v>13</v>
      </c>
      <c r="C146">
        <v>24</v>
      </c>
      <c r="D146">
        <f>WEEKDAY(Table46[[#This Row],[Date]],2)</f>
        <v>4</v>
      </c>
      <c r="E146">
        <v>5.5487053020000001</v>
      </c>
      <c r="F146">
        <v>53.333333330000002</v>
      </c>
      <c r="G146">
        <v>11</v>
      </c>
      <c r="H146">
        <v>4.947837228</v>
      </c>
      <c r="I146">
        <v>811</v>
      </c>
      <c r="J146">
        <v>45</v>
      </c>
    </row>
    <row r="147" spans="1:10" x14ac:dyDescent="0.3">
      <c r="A147" s="5" t="s">
        <v>36</v>
      </c>
      <c r="B147">
        <v>2</v>
      </c>
      <c r="C147">
        <v>16</v>
      </c>
      <c r="D147">
        <f>WEEKDAY(Table46[[#This Row],[Date]],2)</f>
        <v>5</v>
      </c>
      <c r="E147">
        <v>5.995203837</v>
      </c>
      <c r="F147">
        <v>32</v>
      </c>
      <c r="G147">
        <v>14</v>
      </c>
      <c r="H147">
        <v>4.6514221969999996</v>
      </c>
      <c r="I147">
        <v>834</v>
      </c>
      <c r="J147">
        <v>50</v>
      </c>
    </row>
    <row r="148" spans="1:10" x14ac:dyDescent="0.3">
      <c r="A148" s="4" t="s">
        <v>37</v>
      </c>
      <c r="B148">
        <v>4</v>
      </c>
      <c r="C148">
        <v>16</v>
      </c>
      <c r="D148">
        <f>WEEKDAY(Table46[[#This Row],[Date]],2)</f>
        <v>6</v>
      </c>
      <c r="E148">
        <v>5.4714784629999995</v>
      </c>
      <c r="F148">
        <v>34.04255319</v>
      </c>
      <c r="G148">
        <v>12</v>
      </c>
      <c r="H148">
        <v>5.4171659200000004</v>
      </c>
      <c r="I148">
        <v>859</v>
      </c>
      <c r="J148">
        <v>47</v>
      </c>
    </row>
    <row r="149" spans="1:10" x14ac:dyDescent="0.3">
      <c r="A149" s="5" t="s">
        <v>38</v>
      </c>
      <c r="B149">
        <v>10</v>
      </c>
      <c r="C149">
        <v>21</v>
      </c>
      <c r="D149">
        <f>WEEKDAY(Table46[[#This Row],[Date]],2)</f>
        <v>7</v>
      </c>
      <c r="E149">
        <v>6.3670411989999991</v>
      </c>
      <c r="F149">
        <v>41.176470590000001</v>
      </c>
      <c r="G149">
        <v>11</v>
      </c>
      <c r="H149">
        <v>5.2175612300000003</v>
      </c>
      <c r="I149">
        <v>801</v>
      </c>
      <c r="J149">
        <v>51</v>
      </c>
    </row>
    <row r="150" spans="1:10" x14ac:dyDescent="0.3">
      <c r="A150" s="4" t="s">
        <v>39</v>
      </c>
      <c r="B150">
        <v>5</v>
      </c>
      <c r="C150">
        <v>15</v>
      </c>
      <c r="D150">
        <f>WEEKDAY(Table46[[#This Row],[Date]],2)</f>
        <v>1</v>
      </c>
      <c r="E150">
        <v>6.6319895970000005</v>
      </c>
      <c r="F150">
        <v>29.41176471</v>
      </c>
      <c r="G150">
        <v>10</v>
      </c>
      <c r="H150">
        <v>4.9977253529999999</v>
      </c>
      <c r="I150">
        <v>769</v>
      </c>
      <c r="J150">
        <v>51</v>
      </c>
    </row>
    <row r="151" spans="1:10" x14ac:dyDescent="0.3">
      <c r="A151" s="5" t="s">
        <v>40</v>
      </c>
      <c r="B151">
        <v>1</v>
      </c>
      <c r="C151">
        <v>15</v>
      </c>
      <c r="D151">
        <f>WEEKDAY(Table46[[#This Row],[Date]],2)</f>
        <v>2</v>
      </c>
      <c r="E151">
        <v>6.2182741120000005</v>
      </c>
      <c r="F151">
        <v>30.6122449</v>
      </c>
      <c r="G151">
        <v>14</v>
      </c>
      <c r="H151">
        <v>4.4567614950000003</v>
      </c>
      <c r="I151">
        <v>788</v>
      </c>
      <c r="J151">
        <v>49</v>
      </c>
    </row>
    <row r="152" spans="1:10" x14ac:dyDescent="0.3">
      <c r="A152" s="4" t="s">
        <v>9</v>
      </c>
      <c r="B152">
        <v>2</v>
      </c>
      <c r="C152">
        <v>15</v>
      </c>
      <c r="D152">
        <f>WEEKDAY(Table46[[#This Row],[Date]],2)</f>
        <v>1</v>
      </c>
      <c r="E152">
        <v>6.2246278760000004</v>
      </c>
      <c r="F152">
        <v>32.608695650000001</v>
      </c>
      <c r="G152">
        <v>13</v>
      </c>
      <c r="H152">
        <v>4.4304556350000004</v>
      </c>
      <c r="I152">
        <v>739</v>
      </c>
      <c r="J152">
        <v>46</v>
      </c>
    </row>
    <row r="153" spans="1:10" x14ac:dyDescent="0.3">
      <c r="A153" s="5" t="s">
        <v>12</v>
      </c>
      <c r="B153">
        <v>14</v>
      </c>
      <c r="C153">
        <v>24</v>
      </c>
      <c r="D153">
        <f>WEEKDAY(Table46[[#This Row],[Date]],2)</f>
        <v>2</v>
      </c>
      <c r="E153">
        <v>7.5070821529999998</v>
      </c>
      <c r="F153">
        <v>45.283018869999999</v>
      </c>
      <c r="G153">
        <v>10</v>
      </c>
      <c r="H153">
        <v>4.4006731910000001</v>
      </c>
      <c r="I153">
        <v>706</v>
      </c>
      <c r="J153">
        <v>53</v>
      </c>
    </row>
    <row r="154" spans="1:10" x14ac:dyDescent="0.3">
      <c r="A154" s="4" t="s">
        <v>13</v>
      </c>
      <c r="B154">
        <v>2</v>
      </c>
      <c r="C154">
        <v>15</v>
      </c>
      <c r="D154">
        <f>WEEKDAY(Table46[[#This Row],[Date]],2)</f>
        <v>3</v>
      </c>
      <c r="E154">
        <v>7.6813655760000001</v>
      </c>
      <c r="F154">
        <v>27.777777780000001</v>
      </c>
      <c r="G154">
        <v>13</v>
      </c>
      <c r="H154">
        <v>4.065228705</v>
      </c>
      <c r="I154">
        <v>703</v>
      </c>
      <c r="J154">
        <v>54</v>
      </c>
    </row>
    <row r="155" spans="1:10" x14ac:dyDescent="0.3">
      <c r="A155" s="5" t="s">
        <v>14</v>
      </c>
      <c r="B155">
        <v>9</v>
      </c>
      <c r="C155">
        <v>24</v>
      </c>
      <c r="D155">
        <f>WEEKDAY(Table46[[#This Row],[Date]],2)</f>
        <v>4</v>
      </c>
      <c r="E155">
        <v>5.8285714290000001</v>
      </c>
      <c r="F155">
        <v>47.058823529999998</v>
      </c>
      <c r="G155">
        <v>15</v>
      </c>
      <c r="H155">
        <v>5.3428588870000002</v>
      </c>
      <c r="I155">
        <v>875</v>
      </c>
      <c r="J155">
        <v>51</v>
      </c>
    </row>
    <row r="156" spans="1:10" x14ac:dyDescent="0.3">
      <c r="A156" s="4" t="s">
        <v>15</v>
      </c>
      <c r="B156">
        <v>6</v>
      </c>
      <c r="C156">
        <v>17</v>
      </c>
      <c r="D156">
        <f>WEEKDAY(Table46[[#This Row],[Date]],2)</f>
        <v>5</v>
      </c>
      <c r="E156">
        <v>5.0167224080000006</v>
      </c>
      <c r="F156">
        <v>37.777777780000001</v>
      </c>
      <c r="G156">
        <v>11</v>
      </c>
      <c r="H156">
        <v>5.2557567240000003</v>
      </c>
      <c r="I156">
        <v>897</v>
      </c>
      <c r="J156">
        <v>45</v>
      </c>
    </row>
    <row r="157" spans="1:10" x14ac:dyDescent="0.3">
      <c r="A157" s="5" t="s">
        <v>16</v>
      </c>
      <c r="B157">
        <v>5</v>
      </c>
      <c r="C157">
        <v>16</v>
      </c>
      <c r="D157">
        <f>WEEKDAY(Table46[[#This Row],[Date]],2)</f>
        <v>6</v>
      </c>
      <c r="E157">
        <v>6.9920844329999996</v>
      </c>
      <c r="F157">
        <v>30.18867925</v>
      </c>
      <c r="G157">
        <v>11</v>
      </c>
      <c r="H157">
        <v>5.1150549969999997</v>
      </c>
      <c r="I157">
        <v>758</v>
      </c>
      <c r="J157">
        <v>53</v>
      </c>
    </row>
    <row r="158" spans="1:10" x14ac:dyDescent="0.3">
      <c r="A158" s="4" t="s">
        <v>17</v>
      </c>
      <c r="B158">
        <v>11</v>
      </c>
      <c r="C158">
        <v>24</v>
      </c>
      <c r="D158">
        <f>WEEKDAY(Table46[[#This Row],[Date]],2)</f>
        <v>7</v>
      </c>
      <c r="E158">
        <v>6.3380281690000002</v>
      </c>
      <c r="F158">
        <v>44.444444440000005</v>
      </c>
      <c r="G158">
        <v>13</v>
      </c>
      <c r="H158">
        <v>4.7894766429999995</v>
      </c>
      <c r="I158">
        <v>852</v>
      </c>
      <c r="J158">
        <v>54</v>
      </c>
    </row>
    <row r="159" spans="1:10" x14ac:dyDescent="0.3">
      <c r="A159" s="5" t="s">
        <v>18</v>
      </c>
      <c r="B159">
        <v>8</v>
      </c>
      <c r="C159">
        <v>22</v>
      </c>
      <c r="D159">
        <f>WEEKDAY(Table46[[#This Row],[Date]],2)</f>
        <v>1</v>
      </c>
      <c r="E159">
        <v>5.5229142189999996</v>
      </c>
      <c r="F159">
        <v>46.808510640000002</v>
      </c>
      <c r="G159">
        <v>14</v>
      </c>
      <c r="H159">
        <v>5.9489688919999999</v>
      </c>
      <c r="I159">
        <v>851</v>
      </c>
      <c r="J159">
        <v>47</v>
      </c>
    </row>
    <row r="160" spans="1:10" x14ac:dyDescent="0.3">
      <c r="A160" s="4" t="s">
        <v>19</v>
      </c>
      <c r="B160">
        <v>4</v>
      </c>
      <c r="C160">
        <v>18</v>
      </c>
      <c r="D160">
        <f>WEEKDAY(Table46[[#This Row],[Date]],2)</f>
        <v>2</v>
      </c>
      <c r="E160">
        <v>7.3972602740000006</v>
      </c>
      <c r="F160">
        <v>33.333333329999995</v>
      </c>
      <c r="G160">
        <v>14</v>
      </c>
      <c r="H160">
        <v>4.3349168650000003</v>
      </c>
      <c r="I160">
        <v>730</v>
      </c>
      <c r="J160">
        <v>54</v>
      </c>
    </row>
    <row r="161" spans="1:10" x14ac:dyDescent="0.3">
      <c r="A161" s="5" t="s">
        <v>20</v>
      </c>
      <c r="B161">
        <v>4</v>
      </c>
      <c r="C161">
        <v>19</v>
      </c>
      <c r="D161">
        <f>WEEKDAY(Table46[[#This Row],[Date]],2)</f>
        <v>3</v>
      </c>
      <c r="E161">
        <v>6.9645203680000005</v>
      </c>
      <c r="F161">
        <v>35.849056600000004</v>
      </c>
      <c r="G161">
        <v>15</v>
      </c>
      <c r="H161">
        <v>5.0675900650000001</v>
      </c>
      <c r="I161">
        <v>761</v>
      </c>
      <c r="J161">
        <v>53</v>
      </c>
    </row>
    <row r="162" spans="1:10" x14ac:dyDescent="0.3">
      <c r="A162" s="4" t="s">
        <v>21</v>
      </c>
      <c r="B162">
        <v>9</v>
      </c>
      <c r="C162">
        <v>19</v>
      </c>
      <c r="D162">
        <f>WEEKDAY(Table46[[#This Row],[Date]],2)</f>
        <v>4</v>
      </c>
      <c r="E162">
        <v>6.2750333779999998</v>
      </c>
      <c r="F162">
        <v>40.425531910000004</v>
      </c>
      <c r="G162">
        <v>10</v>
      </c>
      <c r="H162">
        <v>5.2089853259999996</v>
      </c>
      <c r="I162">
        <v>749</v>
      </c>
      <c r="J162">
        <v>47</v>
      </c>
    </row>
    <row r="163" spans="1:10" x14ac:dyDescent="0.3">
      <c r="A163" s="5" t="s">
        <v>22</v>
      </c>
      <c r="B163">
        <v>5</v>
      </c>
      <c r="C163">
        <v>16</v>
      </c>
      <c r="D163">
        <f>WEEKDAY(Table46[[#This Row],[Date]],2)</f>
        <v>5</v>
      </c>
      <c r="E163">
        <v>6.8331143230000002</v>
      </c>
      <c r="F163">
        <v>30.76923077</v>
      </c>
      <c r="G163">
        <v>11</v>
      </c>
      <c r="H163">
        <v>4.4796326820000001</v>
      </c>
      <c r="I163">
        <v>761</v>
      </c>
      <c r="J163">
        <v>52</v>
      </c>
    </row>
    <row r="164" spans="1:10" x14ac:dyDescent="0.3">
      <c r="A164" s="4" t="s">
        <v>23</v>
      </c>
      <c r="B164">
        <v>6</v>
      </c>
      <c r="C164">
        <v>20</v>
      </c>
      <c r="D164">
        <f>WEEKDAY(Table46[[#This Row],[Date]],2)</f>
        <v>6</v>
      </c>
      <c r="E164">
        <v>5.4587688730000004</v>
      </c>
      <c r="F164">
        <v>42.553191489999996</v>
      </c>
      <c r="G164">
        <v>14</v>
      </c>
      <c r="H164">
        <v>6.0370214560000006</v>
      </c>
      <c r="I164">
        <v>861</v>
      </c>
      <c r="J164">
        <v>47</v>
      </c>
    </row>
    <row r="165" spans="1:10" x14ac:dyDescent="0.3">
      <c r="A165" s="5" t="s">
        <v>24</v>
      </c>
      <c r="B165">
        <v>3</v>
      </c>
      <c r="C165">
        <v>17</v>
      </c>
      <c r="D165">
        <f>WEEKDAY(Table46[[#This Row],[Date]],2)</f>
        <v>7</v>
      </c>
      <c r="E165">
        <v>6.1957868649999996</v>
      </c>
      <c r="F165">
        <v>34</v>
      </c>
      <c r="G165">
        <v>14</v>
      </c>
      <c r="H165">
        <v>5.157538186</v>
      </c>
      <c r="I165">
        <v>807</v>
      </c>
      <c r="J165">
        <v>50</v>
      </c>
    </row>
    <row r="166" spans="1:10" x14ac:dyDescent="0.3">
      <c r="A166" s="4" t="s">
        <v>25</v>
      </c>
      <c r="B166">
        <v>1</v>
      </c>
      <c r="C166">
        <v>18</v>
      </c>
      <c r="D166">
        <f>WEEKDAY(Table46[[#This Row],[Date]],2)</f>
        <v>1</v>
      </c>
      <c r="E166">
        <v>6.3623789759999996</v>
      </c>
      <c r="F166">
        <v>39.130434780000002</v>
      </c>
      <c r="G166">
        <v>17</v>
      </c>
      <c r="H166">
        <v>4.4128417970000005</v>
      </c>
      <c r="I166">
        <v>723</v>
      </c>
      <c r="J166">
        <v>46</v>
      </c>
    </row>
    <row r="167" spans="1:10" x14ac:dyDescent="0.3">
      <c r="A167" s="5" t="s">
        <v>26</v>
      </c>
      <c r="B167">
        <v>12</v>
      </c>
      <c r="C167">
        <v>23</v>
      </c>
      <c r="D167">
        <f>WEEKDAY(Table46[[#This Row],[Date]],2)</f>
        <v>2</v>
      </c>
      <c r="E167">
        <v>6.8055555559999998</v>
      </c>
      <c r="F167">
        <v>46.938775509999999</v>
      </c>
      <c r="G167">
        <v>11</v>
      </c>
      <c r="H167">
        <v>4.2395336510000003</v>
      </c>
      <c r="I167">
        <v>720</v>
      </c>
      <c r="J167">
        <v>49</v>
      </c>
    </row>
    <row r="168" spans="1:10" x14ac:dyDescent="0.3">
      <c r="A168" s="4" t="s">
        <v>27</v>
      </c>
      <c r="B168">
        <v>8</v>
      </c>
      <c r="C168">
        <v>22</v>
      </c>
      <c r="D168">
        <f>WEEKDAY(Table46[[#This Row],[Date]],2)</f>
        <v>3</v>
      </c>
      <c r="E168">
        <v>6.3225806450000004</v>
      </c>
      <c r="F168">
        <v>44.897959180000001</v>
      </c>
      <c r="G168">
        <v>14</v>
      </c>
      <c r="H168">
        <v>5.4987938129999998</v>
      </c>
      <c r="I168">
        <v>775</v>
      </c>
      <c r="J168">
        <v>49</v>
      </c>
    </row>
    <row r="169" spans="1:10" x14ac:dyDescent="0.3">
      <c r="A169" s="5" t="s">
        <v>28</v>
      </c>
      <c r="B169">
        <v>3</v>
      </c>
      <c r="C169">
        <v>15</v>
      </c>
      <c r="D169">
        <f>WEEKDAY(Table46[[#This Row],[Date]],2)</f>
        <v>4</v>
      </c>
      <c r="E169">
        <v>5.4298642530000008</v>
      </c>
      <c r="F169">
        <v>31.25</v>
      </c>
      <c r="G169">
        <v>12</v>
      </c>
      <c r="H169">
        <v>5.3961665239999999</v>
      </c>
      <c r="I169">
        <v>884</v>
      </c>
      <c r="J169">
        <v>48</v>
      </c>
    </row>
    <row r="170" spans="1:10" x14ac:dyDescent="0.3">
      <c r="A170" s="4" t="s">
        <v>29</v>
      </c>
      <c r="B170">
        <v>3</v>
      </c>
      <c r="C170">
        <v>15</v>
      </c>
      <c r="D170">
        <f>WEEKDAY(Table46[[#This Row],[Date]],2)</f>
        <v>5</v>
      </c>
      <c r="E170">
        <v>6.2656641599999991</v>
      </c>
      <c r="F170">
        <v>30</v>
      </c>
      <c r="G170">
        <v>12</v>
      </c>
      <c r="H170">
        <v>4.8434085940000005</v>
      </c>
      <c r="I170">
        <v>798</v>
      </c>
      <c r="J170">
        <v>50</v>
      </c>
    </row>
    <row r="171" spans="1:10" x14ac:dyDescent="0.3">
      <c r="A171" s="5" t="s">
        <v>30</v>
      </c>
      <c r="B171">
        <v>2</v>
      </c>
      <c r="C171">
        <v>21</v>
      </c>
      <c r="D171">
        <f>WEEKDAY(Table46[[#This Row],[Date]],2)</f>
        <v>6</v>
      </c>
      <c r="E171">
        <v>7.1729957809999991</v>
      </c>
      <c r="F171">
        <v>41.176470590000001</v>
      </c>
      <c r="G171">
        <v>19</v>
      </c>
      <c r="H171">
        <v>4.2810693640000004</v>
      </c>
      <c r="I171">
        <v>711</v>
      </c>
      <c r="J171">
        <v>51</v>
      </c>
    </row>
    <row r="172" spans="1:10" x14ac:dyDescent="0.3">
      <c r="A172" s="4" t="s">
        <v>31</v>
      </c>
      <c r="B172">
        <v>7</v>
      </c>
      <c r="C172">
        <v>22</v>
      </c>
      <c r="D172">
        <f>WEEKDAY(Table46[[#This Row],[Date]],2)</f>
        <v>7</v>
      </c>
      <c r="E172">
        <v>5.9431524549999999</v>
      </c>
      <c r="F172">
        <v>47.826086960000005</v>
      </c>
      <c r="G172">
        <v>15</v>
      </c>
      <c r="H172">
        <v>4.6255901509999999</v>
      </c>
      <c r="I172">
        <v>774</v>
      </c>
      <c r="J172">
        <v>46</v>
      </c>
    </row>
    <row r="173" spans="1:10" x14ac:dyDescent="0.3">
      <c r="A173" s="5" t="s">
        <v>32</v>
      </c>
      <c r="B173">
        <v>2</v>
      </c>
      <c r="C173">
        <v>20</v>
      </c>
      <c r="D173">
        <f>WEEKDAY(Table46[[#This Row],[Date]],2)</f>
        <v>1</v>
      </c>
      <c r="E173">
        <v>5.3409090909999994</v>
      </c>
      <c r="F173">
        <v>42.553191489999996</v>
      </c>
      <c r="G173">
        <v>18</v>
      </c>
      <c r="H173">
        <v>5.8604155569999996</v>
      </c>
      <c r="I173">
        <v>880</v>
      </c>
      <c r="J173">
        <v>47</v>
      </c>
    </row>
    <row r="174" spans="1:10" x14ac:dyDescent="0.3">
      <c r="A174" s="4" t="s">
        <v>33</v>
      </c>
      <c r="B174">
        <v>2</v>
      </c>
      <c r="C174">
        <v>21</v>
      </c>
      <c r="D174">
        <f>WEEKDAY(Table46[[#This Row],[Date]],2)</f>
        <v>2</v>
      </c>
      <c r="E174">
        <v>6.0570071259999994</v>
      </c>
      <c r="F174">
        <v>41.176470590000001</v>
      </c>
      <c r="G174">
        <v>19</v>
      </c>
      <c r="H174">
        <v>4.8399149279999998</v>
      </c>
      <c r="I174">
        <v>842</v>
      </c>
      <c r="J174">
        <v>51</v>
      </c>
    </row>
    <row r="175" spans="1:10" x14ac:dyDescent="0.3">
      <c r="A175" s="5" t="s">
        <v>34</v>
      </c>
      <c r="B175">
        <v>2</v>
      </c>
      <c r="C175">
        <v>16</v>
      </c>
      <c r="D175">
        <f>WEEKDAY(Table46[[#This Row],[Date]],2)</f>
        <v>3</v>
      </c>
      <c r="E175">
        <v>5.5928411630000001</v>
      </c>
      <c r="F175">
        <v>32</v>
      </c>
      <c r="G175">
        <v>14</v>
      </c>
      <c r="H175">
        <v>5.9162199720000004</v>
      </c>
      <c r="I175">
        <v>894</v>
      </c>
      <c r="J175">
        <v>50</v>
      </c>
    </row>
    <row r="176" spans="1:10" x14ac:dyDescent="0.3">
      <c r="A176" s="4" t="s">
        <v>35</v>
      </c>
      <c r="B176">
        <v>1</v>
      </c>
      <c r="C176">
        <v>20</v>
      </c>
      <c r="D176">
        <f>WEEKDAY(Table46[[#This Row],[Date]],2)</f>
        <v>4</v>
      </c>
      <c r="E176">
        <v>6.2877871829999998</v>
      </c>
      <c r="F176">
        <v>38.46153846</v>
      </c>
      <c r="G176">
        <v>19</v>
      </c>
      <c r="H176">
        <v>4.6523402339999995</v>
      </c>
      <c r="I176">
        <v>827</v>
      </c>
      <c r="J176">
        <v>52</v>
      </c>
    </row>
    <row r="177" spans="1:10" x14ac:dyDescent="0.3">
      <c r="A177" s="5" t="s">
        <v>36</v>
      </c>
      <c r="B177">
        <v>3</v>
      </c>
      <c r="C177">
        <v>15</v>
      </c>
      <c r="D177">
        <f>WEEKDAY(Table46[[#This Row],[Date]],2)</f>
        <v>5</v>
      </c>
      <c r="E177">
        <v>6.5876152830000008</v>
      </c>
      <c r="F177">
        <v>30</v>
      </c>
      <c r="G177">
        <v>12</v>
      </c>
      <c r="H177">
        <v>4.7850208040000002</v>
      </c>
      <c r="I177">
        <v>759</v>
      </c>
      <c r="J177">
        <v>50</v>
      </c>
    </row>
    <row r="178" spans="1:10" x14ac:dyDescent="0.3">
      <c r="A178" s="4" t="s">
        <v>37</v>
      </c>
      <c r="B178">
        <v>8</v>
      </c>
      <c r="C178">
        <v>23</v>
      </c>
      <c r="D178">
        <f>WEEKDAY(Table46[[#This Row],[Date]],2)</f>
        <v>6</v>
      </c>
      <c r="E178">
        <v>6.8917018280000004</v>
      </c>
      <c r="F178">
        <v>46.938775509999999</v>
      </c>
      <c r="G178">
        <v>15</v>
      </c>
      <c r="H178">
        <v>4.0855025000000005</v>
      </c>
      <c r="I178">
        <v>711</v>
      </c>
      <c r="J178">
        <v>49</v>
      </c>
    </row>
    <row r="179" spans="1:10" x14ac:dyDescent="0.3">
      <c r="A179" s="5" t="s">
        <v>38</v>
      </c>
      <c r="B179">
        <v>10</v>
      </c>
      <c r="C179">
        <v>24</v>
      </c>
      <c r="D179">
        <f>WEEKDAY(Table46[[#This Row],[Date]],2)</f>
        <v>7</v>
      </c>
      <c r="E179">
        <v>6.4</v>
      </c>
      <c r="F179">
        <v>50</v>
      </c>
      <c r="G179">
        <v>14</v>
      </c>
      <c r="H179">
        <v>4.6136811020000001</v>
      </c>
      <c r="I179">
        <v>750</v>
      </c>
      <c r="J179">
        <v>48</v>
      </c>
    </row>
    <row r="180" spans="1:10" x14ac:dyDescent="0.3">
      <c r="A180" s="4" t="s">
        <v>39</v>
      </c>
      <c r="B180">
        <v>6</v>
      </c>
      <c r="C180">
        <v>22</v>
      </c>
      <c r="D180">
        <f>WEEKDAY(Table46[[#This Row],[Date]],2)</f>
        <v>1</v>
      </c>
      <c r="E180">
        <v>6.1818181819999998</v>
      </c>
      <c r="F180">
        <v>43.137254900000002</v>
      </c>
      <c r="G180">
        <v>16</v>
      </c>
      <c r="H180">
        <v>5.2534386140000002</v>
      </c>
      <c r="I180">
        <v>825</v>
      </c>
      <c r="J180">
        <v>51</v>
      </c>
    </row>
    <row r="181" spans="1:10" x14ac:dyDescent="0.3">
      <c r="A181" s="5" t="s">
        <v>40</v>
      </c>
      <c r="B181">
        <v>2</v>
      </c>
      <c r="C181">
        <v>16</v>
      </c>
      <c r="D181">
        <f>WEEKDAY(Table46[[#This Row],[Date]],2)</f>
        <v>2</v>
      </c>
      <c r="E181">
        <v>7.2340425530000001</v>
      </c>
      <c r="F181">
        <v>31.372549020000001</v>
      </c>
      <c r="G181">
        <v>14</v>
      </c>
      <c r="H181">
        <v>3.9258269300000004</v>
      </c>
      <c r="I181">
        <v>705</v>
      </c>
      <c r="J181">
        <v>51</v>
      </c>
    </row>
    <row r="182" spans="1:10" x14ac:dyDescent="0.3">
      <c r="A182" s="4" t="s">
        <v>9</v>
      </c>
      <c r="B182">
        <v>3</v>
      </c>
      <c r="C182">
        <v>19</v>
      </c>
      <c r="D182">
        <f>WEEKDAY(Table46[[#This Row],[Date]],2)</f>
        <v>1</v>
      </c>
      <c r="E182">
        <v>5.3872053869999998</v>
      </c>
      <c r="F182">
        <v>39.583333329999995</v>
      </c>
      <c r="G182">
        <v>16</v>
      </c>
      <c r="H182">
        <v>5.5424234879999998</v>
      </c>
      <c r="I182">
        <v>891</v>
      </c>
      <c r="J182">
        <v>48</v>
      </c>
    </row>
    <row r="183" spans="1:10" x14ac:dyDescent="0.3">
      <c r="A183" s="5" t="s">
        <v>12</v>
      </c>
      <c r="B183">
        <v>7</v>
      </c>
      <c r="C183">
        <v>22</v>
      </c>
      <c r="D183">
        <f>WEEKDAY(Table46[[#This Row],[Date]],2)</f>
        <v>2</v>
      </c>
      <c r="E183">
        <v>5.2455357139999998</v>
      </c>
      <c r="F183">
        <v>46.808510640000002</v>
      </c>
      <c r="G183">
        <v>15</v>
      </c>
      <c r="H183">
        <v>5.5669462570000006</v>
      </c>
      <c r="I183">
        <v>896</v>
      </c>
      <c r="J183">
        <v>47</v>
      </c>
    </row>
    <row r="184" spans="1:10" x14ac:dyDescent="0.3">
      <c r="A184" s="4" t="s">
        <v>13</v>
      </c>
      <c r="B184">
        <v>11</v>
      </c>
      <c r="C184">
        <v>21</v>
      </c>
      <c r="D184">
        <f>WEEKDAY(Table46[[#This Row],[Date]],2)</f>
        <v>3</v>
      </c>
      <c r="E184">
        <v>5.5813953490000001</v>
      </c>
      <c r="F184">
        <v>43.75</v>
      </c>
      <c r="G184">
        <v>10</v>
      </c>
      <c r="H184">
        <v>5.2448618649999998</v>
      </c>
      <c r="I184">
        <v>860</v>
      </c>
      <c r="J184">
        <v>48</v>
      </c>
    </row>
    <row r="185" spans="1:10" x14ac:dyDescent="0.3">
      <c r="A185" s="5" t="s">
        <v>14</v>
      </c>
      <c r="B185">
        <v>4</v>
      </c>
      <c r="C185">
        <v>18</v>
      </c>
      <c r="D185">
        <f>WEEKDAY(Table46[[#This Row],[Date]],2)</f>
        <v>4</v>
      </c>
      <c r="E185">
        <v>5.8536585369999994</v>
      </c>
      <c r="F185">
        <v>37.5</v>
      </c>
      <c r="G185">
        <v>14</v>
      </c>
      <c r="H185">
        <v>4.7429001099999999</v>
      </c>
      <c r="I185">
        <v>820</v>
      </c>
      <c r="J185">
        <v>48</v>
      </c>
    </row>
    <row r="186" spans="1:10" x14ac:dyDescent="0.3">
      <c r="A186" s="4" t="s">
        <v>15</v>
      </c>
      <c r="B186">
        <v>6</v>
      </c>
      <c r="C186">
        <v>21</v>
      </c>
      <c r="D186">
        <f>WEEKDAY(Table46[[#This Row],[Date]],2)</f>
        <v>5</v>
      </c>
      <c r="E186">
        <v>5.3932584270000001</v>
      </c>
      <c r="F186">
        <v>43.75</v>
      </c>
      <c r="G186">
        <v>15</v>
      </c>
      <c r="H186">
        <v>5.9519828800000001</v>
      </c>
      <c r="I186">
        <v>890</v>
      </c>
      <c r="J186">
        <v>48</v>
      </c>
    </row>
    <row r="187" spans="1:10" x14ac:dyDescent="0.3">
      <c r="A187" s="5" t="s">
        <v>16</v>
      </c>
      <c r="B187">
        <v>4</v>
      </c>
      <c r="C187">
        <v>19</v>
      </c>
      <c r="D187">
        <f>WEEKDAY(Table46[[#This Row],[Date]],2)</f>
        <v>6</v>
      </c>
      <c r="E187">
        <v>5.859375</v>
      </c>
      <c r="F187">
        <v>42.222222219999999</v>
      </c>
      <c r="G187">
        <v>15</v>
      </c>
      <c r="H187">
        <v>4.7728543910000001</v>
      </c>
      <c r="I187">
        <v>768</v>
      </c>
      <c r="J187">
        <v>45</v>
      </c>
    </row>
    <row r="188" spans="1:10" x14ac:dyDescent="0.3">
      <c r="A188" s="4" t="s">
        <v>17</v>
      </c>
      <c r="B188">
        <v>2</v>
      </c>
      <c r="C188">
        <v>16</v>
      </c>
      <c r="D188">
        <f>WEEKDAY(Table46[[#This Row],[Date]],2)</f>
        <v>7</v>
      </c>
      <c r="E188">
        <v>6.0991105460000004</v>
      </c>
      <c r="F188">
        <v>33.333333329999995</v>
      </c>
      <c r="G188">
        <v>14</v>
      </c>
      <c r="H188">
        <v>5.0422860069999995</v>
      </c>
      <c r="I188">
        <v>787</v>
      </c>
      <c r="J188">
        <v>48</v>
      </c>
    </row>
    <row r="189" spans="1:10" x14ac:dyDescent="0.3">
      <c r="A189" s="5" t="s">
        <v>18</v>
      </c>
      <c r="B189">
        <v>2</v>
      </c>
      <c r="C189">
        <v>21</v>
      </c>
      <c r="D189">
        <f>WEEKDAY(Table46[[#This Row],[Date]],2)</f>
        <v>1</v>
      </c>
      <c r="E189">
        <v>6.14334471</v>
      </c>
      <c r="F189">
        <v>38.888888890000004</v>
      </c>
      <c r="G189">
        <v>19</v>
      </c>
      <c r="H189">
        <v>5.9432048680000005</v>
      </c>
      <c r="I189">
        <v>879</v>
      </c>
      <c r="J189">
        <v>54</v>
      </c>
    </row>
    <row r="190" spans="1:10" x14ac:dyDescent="0.3">
      <c r="A190" s="4" t="s">
        <v>19</v>
      </c>
      <c r="B190">
        <v>6</v>
      </c>
      <c r="C190">
        <v>24</v>
      </c>
      <c r="D190">
        <f>WEEKDAY(Table46[[#This Row],[Date]],2)</f>
        <v>2</v>
      </c>
      <c r="E190">
        <v>5.9151785710000002</v>
      </c>
      <c r="F190">
        <v>45.283018869999999</v>
      </c>
      <c r="G190">
        <v>18</v>
      </c>
      <c r="H190">
        <v>5.497269771</v>
      </c>
      <c r="I190">
        <v>896</v>
      </c>
      <c r="J190">
        <v>53</v>
      </c>
    </row>
    <row r="191" spans="1:10" x14ac:dyDescent="0.3">
      <c r="A191" s="5" t="s">
        <v>20</v>
      </c>
      <c r="B191">
        <v>4</v>
      </c>
      <c r="C191">
        <v>18</v>
      </c>
      <c r="D191">
        <f>WEEKDAY(Table46[[#This Row],[Date]],2)</f>
        <v>3</v>
      </c>
      <c r="E191">
        <v>6.2750333779999998</v>
      </c>
      <c r="F191">
        <v>38.297872339999998</v>
      </c>
      <c r="G191">
        <v>14</v>
      </c>
      <c r="H191">
        <v>5.0642325899999996</v>
      </c>
      <c r="I191">
        <v>749</v>
      </c>
      <c r="J191">
        <v>47</v>
      </c>
    </row>
    <row r="192" spans="1:10" x14ac:dyDescent="0.3">
      <c r="A192" s="4" t="s">
        <v>21</v>
      </c>
      <c r="B192">
        <v>3</v>
      </c>
      <c r="C192">
        <v>15</v>
      </c>
      <c r="D192">
        <f>WEEKDAY(Table46[[#This Row],[Date]],2)</f>
        <v>4</v>
      </c>
      <c r="E192">
        <v>6.508135169</v>
      </c>
      <c r="F192">
        <v>28.84615385</v>
      </c>
      <c r="G192">
        <v>12</v>
      </c>
      <c r="H192">
        <v>4.4744357949999998</v>
      </c>
      <c r="I192">
        <v>799</v>
      </c>
      <c r="J192">
        <v>52</v>
      </c>
    </row>
    <row r="193" spans="1:10" x14ac:dyDescent="0.3">
      <c r="A193" s="5" t="s">
        <v>22</v>
      </c>
      <c r="B193">
        <v>7</v>
      </c>
      <c r="C193">
        <v>17</v>
      </c>
      <c r="D193">
        <f>WEEKDAY(Table46[[#This Row],[Date]],2)</f>
        <v>5</v>
      </c>
      <c r="E193">
        <v>7.4229691880000006</v>
      </c>
      <c r="F193">
        <v>32.075471700000001</v>
      </c>
      <c r="G193">
        <v>10</v>
      </c>
      <c r="H193">
        <v>4.2877732399999999</v>
      </c>
      <c r="I193">
        <v>714</v>
      </c>
      <c r="J193">
        <v>53</v>
      </c>
    </row>
    <row r="194" spans="1:10" x14ac:dyDescent="0.3">
      <c r="A194" s="4" t="s">
        <v>23</v>
      </c>
      <c r="B194">
        <v>6</v>
      </c>
      <c r="C194">
        <v>20</v>
      </c>
      <c r="D194">
        <f>WEEKDAY(Table46[[#This Row],[Date]],2)</f>
        <v>6</v>
      </c>
      <c r="E194">
        <v>7.055630936</v>
      </c>
      <c r="F194">
        <v>38.46153846</v>
      </c>
      <c r="G194">
        <v>14</v>
      </c>
      <c r="H194">
        <v>4.8837055200000004</v>
      </c>
      <c r="I194">
        <v>737</v>
      </c>
      <c r="J194">
        <v>52</v>
      </c>
    </row>
    <row r="195" spans="1:10" x14ac:dyDescent="0.3">
      <c r="A195" s="5" t="s">
        <v>24</v>
      </c>
      <c r="B195">
        <v>0</v>
      </c>
      <c r="C195">
        <v>16</v>
      </c>
      <c r="D195">
        <f>WEEKDAY(Table46[[#This Row],[Date]],2)</f>
        <v>7</v>
      </c>
      <c r="E195">
        <v>6.3183475089999996</v>
      </c>
      <c r="F195">
        <v>30.76923077</v>
      </c>
      <c r="G195">
        <v>16</v>
      </c>
      <c r="H195">
        <v>5.1637595680000006</v>
      </c>
      <c r="I195">
        <v>823</v>
      </c>
      <c r="J195">
        <v>52</v>
      </c>
    </row>
    <row r="196" spans="1:10" x14ac:dyDescent="0.3">
      <c r="A196" s="4" t="s">
        <v>25</v>
      </c>
      <c r="B196">
        <v>5</v>
      </c>
      <c r="C196">
        <v>15</v>
      </c>
      <c r="D196">
        <f>WEEKDAY(Table46[[#This Row],[Date]],2)</f>
        <v>1</v>
      </c>
      <c r="E196">
        <v>6.424242424</v>
      </c>
      <c r="F196">
        <v>28.301886790000001</v>
      </c>
      <c r="G196">
        <v>10</v>
      </c>
      <c r="H196">
        <v>4.5971247069999999</v>
      </c>
      <c r="I196">
        <v>825</v>
      </c>
      <c r="J196">
        <v>53</v>
      </c>
    </row>
    <row r="197" spans="1:10" x14ac:dyDescent="0.3">
      <c r="A197" s="5" t="s">
        <v>26</v>
      </c>
      <c r="B197">
        <v>9</v>
      </c>
      <c r="C197">
        <v>23</v>
      </c>
      <c r="D197">
        <f>WEEKDAY(Table46[[#This Row],[Date]],2)</f>
        <v>2</v>
      </c>
      <c r="E197">
        <v>5.4626532890000004</v>
      </c>
      <c r="F197">
        <v>46.938775509999999</v>
      </c>
      <c r="G197">
        <v>14</v>
      </c>
      <c r="H197">
        <v>6.2652790390000002</v>
      </c>
      <c r="I197">
        <v>897</v>
      </c>
      <c r="J197">
        <v>49</v>
      </c>
    </row>
    <row r="198" spans="1:10" x14ac:dyDescent="0.3">
      <c r="A198" s="4" t="s">
        <v>27</v>
      </c>
      <c r="B198">
        <v>6</v>
      </c>
      <c r="C198">
        <v>17</v>
      </c>
      <c r="D198">
        <f>WEEKDAY(Table46[[#This Row],[Date]],2)</f>
        <v>3</v>
      </c>
      <c r="E198">
        <v>5.6433408579999993</v>
      </c>
      <c r="F198">
        <v>34</v>
      </c>
      <c r="G198">
        <v>11</v>
      </c>
      <c r="H198">
        <v>5.6193315149999998</v>
      </c>
      <c r="I198">
        <v>886</v>
      </c>
      <c r="J198">
        <v>50</v>
      </c>
    </row>
    <row r="199" spans="1:10" x14ac:dyDescent="0.3">
      <c r="A199" s="5" t="s">
        <v>28</v>
      </c>
      <c r="B199">
        <v>10</v>
      </c>
      <c r="C199">
        <v>22</v>
      </c>
      <c r="D199">
        <f>WEEKDAY(Table46[[#This Row],[Date]],2)</f>
        <v>4</v>
      </c>
      <c r="E199">
        <v>5.7810578109999993</v>
      </c>
      <c r="F199">
        <v>46.808510640000002</v>
      </c>
      <c r="G199">
        <v>12</v>
      </c>
      <c r="H199">
        <v>5.0965396189999996</v>
      </c>
      <c r="I199">
        <v>813</v>
      </c>
      <c r="J199">
        <v>47</v>
      </c>
    </row>
    <row r="200" spans="1:10" x14ac:dyDescent="0.3">
      <c r="A200" s="4" t="s">
        <v>29</v>
      </c>
      <c r="B200">
        <v>4</v>
      </c>
      <c r="C200">
        <v>18</v>
      </c>
      <c r="D200">
        <f>WEEKDAY(Table46[[#This Row],[Date]],2)</f>
        <v>5</v>
      </c>
      <c r="E200">
        <v>6.3679245280000005</v>
      </c>
      <c r="F200">
        <v>33.333333329999995</v>
      </c>
      <c r="G200">
        <v>14</v>
      </c>
      <c r="H200">
        <v>5.6484380200000004</v>
      </c>
      <c r="I200">
        <v>848</v>
      </c>
      <c r="J200">
        <v>54</v>
      </c>
    </row>
    <row r="201" spans="1:10" x14ac:dyDescent="0.3">
      <c r="A201" s="5" t="s">
        <v>30</v>
      </c>
      <c r="B201">
        <v>3</v>
      </c>
      <c r="C201">
        <v>17</v>
      </c>
      <c r="D201">
        <f>WEEKDAY(Table46[[#This Row],[Date]],2)</f>
        <v>6</v>
      </c>
      <c r="E201">
        <v>5.334846765</v>
      </c>
      <c r="F201">
        <v>36.170212769999999</v>
      </c>
      <c r="G201">
        <v>14</v>
      </c>
      <c r="H201">
        <v>5.0827900540000002</v>
      </c>
      <c r="I201">
        <v>881</v>
      </c>
      <c r="J201">
        <v>47</v>
      </c>
    </row>
    <row r="202" spans="1:10" x14ac:dyDescent="0.3">
      <c r="A202" s="4" t="s">
        <v>31</v>
      </c>
      <c r="B202">
        <v>2</v>
      </c>
      <c r="C202">
        <v>16</v>
      </c>
      <c r="D202">
        <f>WEEKDAY(Table46[[#This Row],[Date]],2)</f>
        <v>7</v>
      </c>
      <c r="E202">
        <v>5.9770114940000001</v>
      </c>
      <c r="F202">
        <v>30.76923077</v>
      </c>
      <c r="G202">
        <v>14</v>
      </c>
      <c r="H202">
        <v>4.8835251189999997</v>
      </c>
      <c r="I202">
        <v>870</v>
      </c>
      <c r="J202">
        <v>52</v>
      </c>
    </row>
    <row r="203" spans="1:10" x14ac:dyDescent="0.3">
      <c r="A203" s="5" t="s">
        <v>32</v>
      </c>
      <c r="B203">
        <v>4</v>
      </c>
      <c r="C203">
        <v>16</v>
      </c>
      <c r="D203">
        <f>WEEKDAY(Table46[[#This Row],[Date]],2)</f>
        <v>1</v>
      </c>
      <c r="E203">
        <v>5.3056516719999998</v>
      </c>
      <c r="F203">
        <v>34.782608699999997</v>
      </c>
      <c r="G203">
        <v>12</v>
      </c>
      <c r="H203">
        <v>5.7216392789999997</v>
      </c>
      <c r="I203">
        <v>867</v>
      </c>
      <c r="J203">
        <v>46</v>
      </c>
    </row>
    <row r="204" spans="1:10" x14ac:dyDescent="0.3">
      <c r="A204" s="4" t="s">
        <v>33</v>
      </c>
      <c r="B204">
        <v>7</v>
      </c>
      <c r="C204">
        <v>18</v>
      </c>
      <c r="D204">
        <f>WEEKDAY(Table46[[#This Row],[Date]],2)</f>
        <v>2</v>
      </c>
      <c r="E204">
        <v>5.6792873049999999</v>
      </c>
      <c r="F204">
        <v>35.294117650000004</v>
      </c>
      <c r="G204">
        <v>11</v>
      </c>
      <c r="H204">
        <v>5.1555861749999998</v>
      </c>
      <c r="I204">
        <v>898</v>
      </c>
      <c r="J204">
        <v>51</v>
      </c>
    </row>
    <row r="205" spans="1:10" x14ac:dyDescent="0.3">
      <c r="A205" s="5" t="s">
        <v>34</v>
      </c>
      <c r="B205">
        <v>6</v>
      </c>
      <c r="C205">
        <v>22</v>
      </c>
      <c r="D205">
        <f>WEEKDAY(Table46[[#This Row],[Date]],2)</f>
        <v>3</v>
      </c>
      <c r="E205">
        <v>7.1904127829999993</v>
      </c>
      <c r="F205">
        <v>40.74074074</v>
      </c>
      <c r="G205">
        <v>16</v>
      </c>
      <c r="H205">
        <v>4.484920872</v>
      </c>
      <c r="I205">
        <v>751</v>
      </c>
      <c r="J205">
        <v>54</v>
      </c>
    </row>
    <row r="206" spans="1:10" x14ac:dyDescent="0.3">
      <c r="A206" s="4" t="s">
        <v>35</v>
      </c>
      <c r="B206">
        <v>8</v>
      </c>
      <c r="C206">
        <v>23</v>
      </c>
      <c r="D206">
        <f>WEEKDAY(Table46[[#This Row],[Date]],2)</f>
        <v>4</v>
      </c>
      <c r="E206">
        <v>7.3103448279999999</v>
      </c>
      <c r="F206">
        <v>43.396226419999998</v>
      </c>
      <c r="G206">
        <v>15</v>
      </c>
      <c r="H206">
        <v>4.857621441</v>
      </c>
      <c r="I206">
        <v>725</v>
      </c>
      <c r="J206">
        <v>53</v>
      </c>
    </row>
    <row r="207" spans="1:10" x14ac:dyDescent="0.3">
      <c r="A207" s="5" t="s">
        <v>36</v>
      </c>
      <c r="B207">
        <v>9</v>
      </c>
      <c r="C207">
        <v>20</v>
      </c>
      <c r="D207">
        <f>WEEKDAY(Table46[[#This Row],[Date]],2)</f>
        <v>5</v>
      </c>
      <c r="E207">
        <v>5.829596413</v>
      </c>
      <c r="F207">
        <v>38.46153846</v>
      </c>
      <c r="G207">
        <v>11</v>
      </c>
      <c r="H207">
        <v>5.9229747679999996</v>
      </c>
      <c r="I207">
        <v>892</v>
      </c>
      <c r="J207">
        <v>52</v>
      </c>
    </row>
    <row r="208" spans="1:10" x14ac:dyDescent="0.3">
      <c r="A208" s="4" t="s">
        <v>37</v>
      </c>
      <c r="B208">
        <v>0</v>
      </c>
      <c r="C208">
        <v>17</v>
      </c>
      <c r="D208">
        <f>WEEKDAY(Table46[[#This Row],[Date]],2)</f>
        <v>6</v>
      </c>
      <c r="E208">
        <v>7.1724137930000005</v>
      </c>
      <c r="F208">
        <v>32.69230769</v>
      </c>
      <c r="G208">
        <v>17</v>
      </c>
      <c r="H208">
        <v>4.5551646139999997</v>
      </c>
      <c r="I208">
        <v>725</v>
      </c>
      <c r="J208">
        <v>52</v>
      </c>
    </row>
    <row r="209" spans="1:10" x14ac:dyDescent="0.3">
      <c r="A209" s="5" t="s">
        <v>38</v>
      </c>
      <c r="B209">
        <v>6</v>
      </c>
      <c r="C209">
        <v>18</v>
      </c>
      <c r="D209">
        <f>WEEKDAY(Table46[[#This Row],[Date]],2)</f>
        <v>7</v>
      </c>
      <c r="E209">
        <v>5.5622732770000001</v>
      </c>
      <c r="F209">
        <v>39.130434780000002</v>
      </c>
      <c r="G209">
        <v>12</v>
      </c>
      <c r="H209">
        <v>5.0115137560000003</v>
      </c>
      <c r="I209">
        <v>827</v>
      </c>
      <c r="J209">
        <v>46</v>
      </c>
    </row>
    <row r="210" spans="1:10" x14ac:dyDescent="0.3">
      <c r="A210" s="4" t="s">
        <v>39</v>
      </c>
      <c r="B210">
        <v>3</v>
      </c>
      <c r="C210">
        <v>19</v>
      </c>
      <c r="D210">
        <f>WEEKDAY(Table46[[#This Row],[Date]],2)</f>
        <v>1</v>
      </c>
      <c r="E210">
        <v>5.5621301780000003</v>
      </c>
      <c r="F210">
        <v>40.425531910000004</v>
      </c>
      <c r="G210">
        <v>16</v>
      </c>
      <c r="H210">
        <v>4.7791414510000001</v>
      </c>
      <c r="I210">
        <v>845</v>
      </c>
      <c r="J210">
        <v>47</v>
      </c>
    </row>
    <row r="211" spans="1:10" x14ac:dyDescent="0.3">
      <c r="A211" s="5" t="s">
        <v>40</v>
      </c>
      <c r="B211">
        <v>5</v>
      </c>
      <c r="C211">
        <v>23</v>
      </c>
      <c r="D211">
        <f>WEEKDAY(Table46[[#This Row],[Date]],2)</f>
        <v>2</v>
      </c>
      <c r="E211">
        <v>5.8394160580000003</v>
      </c>
      <c r="F211">
        <v>47.916666670000005</v>
      </c>
      <c r="G211">
        <v>18</v>
      </c>
      <c r="H211">
        <v>4.7580458439999997</v>
      </c>
      <c r="I211">
        <v>822</v>
      </c>
      <c r="J211">
        <v>48</v>
      </c>
    </row>
    <row r="212" spans="1:10" x14ac:dyDescent="0.3">
      <c r="A212" s="4" t="s">
        <v>9</v>
      </c>
      <c r="B212">
        <v>7</v>
      </c>
      <c r="C212">
        <v>17</v>
      </c>
      <c r="D212">
        <f>WEEKDAY(Table46[[#This Row],[Date]],2)</f>
        <v>1</v>
      </c>
      <c r="E212">
        <v>6.1744966440000004</v>
      </c>
      <c r="F212">
        <v>36.956521739999999</v>
      </c>
      <c r="G212">
        <v>10</v>
      </c>
      <c r="H212">
        <v>4.8285695769999997</v>
      </c>
      <c r="I212">
        <v>745</v>
      </c>
      <c r="J212">
        <v>46</v>
      </c>
    </row>
    <row r="213" spans="1:10" x14ac:dyDescent="0.3">
      <c r="A213" s="5" t="s">
        <v>12</v>
      </c>
      <c r="B213">
        <v>1</v>
      </c>
      <c r="C213">
        <v>15</v>
      </c>
      <c r="D213">
        <f>WEEKDAY(Table46[[#This Row],[Date]],2)</f>
        <v>2</v>
      </c>
      <c r="E213">
        <v>5.9332509269999996</v>
      </c>
      <c r="F213">
        <v>31.25</v>
      </c>
      <c r="G213">
        <v>14</v>
      </c>
      <c r="H213">
        <v>4.9197275600000001</v>
      </c>
      <c r="I213">
        <v>809</v>
      </c>
      <c r="J213">
        <v>48</v>
      </c>
    </row>
    <row r="214" spans="1:10" x14ac:dyDescent="0.3">
      <c r="A214" s="4" t="s">
        <v>13</v>
      </c>
      <c r="B214">
        <v>7</v>
      </c>
      <c r="C214">
        <v>18</v>
      </c>
      <c r="D214">
        <f>WEEKDAY(Table46[[#This Row],[Date]],2)</f>
        <v>3</v>
      </c>
      <c r="E214">
        <v>6.3829787230000008</v>
      </c>
      <c r="F214">
        <v>33.333333329999995</v>
      </c>
      <c r="G214">
        <v>11</v>
      </c>
      <c r="H214">
        <v>5.6774713109999997</v>
      </c>
      <c r="I214">
        <v>846</v>
      </c>
      <c r="J214">
        <v>54</v>
      </c>
    </row>
    <row r="215" spans="1:10" x14ac:dyDescent="0.3">
      <c r="A215" s="5" t="s">
        <v>14</v>
      </c>
      <c r="B215">
        <v>7</v>
      </c>
      <c r="C215">
        <v>17</v>
      </c>
      <c r="D215">
        <f>WEEKDAY(Table46[[#This Row],[Date]],2)</f>
        <v>4</v>
      </c>
      <c r="E215">
        <v>7.0855614969999996</v>
      </c>
      <c r="F215">
        <v>32.075471700000001</v>
      </c>
      <c r="G215">
        <v>10</v>
      </c>
      <c r="H215">
        <v>4.2589534819999999</v>
      </c>
      <c r="I215">
        <v>748</v>
      </c>
      <c r="J215">
        <v>53</v>
      </c>
    </row>
    <row r="216" spans="1:10" x14ac:dyDescent="0.3">
      <c r="A216" s="4" t="s">
        <v>15</v>
      </c>
      <c r="B216">
        <v>2</v>
      </c>
      <c r="C216">
        <v>18</v>
      </c>
      <c r="D216">
        <f>WEEKDAY(Table46[[#This Row],[Date]],2)</f>
        <v>5</v>
      </c>
      <c r="E216">
        <v>5.6532663320000003</v>
      </c>
      <c r="F216">
        <v>40</v>
      </c>
      <c r="G216">
        <v>16</v>
      </c>
      <c r="H216">
        <v>5.5777450770000003</v>
      </c>
      <c r="I216">
        <v>796</v>
      </c>
      <c r="J216">
        <v>45</v>
      </c>
    </row>
    <row r="217" spans="1:10" x14ac:dyDescent="0.3">
      <c r="A217" s="5" t="s">
        <v>16</v>
      </c>
      <c r="B217">
        <v>6</v>
      </c>
      <c r="C217">
        <v>16</v>
      </c>
      <c r="D217">
        <f>WEEKDAY(Table46[[#This Row],[Date]],2)</f>
        <v>6</v>
      </c>
      <c r="E217">
        <v>6.0682680150000001</v>
      </c>
      <c r="F217">
        <v>33.333333329999995</v>
      </c>
      <c r="G217">
        <v>10</v>
      </c>
      <c r="H217">
        <v>4.682135669</v>
      </c>
      <c r="I217">
        <v>791</v>
      </c>
      <c r="J217">
        <v>48</v>
      </c>
    </row>
    <row r="218" spans="1:10" x14ac:dyDescent="0.3">
      <c r="A218" s="4" t="s">
        <v>17</v>
      </c>
      <c r="B218">
        <v>7</v>
      </c>
      <c r="C218">
        <v>17</v>
      </c>
      <c r="D218">
        <f>WEEKDAY(Table46[[#This Row],[Date]],2)</f>
        <v>7</v>
      </c>
      <c r="E218">
        <v>6.1643835619999994</v>
      </c>
      <c r="F218">
        <v>37.777777780000001</v>
      </c>
      <c r="G218">
        <v>10</v>
      </c>
      <c r="H218">
        <v>4.8466339129999998</v>
      </c>
      <c r="I218">
        <v>730</v>
      </c>
      <c r="J218">
        <v>45</v>
      </c>
    </row>
    <row r="219" spans="1:10" x14ac:dyDescent="0.3">
      <c r="A219" s="5" t="s">
        <v>18</v>
      </c>
      <c r="B219">
        <v>7</v>
      </c>
      <c r="C219">
        <v>23</v>
      </c>
      <c r="D219">
        <f>WEEKDAY(Table46[[#This Row],[Date]],2)</f>
        <v>1</v>
      </c>
      <c r="E219">
        <v>6.0879368660000006</v>
      </c>
      <c r="F219">
        <v>42.592592590000002</v>
      </c>
      <c r="G219">
        <v>16</v>
      </c>
      <c r="H219">
        <v>5.4407164330000004</v>
      </c>
      <c r="I219">
        <v>887</v>
      </c>
      <c r="J219">
        <v>54</v>
      </c>
    </row>
    <row r="220" spans="1:10" x14ac:dyDescent="0.3">
      <c r="A220" s="4" t="s">
        <v>19</v>
      </c>
      <c r="B220">
        <v>4</v>
      </c>
      <c r="C220">
        <v>16</v>
      </c>
      <c r="D220">
        <f>WEEKDAY(Table46[[#This Row],[Date]],2)</f>
        <v>2</v>
      </c>
      <c r="E220">
        <v>6.6666666670000003</v>
      </c>
      <c r="F220">
        <v>29.629629629999997</v>
      </c>
      <c r="G220">
        <v>12</v>
      </c>
      <c r="H220">
        <v>5.7207429900000006</v>
      </c>
      <c r="I220">
        <v>810</v>
      </c>
      <c r="J220">
        <v>54</v>
      </c>
    </row>
    <row r="221" spans="1:10" x14ac:dyDescent="0.3">
      <c r="A221" s="5" t="s">
        <v>20</v>
      </c>
      <c r="B221">
        <v>7</v>
      </c>
      <c r="C221">
        <v>24</v>
      </c>
      <c r="D221">
        <f>WEEKDAY(Table46[[#This Row],[Date]],2)</f>
        <v>3</v>
      </c>
      <c r="E221">
        <v>6.7909454059999996</v>
      </c>
      <c r="F221">
        <v>47.058823529999998</v>
      </c>
      <c r="G221">
        <v>17</v>
      </c>
      <c r="H221">
        <v>4.6118889709999999</v>
      </c>
      <c r="I221">
        <v>751</v>
      </c>
      <c r="J221">
        <v>51</v>
      </c>
    </row>
    <row r="222" spans="1:10" x14ac:dyDescent="0.3">
      <c r="A222" s="4" t="s">
        <v>21</v>
      </c>
      <c r="B222">
        <v>7</v>
      </c>
      <c r="C222">
        <v>17</v>
      </c>
      <c r="D222">
        <f>WEEKDAY(Table46[[#This Row],[Date]],2)</f>
        <v>4</v>
      </c>
      <c r="E222">
        <v>5.9332509269999996</v>
      </c>
      <c r="F222">
        <v>35.416666670000005</v>
      </c>
      <c r="G222">
        <v>10</v>
      </c>
      <c r="H222">
        <v>5.0508834359999994</v>
      </c>
      <c r="I222">
        <v>809</v>
      </c>
      <c r="J222">
        <v>48</v>
      </c>
    </row>
    <row r="223" spans="1:10" x14ac:dyDescent="0.3">
      <c r="A223" s="5" t="s">
        <v>22</v>
      </c>
      <c r="B223">
        <v>0</v>
      </c>
      <c r="C223">
        <v>19</v>
      </c>
      <c r="D223">
        <f>WEEKDAY(Table46[[#This Row],[Date]],2)</f>
        <v>5</v>
      </c>
      <c r="E223">
        <v>5.151175812</v>
      </c>
      <c r="F223">
        <v>41.304347829999998</v>
      </c>
      <c r="G223">
        <v>19</v>
      </c>
      <c r="H223">
        <v>5.9049130459999999</v>
      </c>
      <c r="I223">
        <v>893</v>
      </c>
      <c r="J223">
        <v>46</v>
      </c>
    </row>
    <row r="224" spans="1:10" x14ac:dyDescent="0.3">
      <c r="A224" s="4" t="s">
        <v>23</v>
      </c>
      <c r="B224">
        <v>3</v>
      </c>
      <c r="C224">
        <v>19</v>
      </c>
      <c r="D224">
        <f>WEEKDAY(Table46[[#This Row],[Date]],2)</f>
        <v>6</v>
      </c>
      <c r="E224">
        <v>6.4556962029999996</v>
      </c>
      <c r="F224">
        <v>37.254901959999998</v>
      </c>
      <c r="G224">
        <v>16</v>
      </c>
      <c r="H224">
        <v>4.9101870839999995</v>
      </c>
      <c r="I224">
        <v>790</v>
      </c>
      <c r="J224">
        <v>51</v>
      </c>
    </row>
    <row r="225" spans="1:10" x14ac:dyDescent="0.3">
      <c r="A225" s="5" t="s">
        <v>24</v>
      </c>
      <c r="B225">
        <v>1</v>
      </c>
      <c r="C225">
        <v>15</v>
      </c>
      <c r="D225">
        <f>WEEKDAY(Table46[[#This Row],[Date]],2)</f>
        <v>7</v>
      </c>
      <c r="E225">
        <v>6.0025542780000007</v>
      </c>
      <c r="F225">
        <v>31.914893620000001</v>
      </c>
      <c r="G225">
        <v>14</v>
      </c>
      <c r="H225">
        <v>5.3692655829999998</v>
      </c>
      <c r="I225">
        <v>783</v>
      </c>
      <c r="J225">
        <v>47</v>
      </c>
    </row>
    <row r="226" spans="1:10" x14ac:dyDescent="0.3">
      <c r="A226" s="4" t="s">
        <v>25</v>
      </c>
      <c r="B226">
        <v>11</v>
      </c>
      <c r="C226">
        <v>22</v>
      </c>
      <c r="D226">
        <f>WEEKDAY(Table46[[#This Row],[Date]],2)</f>
        <v>1</v>
      </c>
      <c r="E226">
        <v>5.5885850179999998</v>
      </c>
      <c r="F226">
        <v>46.808510640000002</v>
      </c>
      <c r="G226">
        <v>11</v>
      </c>
      <c r="H226">
        <v>4.6784601690000001</v>
      </c>
      <c r="I226">
        <v>841</v>
      </c>
      <c r="J226">
        <v>47</v>
      </c>
    </row>
    <row r="227" spans="1:10" x14ac:dyDescent="0.3">
      <c r="A227" s="5" t="s">
        <v>26</v>
      </c>
      <c r="B227">
        <v>6</v>
      </c>
      <c r="C227">
        <v>23</v>
      </c>
      <c r="D227">
        <f>WEEKDAY(Table46[[#This Row],[Date]],2)</f>
        <v>2</v>
      </c>
      <c r="E227">
        <v>6.2586926289999996</v>
      </c>
      <c r="F227">
        <v>51.111111109999996</v>
      </c>
      <c r="G227">
        <v>17</v>
      </c>
      <c r="H227">
        <v>4.4738970820000006</v>
      </c>
      <c r="I227">
        <v>719</v>
      </c>
      <c r="J227">
        <v>45</v>
      </c>
    </row>
    <row r="228" spans="1:10" x14ac:dyDescent="0.3">
      <c r="A228" s="4" t="s">
        <v>27</v>
      </c>
      <c r="B228">
        <v>3</v>
      </c>
      <c r="C228">
        <v>17</v>
      </c>
      <c r="D228">
        <f>WEEKDAY(Table46[[#This Row],[Date]],2)</f>
        <v>3</v>
      </c>
      <c r="E228">
        <v>6.1016949149999995</v>
      </c>
      <c r="F228">
        <v>31.481481479999999</v>
      </c>
      <c r="G228">
        <v>14</v>
      </c>
      <c r="H228">
        <v>6.1582353349999996</v>
      </c>
      <c r="I228">
        <v>885</v>
      </c>
      <c r="J228">
        <v>54</v>
      </c>
    </row>
    <row r="229" spans="1:10" x14ac:dyDescent="0.3">
      <c r="A229" s="5" t="s">
        <v>28</v>
      </c>
      <c r="B229">
        <v>7</v>
      </c>
      <c r="C229">
        <v>19</v>
      </c>
      <c r="D229">
        <f>WEEKDAY(Table46[[#This Row],[Date]],2)</f>
        <v>4</v>
      </c>
      <c r="E229">
        <v>6.2663185380000002</v>
      </c>
      <c r="F229">
        <v>39.583333329999995</v>
      </c>
      <c r="G229">
        <v>12</v>
      </c>
      <c r="H229">
        <v>5.4161069079999997</v>
      </c>
      <c r="I229">
        <v>766</v>
      </c>
      <c r="J229">
        <v>48</v>
      </c>
    </row>
    <row r="230" spans="1:10" x14ac:dyDescent="0.3">
      <c r="A230" s="4" t="s">
        <v>29</v>
      </c>
      <c r="B230">
        <v>2</v>
      </c>
      <c r="C230">
        <v>21</v>
      </c>
      <c r="D230">
        <f>WEEKDAY(Table46[[#This Row],[Date]],2)</f>
        <v>5</v>
      </c>
      <c r="E230">
        <v>6.44295302</v>
      </c>
      <c r="F230">
        <v>43.75</v>
      </c>
      <c r="G230">
        <v>19</v>
      </c>
      <c r="H230">
        <v>4.5064118070000001</v>
      </c>
      <c r="I230">
        <v>745</v>
      </c>
      <c r="J230">
        <v>48</v>
      </c>
    </row>
    <row r="231" spans="1:10" x14ac:dyDescent="0.3">
      <c r="A231" s="5" t="s">
        <v>30</v>
      </c>
      <c r="B231">
        <v>2</v>
      </c>
      <c r="C231">
        <v>17</v>
      </c>
      <c r="D231">
        <f>WEEKDAY(Table46[[#This Row],[Date]],2)</f>
        <v>6</v>
      </c>
      <c r="E231">
        <v>6.7164179099999997</v>
      </c>
      <c r="F231">
        <v>31.481481479999999</v>
      </c>
      <c r="G231">
        <v>15</v>
      </c>
      <c r="H231">
        <v>5.1311506799999993</v>
      </c>
      <c r="I231">
        <v>804</v>
      </c>
      <c r="J231">
        <v>54</v>
      </c>
    </row>
    <row r="232" spans="1:10" x14ac:dyDescent="0.3">
      <c r="A232" s="4" t="s">
        <v>31</v>
      </c>
      <c r="B232">
        <v>4</v>
      </c>
      <c r="C232">
        <v>22</v>
      </c>
      <c r="D232">
        <f>WEEKDAY(Table46[[#This Row],[Date]],2)</f>
        <v>7</v>
      </c>
      <c r="E232">
        <v>6.0810810809999998</v>
      </c>
      <c r="F232">
        <v>48.888888889999997</v>
      </c>
      <c r="G232">
        <v>18</v>
      </c>
      <c r="H232">
        <v>4.245553643</v>
      </c>
      <c r="I232">
        <v>740</v>
      </c>
      <c r="J232">
        <v>45</v>
      </c>
    </row>
    <row r="233" spans="1:10" x14ac:dyDescent="0.3">
      <c r="A233" s="5" t="s">
        <v>32</v>
      </c>
      <c r="B233">
        <v>6</v>
      </c>
      <c r="C233">
        <v>23</v>
      </c>
      <c r="D233">
        <f>WEEKDAY(Table46[[#This Row],[Date]],2)</f>
        <v>1</v>
      </c>
      <c r="E233">
        <v>5.9701492539999998</v>
      </c>
      <c r="F233">
        <v>44.23076923</v>
      </c>
      <c r="G233">
        <v>17</v>
      </c>
      <c r="H233">
        <v>4.8396955049999999</v>
      </c>
      <c r="I233">
        <v>871</v>
      </c>
      <c r="J233">
        <v>52</v>
      </c>
    </row>
    <row r="234" spans="1:10" x14ac:dyDescent="0.3">
      <c r="A234" s="4" t="s">
        <v>33</v>
      </c>
      <c r="B234">
        <v>6</v>
      </c>
      <c r="C234">
        <v>22</v>
      </c>
      <c r="D234">
        <f>WEEKDAY(Table46[[#This Row],[Date]],2)</f>
        <v>2</v>
      </c>
      <c r="E234">
        <v>6.7031463750000002</v>
      </c>
      <c r="F234">
        <v>44.897959180000001</v>
      </c>
      <c r="G234">
        <v>16</v>
      </c>
      <c r="H234">
        <v>4.5330522140000005</v>
      </c>
      <c r="I234">
        <v>731</v>
      </c>
      <c r="J234">
        <v>49</v>
      </c>
    </row>
    <row r="235" spans="1:10" x14ac:dyDescent="0.3">
      <c r="A235" s="5" t="s">
        <v>34</v>
      </c>
      <c r="B235">
        <v>1</v>
      </c>
      <c r="C235">
        <v>15</v>
      </c>
      <c r="D235">
        <f>WEEKDAY(Table46[[#This Row],[Date]],2)</f>
        <v>3</v>
      </c>
      <c r="E235">
        <v>5.9045226130000001</v>
      </c>
      <c r="F235">
        <v>31.914893620000001</v>
      </c>
      <c r="G235">
        <v>14</v>
      </c>
      <c r="H235">
        <v>4.4726639319999997</v>
      </c>
      <c r="I235">
        <v>796</v>
      </c>
      <c r="J235">
        <v>47</v>
      </c>
    </row>
    <row r="236" spans="1:10" x14ac:dyDescent="0.3">
      <c r="A236" s="4" t="s">
        <v>35</v>
      </c>
      <c r="B236">
        <v>12</v>
      </c>
      <c r="C236">
        <v>24</v>
      </c>
      <c r="D236">
        <f>WEEKDAY(Table46[[#This Row],[Date]],2)</f>
        <v>4</v>
      </c>
      <c r="E236">
        <v>6.370192308</v>
      </c>
      <c r="F236">
        <v>45.283018869999999</v>
      </c>
      <c r="G236">
        <v>12</v>
      </c>
      <c r="H236">
        <v>5.4237288139999995</v>
      </c>
      <c r="I236">
        <v>832</v>
      </c>
      <c r="J236">
        <v>53</v>
      </c>
    </row>
    <row r="237" spans="1:10" x14ac:dyDescent="0.3">
      <c r="A237" s="5" t="s">
        <v>36</v>
      </c>
      <c r="B237">
        <v>9</v>
      </c>
      <c r="C237">
        <v>19</v>
      </c>
      <c r="D237">
        <f>WEEKDAY(Table46[[#This Row],[Date]],2)</f>
        <v>5</v>
      </c>
      <c r="E237">
        <v>6.2162162160000003</v>
      </c>
      <c r="F237">
        <v>41.304347829999998</v>
      </c>
      <c r="G237">
        <v>10</v>
      </c>
      <c r="H237">
        <v>4.8700230339999999</v>
      </c>
      <c r="I237">
        <v>740</v>
      </c>
      <c r="J237">
        <v>46</v>
      </c>
    </row>
    <row r="238" spans="1:10" x14ac:dyDescent="0.3">
      <c r="A238" s="4" t="s">
        <v>37</v>
      </c>
      <c r="B238">
        <v>13</v>
      </c>
      <c r="C238">
        <v>23</v>
      </c>
      <c r="D238">
        <f>WEEKDAY(Table46[[#This Row],[Date]],2)</f>
        <v>6</v>
      </c>
      <c r="E238">
        <v>6.3511830640000007</v>
      </c>
      <c r="F238">
        <v>45.098039220000004</v>
      </c>
      <c r="G238">
        <v>10</v>
      </c>
      <c r="H238">
        <v>5.2210663200000003</v>
      </c>
      <c r="I238">
        <v>803</v>
      </c>
      <c r="J238">
        <v>51</v>
      </c>
    </row>
    <row r="239" spans="1:10" x14ac:dyDescent="0.3">
      <c r="A239" s="5" t="s">
        <v>38</v>
      </c>
      <c r="B239">
        <v>13</v>
      </c>
      <c r="C239">
        <v>24</v>
      </c>
      <c r="D239">
        <f>WEEKDAY(Table46[[#This Row],[Date]],2)</f>
        <v>7</v>
      </c>
      <c r="E239">
        <v>5.7906458799999996</v>
      </c>
      <c r="F239">
        <v>46.15384615</v>
      </c>
      <c r="G239">
        <v>11</v>
      </c>
      <c r="H239">
        <v>5.2036854610000001</v>
      </c>
      <c r="I239">
        <v>898</v>
      </c>
      <c r="J239">
        <v>52</v>
      </c>
    </row>
    <row r="240" spans="1:10" x14ac:dyDescent="0.3">
      <c r="A240" s="4" t="s">
        <v>39</v>
      </c>
      <c r="B240">
        <v>2</v>
      </c>
      <c r="C240">
        <v>16</v>
      </c>
      <c r="D240">
        <f>WEEKDAY(Table46[[#This Row],[Date]],2)</f>
        <v>1</v>
      </c>
      <c r="E240">
        <v>6.1130334490000005</v>
      </c>
      <c r="F240">
        <v>30.18867925</v>
      </c>
      <c r="G240">
        <v>14</v>
      </c>
      <c r="H240">
        <v>5.41435084</v>
      </c>
      <c r="I240">
        <v>867</v>
      </c>
      <c r="J240">
        <v>53</v>
      </c>
    </row>
    <row r="241" spans="1:10" x14ac:dyDescent="0.3">
      <c r="A241" s="5" t="s">
        <v>40</v>
      </c>
      <c r="B241">
        <v>10</v>
      </c>
      <c r="C241">
        <v>24</v>
      </c>
      <c r="D241">
        <f>WEEKDAY(Table46[[#This Row],[Date]],2)</f>
        <v>2</v>
      </c>
      <c r="E241">
        <v>7.2237960340000003</v>
      </c>
      <c r="F241">
        <v>47.058823529999998</v>
      </c>
      <c r="G241">
        <v>14</v>
      </c>
      <c r="H241">
        <v>4.7430298959999995</v>
      </c>
      <c r="I241">
        <v>706</v>
      </c>
      <c r="J241">
        <v>51</v>
      </c>
    </row>
    <row r="242" spans="1:10" x14ac:dyDescent="0.3">
      <c r="A242" s="4" t="s">
        <v>9</v>
      </c>
      <c r="B242">
        <v>6</v>
      </c>
      <c r="C242">
        <v>20</v>
      </c>
      <c r="D242">
        <f>WEEKDAY(Table46[[#This Row],[Date]],2)</f>
        <v>1</v>
      </c>
      <c r="E242">
        <v>7.3569482290000003</v>
      </c>
      <c r="F242">
        <v>37.037037040000001</v>
      </c>
      <c r="G242">
        <v>14</v>
      </c>
      <c r="H242">
        <v>4.2901396930000004</v>
      </c>
      <c r="I242">
        <v>734</v>
      </c>
      <c r="J242">
        <v>54</v>
      </c>
    </row>
    <row r="243" spans="1:10" x14ac:dyDescent="0.3">
      <c r="A243" s="5" t="s">
        <v>12</v>
      </c>
      <c r="B243">
        <v>2</v>
      </c>
      <c r="C243">
        <v>20</v>
      </c>
      <c r="D243">
        <f>WEEKDAY(Table46[[#This Row],[Date]],2)</f>
        <v>2</v>
      </c>
      <c r="E243">
        <v>5.4611650489999999</v>
      </c>
      <c r="F243">
        <v>44.444444440000005</v>
      </c>
      <c r="G243">
        <v>18</v>
      </c>
      <c r="H243">
        <v>4.9701429519999998</v>
      </c>
      <c r="I243">
        <v>824</v>
      </c>
      <c r="J243">
        <v>45</v>
      </c>
    </row>
    <row r="244" spans="1:10" x14ac:dyDescent="0.3">
      <c r="A244" s="4" t="s">
        <v>13</v>
      </c>
      <c r="B244">
        <v>1</v>
      </c>
      <c r="C244">
        <v>16</v>
      </c>
      <c r="D244">
        <f>WEEKDAY(Table46[[#This Row],[Date]],2)</f>
        <v>3</v>
      </c>
      <c r="E244">
        <v>5.8479532159999996</v>
      </c>
      <c r="F244">
        <v>32</v>
      </c>
      <c r="G244">
        <v>15</v>
      </c>
      <c r="H244">
        <v>5.6772908370000001</v>
      </c>
      <c r="I244">
        <v>855</v>
      </c>
      <c r="J244">
        <v>50</v>
      </c>
    </row>
    <row r="245" spans="1:10" x14ac:dyDescent="0.3">
      <c r="A245" s="5" t="s">
        <v>14</v>
      </c>
      <c r="B245">
        <v>9</v>
      </c>
      <c r="C245">
        <v>22</v>
      </c>
      <c r="D245">
        <f>WEEKDAY(Table46[[#This Row],[Date]],2)</f>
        <v>4</v>
      </c>
      <c r="E245">
        <v>6.225165563</v>
      </c>
      <c r="F245">
        <v>46.808510640000002</v>
      </c>
      <c r="G245">
        <v>13</v>
      </c>
      <c r="H245">
        <v>5.094466937</v>
      </c>
      <c r="I245">
        <v>755</v>
      </c>
      <c r="J245">
        <v>47</v>
      </c>
    </row>
    <row r="246" spans="1:10" x14ac:dyDescent="0.3">
      <c r="A246" s="4" t="s">
        <v>15</v>
      </c>
      <c r="B246">
        <v>1</v>
      </c>
      <c r="C246">
        <v>15</v>
      </c>
      <c r="D246">
        <f>WEEKDAY(Table46[[#This Row],[Date]],2)</f>
        <v>5</v>
      </c>
      <c r="E246">
        <v>5.0618672670000002</v>
      </c>
      <c r="F246">
        <v>33.333333329999995</v>
      </c>
      <c r="G246">
        <v>14</v>
      </c>
      <c r="H246">
        <v>4.9531981279999995</v>
      </c>
      <c r="I246">
        <v>889</v>
      </c>
      <c r="J246">
        <v>45</v>
      </c>
    </row>
    <row r="247" spans="1:10" x14ac:dyDescent="0.3">
      <c r="A247" s="5" t="s">
        <v>16</v>
      </c>
      <c r="B247">
        <v>2</v>
      </c>
      <c r="C247">
        <v>17</v>
      </c>
      <c r="D247">
        <f>WEEKDAY(Table46[[#This Row],[Date]],2)</f>
        <v>6</v>
      </c>
      <c r="E247">
        <v>5.4587688730000004</v>
      </c>
      <c r="F247">
        <v>36.170212769999999</v>
      </c>
      <c r="G247">
        <v>15</v>
      </c>
      <c r="H247">
        <v>4.9386256739999999</v>
      </c>
      <c r="I247">
        <v>861</v>
      </c>
      <c r="J247">
        <v>47</v>
      </c>
    </row>
    <row r="248" spans="1:10" x14ac:dyDescent="0.3">
      <c r="A248" s="4" t="s">
        <v>17</v>
      </c>
      <c r="B248">
        <v>10</v>
      </c>
      <c r="C248">
        <v>21</v>
      </c>
      <c r="D248">
        <f>WEEKDAY(Table46[[#This Row],[Date]],2)</f>
        <v>7</v>
      </c>
      <c r="E248">
        <v>7.2010869569999993</v>
      </c>
      <c r="F248">
        <v>39.622641510000001</v>
      </c>
      <c r="G248">
        <v>11</v>
      </c>
      <c r="H248">
        <v>4.4766133450000005</v>
      </c>
      <c r="I248">
        <v>736</v>
      </c>
      <c r="J248">
        <v>53</v>
      </c>
    </row>
    <row r="249" spans="1:10" x14ac:dyDescent="0.3">
      <c r="A249" s="5" t="s">
        <v>18</v>
      </c>
      <c r="B249">
        <v>10</v>
      </c>
      <c r="C249">
        <v>21</v>
      </c>
      <c r="D249">
        <f>WEEKDAY(Table46[[#This Row],[Date]],2)</f>
        <v>1</v>
      </c>
      <c r="E249">
        <v>6.6752246470000003</v>
      </c>
      <c r="F249">
        <v>40.38461538</v>
      </c>
      <c r="G249">
        <v>11</v>
      </c>
      <c r="H249">
        <v>4.7257947100000006</v>
      </c>
      <c r="I249">
        <v>779</v>
      </c>
      <c r="J249">
        <v>52</v>
      </c>
    </row>
    <row r="250" spans="1:10" x14ac:dyDescent="0.3">
      <c r="A250" s="4" t="s">
        <v>19</v>
      </c>
      <c r="B250">
        <v>9</v>
      </c>
      <c r="C250">
        <v>23</v>
      </c>
      <c r="D250">
        <f>WEEKDAY(Table46[[#This Row],[Date]],2)</f>
        <v>2</v>
      </c>
      <c r="E250">
        <v>6.1007957560000001</v>
      </c>
      <c r="F250">
        <v>50</v>
      </c>
      <c r="G250">
        <v>14</v>
      </c>
      <c r="H250">
        <v>4.9484806720000005</v>
      </c>
      <c r="I250">
        <v>754</v>
      </c>
      <c r="J250">
        <v>46</v>
      </c>
    </row>
    <row r="251" spans="1:10" x14ac:dyDescent="0.3">
      <c r="A251" s="5" t="s">
        <v>20</v>
      </c>
      <c r="B251">
        <v>6</v>
      </c>
      <c r="C251">
        <v>21</v>
      </c>
      <c r="D251">
        <f>WEEKDAY(Table46[[#This Row],[Date]],2)</f>
        <v>3</v>
      </c>
      <c r="E251">
        <v>5.6470588240000001</v>
      </c>
      <c r="F251">
        <v>43.75</v>
      </c>
      <c r="G251">
        <v>15</v>
      </c>
      <c r="H251">
        <v>4.7707245890000003</v>
      </c>
      <c r="I251">
        <v>850</v>
      </c>
      <c r="J251">
        <v>48</v>
      </c>
    </row>
    <row r="252" spans="1:10" x14ac:dyDescent="0.3">
      <c r="A252" s="4" t="s">
        <v>21</v>
      </c>
      <c r="B252">
        <v>3</v>
      </c>
      <c r="C252">
        <v>21</v>
      </c>
      <c r="D252">
        <f>WEEKDAY(Table46[[#This Row],[Date]],2)</f>
        <v>4</v>
      </c>
      <c r="E252">
        <v>6.0526315789999998</v>
      </c>
      <c r="F252">
        <v>45.652173910000002</v>
      </c>
      <c r="G252">
        <v>18</v>
      </c>
      <c r="H252">
        <v>4.4460044459999999</v>
      </c>
      <c r="I252">
        <v>760</v>
      </c>
      <c r="J252">
        <v>46</v>
      </c>
    </row>
    <row r="253" spans="1:10" x14ac:dyDescent="0.3">
      <c r="A253" s="5" t="s">
        <v>22</v>
      </c>
      <c r="B253">
        <v>5</v>
      </c>
      <c r="C253">
        <v>17</v>
      </c>
      <c r="D253">
        <f>WEEKDAY(Table46[[#This Row],[Date]],2)</f>
        <v>5</v>
      </c>
      <c r="E253">
        <v>6.6206896550000005</v>
      </c>
      <c r="F253">
        <v>35.416666670000005</v>
      </c>
      <c r="G253">
        <v>12</v>
      </c>
      <c r="H253">
        <v>4.5715366670000002</v>
      </c>
      <c r="I253">
        <v>725</v>
      </c>
      <c r="J253">
        <v>48</v>
      </c>
    </row>
    <row r="254" spans="1:10" x14ac:dyDescent="0.3">
      <c r="A254" s="4" t="s">
        <v>23</v>
      </c>
      <c r="B254">
        <v>3</v>
      </c>
      <c r="C254">
        <v>16</v>
      </c>
      <c r="D254">
        <f>WEEKDAY(Table46[[#This Row],[Date]],2)</f>
        <v>6</v>
      </c>
      <c r="E254">
        <v>5.8072009289999995</v>
      </c>
      <c r="F254">
        <v>32</v>
      </c>
      <c r="G254">
        <v>13</v>
      </c>
      <c r="H254">
        <v>5.6700691470000004</v>
      </c>
      <c r="I254">
        <v>861</v>
      </c>
      <c r="J254">
        <v>50</v>
      </c>
    </row>
    <row r="255" spans="1:10" x14ac:dyDescent="0.3">
      <c r="A255" s="5" t="s">
        <v>24</v>
      </c>
      <c r="B255">
        <v>2</v>
      </c>
      <c r="C255">
        <v>19</v>
      </c>
      <c r="D255">
        <f>WEEKDAY(Table46[[#This Row],[Date]],2)</f>
        <v>7</v>
      </c>
      <c r="E255">
        <v>5.3128689490000003</v>
      </c>
      <c r="F255">
        <v>42.222222219999999</v>
      </c>
      <c r="G255">
        <v>17</v>
      </c>
      <c r="H255">
        <v>5.5811808120000004</v>
      </c>
      <c r="I255">
        <v>847</v>
      </c>
      <c r="J255">
        <v>45</v>
      </c>
    </row>
    <row r="256" spans="1:10" x14ac:dyDescent="0.3">
      <c r="A256" s="4" t="s">
        <v>25</v>
      </c>
      <c r="B256">
        <v>4</v>
      </c>
      <c r="C256">
        <v>20</v>
      </c>
      <c r="D256">
        <f>WEEKDAY(Table46[[#This Row],[Date]],2)</f>
        <v>1</v>
      </c>
      <c r="E256">
        <v>6.3448275860000001</v>
      </c>
      <c r="F256">
        <v>43.47826087</v>
      </c>
      <c r="G256">
        <v>16</v>
      </c>
      <c r="H256">
        <v>4.0591232289999999</v>
      </c>
      <c r="I256">
        <v>725</v>
      </c>
      <c r="J256">
        <v>46</v>
      </c>
    </row>
    <row r="257" spans="1:10" x14ac:dyDescent="0.3">
      <c r="A257" s="5" t="s">
        <v>26</v>
      </c>
      <c r="B257">
        <v>4</v>
      </c>
      <c r="C257">
        <v>16</v>
      </c>
      <c r="D257">
        <f>WEEKDAY(Table46[[#This Row],[Date]],2)</f>
        <v>2</v>
      </c>
      <c r="E257">
        <v>6.098964327</v>
      </c>
      <c r="F257">
        <v>30.18867925</v>
      </c>
      <c r="G257">
        <v>12</v>
      </c>
      <c r="H257">
        <v>5.2384109949999997</v>
      </c>
      <c r="I257">
        <v>869</v>
      </c>
      <c r="J257">
        <v>53</v>
      </c>
    </row>
    <row r="258" spans="1:10" x14ac:dyDescent="0.3">
      <c r="A258" s="4" t="s">
        <v>27</v>
      </c>
      <c r="B258">
        <v>3</v>
      </c>
      <c r="C258">
        <v>17</v>
      </c>
      <c r="D258">
        <f>WEEKDAY(Table46[[#This Row],[Date]],2)</f>
        <v>3</v>
      </c>
      <c r="E258">
        <v>6.8421052630000005</v>
      </c>
      <c r="F258">
        <v>32.69230769</v>
      </c>
      <c r="G258">
        <v>14</v>
      </c>
      <c r="H258">
        <v>4.839223177</v>
      </c>
      <c r="I258">
        <v>760</v>
      </c>
      <c r="J258">
        <v>52</v>
      </c>
    </row>
    <row r="259" spans="1:10" x14ac:dyDescent="0.3">
      <c r="A259" s="5" t="s">
        <v>28</v>
      </c>
      <c r="B259">
        <v>11</v>
      </c>
      <c r="C259">
        <v>23</v>
      </c>
      <c r="D259">
        <f>WEEKDAY(Table46[[#This Row],[Date]],2)</f>
        <v>4</v>
      </c>
      <c r="E259">
        <v>5.7511737089999997</v>
      </c>
      <c r="F259">
        <v>46.938775509999999</v>
      </c>
      <c r="G259">
        <v>12</v>
      </c>
      <c r="H259">
        <v>5.5181347149999995</v>
      </c>
      <c r="I259">
        <v>852</v>
      </c>
      <c r="J259">
        <v>49</v>
      </c>
    </row>
    <row r="260" spans="1:10" x14ac:dyDescent="0.3">
      <c r="A260" s="4" t="s">
        <v>29</v>
      </c>
      <c r="B260">
        <v>11</v>
      </c>
      <c r="C260">
        <v>24</v>
      </c>
      <c r="D260">
        <f>WEEKDAY(Table46[[#This Row],[Date]],2)</f>
        <v>5</v>
      </c>
      <c r="E260">
        <v>7.1332436070000007</v>
      </c>
      <c r="F260">
        <v>45.283018869999999</v>
      </c>
      <c r="G260">
        <v>13</v>
      </c>
      <c r="H260">
        <v>4.184029733</v>
      </c>
      <c r="I260">
        <v>743</v>
      </c>
      <c r="J260">
        <v>53</v>
      </c>
    </row>
    <row r="261" spans="1:10" x14ac:dyDescent="0.3">
      <c r="A261" s="5" t="s">
        <v>30</v>
      </c>
      <c r="B261">
        <v>4</v>
      </c>
      <c r="C261">
        <v>17</v>
      </c>
      <c r="D261">
        <f>WEEKDAY(Table46[[#This Row],[Date]],2)</f>
        <v>6</v>
      </c>
      <c r="E261">
        <v>6.6831683170000007</v>
      </c>
      <c r="F261">
        <v>31.481481479999999</v>
      </c>
      <c r="G261">
        <v>13</v>
      </c>
      <c r="H261">
        <v>4.9573593470000006</v>
      </c>
      <c r="I261">
        <v>808</v>
      </c>
      <c r="J261">
        <v>54</v>
      </c>
    </row>
    <row r="262" spans="1:10" x14ac:dyDescent="0.3">
      <c r="A262" s="4" t="s">
        <v>31</v>
      </c>
      <c r="B262">
        <v>2</v>
      </c>
      <c r="C262">
        <v>16</v>
      </c>
      <c r="D262">
        <f>WEEKDAY(Table46[[#This Row],[Date]],2)</f>
        <v>7</v>
      </c>
      <c r="E262">
        <v>6.5663474690000001</v>
      </c>
      <c r="F262">
        <v>33.333333329999995</v>
      </c>
      <c r="G262">
        <v>14</v>
      </c>
      <c r="H262">
        <v>4.7501462080000003</v>
      </c>
      <c r="I262">
        <v>731</v>
      </c>
      <c r="J262">
        <v>48</v>
      </c>
    </row>
    <row r="263" spans="1:10" x14ac:dyDescent="0.3">
      <c r="A263" s="5" t="s">
        <v>32</v>
      </c>
      <c r="B263">
        <v>3</v>
      </c>
      <c r="C263">
        <v>17</v>
      </c>
      <c r="D263">
        <f>WEEKDAY(Table46[[#This Row],[Date]],2)</f>
        <v>1</v>
      </c>
      <c r="E263">
        <v>7.4175824180000003</v>
      </c>
      <c r="F263">
        <v>31.481481479999999</v>
      </c>
      <c r="G263">
        <v>14</v>
      </c>
      <c r="H263">
        <v>4.5947992930000003</v>
      </c>
      <c r="I263">
        <v>728</v>
      </c>
      <c r="J263">
        <v>54</v>
      </c>
    </row>
    <row r="264" spans="1:10" x14ac:dyDescent="0.3">
      <c r="A264" s="4" t="s">
        <v>33</v>
      </c>
      <c r="B264">
        <v>4</v>
      </c>
      <c r="C264">
        <v>16</v>
      </c>
      <c r="D264">
        <f>WEEKDAY(Table46[[#This Row],[Date]],2)</f>
        <v>2</v>
      </c>
      <c r="E264">
        <v>6.5433854910000004</v>
      </c>
      <c r="F264">
        <v>34.782608699999997</v>
      </c>
      <c r="G264">
        <v>12</v>
      </c>
      <c r="H264">
        <v>5.0089063060000001</v>
      </c>
      <c r="I264">
        <v>703</v>
      </c>
      <c r="J264">
        <v>46</v>
      </c>
    </row>
    <row r="265" spans="1:10" x14ac:dyDescent="0.3">
      <c r="A265" s="5" t="s">
        <v>34</v>
      </c>
      <c r="B265">
        <v>4</v>
      </c>
      <c r="C265">
        <v>16</v>
      </c>
      <c r="D265">
        <f>WEEKDAY(Table46[[#This Row],[Date]],2)</f>
        <v>3</v>
      </c>
      <c r="E265">
        <v>6.4803049560000003</v>
      </c>
      <c r="F265">
        <v>31.372549020000001</v>
      </c>
      <c r="G265">
        <v>12</v>
      </c>
      <c r="H265">
        <v>4.3863560359999996</v>
      </c>
      <c r="I265">
        <v>787</v>
      </c>
      <c r="J265">
        <v>51</v>
      </c>
    </row>
    <row r="266" spans="1:10" x14ac:dyDescent="0.3">
      <c r="A266" s="4" t="s">
        <v>35</v>
      </c>
      <c r="B266">
        <v>5</v>
      </c>
      <c r="C266">
        <v>17</v>
      </c>
      <c r="D266">
        <f>WEEKDAY(Table46[[#This Row],[Date]],2)</f>
        <v>4</v>
      </c>
      <c r="E266">
        <v>6.3803680979999999</v>
      </c>
      <c r="F266">
        <v>32.69230769</v>
      </c>
      <c r="G266">
        <v>12</v>
      </c>
      <c r="H266">
        <v>5.4664967469999999</v>
      </c>
      <c r="I266">
        <v>815</v>
      </c>
      <c r="J266">
        <v>52</v>
      </c>
    </row>
    <row r="267" spans="1:10" x14ac:dyDescent="0.3">
      <c r="A267" s="5" t="s">
        <v>36</v>
      </c>
      <c r="B267">
        <v>10</v>
      </c>
      <c r="C267">
        <v>20</v>
      </c>
      <c r="D267">
        <f>WEEKDAY(Table46[[#This Row],[Date]],2)</f>
        <v>5</v>
      </c>
      <c r="E267">
        <v>7.1830985920000003</v>
      </c>
      <c r="F267">
        <v>39.215686269999999</v>
      </c>
      <c r="G267">
        <v>10</v>
      </c>
      <c r="H267">
        <v>4.1515612209999997</v>
      </c>
      <c r="I267">
        <v>710</v>
      </c>
      <c r="J267">
        <v>51</v>
      </c>
    </row>
    <row r="268" spans="1:10" x14ac:dyDescent="0.3">
      <c r="A268" s="4" t="s">
        <v>37</v>
      </c>
      <c r="B268">
        <v>9</v>
      </c>
      <c r="C268">
        <v>20</v>
      </c>
      <c r="D268">
        <f>WEEKDAY(Table46[[#This Row],[Date]],2)</f>
        <v>6</v>
      </c>
      <c r="E268">
        <v>6.1968408260000007</v>
      </c>
      <c r="F268">
        <v>39.215686269999999</v>
      </c>
      <c r="G268">
        <v>11</v>
      </c>
      <c r="H268">
        <v>4.5770535570000002</v>
      </c>
      <c r="I268">
        <v>823</v>
      </c>
      <c r="J268">
        <v>51</v>
      </c>
    </row>
    <row r="269" spans="1:10" x14ac:dyDescent="0.3">
      <c r="A269" s="5" t="s">
        <v>38</v>
      </c>
      <c r="B269">
        <v>9</v>
      </c>
      <c r="C269">
        <v>21</v>
      </c>
      <c r="D269">
        <f>WEEKDAY(Table46[[#This Row],[Date]],2)</f>
        <v>7</v>
      </c>
      <c r="E269">
        <v>7.0773263429999993</v>
      </c>
      <c r="F269">
        <v>38.888888890000004</v>
      </c>
      <c r="G269">
        <v>12</v>
      </c>
      <c r="H269">
        <v>4.9516516319999999</v>
      </c>
      <c r="I269">
        <v>763</v>
      </c>
      <c r="J269">
        <v>54</v>
      </c>
    </row>
    <row r="270" spans="1:10" x14ac:dyDescent="0.3">
      <c r="A270" s="4" t="s">
        <v>39</v>
      </c>
      <c r="B270">
        <v>2</v>
      </c>
      <c r="C270">
        <v>19</v>
      </c>
      <c r="D270">
        <f>WEEKDAY(Table46[[#This Row],[Date]],2)</f>
        <v>1</v>
      </c>
      <c r="E270">
        <v>6.3535911599999997</v>
      </c>
      <c r="F270">
        <v>41.304347829999998</v>
      </c>
      <c r="G270">
        <v>17</v>
      </c>
      <c r="H270">
        <v>4.5626417949999993</v>
      </c>
      <c r="I270">
        <v>724</v>
      </c>
      <c r="J270">
        <v>46</v>
      </c>
    </row>
    <row r="271" spans="1:10" x14ac:dyDescent="0.3">
      <c r="A271" s="5" t="s">
        <v>40</v>
      </c>
      <c r="B271">
        <v>0</v>
      </c>
      <c r="C271">
        <v>16</v>
      </c>
      <c r="D271">
        <f>WEEKDAY(Table46[[#This Row],[Date]],2)</f>
        <v>2</v>
      </c>
      <c r="E271">
        <v>6.3273727649999998</v>
      </c>
      <c r="F271">
        <v>34.782608699999997</v>
      </c>
      <c r="G271">
        <v>16</v>
      </c>
      <c r="H271">
        <v>5.1021124289999999</v>
      </c>
      <c r="I271">
        <v>727</v>
      </c>
      <c r="J271">
        <v>46</v>
      </c>
    </row>
    <row r="272" spans="1:10" x14ac:dyDescent="0.3">
      <c r="A272" s="5" t="s">
        <v>9</v>
      </c>
      <c r="B272">
        <v>10</v>
      </c>
      <c r="C272">
        <v>27</v>
      </c>
      <c r="D272">
        <f>WEEKDAY(Table46[[#This Row],[Date]],2)</f>
        <v>1</v>
      </c>
      <c r="E272">
        <v>4.8067860509999996</v>
      </c>
      <c r="F272">
        <v>52.941176469999995</v>
      </c>
      <c r="G272">
        <v>17</v>
      </c>
      <c r="H272">
        <v>5.6695522069999997</v>
      </c>
      <c r="I272">
        <v>1061</v>
      </c>
      <c r="J272">
        <v>51</v>
      </c>
    </row>
    <row r="273" spans="1:10" x14ac:dyDescent="0.3">
      <c r="A273" s="5" t="s">
        <v>12</v>
      </c>
      <c r="B273">
        <v>14</v>
      </c>
      <c r="C273">
        <v>27</v>
      </c>
      <c r="D273">
        <f>WEEKDAY(Table46[[#This Row],[Date]],2)</f>
        <v>2</v>
      </c>
      <c r="E273">
        <v>4.4117647060000005</v>
      </c>
      <c r="F273">
        <v>52.941176469999995</v>
      </c>
      <c r="G273">
        <v>13</v>
      </c>
      <c r="H273">
        <v>5.8398585500000006</v>
      </c>
      <c r="I273">
        <v>1156</v>
      </c>
      <c r="J273">
        <v>51</v>
      </c>
    </row>
    <row r="274" spans="1:10" x14ac:dyDescent="0.3">
      <c r="A274" s="5" t="s">
        <v>13</v>
      </c>
      <c r="B274">
        <v>12</v>
      </c>
      <c r="C274">
        <v>27</v>
      </c>
      <c r="D274">
        <f>WEEKDAY(Table46[[#This Row],[Date]],2)</f>
        <v>3</v>
      </c>
      <c r="E274">
        <v>5.2680221810000001</v>
      </c>
      <c r="F274">
        <v>47.368421049999995</v>
      </c>
      <c r="G274">
        <v>15</v>
      </c>
      <c r="H274">
        <v>5.9261693499999994</v>
      </c>
      <c r="I274">
        <v>1082</v>
      </c>
      <c r="J274">
        <v>57</v>
      </c>
    </row>
    <row r="275" spans="1:10" x14ac:dyDescent="0.3">
      <c r="A275" s="5" t="s">
        <v>14</v>
      </c>
      <c r="B275">
        <v>25</v>
      </c>
      <c r="C275">
        <v>35</v>
      </c>
      <c r="D275">
        <f>WEEKDAY(Table46[[#This Row],[Date]],2)</f>
        <v>4</v>
      </c>
      <c r="E275">
        <v>5.9880239520000007</v>
      </c>
      <c r="F275">
        <v>58.333333330000002</v>
      </c>
      <c r="G275">
        <v>10</v>
      </c>
      <c r="H275">
        <v>4.4426709229999997</v>
      </c>
      <c r="I275">
        <v>1002</v>
      </c>
      <c r="J275">
        <v>60</v>
      </c>
    </row>
    <row r="276" spans="1:10" x14ac:dyDescent="0.3">
      <c r="A276" s="5" t="s">
        <v>15</v>
      </c>
      <c r="B276">
        <v>27</v>
      </c>
      <c r="C276">
        <v>37</v>
      </c>
      <c r="D276">
        <f>WEEKDAY(Table46[[#This Row],[Date]],2)</f>
        <v>5</v>
      </c>
      <c r="E276">
        <v>5.0092764380000006</v>
      </c>
      <c r="F276">
        <v>68.518518520000001</v>
      </c>
      <c r="G276">
        <v>10</v>
      </c>
      <c r="H276">
        <v>5.4247181960000006</v>
      </c>
      <c r="I276">
        <v>1078</v>
      </c>
      <c r="J276">
        <v>54</v>
      </c>
    </row>
    <row r="277" spans="1:10" x14ac:dyDescent="0.3">
      <c r="A277" s="5" t="s">
        <v>16</v>
      </c>
      <c r="B277">
        <v>15</v>
      </c>
      <c r="C277">
        <v>28</v>
      </c>
      <c r="D277">
        <f>WEEKDAY(Table46[[#This Row],[Date]],2)</f>
        <v>6</v>
      </c>
      <c r="E277">
        <v>6.3594470050000007</v>
      </c>
      <c r="F277">
        <v>40.579710140000003</v>
      </c>
      <c r="G277">
        <v>13</v>
      </c>
      <c r="H277">
        <v>5.8443307299999994</v>
      </c>
      <c r="I277">
        <v>1085</v>
      </c>
      <c r="J277">
        <v>69</v>
      </c>
    </row>
    <row r="278" spans="1:10" x14ac:dyDescent="0.3">
      <c r="A278" s="5" t="s">
        <v>17</v>
      </c>
      <c r="B278">
        <v>24</v>
      </c>
      <c r="C278">
        <v>35</v>
      </c>
      <c r="D278">
        <f>WEEKDAY(Table46[[#This Row],[Date]],2)</f>
        <v>7</v>
      </c>
      <c r="E278">
        <v>6.9742489269999997</v>
      </c>
      <c r="F278">
        <v>53.84615385</v>
      </c>
      <c r="G278">
        <v>11</v>
      </c>
      <c r="H278">
        <v>4.5045915899999995</v>
      </c>
      <c r="I278">
        <v>932</v>
      </c>
      <c r="J278">
        <v>65</v>
      </c>
    </row>
    <row r="279" spans="1:10" x14ac:dyDescent="0.3">
      <c r="A279" s="5" t="s">
        <v>18</v>
      </c>
      <c r="B279">
        <v>19</v>
      </c>
      <c r="C279">
        <v>32</v>
      </c>
      <c r="D279">
        <f>WEEKDAY(Table46[[#This Row],[Date]],2)</f>
        <v>1</v>
      </c>
      <c r="E279">
        <v>5.6972789119999998</v>
      </c>
      <c r="F279">
        <v>47.761194029999999</v>
      </c>
      <c r="G279">
        <v>13</v>
      </c>
      <c r="H279">
        <v>5.2397077169999999</v>
      </c>
      <c r="I279">
        <v>1176</v>
      </c>
      <c r="J279">
        <v>67</v>
      </c>
    </row>
    <row r="280" spans="1:10" x14ac:dyDescent="0.3">
      <c r="A280" s="5" t="s">
        <v>19</v>
      </c>
      <c r="B280">
        <v>17</v>
      </c>
      <c r="C280">
        <v>34</v>
      </c>
      <c r="D280">
        <f>WEEKDAY(Table46[[#This Row],[Date]],2)</f>
        <v>2</v>
      </c>
      <c r="E280">
        <v>4.505300353</v>
      </c>
      <c r="F280">
        <v>66.666666669999998</v>
      </c>
      <c r="G280">
        <v>17</v>
      </c>
      <c r="H280">
        <v>6.0318644429999999</v>
      </c>
      <c r="I280">
        <v>1132</v>
      </c>
      <c r="J280">
        <v>51</v>
      </c>
    </row>
    <row r="281" spans="1:10" x14ac:dyDescent="0.3">
      <c r="A281" s="5" t="s">
        <v>20</v>
      </c>
      <c r="B281">
        <v>10</v>
      </c>
      <c r="C281">
        <v>27</v>
      </c>
      <c r="D281">
        <f>WEEKDAY(Table46[[#This Row],[Date]],2)</f>
        <v>3</v>
      </c>
      <c r="E281">
        <v>6.4150943399999996</v>
      </c>
      <c r="F281">
        <v>39.705882349999996</v>
      </c>
      <c r="G281">
        <v>17</v>
      </c>
      <c r="H281">
        <v>5.6409983499999994</v>
      </c>
      <c r="I281">
        <v>1060</v>
      </c>
      <c r="J281">
        <v>68</v>
      </c>
    </row>
    <row r="282" spans="1:10" x14ac:dyDescent="0.3">
      <c r="A282" s="5" t="s">
        <v>21</v>
      </c>
      <c r="B282">
        <v>10</v>
      </c>
      <c r="C282">
        <v>24</v>
      </c>
      <c r="D282">
        <f>WEEKDAY(Table46[[#This Row],[Date]],2)</f>
        <v>4</v>
      </c>
      <c r="E282">
        <v>4.9625468159999997</v>
      </c>
      <c r="F282">
        <v>45.283018869999999</v>
      </c>
      <c r="G282">
        <v>14</v>
      </c>
      <c r="H282">
        <v>5.0678561259999997</v>
      </c>
      <c r="I282">
        <v>1068</v>
      </c>
      <c r="J282">
        <v>53</v>
      </c>
    </row>
    <row r="283" spans="1:10" x14ac:dyDescent="0.3">
      <c r="A283" s="5" t="s">
        <v>22</v>
      </c>
      <c r="B283">
        <v>26</v>
      </c>
      <c r="C283">
        <v>37</v>
      </c>
      <c r="D283">
        <f>WEEKDAY(Table46[[#This Row],[Date]],2)</f>
        <v>5</v>
      </c>
      <c r="E283">
        <v>5.4030115150000002</v>
      </c>
      <c r="F283">
        <v>60.655737700000003</v>
      </c>
      <c r="G283">
        <v>11</v>
      </c>
      <c r="H283">
        <v>5.8506503600000004</v>
      </c>
      <c r="I283">
        <v>1129</v>
      </c>
      <c r="J283">
        <v>61</v>
      </c>
    </row>
    <row r="284" spans="1:10" x14ac:dyDescent="0.3">
      <c r="A284" s="5" t="s">
        <v>23</v>
      </c>
      <c r="B284">
        <v>19</v>
      </c>
      <c r="C284">
        <v>32</v>
      </c>
      <c r="D284">
        <f>WEEKDAY(Table46[[#This Row],[Date]],2)</f>
        <v>6</v>
      </c>
      <c r="E284">
        <v>5.8139534880000001</v>
      </c>
      <c r="F284">
        <v>53.333333330000002</v>
      </c>
      <c r="G284">
        <v>13</v>
      </c>
      <c r="H284">
        <v>4.6195165620000003</v>
      </c>
      <c r="I284">
        <v>1032</v>
      </c>
      <c r="J284">
        <v>60</v>
      </c>
    </row>
    <row r="285" spans="1:10" x14ac:dyDescent="0.3">
      <c r="A285" s="5" t="s">
        <v>24</v>
      </c>
      <c r="B285">
        <v>7</v>
      </c>
      <c r="C285">
        <v>24</v>
      </c>
      <c r="D285">
        <f>WEEKDAY(Table46[[#This Row],[Date]],2)</f>
        <v>7</v>
      </c>
      <c r="E285">
        <v>5.2531041069999995</v>
      </c>
      <c r="F285">
        <v>43.636363639999999</v>
      </c>
      <c r="G285">
        <v>17</v>
      </c>
      <c r="H285">
        <v>4.7930781909999993</v>
      </c>
      <c r="I285">
        <v>1047</v>
      </c>
      <c r="J285">
        <v>55</v>
      </c>
    </row>
    <row r="286" spans="1:10" x14ac:dyDescent="0.3">
      <c r="A286" s="5" t="s">
        <v>25</v>
      </c>
      <c r="B286">
        <v>20</v>
      </c>
      <c r="C286">
        <v>39</v>
      </c>
      <c r="D286">
        <f>WEEKDAY(Table46[[#This Row],[Date]],2)</f>
        <v>1</v>
      </c>
      <c r="E286">
        <v>6.6863323499999998</v>
      </c>
      <c r="F286">
        <v>57.352941180000002</v>
      </c>
      <c r="G286">
        <v>19</v>
      </c>
      <c r="H286">
        <v>5.2079065959999999</v>
      </c>
      <c r="I286">
        <v>1017</v>
      </c>
      <c r="J286">
        <v>68</v>
      </c>
    </row>
    <row r="287" spans="1:10" x14ac:dyDescent="0.3">
      <c r="A287" s="5" t="s">
        <v>26</v>
      </c>
      <c r="B287">
        <v>6</v>
      </c>
      <c r="C287">
        <v>22</v>
      </c>
      <c r="D287">
        <f>WEEKDAY(Table46[[#This Row],[Date]],2)</f>
        <v>2</v>
      </c>
      <c r="E287">
        <v>6.1343719569999999</v>
      </c>
      <c r="F287">
        <v>34.920634919999998</v>
      </c>
      <c r="G287">
        <v>16</v>
      </c>
      <c r="H287">
        <v>5.5363881400000006</v>
      </c>
      <c r="I287">
        <v>1027</v>
      </c>
      <c r="J287">
        <v>63</v>
      </c>
    </row>
    <row r="288" spans="1:10" x14ac:dyDescent="0.3">
      <c r="A288" s="5" t="s">
        <v>27</v>
      </c>
      <c r="B288">
        <v>21</v>
      </c>
      <c r="C288">
        <v>31</v>
      </c>
      <c r="D288">
        <f>WEEKDAY(Table46[[#This Row],[Date]],2)</f>
        <v>3</v>
      </c>
      <c r="E288">
        <v>5.8715596330000004</v>
      </c>
      <c r="F288">
        <v>48.4375</v>
      </c>
      <c r="G288">
        <v>10</v>
      </c>
      <c r="H288">
        <v>5.0941720799999999</v>
      </c>
      <c r="I288">
        <v>1090</v>
      </c>
      <c r="J288">
        <v>64</v>
      </c>
    </row>
    <row r="289" spans="1:10" x14ac:dyDescent="0.3">
      <c r="A289" s="5" t="s">
        <v>28</v>
      </c>
      <c r="B289">
        <v>17</v>
      </c>
      <c r="C289">
        <v>33</v>
      </c>
      <c r="D289">
        <f>WEEKDAY(Table46[[#This Row],[Date]],2)</f>
        <v>4</v>
      </c>
      <c r="E289">
        <v>6.686626747</v>
      </c>
      <c r="F289">
        <v>49.253731340000002</v>
      </c>
      <c r="G289">
        <v>16</v>
      </c>
      <c r="H289">
        <v>5.2477217969999996</v>
      </c>
      <c r="I289">
        <v>1002</v>
      </c>
      <c r="J289">
        <v>67</v>
      </c>
    </row>
    <row r="290" spans="1:10" x14ac:dyDescent="0.3">
      <c r="A290" s="5" t="s">
        <v>29</v>
      </c>
      <c r="B290">
        <v>15</v>
      </c>
      <c r="C290">
        <v>29</v>
      </c>
      <c r="D290">
        <f>WEEKDAY(Table46[[#This Row],[Date]],2)</f>
        <v>5</v>
      </c>
      <c r="E290">
        <v>4.6902654869999996</v>
      </c>
      <c r="F290">
        <v>54.716981130000001</v>
      </c>
      <c r="G290">
        <v>14</v>
      </c>
      <c r="H290">
        <v>6.0486029330000006</v>
      </c>
      <c r="I290">
        <v>1130</v>
      </c>
      <c r="J290">
        <v>53</v>
      </c>
    </row>
    <row r="291" spans="1:10" x14ac:dyDescent="0.3">
      <c r="A291" s="5" t="s">
        <v>30</v>
      </c>
      <c r="B291">
        <v>15</v>
      </c>
      <c r="C291">
        <v>33</v>
      </c>
      <c r="D291">
        <f>WEEKDAY(Table46[[#This Row],[Date]],2)</f>
        <v>6</v>
      </c>
      <c r="E291">
        <v>5</v>
      </c>
      <c r="F291">
        <v>62.264150939999993</v>
      </c>
      <c r="G291">
        <v>18</v>
      </c>
      <c r="H291">
        <v>4.925192826</v>
      </c>
      <c r="I291">
        <v>1060</v>
      </c>
      <c r="J291">
        <v>53</v>
      </c>
    </row>
    <row r="292" spans="1:10" x14ac:dyDescent="0.3">
      <c r="A292" s="5" t="s">
        <v>31</v>
      </c>
      <c r="B292">
        <v>21</v>
      </c>
      <c r="C292">
        <v>38</v>
      </c>
      <c r="D292">
        <f>WEEKDAY(Table46[[#This Row],[Date]],2)</f>
        <v>7</v>
      </c>
      <c r="E292">
        <v>7.5991189429999997</v>
      </c>
      <c r="F292">
        <v>55.072463769999999</v>
      </c>
      <c r="G292">
        <v>17</v>
      </c>
      <c r="H292">
        <v>4.3395144330000006</v>
      </c>
      <c r="I292">
        <v>908</v>
      </c>
      <c r="J292">
        <v>69</v>
      </c>
    </row>
    <row r="293" spans="1:10" x14ac:dyDescent="0.3">
      <c r="A293" s="5" t="s">
        <v>32</v>
      </c>
      <c r="B293">
        <v>9</v>
      </c>
      <c r="C293">
        <v>25</v>
      </c>
      <c r="D293">
        <f>WEEKDAY(Table46[[#This Row],[Date]],2)</f>
        <v>1</v>
      </c>
      <c r="E293">
        <v>5.7199211050000001</v>
      </c>
      <c r="F293">
        <v>43.103448280000002</v>
      </c>
      <c r="G293">
        <v>16</v>
      </c>
      <c r="H293">
        <v>5.2612463030000001</v>
      </c>
      <c r="I293">
        <v>1014</v>
      </c>
      <c r="J293">
        <v>58</v>
      </c>
    </row>
    <row r="294" spans="1:10" x14ac:dyDescent="0.3">
      <c r="A294" s="5" t="s">
        <v>33</v>
      </c>
      <c r="B294">
        <v>19</v>
      </c>
      <c r="C294">
        <v>35</v>
      </c>
      <c r="D294">
        <f>WEEKDAY(Table46[[#This Row],[Date]],2)</f>
        <v>2</v>
      </c>
      <c r="E294">
        <v>6.9742489269999997</v>
      </c>
      <c r="F294">
        <v>53.84615385</v>
      </c>
      <c r="G294">
        <v>16</v>
      </c>
      <c r="H294">
        <v>4.6497705049999993</v>
      </c>
      <c r="I294">
        <v>932</v>
      </c>
      <c r="J294">
        <v>65</v>
      </c>
    </row>
    <row r="295" spans="1:10" x14ac:dyDescent="0.3">
      <c r="A295" s="5" t="s">
        <v>34</v>
      </c>
      <c r="B295">
        <v>10</v>
      </c>
      <c r="C295">
        <v>23</v>
      </c>
      <c r="D295">
        <f>WEEKDAY(Table46[[#This Row],[Date]],2)</f>
        <v>3</v>
      </c>
      <c r="E295">
        <v>6.7318132459999998</v>
      </c>
      <c r="F295">
        <v>37.096774189999998</v>
      </c>
      <c r="G295">
        <v>13</v>
      </c>
      <c r="H295">
        <v>5.0637783149999995</v>
      </c>
      <c r="I295">
        <v>921</v>
      </c>
      <c r="J295">
        <v>62</v>
      </c>
    </row>
    <row r="296" spans="1:10" x14ac:dyDescent="0.3">
      <c r="A296" s="5" t="s">
        <v>35</v>
      </c>
      <c r="B296">
        <v>26</v>
      </c>
      <c r="C296">
        <v>38</v>
      </c>
      <c r="D296">
        <f>WEEKDAY(Table46[[#This Row],[Date]],2)</f>
        <v>4</v>
      </c>
      <c r="E296">
        <v>5.6155507560000002</v>
      </c>
      <c r="F296">
        <v>73.07692308</v>
      </c>
      <c r="G296">
        <v>12</v>
      </c>
      <c r="H296">
        <v>4.9407747310000003</v>
      </c>
      <c r="I296">
        <v>926</v>
      </c>
      <c r="J296">
        <v>52</v>
      </c>
    </row>
    <row r="297" spans="1:10" x14ac:dyDescent="0.3">
      <c r="A297" s="5" t="s">
        <v>36</v>
      </c>
      <c r="B297">
        <v>22</v>
      </c>
      <c r="C297">
        <v>33</v>
      </c>
      <c r="D297">
        <f>WEEKDAY(Table46[[#This Row],[Date]],2)</f>
        <v>5</v>
      </c>
      <c r="E297">
        <v>5.0609184630000001</v>
      </c>
      <c r="F297">
        <v>61.111111110000003</v>
      </c>
      <c r="G297">
        <v>11</v>
      </c>
      <c r="H297">
        <v>5.032781473</v>
      </c>
      <c r="I297">
        <v>1067</v>
      </c>
      <c r="J297">
        <v>54</v>
      </c>
    </row>
    <row r="298" spans="1:10" x14ac:dyDescent="0.3">
      <c r="A298" s="5" t="s">
        <v>37</v>
      </c>
      <c r="B298">
        <v>10</v>
      </c>
      <c r="C298">
        <v>21</v>
      </c>
      <c r="D298">
        <f>WEEKDAY(Table46[[#This Row],[Date]],2)</f>
        <v>6</v>
      </c>
      <c r="E298">
        <v>4.5955882350000001</v>
      </c>
      <c r="F298">
        <v>42</v>
      </c>
      <c r="G298">
        <v>11</v>
      </c>
      <c r="H298">
        <v>4.8797990669999995</v>
      </c>
      <c r="I298">
        <v>1088</v>
      </c>
      <c r="J298">
        <v>50</v>
      </c>
    </row>
    <row r="299" spans="1:10" x14ac:dyDescent="0.3">
      <c r="A299" s="5" t="s">
        <v>38</v>
      </c>
      <c r="B299">
        <v>11</v>
      </c>
      <c r="C299">
        <v>23</v>
      </c>
      <c r="D299">
        <f>WEEKDAY(Table46[[#This Row],[Date]],2)</f>
        <v>7</v>
      </c>
      <c r="E299">
        <v>4.8269581059999993</v>
      </c>
      <c r="F299">
        <v>43.396226419999998</v>
      </c>
      <c r="G299">
        <v>12</v>
      </c>
      <c r="H299">
        <v>5.8628791109999998</v>
      </c>
      <c r="I299">
        <v>1098</v>
      </c>
      <c r="J299">
        <v>53</v>
      </c>
    </row>
    <row r="300" spans="1:10" x14ac:dyDescent="0.3">
      <c r="A300" s="5" t="s">
        <v>39</v>
      </c>
      <c r="B300">
        <v>14</v>
      </c>
      <c r="C300">
        <v>28</v>
      </c>
      <c r="D300">
        <f>WEEKDAY(Table46[[#This Row],[Date]],2)</f>
        <v>1</v>
      </c>
      <c r="E300">
        <v>5.9652928420000002</v>
      </c>
      <c r="F300">
        <v>50.909090909999996</v>
      </c>
      <c r="G300">
        <v>14</v>
      </c>
      <c r="H300">
        <v>4.2318813970000004</v>
      </c>
      <c r="I300">
        <v>922</v>
      </c>
      <c r="J300">
        <v>55</v>
      </c>
    </row>
    <row r="301" spans="1:10" x14ac:dyDescent="0.3">
      <c r="A301" s="5" t="s">
        <v>40</v>
      </c>
      <c r="B301">
        <v>19</v>
      </c>
      <c r="C301">
        <v>32</v>
      </c>
      <c r="D301">
        <f>WEEKDAY(Table46[[#This Row],[Date]],2)</f>
        <v>2</v>
      </c>
      <c r="E301">
        <v>6.4182194619999997</v>
      </c>
      <c r="F301">
        <v>51.612903229999993</v>
      </c>
      <c r="G301">
        <v>13</v>
      </c>
      <c r="H301">
        <v>4.3883159950000001</v>
      </c>
      <c r="I301">
        <v>966</v>
      </c>
      <c r="J301">
        <v>62</v>
      </c>
    </row>
    <row r="302" spans="1:10" x14ac:dyDescent="0.3">
      <c r="A302" s="5" t="s">
        <v>9</v>
      </c>
      <c r="B302">
        <v>6</v>
      </c>
      <c r="C302">
        <v>23</v>
      </c>
      <c r="D302">
        <f>WEEKDAY(Table46[[#This Row],[Date]],2)</f>
        <v>1</v>
      </c>
      <c r="E302">
        <v>5.7560975609999998</v>
      </c>
      <c r="F302">
        <v>38.983050849999998</v>
      </c>
      <c r="G302">
        <v>17</v>
      </c>
      <c r="H302">
        <v>4.6803652969999998</v>
      </c>
      <c r="I302">
        <v>1025</v>
      </c>
      <c r="J302">
        <v>59</v>
      </c>
    </row>
    <row r="303" spans="1:10" x14ac:dyDescent="0.3">
      <c r="A303" s="5" t="s">
        <v>12</v>
      </c>
      <c r="B303">
        <v>22</v>
      </c>
      <c r="C303">
        <v>32</v>
      </c>
      <c r="D303">
        <f>WEEKDAY(Table46[[#This Row],[Date]],2)</f>
        <v>2</v>
      </c>
      <c r="E303">
        <v>7.1351351349999996</v>
      </c>
      <c r="F303">
        <v>48.484848479999997</v>
      </c>
      <c r="G303">
        <v>10</v>
      </c>
      <c r="H303">
        <v>5.0436205019999996</v>
      </c>
      <c r="I303">
        <v>925</v>
      </c>
      <c r="J303">
        <v>66</v>
      </c>
    </row>
    <row r="304" spans="1:10" x14ac:dyDescent="0.3">
      <c r="A304" s="5" t="s">
        <v>13</v>
      </c>
      <c r="B304">
        <v>13</v>
      </c>
      <c r="C304">
        <v>32</v>
      </c>
      <c r="D304">
        <f>WEEKDAY(Table46[[#This Row],[Date]],2)</f>
        <v>3</v>
      </c>
      <c r="E304">
        <v>5.0412465629999996</v>
      </c>
      <c r="F304">
        <v>58.18181818</v>
      </c>
      <c r="G304">
        <v>19</v>
      </c>
      <c r="H304">
        <v>5.46949416</v>
      </c>
      <c r="I304">
        <v>1091</v>
      </c>
      <c r="J304">
        <v>55</v>
      </c>
    </row>
    <row r="305" spans="1:10" x14ac:dyDescent="0.3">
      <c r="A305" s="5" t="s">
        <v>14</v>
      </c>
      <c r="B305">
        <v>8</v>
      </c>
      <c r="C305">
        <v>21</v>
      </c>
      <c r="D305">
        <f>WEEKDAY(Table46[[#This Row],[Date]],2)</f>
        <v>4</v>
      </c>
      <c r="E305">
        <v>6.2846580410000001</v>
      </c>
      <c r="F305">
        <v>30.882352940000001</v>
      </c>
      <c r="G305">
        <v>13</v>
      </c>
      <c r="H305">
        <v>4.8135955160000004</v>
      </c>
      <c r="I305">
        <v>1082</v>
      </c>
      <c r="J305">
        <v>68</v>
      </c>
    </row>
    <row r="306" spans="1:10" x14ac:dyDescent="0.3">
      <c r="A306" s="5" t="s">
        <v>15</v>
      </c>
      <c r="B306">
        <v>11</v>
      </c>
      <c r="C306">
        <v>24</v>
      </c>
      <c r="D306">
        <f>WEEKDAY(Table46[[#This Row],[Date]],2)</f>
        <v>5</v>
      </c>
      <c r="E306">
        <v>4.9415992810000002</v>
      </c>
      <c r="F306">
        <v>43.636363639999999</v>
      </c>
      <c r="G306">
        <v>13</v>
      </c>
      <c r="H306">
        <v>5.9576062519999997</v>
      </c>
      <c r="I306">
        <v>1113</v>
      </c>
      <c r="J306">
        <v>55</v>
      </c>
    </row>
    <row r="307" spans="1:10" x14ac:dyDescent="0.3">
      <c r="A307" s="5" t="s">
        <v>16</v>
      </c>
      <c r="B307">
        <v>16</v>
      </c>
      <c r="C307">
        <v>28</v>
      </c>
      <c r="D307">
        <f>WEEKDAY(Table46[[#This Row],[Date]],2)</f>
        <v>6</v>
      </c>
      <c r="E307">
        <v>4.8969072159999998</v>
      </c>
      <c r="F307">
        <v>49.122807019999996</v>
      </c>
      <c r="G307">
        <v>12</v>
      </c>
      <c r="H307">
        <v>6.4051064770000004</v>
      </c>
      <c r="I307">
        <v>1164</v>
      </c>
      <c r="J307">
        <v>57</v>
      </c>
    </row>
    <row r="308" spans="1:10" x14ac:dyDescent="0.3">
      <c r="A308" s="5" t="s">
        <v>17</v>
      </c>
      <c r="B308">
        <v>20</v>
      </c>
      <c r="C308">
        <v>39</v>
      </c>
      <c r="D308">
        <f>WEEKDAY(Table46[[#This Row],[Date]],2)</f>
        <v>7</v>
      </c>
      <c r="E308">
        <v>4.5998160070000003</v>
      </c>
      <c r="F308">
        <v>78</v>
      </c>
      <c r="G308">
        <v>19</v>
      </c>
      <c r="H308">
        <v>4.9512617289999996</v>
      </c>
      <c r="I308">
        <v>1087</v>
      </c>
      <c r="J308">
        <v>50</v>
      </c>
    </row>
    <row r="309" spans="1:10" x14ac:dyDescent="0.3">
      <c r="A309" s="5" t="s">
        <v>18</v>
      </c>
      <c r="B309">
        <v>16</v>
      </c>
      <c r="C309">
        <v>28</v>
      </c>
      <c r="D309">
        <f>WEEKDAY(Table46[[#This Row],[Date]],2)</f>
        <v>1</v>
      </c>
      <c r="E309">
        <v>6.25</v>
      </c>
      <c r="F309">
        <v>49.122807019999996</v>
      </c>
      <c r="G309">
        <v>12</v>
      </c>
      <c r="H309">
        <v>4.8598529260000003</v>
      </c>
      <c r="I309">
        <v>912</v>
      </c>
      <c r="J309">
        <v>57</v>
      </c>
    </row>
    <row r="310" spans="1:10" x14ac:dyDescent="0.3">
      <c r="A310" s="5" t="s">
        <v>19</v>
      </c>
      <c r="B310">
        <v>14</v>
      </c>
      <c r="C310">
        <v>30</v>
      </c>
      <c r="D310">
        <f>WEEKDAY(Table46[[#This Row],[Date]],2)</f>
        <v>2</v>
      </c>
      <c r="E310">
        <v>4.7217537939999996</v>
      </c>
      <c r="F310">
        <v>53.571428570000002</v>
      </c>
      <c r="G310">
        <v>16</v>
      </c>
      <c r="H310">
        <v>5.9353418079999996</v>
      </c>
      <c r="I310">
        <v>1186</v>
      </c>
      <c r="J310">
        <v>56</v>
      </c>
    </row>
    <row r="311" spans="1:10" x14ac:dyDescent="0.3">
      <c r="A311" s="5" t="s">
        <v>20</v>
      </c>
      <c r="B311">
        <v>13</v>
      </c>
      <c r="C311">
        <v>30</v>
      </c>
      <c r="D311">
        <f>WEEKDAY(Table46[[#This Row],[Date]],2)</f>
        <v>3</v>
      </c>
      <c r="E311">
        <v>5.5917986949999996</v>
      </c>
      <c r="F311">
        <v>50</v>
      </c>
      <c r="G311">
        <v>17</v>
      </c>
      <c r="H311">
        <v>5.8413631659999998</v>
      </c>
      <c r="I311">
        <v>1073</v>
      </c>
      <c r="J311">
        <v>60</v>
      </c>
    </row>
    <row r="312" spans="1:10" x14ac:dyDescent="0.3">
      <c r="A312" s="5" t="s">
        <v>21</v>
      </c>
      <c r="B312">
        <v>3</v>
      </c>
      <c r="C312">
        <v>22</v>
      </c>
      <c r="D312">
        <f>WEEKDAY(Table46[[#This Row],[Date]],2)</f>
        <v>4</v>
      </c>
      <c r="E312">
        <v>7.0000000000000009</v>
      </c>
      <c r="F312">
        <v>34.920634919999998</v>
      </c>
      <c r="G312">
        <v>19</v>
      </c>
      <c r="H312">
        <v>4.8033303089999997</v>
      </c>
      <c r="I312">
        <v>900</v>
      </c>
      <c r="J312">
        <v>63</v>
      </c>
    </row>
    <row r="313" spans="1:10" x14ac:dyDescent="0.3">
      <c r="A313" s="5" t="s">
        <v>22</v>
      </c>
      <c r="B313">
        <v>15</v>
      </c>
      <c r="C313">
        <v>31</v>
      </c>
      <c r="D313">
        <f>WEEKDAY(Table46[[#This Row],[Date]],2)</f>
        <v>5</v>
      </c>
      <c r="E313">
        <v>4.3776824030000006</v>
      </c>
      <c r="F313">
        <v>60.784313729999994</v>
      </c>
      <c r="G313">
        <v>16</v>
      </c>
      <c r="H313">
        <v>5.929960297</v>
      </c>
      <c r="I313">
        <v>1165</v>
      </c>
      <c r="J313">
        <v>51</v>
      </c>
    </row>
    <row r="314" spans="1:10" x14ac:dyDescent="0.3">
      <c r="A314" s="5" t="s">
        <v>23</v>
      </c>
      <c r="B314">
        <v>11</v>
      </c>
      <c r="C314">
        <v>22</v>
      </c>
      <c r="D314">
        <f>WEEKDAY(Table46[[#This Row],[Date]],2)</f>
        <v>6</v>
      </c>
      <c r="E314">
        <v>5.6795131850000002</v>
      </c>
      <c r="F314">
        <v>39.285714290000001</v>
      </c>
      <c r="G314">
        <v>11</v>
      </c>
      <c r="H314">
        <v>4.6590748</v>
      </c>
      <c r="I314">
        <v>986</v>
      </c>
      <c r="J314">
        <v>56</v>
      </c>
    </row>
    <row r="315" spans="1:10" x14ac:dyDescent="0.3">
      <c r="A315" s="5" t="s">
        <v>24</v>
      </c>
      <c r="B315">
        <v>11</v>
      </c>
      <c r="C315">
        <v>22</v>
      </c>
      <c r="D315">
        <f>WEEKDAY(Table46[[#This Row],[Date]],2)</f>
        <v>7</v>
      </c>
      <c r="E315">
        <v>5.0042408820000004</v>
      </c>
      <c r="F315">
        <v>37.288135589999996</v>
      </c>
      <c r="G315">
        <v>11</v>
      </c>
      <c r="H315">
        <v>5.5024035099999997</v>
      </c>
      <c r="I315">
        <v>1179</v>
      </c>
      <c r="J315">
        <v>59</v>
      </c>
    </row>
    <row r="316" spans="1:10" x14ac:dyDescent="0.3">
      <c r="A316" s="5" t="s">
        <v>25</v>
      </c>
      <c r="B316">
        <v>7</v>
      </c>
      <c r="C316">
        <v>26</v>
      </c>
      <c r="D316">
        <f>WEEKDAY(Table46[[#This Row],[Date]],2)</f>
        <v>1</v>
      </c>
      <c r="E316">
        <v>6.2091503269999997</v>
      </c>
      <c r="F316">
        <v>45.614035090000002</v>
      </c>
      <c r="G316">
        <v>19</v>
      </c>
      <c r="H316">
        <v>4.7540134649999999</v>
      </c>
      <c r="I316">
        <v>918</v>
      </c>
      <c r="J316">
        <v>57</v>
      </c>
    </row>
    <row r="317" spans="1:10" x14ac:dyDescent="0.3">
      <c r="A317" s="5" t="s">
        <v>26</v>
      </c>
      <c r="B317">
        <v>3</v>
      </c>
      <c r="C317">
        <v>20</v>
      </c>
      <c r="D317">
        <f>WEEKDAY(Table46[[#This Row],[Date]],2)</f>
        <v>2</v>
      </c>
      <c r="E317">
        <v>5.6896551720000001</v>
      </c>
      <c r="F317">
        <v>30.3030303</v>
      </c>
      <c r="G317">
        <v>17</v>
      </c>
      <c r="H317">
        <v>6.3582547690000002</v>
      </c>
      <c r="I317">
        <v>1160</v>
      </c>
      <c r="J317">
        <v>66</v>
      </c>
    </row>
    <row r="318" spans="1:10" x14ac:dyDescent="0.3">
      <c r="A318" s="5" t="s">
        <v>27</v>
      </c>
      <c r="B318">
        <v>9</v>
      </c>
      <c r="C318">
        <v>28</v>
      </c>
      <c r="D318">
        <f>WEEKDAY(Table46[[#This Row],[Date]],2)</f>
        <v>3</v>
      </c>
      <c r="E318">
        <v>7.4594594589999996</v>
      </c>
      <c r="F318">
        <v>40.579710140000003</v>
      </c>
      <c r="G318">
        <v>19</v>
      </c>
      <c r="H318">
        <v>4.8743215470000001</v>
      </c>
      <c r="I318">
        <v>925</v>
      </c>
      <c r="J318">
        <v>69</v>
      </c>
    </row>
    <row r="319" spans="1:10" x14ac:dyDescent="0.3">
      <c r="A319" s="5" t="s">
        <v>28</v>
      </c>
      <c r="B319">
        <v>16</v>
      </c>
      <c r="C319">
        <v>28</v>
      </c>
      <c r="D319">
        <f>WEEKDAY(Table46[[#This Row],[Date]],2)</f>
        <v>4</v>
      </c>
      <c r="E319">
        <v>5.9728506789999996</v>
      </c>
      <c r="F319">
        <v>42.424242419999999</v>
      </c>
      <c r="G319">
        <v>12</v>
      </c>
      <c r="H319">
        <v>5.3776523259999998</v>
      </c>
      <c r="I319">
        <v>1105</v>
      </c>
      <c r="J319">
        <v>66</v>
      </c>
    </row>
    <row r="320" spans="1:10" x14ac:dyDescent="0.3">
      <c r="A320" s="5" t="s">
        <v>29</v>
      </c>
      <c r="B320">
        <v>7</v>
      </c>
      <c r="C320">
        <v>21</v>
      </c>
      <c r="D320">
        <f>WEEKDAY(Table46[[#This Row],[Date]],2)</f>
        <v>5</v>
      </c>
      <c r="E320">
        <v>5.4435483869999999</v>
      </c>
      <c r="F320">
        <v>38.888888890000004</v>
      </c>
      <c r="G320">
        <v>14</v>
      </c>
      <c r="H320">
        <v>5.0879622510000004</v>
      </c>
      <c r="I320">
        <v>992</v>
      </c>
      <c r="J320">
        <v>54</v>
      </c>
    </row>
    <row r="321" spans="1:10" x14ac:dyDescent="0.3">
      <c r="A321" s="5" t="s">
        <v>30</v>
      </c>
      <c r="B321">
        <v>10</v>
      </c>
      <c r="C321">
        <v>22</v>
      </c>
      <c r="D321">
        <f>WEEKDAY(Table46[[#This Row],[Date]],2)</f>
        <v>6</v>
      </c>
      <c r="E321">
        <v>5.2919708029999999</v>
      </c>
      <c r="F321">
        <v>37.931034480000001</v>
      </c>
      <c r="G321">
        <v>12</v>
      </c>
      <c r="H321">
        <v>4.9902108089999997</v>
      </c>
      <c r="I321">
        <v>1096</v>
      </c>
      <c r="J321">
        <v>58</v>
      </c>
    </row>
    <row r="322" spans="1:10" x14ac:dyDescent="0.3">
      <c r="A322" s="5" t="s">
        <v>31</v>
      </c>
      <c r="B322">
        <v>9</v>
      </c>
      <c r="C322">
        <v>28</v>
      </c>
      <c r="D322">
        <f>WEEKDAY(Table46[[#This Row],[Date]],2)</f>
        <v>7</v>
      </c>
      <c r="E322">
        <v>4.9856184079999997</v>
      </c>
      <c r="F322">
        <v>53.84615385</v>
      </c>
      <c r="G322">
        <v>19</v>
      </c>
      <c r="H322">
        <v>5.2687411599999994</v>
      </c>
      <c r="I322">
        <v>1043</v>
      </c>
      <c r="J322">
        <v>52</v>
      </c>
    </row>
    <row r="323" spans="1:10" x14ac:dyDescent="0.3">
      <c r="A323" s="5" t="s">
        <v>32</v>
      </c>
      <c r="B323">
        <v>26</v>
      </c>
      <c r="C323">
        <v>38</v>
      </c>
      <c r="D323">
        <f>WEEKDAY(Table46[[#This Row],[Date]],2)</f>
        <v>1</v>
      </c>
      <c r="E323">
        <v>5.2728954670000006</v>
      </c>
      <c r="F323">
        <v>66.666666669999998</v>
      </c>
      <c r="G323">
        <v>12</v>
      </c>
      <c r="H323">
        <v>5.9239368700000004</v>
      </c>
      <c r="I323">
        <v>1081</v>
      </c>
      <c r="J323">
        <v>57</v>
      </c>
    </row>
    <row r="324" spans="1:10" x14ac:dyDescent="0.3">
      <c r="A324" s="5" t="s">
        <v>33</v>
      </c>
      <c r="B324">
        <v>26</v>
      </c>
      <c r="C324">
        <v>39</v>
      </c>
      <c r="D324">
        <f>WEEKDAY(Table46[[#This Row],[Date]],2)</f>
        <v>2</v>
      </c>
      <c r="E324">
        <v>4.7210300429999998</v>
      </c>
      <c r="F324">
        <v>70.909090910000003</v>
      </c>
      <c r="G324">
        <v>13</v>
      </c>
      <c r="H324">
        <v>5.761052319</v>
      </c>
      <c r="I324">
        <v>1165</v>
      </c>
      <c r="J324">
        <v>55</v>
      </c>
    </row>
    <row r="325" spans="1:10" x14ac:dyDescent="0.3">
      <c r="A325" s="5" t="s">
        <v>34</v>
      </c>
      <c r="B325">
        <v>9</v>
      </c>
      <c r="C325">
        <v>20</v>
      </c>
      <c r="D325">
        <f>WEEKDAY(Table46[[#This Row],[Date]],2)</f>
        <v>3</v>
      </c>
      <c r="E325">
        <v>5.7835820900000003</v>
      </c>
      <c r="F325">
        <v>32.258064520000005</v>
      </c>
      <c r="G325">
        <v>11</v>
      </c>
      <c r="H325">
        <v>4.8351450089999997</v>
      </c>
      <c r="I325">
        <v>1072</v>
      </c>
      <c r="J325">
        <v>62</v>
      </c>
    </row>
    <row r="326" spans="1:10" x14ac:dyDescent="0.3">
      <c r="A326" s="5" t="s">
        <v>35</v>
      </c>
      <c r="B326">
        <v>7</v>
      </c>
      <c r="C326">
        <v>25</v>
      </c>
      <c r="D326">
        <f>WEEKDAY(Table46[[#This Row],[Date]],2)</f>
        <v>4</v>
      </c>
      <c r="E326">
        <v>6.6666666670000003</v>
      </c>
      <c r="F326">
        <v>36.764705880000001</v>
      </c>
      <c r="G326">
        <v>18</v>
      </c>
      <c r="H326">
        <v>5.4545454549999999</v>
      </c>
      <c r="I326">
        <v>1020</v>
      </c>
      <c r="J326">
        <v>68</v>
      </c>
    </row>
    <row r="327" spans="1:10" x14ac:dyDescent="0.3">
      <c r="A327" s="5" t="s">
        <v>36</v>
      </c>
      <c r="B327">
        <v>9</v>
      </c>
      <c r="C327">
        <v>21</v>
      </c>
      <c r="D327">
        <f>WEEKDAY(Table46[[#This Row],[Date]],2)</f>
        <v>5</v>
      </c>
      <c r="E327">
        <v>5.1859099799999999</v>
      </c>
      <c r="F327">
        <v>39.622641510000001</v>
      </c>
      <c r="G327">
        <v>12</v>
      </c>
      <c r="H327">
        <v>4.5089561460000001</v>
      </c>
      <c r="I327">
        <v>1022</v>
      </c>
      <c r="J327">
        <v>53</v>
      </c>
    </row>
    <row r="328" spans="1:10" x14ac:dyDescent="0.3">
      <c r="A328" s="5" t="s">
        <v>37</v>
      </c>
      <c r="B328">
        <v>20</v>
      </c>
      <c r="C328">
        <v>36</v>
      </c>
      <c r="D328">
        <f>WEEKDAY(Table46[[#This Row],[Date]],2)</f>
        <v>6</v>
      </c>
      <c r="E328">
        <v>7.6411960130000001</v>
      </c>
      <c r="F328">
        <v>52.173913039999995</v>
      </c>
      <c r="G328">
        <v>16</v>
      </c>
      <c r="H328">
        <v>4.0989559690000004</v>
      </c>
      <c r="I328">
        <v>903</v>
      </c>
      <c r="J328">
        <v>69</v>
      </c>
    </row>
    <row r="329" spans="1:10" x14ac:dyDescent="0.3">
      <c r="A329" s="5" t="s">
        <v>38</v>
      </c>
      <c r="B329">
        <v>21</v>
      </c>
      <c r="C329">
        <v>38</v>
      </c>
      <c r="D329">
        <f>WEEKDAY(Table46[[#This Row],[Date]],2)</f>
        <v>7</v>
      </c>
      <c r="E329">
        <v>6.8725099600000004</v>
      </c>
      <c r="F329">
        <v>55.072463769999999</v>
      </c>
      <c r="G329">
        <v>17</v>
      </c>
      <c r="H329">
        <v>4.7371897709999997</v>
      </c>
      <c r="I329">
        <v>1004</v>
      </c>
      <c r="J329">
        <v>69</v>
      </c>
    </row>
    <row r="330" spans="1:10" x14ac:dyDescent="0.3">
      <c r="A330" s="5" t="s">
        <v>39</v>
      </c>
      <c r="B330">
        <v>25</v>
      </c>
      <c r="C330">
        <v>35</v>
      </c>
      <c r="D330">
        <f>WEEKDAY(Table46[[#This Row],[Date]],2)</f>
        <v>1</v>
      </c>
      <c r="E330">
        <v>5.4575986570000001</v>
      </c>
      <c r="F330">
        <v>53.84615385</v>
      </c>
      <c r="G330">
        <v>10</v>
      </c>
      <c r="H330">
        <v>5.7232099949999995</v>
      </c>
      <c r="I330">
        <v>1191</v>
      </c>
      <c r="J330">
        <v>65</v>
      </c>
    </row>
    <row r="331" spans="1:10" x14ac:dyDescent="0.3">
      <c r="A331" s="5" t="s">
        <v>40</v>
      </c>
      <c r="B331">
        <v>14</v>
      </c>
      <c r="C331">
        <v>29</v>
      </c>
      <c r="D331">
        <f>WEEKDAY(Table46[[#This Row],[Date]],2)</f>
        <v>2</v>
      </c>
      <c r="E331">
        <v>6.7</v>
      </c>
      <c r="F331">
        <v>43.283582090000003</v>
      </c>
      <c r="G331">
        <v>15</v>
      </c>
      <c r="H331">
        <v>4.873769373</v>
      </c>
      <c r="I331">
        <v>1000</v>
      </c>
      <c r="J331">
        <v>67</v>
      </c>
    </row>
    <row r="332" spans="1:10" x14ac:dyDescent="0.3">
      <c r="A332" s="5" t="s">
        <v>9</v>
      </c>
      <c r="B332">
        <v>13</v>
      </c>
      <c r="C332">
        <v>29</v>
      </c>
      <c r="D332">
        <f>WEEKDAY(Table46[[#This Row],[Date]],2)</f>
        <v>1</v>
      </c>
      <c r="E332">
        <v>5.203816132</v>
      </c>
      <c r="F332">
        <v>48.333333330000002</v>
      </c>
      <c r="G332">
        <v>16</v>
      </c>
      <c r="H332">
        <v>5.4665275930000004</v>
      </c>
      <c r="I332">
        <v>1153</v>
      </c>
      <c r="J332">
        <v>60</v>
      </c>
    </row>
    <row r="333" spans="1:10" x14ac:dyDescent="0.3">
      <c r="A333" s="5" t="s">
        <v>12</v>
      </c>
      <c r="B333">
        <v>18</v>
      </c>
      <c r="C333">
        <v>29</v>
      </c>
      <c r="D333">
        <f>WEEKDAY(Table46[[#This Row],[Date]],2)</f>
        <v>2</v>
      </c>
      <c r="E333">
        <v>5.9459459460000001</v>
      </c>
      <c r="F333">
        <v>52.727272729999996</v>
      </c>
      <c r="G333">
        <v>11</v>
      </c>
      <c r="H333">
        <v>4.1353719599999996</v>
      </c>
      <c r="I333">
        <v>925</v>
      </c>
      <c r="J333">
        <v>55</v>
      </c>
    </row>
    <row r="334" spans="1:10" x14ac:dyDescent="0.3">
      <c r="A334" s="5" t="s">
        <v>13</v>
      </c>
      <c r="B334">
        <v>17</v>
      </c>
      <c r="C334">
        <v>33</v>
      </c>
      <c r="D334">
        <f>WEEKDAY(Table46[[#This Row],[Date]],2)</f>
        <v>3</v>
      </c>
      <c r="E334">
        <v>6.1111111109999996</v>
      </c>
      <c r="F334">
        <v>50</v>
      </c>
      <c r="G334">
        <v>16</v>
      </c>
      <c r="H334">
        <v>5.5690197490000006</v>
      </c>
      <c r="I334">
        <v>1080</v>
      </c>
      <c r="J334">
        <v>66</v>
      </c>
    </row>
    <row r="335" spans="1:10" x14ac:dyDescent="0.3">
      <c r="A335" s="5" t="s">
        <v>14</v>
      </c>
      <c r="B335">
        <v>12</v>
      </c>
      <c r="C335">
        <v>26</v>
      </c>
      <c r="D335">
        <f>WEEKDAY(Table46[[#This Row],[Date]],2)</f>
        <v>4</v>
      </c>
      <c r="E335">
        <v>6.7849686849999991</v>
      </c>
      <c r="F335">
        <v>40</v>
      </c>
      <c r="G335">
        <v>14</v>
      </c>
      <c r="H335">
        <v>4.6188708359999993</v>
      </c>
      <c r="I335">
        <v>958</v>
      </c>
      <c r="J335">
        <v>65</v>
      </c>
    </row>
    <row r="336" spans="1:10" x14ac:dyDescent="0.3">
      <c r="A336" s="5" t="s">
        <v>15</v>
      </c>
      <c r="B336">
        <v>16</v>
      </c>
      <c r="C336">
        <v>35</v>
      </c>
      <c r="D336">
        <f>WEEKDAY(Table46[[#This Row],[Date]],2)</f>
        <v>5</v>
      </c>
      <c r="E336">
        <v>6.9817400640000002</v>
      </c>
      <c r="F336">
        <v>53.84615385</v>
      </c>
      <c r="G336">
        <v>19</v>
      </c>
      <c r="H336">
        <v>4.7987217150000001</v>
      </c>
      <c r="I336">
        <v>931</v>
      </c>
      <c r="J336">
        <v>65</v>
      </c>
    </row>
    <row r="337" spans="1:10" x14ac:dyDescent="0.3">
      <c r="A337" s="5" t="s">
        <v>16</v>
      </c>
      <c r="B337">
        <v>6</v>
      </c>
      <c r="C337">
        <v>25</v>
      </c>
      <c r="D337">
        <f>WEEKDAY(Table46[[#This Row],[Date]],2)</f>
        <v>6</v>
      </c>
      <c r="E337">
        <v>5.0086355789999999</v>
      </c>
      <c r="F337">
        <v>43.103448280000002</v>
      </c>
      <c r="G337">
        <v>19</v>
      </c>
      <c r="H337">
        <v>5.3356678799999999</v>
      </c>
      <c r="I337">
        <v>1158</v>
      </c>
      <c r="J337">
        <v>58</v>
      </c>
    </row>
    <row r="338" spans="1:10" x14ac:dyDescent="0.3">
      <c r="A338" s="5" t="s">
        <v>17</v>
      </c>
      <c r="B338">
        <v>16</v>
      </c>
      <c r="C338">
        <v>32</v>
      </c>
      <c r="D338">
        <f>WEEKDAY(Table46[[#This Row],[Date]],2)</f>
        <v>7</v>
      </c>
      <c r="E338">
        <v>5.9502664300000001</v>
      </c>
      <c r="F338">
        <v>47.761194029999999</v>
      </c>
      <c r="G338">
        <v>16</v>
      </c>
      <c r="H338">
        <v>5.441453632</v>
      </c>
      <c r="I338">
        <v>1126</v>
      </c>
      <c r="J338">
        <v>67</v>
      </c>
    </row>
    <row r="339" spans="1:10" x14ac:dyDescent="0.3">
      <c r="A339" s="5" t="s">
        <v>18</v>
      </c>
      <c r="B339">
        <v>8</v>
      </c>
      <c r="C339">
        <v>25</v>
      </c>
      <c r="D339">
        <f>WEEKDAY(Table46[[#This Row],[Date]],2)</f>
        <v>1</v>
      </c>
      <c r="E339">
        <v>4.8030739670000004</v>
      </c>
      <c r="F339">
        <v>50</v>
      </c>
      <c r="G339">
        <v>17</v>
      </c>
      <c r="H339">
        <v>5.1258062930000001</v>
      </c>
      <c r="I339">
        <v>1041</v>
      </c>
      <c r="J339">
        <v>50</v>
      </c>
    </row>
    <row r="340" spans="1:10" x14ac:dyDescent="0.3">
      <c r="A340" s="5" t="s">
        <v>19</v>
      </c>
      <c r="B340">
        <v>23</v>
      </c>
      <c r="C340">
        <v>34</v>
      </c>
      <c r="D340">
        <f>WEEKDAY(Table46[[#This Row],[Date]],2)</f>
        <v>2</v>
      </c>
      <c r="E340">
        <v>6.5040650409999996</v>
      </c>
      <c r="F340">
        <v>53.125</v>
      </c>
      <c r="G340">
        <v>11</v>
      </c>
      <c r="H340">
        <v>5.243804956</v>
      </c>
      <c r="I340">
        <v>984</v>
      </c>
      <c r="J340">
        <v>64</v>
      </c>
    </row>
    <row r="341" spans="1:10" x14ac:dyDescent="0.3">
      <c r="A341" s="5" t="s">
        <v>20</v>
      </c>
      <c r="B341">
        <v>15</v>
      </c>
      <c r="C341">
        <v>29</v>
      </c>
      <c r="D341">
        <f>WEEKDAY(Table46[[#This Row],[Date]],2)</f>
        <v>3</v>
      </c>
      <c r="E341">
        <v>5.9523809519999995</v>
      </c>
      <c r="F341">
        <v>48.333333330000002</v>
      </c>
      <c r="G341">
        <v>14</v>
      </c>
      <c r="H341">
        <v>5.2287581699999999</v>
      </c>
      <c r="I341">
        <v>1008</v>
      </c>
      <c r="J341">
        <v>60</v>
      </c>
    </row>
    <row r="342" spans="1:10" x14ac:dyDescent="0.3">
      <c r="A342" s="5" t="s">
        <v>21</v>
      </c>
      <c r="B342">
        <v>5</v>
      </c>
      <c r="C342">
        <v>21</v>
      </c>
      <c r="D342">
        <f>WEEKDAY(Table46[[#This Row],[Date]],2)</f>
        <v>4</v>
      </c>
      <c r="E342">
        <v>5.1490514909999998</v>
      </c>
      <c r="F342">
        <v>36.842105260000004</v>
      </c>
      <c r="G342">
        <v>16</v>
      </c>
      <c r="H342">
        <v>5.3108808289999994</v>
      </c>
      <c r="I342">
        <v>1107</v>
      </c>
      <c r="J342">
        <v>57</v>
      </c>
    </row>
    <row r="343" spans="1:10" x14ac:dyDescent="0.3">
      <c r="A343" s="5" t="s">
        <v>22</v>
      </c>
      <c r="B343">
        <v>16</v>
      </c>
      <c r="C343">
        <v>31</v>
      </c>
      <c r="D343">
        <f>WEEKDAY(Table46[[#This Row],[Date]],2)</f>
        <v>5</v>
      </c>
      <c r="E343">
        <v>5.5555555559999998</v>
      </c>
      <c r="F343">
        <v>48.4375</v>
      </c>
      <c r="G343">
        <v>15</v>
      </c>
      <c r="H343">
        <v>5.7247925259999999</v>
      </c>
      <c r="I343">
        <v>1152</v>
      </c>
      <c r="J343">
        <v>64</v>
      </c>
    </row>
    <row r="344" spans="1:10" x14ac:dyDescent="0.3">
      <c r="A344" s="5" t="s">
        <v>23</v>
      </c>
      <c r="B344">
        <v>5</v>
      </c>
      <c r="C344">
        <v>23</v>
      </c>
      <c r="D344">
        <f>WEEKDAY(Table46[[#This Row],[Date]],2)</f>
        <v>6</v>
      </c>
      <c r="E344">
        <v>4.3367346940000004</v>
      </c>
      <c r="F344">
        <v>45.098039220000004</v>
      </c>
      <c r="G344">
        <v>18</v>
      </c>
      <c r="H344">
        <v>5.9405940589999995</v>
      </c>
      <c r="I344">
        <v>1176</v>
      </c>
      <c r="J344">
        <v>51</v>
      </c>
    </row>
    <row r="345" spans="1:10" x14ac:dyDescent="0.3">
      <c r="A345" s="5" t="s">
        <v>24</v>
      </c>
      <c r="B345">
        <v>17</v>
      </c>
      <c r="C345">
        <v>29</v>
      </c>
      <c r="D345">
        <f>WEEKDAY(Table46[[#This Row],[Date]],2)</f>
        <v>7</v>
      </c>
      <c r="E345">
        <v>5.3442959920000002</v>
      </c>
      <c r="F345">
        <v>55.76923077</v>
      </c>
      <c r="G345">
        <v>12</v>
      </c>
      <c r="H345">
        <v>5.2680021659999996</v>
      </c>
      <c r="I345">
        <v>973</v>
      </c>
      <c r="J345">
        <v>52</v>
      </c>
    </row>
    <row r="346" spans="1:10" x14ac:dyDescent="0.3">
      <c r="A346" s="5" t="s">
        <v>25</v>
      </c>
      <c r="B346">
        <v>9</v>
      </c>
      <c r="C346">
        <v>21</v>
      </c>
      <c r="D346">
        <f>WEEKDAY(Table46[[#This Row],[Date]],2)</f>
        <v>1</v>
      </c>
      <c r="E346">
        <v>6.7180616740000003</v>
      </c>
      <c r="F346">
        <v>34.426229509999999</v>
      </c>
      <c r="G346">
        <v>12</v>
      </c>
      <c r="H346">
        <v>3.9534984980000001</v>
      </c>
      <c r="I346">
        <v>908</v>
      </c>
      <c r="J346">
        <v>61</v>
      </c>
    </row>
    <row r="347" spans="1:10" x14ac:dyDescent="0.3">
      <c r="A347" s="5" t="s">
        <v>26</v>
      </c>
      <c r="B347">
        <v>8</v>
      </c>
      <c r="C347">
        <v>26</v>
      </c>
      <c r="D347">
        <f>WEEKDAY(Table46[[#This Row],[Date]],2)</f>
        <v>2</v>
      </c>
      <c r="E347">
        <v>4.6705587990000001</v>
      </c>
      <c r="F347">
        <v>46.428571429999998</v>
      </c>
      <c r="G347">
        <v>18</v>
      </c>
      <c r="H347">
        <v>6.2926419649999996</v>
      </c>
      <c r="I347">
        <v>1199</v>
      </c>
      <c r="J347">
        <v>56</v>
      </c>
    </row>
    <row r="348" spans="1:10" x14ac:dyDescent="0.3">
      <c r="A348" s="5" t="s">
        <v>27</v>
      </c>
      <c r="B348">
        <v>19</v>
      </c>
      <c r="C348">
        <v>37</v>
      </c>
      <c r="D348">
        <f>WEEKDAY(Table46[[#This Row],[Date]],2)</f>
        <v>3</v>
      </c>
      <c r="E348">
        <v>5.2104208419999996</v>
      </c>
      <c r="F348">
        <v>71.153846149999993</v>
      </c>
      <c r="G348">
        <v>18</v>
      </c>
      <c r="H348">
        <v>4.6966916090000002</v>
      </c>
      <c r="I348">
        <v>998</v>
      </c>
      <c r="J348">
        <v>52</v>
      </c>
    </row>
    <row r="349" spans="1:10" x14ac:dyDescent="0.3">
      <c r="A349" s="5" t="s">
        <v>28</v>
      </c>
      <c r="B349">
        <v>10</v>
      </c>
      <c r="C349">
        <v>22</v>
      </c>
      <c r="D349">
        <f>WEEKDAY(Table46[[#This Row],[Date]],2)</f>
        <v>4</v>
      </c>
      <c r="E349">
        <v>5.3191489359999995</v>
      </c>
      <c r="F349">
        <v>44</v>
      </c>
      <c r="G349">
        <v>12</v>
      </c>
      <c r="H349">
        <v>4.8249666360000001</v>
      </c>
      <c r="I349">
        <v>940</v>
      </c>
      <c r="J349">
        <v>50</v>
      </c>
    </row>
    <row r="350" spans="1:10" x14ac:dyDescent="0.3">
      <c r="A350" s="5" t="s">
        <v>29</v>
      </c>
      <c r="B350">
        <v>21</v>
      </c>
      <c r="C350">
        <v>34</v>
      </c>
      <c r="D350">
        <f>WEEKDAY(Table46[[#This Row],[Date]],2)</f>
        <v>5</v>
      </c>
      <c r="E350">
        <v>6.2557497700000004</v>
      </c>
      <c r="F350">
        <v>50</v>
      </c>
      <c r="G350">
        <v>13</v>
      </c>
      <c r="H350">
        <v>5.1317156080000004</v>
      </c>
      <c r="I350">
        <v>1087</v>
      </c>
      <c r="J350">
        <v>68</v>
      </c>
    </row>
    <row r="351" spans="1:10" x14ac:dyDescent="0.3">
      <c r="A351" s="5" t="s">
        <v>30</v>
      </c>
      <c r="B351">
        <v>5</v>
      </c>
      <c r="C351">
        <v>22</v>
      </c>
      <c r="D351">
        <f>WEEKDAY(Table46[[#This Row],[Date]],2)</f>
        <v>6</v>
      </c>
      <c r="E351">
        <v>5.6513409960000001</v>
      </c>
      <c r="F351">
        <v>37.288135589999996</v>
      </c>
      <c r="G351">
        <v>17</v>
      </c>
      <c r="H351">
        <v>4.8657718120000002</v>
      </c>
      <c r="I351">
        <v>1044</v>
      </c>
      <c r="J351">
        <v>59</v>
      </c>
    </row>
    <row r="352" spans="1:10" x14ac:dyDescent="0.3">
      <c r="A352" s="5" t="s">
        <v>31</v>
      </c>
      <c r="B352">
        <v>4</v>
      </c>
      <c r="C352">
        <v>21</v>
      </c>
      <c r="D352">
        <f>WEEKDAY(Table46[[#This Row],[Date]],2)</f>
        <v>7</v>
      </c>
      <c r="E352">
        <v>4.8903878579999995</v>
      </c>
      <c r="F352">
        <v>36.206896550000003</v>
      </c>
      <c r="G352">
        <v>17</v>
      </c>
      <c r="H352">
        <v>5.6248517900000001</v>
      </c>
      <c r="I352">
        <v>1186</v>
      </c>
      <c r="J352">
        <v>58</v>
      </c>
    </row>
    <row r="353" spans="1:10" x14ac:dyDescent="0.3">
      <c r="A353" s="5" t="s">
        <v>32</v>
      </c>
      <c r="B353">
        <v>13</v>
      </c>
      <c r="C353">
        <v>28</v>
      </c>
      <c r="D353">
        <f>WEEKDAY(Table46[[#This Row],[Date]],2)</f>
        <v>1</v>
      </c>
      <c r="E353">
        <v>6.3991323210000006</v>
      </c>
      <c r="F353">
        <v>47.457627119999998</v>
      </c>
      <c r="G353">
        <v>15</v>
      </c>
      <c r="H353">
        <v>4.5936923919999995</v>
      </c>
      <c r="I353">
        <v>922</v>
      </c>
      <c r="J353">
        <v>59</v>
      </c>
    </row>
    <row r="354" spans="1:10" x14ac:dyDescent="0.3">
      <c r="A354" s="5" t="s">
        <v>33</v>
      </c>
      <c r="B354">
        <v>8</v>
      </c>
      <c r="C354">
        <v>20</v>
      </c>
      <c r="D354">
        <f>WEEKDAY(Table46[[#This Row],[Date]],2)</f>
        <v>2</v>
      </c>
      <c r="E354">
        <v>5.2730696799999999</v>
      </c>
      <c r="F354">
        <v>35.714285709999999</v>
      </c>
      <c r="G354">
        <v>12</v>
      </c>
      <c r="H354">
        <v>4.7248298260000006</v>
      </c>
      <c r="I354">
        <v>1062</v>
      </c>
      <c r="J354">
        <v>56</v>
      </c>
    </row>
    <row r="355" spans="1:10" x14ac:dyDescent="0.3">
      <c r="A355" s="5" t="s">
        <v>34</v>
      </c>
      <c r="B355">
        <v>19</v>
      </c>
      <c r="C355">
        <v>29</v>
      </c>
      <c r="D355">
        <f>WEEKDAY(Table46[[#This Row],[Date]],2)</f>
        <v>3</v>
      </c>
      <c r="E355">
        <v>6.442307692</v>
      </c>
      <c r="F355">
        <v>43.283582090000003</v>
      </c>
      <c r="G355">
        <v>10</v>
      </c>
      <c r="H355">
        <v>5.1045450079999997</v>
      </c>
      <c r="I355">
        <v>1040</v>
      </c>
      <c r="J355">
        <v>67</v>
      </c>
    </row>
    <row r="356" spans="1:10" x14ac:dyDescent="0.3">
      <c r="A356" s="5" t="s">
        <v>35</v>
      </c>
      <c r="B356">
        <v>17</v>
      </c>
      <c r="C356">
        <v>30</v>
      </c>
      <c r="D356">
        <f>WEEKDAY(Table46[[#This Row],[Date]],2)</f>
        <v>4</v>
      </c>
      <c r="E356">
        <v>6.1552185550000003</v>
      </c>
      <c r="F356">
        <v>43.47826087</v>
      </c>
      <c r="G356">
        <v>13</v>
      </c>
      <c r="H356">
        <v>5.1996845860000001</v>
      </c>
      <c r="I356">
        <v>1121</v>
      </c>
      <c r="J356">
        <v>69</v>
      </c>
    </row>
    <row r="357" spans="1:10" x14ac:dyDescent="0.3">
      <c r="A357" s="5" t="s">
        <v>36</v>
      </c>
      <c r="B357">
        <v>19</v>
      </c>
      <c r="C357">
        <v>32</v>
      </c>
      <c r="D357">
        <f>WEEKDAY(Table46[[#This Row],[Date]],2)</f>
        <v>5</v>
      </c>
      <c r="E357">
        <v>5.7030481809999998</v>
      </c>
      <c r="F357">
        <v>55.172413789999993</v>
      </c>
      <c r="G357">
        <v>13</v>
      </c>
      <c r="H357">
        <v>5.302951298</v>
      </c>
      <c r="I357">
        <v>1017</v>
      </c>
      <c r="J357">
        <v>58</v>
      </c>
    </row>
    <row r="358" spans="1:10" x14ac:dyDescent="0.3">
      <c r="A358" s="5" t="s">
        <v>37</v>
      </c>
      <c r="B358">
        <v>16</v>
      </c>
      <c r="C358">
        <v>31</v>
      </c>
      <c r="D358">
        <f>WEEKDAY(Table46[[#This Row],[Date]],2)</f>
        <v>6</v>
      </c>
      <c r="E358">
        <v>5.6935817809999998</v>
      </c>
      <c r="F358">
        <v>56.363636360000001</v>
      </c>
      <c r="G358">
        <v>15</v>
      </c>
      <c r="H358">
        <v>4.9087860160000005</v>
      </c>
      <c r="I358">
        <v>966</v>
      </c>
      <c r="J358">
        <v>55</v>
      </c>
    </row>
    <row r="359" spans="1:10" x14ac:dyDescent="0.3">
      <c r="A359" s="5" t="s">
        <v>38</v>
      </c>
      <c r="B359">
        <v>8</v>
      </c>
      <c r="C359">
        <v>24</v>
      </c>
      <c r="D359">
        <f>WEEKDAY(Table46[[#This Row],[Date]],2)</f>
        <v>7</v>
      </c>
      <c r="E359">
        <v>6.6258919469999995</v>
      </c>
      <c r="F359">
        <v>36.92307692</v>
      </c>
      <c r="G359">
        <v>16</v>
      </c>
      <c r="H359">
        <v>5.2866997200000005</v>
      </c>
      <c r="I359">
        <v>981</v>
      </c>
      <c r="J359">
        <v>65</v>
      </c>
    </row>
    <row r="360" spans="1:10" x14ac:dyDescent="0.3">
      <c r="A360" s="5" t="s">
        <v>39</v>
      </c>
      <c r="B360">
        <v>18</v>
      </c>
      <c r="C360">
        <v>33</v>
      </c>
      <c r="D360">
        <f>WEEKDAY(Table46[[#This Row],[Date]],2)</f>
        <v>1</v>
      </c>
      <c r="E360">
        <v>5.5607043559999996</v>
      </c>
      <c r="F360">
        <v>55.000000000000007</v>
      </c>
      <c r="G360">
        <v>15</v>
      </c>
      <c r="H360">
        <v>4.8318481039999996</v>
      </c>
      <c r="I360">
        <v>1079</v>
      </c>
      <c r="J360">
        <v>60</v>
      </c>
    </row>
    <row r="361" spans="1:10" x14ac:dyDescent="0.3">
      <c r="A361" s="5" t="s">
        <v>40</v>
      </c>
      <c r="B361">
        <v>19</v>
      </c>
      <c r="C361">
        <v>33</v>
      </c>
      <c r="D361">
        <f>WEEKDAY(Table46[[#This Row],[Date]],2)</f>
        <v>2</v>
      </c>
      <c r="E361">
        <v>6.1702127660000006</v>
      </c>
      <c r="F361">
        <v>56.896551719999998</v>
      </c>
      <c r="G361">
        <v>14</v>
      </c>
      <c r="H361">
        <v>4.634879937</v>
      </c>
      <c r="I361">
        <v>940</v>
      </c>
      <c r="J361">
        <v>58</v>
      </c>
    </row>
    <row r="362" spans="1:10" x14ac:dyDescent="0.3">
      <c r="A362" s="5" t="s">
        <v>9</v>
      </c>
      <c r="B362">
        <v>24</v>
      </c>
      <c r="C362">
        <v>37</v>
      </c>
      <c r="D362">
        <f>WEEKDAY(Table46[[#This Row],[Date]],2)</f>
        <v>1</v>
      </c>
      <c r="E362">
        <v>7.0252469809999996</v>
      </c>
      <c r="F362">
        <v>57.8125</v>
      </c>
      <c r="G362">
        <v>13</v>
      </c>
      <c r="H362">
        <v>3.9811213560000001</v>
      </c>
      <c r="I362">
        <v>911</v>
      </c>
      <c r="J362">
        <v>64</v>
      </c>
    </row>
    <row r="363" spans="1:10" x14ac:dyDescent="0.3">
      <c r="A363" s="5" t="s">
        <v>12</v>
      </c>
      <c r="B363">
        <v>23</v>
      </c>
      <c r="C363">
        <v>37</v>
      </c>
      <c r="D363">
        <f>WEEKDAY(Table46[[#This Row],[Date]],2)</f>
        <v>2</v>
      </c>
      <c r="E363">
        <v>5.8589870900000003</v>
      </c>
      <c r="F363">
        <v>62.711864409999997</v>
      </c>
      <c r="G363">
        <v>14</v>
      </c>
      <c r="H363">
        <v>5.3515438169999996</v>
      </c>
      <c r="I363">
        <v>1007</v>
      </c>
      <c r="J363">
        <v>59</v>
      </c>
    </row>
    <row r="364" spans="1:10" x14ac:dyDescent="0.3">
      <c r="A364" s="5" t="s">
        <v>13</v>
      </c>
      <c r="B364">
        <v>12</v>
      </c>
      <c r="C364">
        <v>27</v>
      </c>
      <c r="D364">
        <f>WEEKDAY(Table46[[#This Row],[Date]],2)</f>
        <v>3</v>
      </c>
      <c r="E364">
        <v>5.7547169809999996</v>
      </c>
      <c r="F364">
        <v>44.262295080000001</v>
      </c>
      <c r="G364">
        <v>15</v>
      </c>
      <c r="H364">
        <v>5.2668190400000006</v>
      </c>
      <c r="I364">
        <v>1060</v>
      </c>
      <c r="J364">
        <v>61</v>
      </c>
    </row>
    <row r="365" spans="1:10" x14ac:dyDescent="0.3">
      <c r="A365" s="5" t="s">
        <v>14</v>
      </c>
      <c r="B365">
        <v>24</v>
      </c>
      <c r="C365">
        <v>37</v>
      </c>
      <c r="D365">
        <f>WEEKDAY(Table46[[#This Row],[Date]],2)</f>
        <v>4</v>
      </c>
      <c r="E365">
        <v>5.7330827070000003</v>
      </c>
      <c r="F365">
        <v>60.655737700000003</v>
      </c>
      <c r="G365">
        <v>13</v>
      </c>
      <c r="H365">
        <v>4.8555651900000001</v>
      </c>
      <c r="I365">
        <v>1064</v>
      </c>
      <c r="J365">
        <v>61</v>
      </c>
    </row>
    <row r="366" spans="1:10" x14ac:dyDescent="0.3">
      <c r="A366" s="5" t="s">
        <v>15</v>
      </c>
      <c r="B366">
        <v>10</v>
      </c>
      <c r="C366">
        <v>27</v>
      </c>
      <c r="D366">
        <f>WEEKDAY(Table46[[#This Row],[Date]],2)</f>
        <v>5</v>
      </c>
      <c r="E366">
        <v>5.0717703350000001</v>
      </c>
      <c r="F366">
        <v>50.943396230000005</v>
      </c>
      <c r="G366">
        <v>17</v>
      </c>
      <c r="H366">
        <v>4.8201107009999999</v>
      </c>
      <c r="I366">
        <v>1045</v>
      </c>
      <c r="J366">
        <v>53</v>
      </c>
    </row>
    <row r="367" spans="1:10" x14ac:dyDescent="0.3">
      <c r="A367" s="5" t="s">
        <v>16</v>
      </c>
      <c r="B367">
        <v>16</v>
      </c>
      <c r="C367">
        <v>31</v>
      </c>
      <c r="D367">
        <f>WEEKDAY(Table46[[#This Row],[Date]],2)</f>
        <v>6</v>
      </c>
      <c r="E367">
        <v>5.6167400880000002</v>
      </c>
      <c r="F367">
        <v>60.784313729999994</v>
      </c>
      <c r="G367">
        <v>15</v>
      </c>
      <c r="H367">
        <v>4.8478376939999999</v>
      </c>
      <c r="I367">
        <v>908</v>
      </c>
      <c r="J367">
        <v>51</v>
      </c>
    </row>
    <row r="368" spans="1:10" x14ac:dyDescent="0.3">
      <c r="A368" s="5" t="s">
        <v>17</v>
      </c>
      <c r="B368">
        <v>8</v>
      </c>
      <c r="C368">
        <v>23</v>
      </c>
      <c r="D368">
        <f>WEEKDAY(Table46[[#This Row],[Date]],2)</f>
        <v>7</v>
      </c>
      <c r="E368">
        <v>6.5839694660000001</v>
      </c>
      <c r="F368">
        <v>33.333333329999995</v>
      </c>
      <c r="G368">
        <v>15</v>
      </c>
      <c r="H368">
        <v>4.5732239479999999</v>
      </c>
      <c r="I368">
        <v>1048</v>
      </c>
      <c r="J368">
        <v>69</v>
      </c>
    </row>
    <row r="369" spans="1:10" x14ac:dyDescent="0.3">
      <c r="A369" s="5" t="s">
        <v>18</v>
      </c>
      <c r="B369">
        <v>18</v>
      </c>
      <c r="C369">
        <v>34</v>
      </c>
      <c r="D369">
        <f>WEEKDAY(Table46[[#This Row],[Date]],2)</f>
        <v>1</v>
      </c>
      <c r="E369">
        <v>4.2662116040000004</v>
      </c>
      <c r="F369">
        <v>68</v>
      </c>
      <c r="G369">
        <v>16</v>
      </c>
      <c r="H369">
        <v>6.3754555840000009</v>
      </c>
      <c r="I369">
        <v>1172</v>
      </c>
      <c r="J369">
        <v>50</v>
      </c>
    </row>
    <row r="370" spans="1:10" x14ac:dyDescent="0.3">
      <c r="A370" s="5" t="s">
        <v>19</v>
      </c>
      <c r="B370">
        <v>6</v>
      </c>
      <c r="C370">
        <v>21</v>
      </c>
      <c r="D370">
        <f>WEEKDAY(Table46[[#This Row],[Date]],2)</f>
        <v>2</v>
      </c>
      <c r="E370">
        <v>5.0909090910000003</v>
      </c>
      <c r="F370">
        <v>37.5</v>
      </c>
      <c r="G370">
        <v>15</v>
      </c>
      <c r="H370">
        <v>5.3483736079999993</v>
      </c>
      <c r="I370">
        <v>1100</v>
      </c>
      <c r="J370">
        <v>56</v>
      </c>
    </row>
    <row r="371" spans="1:10" x14ac:dyDescent="0.3">
      <c r="A371" s="5" t="s">
        <v>20</v>
      </c>
      <c r="B371">
        <v>13</v>
      </c>
      <c r="C371">
        <v>23</v>
      </c>
      <c r="D371">
        <f>WEEKDAY(Table46[[#This Row],[Date]],2)</f>
        <v>3</v>
      </c>
      <c r="E371">
        <v>4.396551724</v>
      </c>
      <c r="F371">
        <v>45.098039220000004</v>
      </c>
      <c r="G371">
        <v>10</v>
      </c>
      <c r="H371">
        <v>5.5230205210000003</v>
      </c>
      <c r="I371">
        <v>1160</v>
      </c>
      <c r="J371">
        <v>51</v>
      </c>
    </row>
    <row r="372" spans="1:10" x14ac:dyDescent="0.3">
      <c r="A372" s="5" t="s">
        <v>21</v>
      </c>
      <c r="B372">
        <v>12</v>
      </c>
      <c r="C372">
        <v>31</v>
      </c>
      <c r="D372">
        <f>WEEKDAY(Table46[[#This Row],[Date]],2)</f>
        <v>4</v>
      </c>
      <c r="E372">
        <v>6.2806673209999992</v>
      </c>
      <c r="F372">
        <v>48.4375</v>
      </c>
      <c r="G372">
        <v>19</v>
      </c>
      <c r="H372">
        <v>4.6887222199999998</v>
      </c>
      <c r="I372">
        <v>1019</v>
      </c>
      <c r="J372">
        <v>64</v>
      </c>
    </row>
    <row r="373" spans="1:10" x14ac:dyDescent="0.3">
      <c r="A373" s="5" t="s">
        <v>22</v>
      </c>
      <c r="B373">
        <v>15</v>
      </c>
      <c r="C373">
        <v>25</v>
      </c>
      <c r="D373">
        <f>WEEKDAY(Table46[[#This Row],[Date]],2)</f>
        <v>5</v>
      </c>
      <c r="E373">
        <v>5.1526717560000002</v>
      </c>
      <c r="F373">
        <v>46.296296300000002</v>
      </c>
      <c r="G373">
        <v>10</v>
      </c>
      <c r="H373">
        <v>5.7258372940000006</v>
      </c>
      <c r="I373">
        <v>1048</v>
      </c>
      <c r="J373">
        <v>54</v>
      </c>
    </row>
    <row r="374" spans="1:10" x14ac:dyDescent="0.3">
      <c r="A374" s="5" t="s">
        <v>23</v>
      </c>
      <c r="B374">
        <v>15</v>
      </c>
      <c r="C374">
        <v>26</v>
      </c>
      <c r="D374">
        <f>WEEKDAY(Table46[[#This Row],[Date]],2)</f>
        <v>6</v>
      </c>
      <c r="E374">
        <v>5.9880239520000007</v>
      </c>
      <c r="F374">
        <v>43.333333330000002</v>
      </c>
      <c r="G374">
        <v>11</v>
      </c>
      <c r="H374">
        <v>5.3758248829999999</v>
      </c>
      <c r="I374">
        <v>1002</v>
      </c>
      <c r="J374">
        <v>60</v>
      </c>
    </row>
    <row r="375" spans="1:10" x14ac:dyDescent="0.3">
      <c r="A375" s="5" t="s">
        <v>24</v>
      </c>
      <c r="B375">
        <v>24</v>
      </c>
      <c r="C375">
        <v>38</v>
      </c>
      <c r="D375">
        <f>WEEKDAY(Table46[[#This Row],[Date]],2)</f>
        <v>7</v>
      </c>
      <c r="E375">
        <v>5.8252427179999993</v>
      </c>
      <c r="F375">
        <v>57.575757580000001</v>
      </c>
      <c r="G375">
        <v>14</v>
      </c>
      <c r="H375">
        <v>5.2373688349999998</v>
      </c>
      <c r="I375">
        <v>1133</v>
      </c>
      <c r="J375">
        <v>66</v>
      </c>
    </row>
    <row r="376" spans="1:10" x14ac:dyDescent="0.3">
      <c r="A376" s="5" t="s">
        <v>25</v>
      </c>
      <c r="B376">
        <v>21</v>
      </c>
      <c r="C376">
        <v>37</v>
      </c>
      <c r="D376">
        <f>WEEKDAY(Table46[[#This Row],[Date]],2)</f>
        <v>1</v>
      </c>
      <c r="E376">
        <v>4.7272727269999999</v>
      </c>
      <c r="F376">
        <v>71.153846149999993</v>
      </c>
      <c r="G376">
        <v>16</v>
      </c>
      <c r="H376">
        <v>4.918619209</v>
      </c>
      <c r="I376">
        <v>1100</v>
      </c>
      <c r="J376">
        <v>52</v>
      </c>
    </row>
    <row r="377" spans="1:10" x14ac:dyDescent="0.3">
      <c r="A377" s="5" t="s">
        <v>26</v>
      </c>
      <c r="B377">
        <v>4</v>
      </c>
      <c r="C377">
        <v>20</v>
      </c>
      <c r="D377">
        <f>WEEKDAY(Table46[[#This Row],[Date]],2)</f>
        <v>2</v>
      </c>
      <c r="E377">
        <v>5.5851063830000003</v>
      </c>
      <c r="F377">
        <v>31.746031749999997</v>
      </c>
      <c r="G377">
        <v>16</v>
      </c>
      <c r="H377">
        <v>5.5643251779999998</v>
      </c>
      <c r="I377">
        <v>1128</v>
      </c>
      <c r="J377">
        <v>63</v>
      </c>
    </row>
    <row r="378" spans="1:10" x14ac:dyDescent="0.3">
      <c r="A378" s="5" t="s">
        <v>27</v>
      </c>
      <c r="B378">
        <v>15</v>
      </c>
      <c r="C378">
        <v>25</v>
      </c>
      <c r="D378">
        <f>WEEKDAY(Table46[[#This Row],[Date]],2)</f>
        <v>3</v>
      </c>
      <c r="E378">
        <v>5.8340929809999995</v>
      </c>
      <c r="F378">
        <v>39.0625</v>
      </c>
      <c r="G378">
        <v>10</v>
      </c>
      <c r="H378">
        <v>5.0123366540000003</v>
      </c>
      <c r="I378">
        <v>1097</v>
      </c>
      <c r="J378">
        <v>64</v>
      </c>
    </row>
    <row r="379" spans="1:10" x14ac:dyDescent="0.3">
      <c r="A379" s="5" t="s">
        <v>28</v>
      </c>
      <c r="B379">
        <v>16</v>
      </c>
      <c r="C379">
        <v>29</v>
      </c>
      <c r="D379">
        <f>WEEKDAY(Table46[[#This Row],[Date]],2)</f>
        <v>4</v>
      </c>
      <c r="E379">
        <v>4.6728971960000001</v>
      </c>
      <c r="F379">
        <v>52.727272729999996</v>
      </c>
      <c r="G379">
        <v>13</v>
      </c>
      <c r="H379">
        <v>5.179317932</v>
      </c>
      <c r="I379">
        <v>1177</v>
      </c>
      <c r="J379">
        <v>55</v>
      </c>
    </row>
    <row r="380" spans="1:10" x14ac:dyDescent="0.3">
      <c r="A380" s="5" t="s">
        <v>29</v>
      </c>
      <c r="B380">
        <v>21</v>
      </c>
      <c r="C380">
        <v>39</v>
      </c>
      <c r="D380">
        <f>WEEKDAY(Table46[[#This Row],[Date]],2)</f>
        <v>5</v>
      </c>
      <c r="E380">
        <v>6.6801619429999999</v>
      </c>
      <c r="F380">
        <v>59.090909089999997</v>
      </c>
      <c r="G380">
        <v>18</v>
      </c>
      <c r="H380">
        <v>4.590651426</v>
      </c>
      <c r="I380">
        <v>988</v>
      </c>
      <c r="J380">
        <v>66</v>
      </c>
    </row>
    <row r="381" spans="1:10" x14ac:dyDescent="0.3">
      <c r="A381" s="5" t="s">
        <v>30</v>
      </c>
      <c r="B381">
        <v>12</v>
      </c>
      <c r="C381">
        <v>26</v>
      </c>
      <c r="D381">
        <f>WEEKDAY(Table46[[#This Row],[Date]],2)</f>
        <v>6</v>
      </c>
      <c r="E381">
        <v>5.9874888290000001</v>
      </c>
      <c r="F381">
        <v>38.80597015</v>
      </c>
      <c r="G381">
        <v>14</v>
      </c>
      <c r="H381">
        <v>5.0977176440000003</v>
      </c>
      <c r="I381">
        <v>1119</v>
      </c>
      <c r="J381">
        <v>67</v>
      </c>
    </row>
    <row r="382" spans="1:10" x14ac:dyDescent="0.3">
      <c r="A382" s="5" t="s">
        <v>31</v>
      </c>
      <c r="B382">
        <v>17</v>
      </c>
      <c r="C382">
        <v>31</v>
      </c>
      <c r="D382">
        <f>WEEKDAY(Table46[[#This Row],[Date]],2)</f>
        <v>7</v>
      </c>
      <c r="E382">
        <v>6.8725099600000004</v>
      </c>
      <c r="F382">
        <v>44.927536230000001</v>
      </c>
      <c r="G382">
        <v>14</v>
      </c>
      <c r="H382">
        <v>4.7096350500000002</v>
      </c>
      <c r="I382">
        <v>1004</v>
      </c>
      <c r="J382">
        <v>69</v>
      </c>
    </row>
    <row r="383" spans="1:10" x14ac:dyDescent="0.3">
      <c r="A383" s="5" t="s">
        <v>32</v>
      </c>
      <c r="B383">
        <v>21</v>
      </c>
      <c r="C383">
        <v>38</v>
      </c>
      <c r="D383">
        <f>WEEKDAY(Table46[[#This Row],[Date]],2)</f>
        <v>1</v>
      </c>
      <c r="E383">
        <v>6.9346733669999994</v>
      </c>
      <c r="F383">
        <v>55.072463769999999</v>
      </c>
      <c r="G383">
        <v>17</v>
      </c>
      <c r="H383">
        <v>5.3801232829999996</v>
      </c>
      <c r="I383">
        <v>995</v>
      </c>
      <c r="J383">
        <v>69</v>
      </c>
    </row>
    <row r="384" spans="1:10" x14ac:dyDescent="0.3">
      <c r="A384" s="5" t="s">
        <v>33</v>
      </c>
      <c r="B384">
        <v>5</v>
      </c>
      <c r="C384">
        <v>24</v>
      </c>
      <c r="D384">
        <f>WEEKDAY(Table46[[#This Row],[Date]],2)</f>
        <v>2</v>
      </c>
      <c r="E384">
        <v>5.1257253379999996</v>
      </c>
      <c r="F384">
        <v>45.283018869999999</v>
      </c>
      <c r="G384">
        <v>19</v>
      </c>
      <c r="H384">
        <v>4.6199901699999995</v>
      </c>
      <c r="I384">
        <v>1034</v>
      </c>
      <c r="J384">
        <v>53</v>
      </c>
    </row>
    <row r="385" spans="1:10" x14ac:dyDescent="0.3">
      <c r="A385" s="5" t="s">
        <v>34</v>
      </c>
      <c r="B385">
        <v>16</v>
      </c>
      <c r="C385">
        <v>34</v>
      </c>
      <c r="D385">
        <f>WEEKDAY(Table46[[#This Row],[Date]],2)</f>
        <v>3</v>
      </c>
      <c r="E385">
        <v>5.1896207580000002</v>
      </c>
      <c r="F385">
        <v>65.38461538</v>
      </c>
      <c r="G385">
        <v>18</v>
      </c>
      <c r="H385">
        <v>4.6611155039999996</v>
      </c>
      <c r="I385">
        <v>1002</v>
      </c>
      <c r="J385">
        <v>52</v>
      </c>
    </row>
    <row r="386" spans="1:10" x14ac:dyDescent="0.3">
      <c r="A386" s="5" t="s">
        <v>35</v>
      </c>
      <c r="B386">
        <v>14</v>
      </c>
      <c r="C386">
        <v>31</v>
      </c>
      <c r="D386">
        <f>WEEKDAY(Table46[[#This Row],[Date]],2)</f>
        <v>4</v>
      </c>
      <c r="E386">
        <v>6.8686868690000003</v>
      </c>
      <c r="F386">
        <v>45.58823529</v>
      </c>
      <c r="G386">
        <v>17</v>
      </c>
      <c r="H386">
        <v>4.5232329690000004</v>
      </c>
      <c r="I386">
        <v>990</v>
      </c>
      <c r="J386">
        <v>68</v>
      </c>
    </row>
    <row r="387" spans="1:10" x14ac:dyDescent="0.3">
      <c r="A387" s="5" t="s">
        <v>36</v>
      </c>
      <c r="B387">
        <v>25</v>
      </c>
      <c r="C387">
        <v>38</v>
      </c>
      <c r="D387">
        <f>WEEKDAY(Table46[[#This Row],[Date]],2)</f>
        <v>5</v>
      </c>
      <c r="E387">
        <v>4.3404255320000003</v>
      </c>
      <c r="F387">
        <v>74.509803919999996</v>
      </c>
      <c r="G387">
        <v>13</v>
      </c>
      <c r="H387">
        <v>5.6851170889999993</v>
      </c>
      <c r="I387">
        <v>1175</v>
      </c>
      <c r="J387">
        <v>51</v>
      </c>
    </row>
    <row r="388" spans="1:10" x14ac:dyDescent="0.3">
      <c r="A388" s="5" t="s">
        <v>37</v>
      </c>
      <c r="B388">
        <v>11</v>
      </c>
      <c r="C388">
        <v>26</v>
      </c>
      <c r="D388">
        <f>WEEKDAY(Table46[[#This Row],[Date]],2)</f>
        <v>6</v>
      </c>
      <c r="E388">
        <v>5.8614564830000004</v>
      </c>
      <c r="F388">
        <v>39.39393939</v>
      </c>
      <c r="G388">
        <v>15</v>
      </c>
      <c r="H388">
        <v>6.0622375360000005</v>
      </c>
      <c r="I388">
        <v>1126</v>
      </c>
      <c r="J388">
        <v>66</v>
      </c>
    </row>
    <row r="389" spans="1:10" x14ac:dyDescent="0.3">
      <c r="A389" s="5" t="s">
        <v>38</v>
      </c>
      <c r="B389">
        <v>17</v>
      </c>
      <c r="C389">
        <v>28</v>
      </c>
      <c r="D389">
        <f>WEEKDAY(Table46[[#This Row],[Date]],2)</f>
        <v>7</v>
      </c>
      <c r="E389">
        <v>4.8535564849999995</v>
      </c>
      <c r="F389">
        <v>48.275862069999995</v>
      </c>
      <c r="G389">
        <v>11</v>
      </c>
      <c r="H389">
        <v>5.798718944</v>
      </c>
      <c r="I389">
        <v>1195</v>
      </c>
      <c r="J389">
        <v>58</v>
      </c>
    </row>
    <row r="390" spans="1:10" x14ac:dyDescent="0.3">
      <c r="A390" s="5" t="s">
        <v>39</v>
      </c>
      <c r="B390">
        <v>20</v>
      </c>
      <c r="C390">
        <v>36</v>
      </c>
      <c r="D390">
        <f>WEEKDAY(Table46[[#This Row],[Date]],2)</f>
        <v>1</v>
      </c>
      <c r="E390">
        <v>4.5534150609999999</v>
      </c>
      <c r="F390">
        <v>69.230769229999993</v>
      </c>
      <c r="G390">
        <v>16</v>
      </c>
      <c r="H390">
        <v>5.661593377</v>
      </c>
      <c r="I390">
        <v>1142</v>
      </c>
      <c r="J390">
        <v>52</v>
      </c>
    </row>
    <row r="391" spans="1:10" x14ac:dyDescent="0.3">
      <c r="A391" s="5" t="s">
        <v>40</v>
      </c>
      <c r="B391">
        <v>14</v>
      </c>
      <c r="C391">
        <v>32</v>
      </c>
      <c r="D391">
        <f>WEEKDAY(Table46[[#This Row],[Date]],2)</f>
        <v>2</v>
      </c>
      <c r="E391">
        <v>4.4030482639999997</v>
      </c>
      <c r="F391">
        <v>61.53846154</v>
      </c>
      <c r="G391">
        <v>18</v>
      </c>
      <c r="H391">
        <v>6.349462366</v>
      </c>
      <c r="I391">
        <v>1181</v>
      </c>
      <c r="J391">
        <v>52</v>
      </c>
    </row>
    <row r="392" spans="1:10" x14ac:dyDescent="0.3">
      <c r="A392" s="5" t="s">
        <v>9</v>
      </c>
      <c r="B392">
        <v>18</v>
      </c>
      <c r="C392">
        <v>34</v>
      </c>
      <c r="D392">
        <f>WEEKDAY(Table46[[#This Row],[Date]],2)</f>
        <v>1</v>
      </c>
      <c r="E392">
        <v>6.4270152509999994</v>
      </c>
      <c r="F392">
        <v>57.627118639999999</v>
      </c>
      <c r="G392">
        <v>16</v>
      </c>
      <c r="H392">
        <v>4.0520856319999998</v>
      </c>
      <c r="I392">
        <v>918</v>
      </c>
      <c r="J392">
        <v>59</v>
      </c>
    </row>
    <row r="393" spans="1:10" x14ac:dyDescent="0.3">
      <c r="A393" s="5" t="s">
        <v>12</v>
      </c>
      <c r="B393">
        <v>24</v>
      </c>
      <c r="C393">
        <v>34</v>
      </c>
      <c r="D393">
        <f>WEEKDAY(Table46[[#This Row],[Date]],2)</f>
        <v>2</v>
      </c>
      <c r="E393">
        <v>5.560458959</v>
      </c>
      <c r="F393">
        <v>53.968253969999999</v>
      </c>
      <c r="G393">
        <v>10</v>
      </c>
      <c r="H393">
        <v>5.7098221039999997</v>
      </c>
      <c r="I393">
        <v>1133</v>
      </c>
      <c r="J393">
        <v>63</v>
      </c>
    </row>
    <row r="394" spans="1:10" x14ac:dyDescent="0.3">
      <c r="A394" s="5" t="s">
        <v>13</v>
      </c>
      <c r="B394">
        <v>15</v>
      </c>
      <c r="C394">
        <v>30</v>
      </c>
      <c r="D394">
        <f>WEEKDAY(Table46[[#This Row],[Date]],2)</f>
        <v>3</v>
      </c>
      <c r="E394">
        <v>6.6115702479999996</v>
      </c>
      <c r="F394">
        <v>46.875</v>
      </c>
      <c r="G394">
        <v>15</v>
      </c>
      <c r="H394">
        <v>4.392014519</v>
      </c>
      <c r="I394">
        <v>968</v>
      </c>
      <c r="J394">
        <v>64</v>
      </c>
    </row>
    <row r="395" spans="1:10" x14ac:dyDescent="0.3">
      <c r="A395" s="5" t="s">
        <v>14</v>
      </c>
      <c r="B395">
        <v>18</v>
      </c>
      <c r="C395">
        <v>37</v>
      </c>
      <c r="D395">
        <f>WEEKDAY(Table46[[#This Row],[Date]],2)</f>
        <v>4</v>
      </c>
      <c r="E395">
        <v>5.4487179490000006</v>
      </c>
      <c r="F395">
        <v>72.549019610000002</v>
      </c>
      <c r="G395">
        <v>19</v>
      </c>
      <c r="H395">
        <v>4.0977147360000004</v>
      </c>
      <c r="I395">
        <v>936</v>
      </c>
      <c r="J395">
        <v>51</v>
      </c>
    </row>
    <row r="396" spans="1:10" x14ac:dyDescent="0.3">
      <c r="A396" s="5" t="s">
        <v>15</v>
      </c>
      <c r="B396">
        <v>24</v>
      </c>
      <c r="C396">
        <v>37</v>
      </c>
      <c r="D396">
        <f>WEEKDAY(Table46[[#This Row],[Date]],2)</f>
        <v>5</v>
      </c>
      <c r="E396">
        <v>5.0326188260000002</v>
      </c>
      <c r="F396">
        <v>68.518518520000001</v>
      </c>
      <c r="G396">
        <v>13</v>
      </c>
      <c r="H396">
        <v>5.222427723</v>
      </c>
      <c r="I396">
        <v>1073</v>
      </c>
      <c r="J396">
        <v>54</v>
      </c>
    </row>
    <row r="397" spans="1:10" x14ac:dyDescent="0.3">
      <c r="A397" s="5" t="s">
        <v>16</v>
      </c>
      <c r="B397">
        <v>18</v>
      </c>
      <c r="C397">
        <v>31</v>
      </c>
      <c r="D397">
        <f>WEEKDAY(Table46[[#This Row],[Date]],2)</f>
        <v>6</v>
      </c>
      <c r="E397">
        <v>6.3596491229999996</v>
      </c>
      <c r="F397">
        <v>53.448275860000003</v>
      </c>
      <c r="G397">
        <v>13</v>
      </c>
      <c r="H397">
        <v>4.3930635840000001</v>
      </c>
      <c r="I397">
        <v>912</v>
      </c>
      <c r="J397">
        <v>58</v>
      </c>
    </row>
    <row r="398" spans="1:10" x14ac:dyDescent="0.3">
      <c r="A398" s="5" t="s">
        <v>17</v>
      </c>
      <c r="B398">
        <v>28</v>
      </c>
      <c r="C398">
        <v>38</v>
      </c>
      <c r="D398">
        <f>WEEKDAY(Table46[[#This Row],[Date]],2)</f>
        <v>7</v>
      </c>
      <c r="E398">
        <v>5.1191526920000001</v>
      </c>
      <c r="F398">
        <v>65.517241380000002</v>
      </c>
      <c r="G398">
        <v>10</v>
      </c>
      <c r="H398">
        <v>5.7862213369999997</v>
      </c>
      <c r="I398">
        <v>1133</v>
      </c>
      <c r="J398">
        <v>58</v>
      </c>
    </row>
    <row r="399" spans="1:10" x14ac:dyDescent="0.3">
      <c r="A399" s="5" t="s">
        <v>18</v>
      </c>
      <c r="B399">
        <v>15</v>
      </c>
      <c r="C399">
        <v>30</v>
      </c>
      <c r="D399">
        <f>WEEKDAY(Table46[[#This Row],[Date]],2)</f>
        <v>1</v>
      </c>
      <c r="E399">
        <v>4.9149338369999995</v>
      </c>
      <c r="F399">
        <v>57.69230769</v>
      </c>
      <c r="G399">
        <v>15</v>
      </c>
      <c r="H399">
        <v>4.6967948150000005</v>
      </c>
      <c r="I399">
        <v>1058</v>
      </c>
      <c r="J399">
        <v>52</v>
      </c>
    </row>
    <row r="400" spans="1:10" x14ac:dyDescent="0.3">
      <c r="A400" s="5" t="s">
        <v>19</v>
      </c>
      <c r="B400">
        <v>14</v>
      </c>
      <c r="C400">
        <v>25</v>
      </c>
      <c r="D400">
        <f>WEEKDAY(Table46[[#This Row],[Date]],2)</f>
        <v>2</v>
      </c>
      <c r="E400">
        <v>5.3859964089999997</v>
      </c>
      <c r="F400">
        <v>41.666666670000005</v>
      </c>
      <c r="G400">
        <v>11</v>
      </c>
      <c r="H400">
        <v>4.9289854430000002</v>
      </c>
      <c r="I400">
        <v>1114</v>
      </c>
      <c r="J400">
        <v>60</v>
      </c>
    </row>
    <row r="401" spans="1:10" x14ac:dyDescent="0.3">
      <c r="A401" s="5" t="s">
        <v>20</v>
      </c>
      <c r="B401">
        <v>17</v>
      </c>
      <c r="C401">
        <v>33</v>
      </c>
      <c r="D401">
        <f>WEEKDAY(Table46[[#This Row],[Date]],2)</f>
        <v>3</v>
      </c>
      <c r="E401">
        <v>6.2214089660000003</v>
      </c>
      <c r="F401">
        <v>48.529411760000002</v>
      </c>
      <c r="G401">
        <v>16</v>
      </c>
      <c r="H401">
        <v>4.7877699420000006</v>
      </c>
      <c r="I401">
        <v>1093</v>
      </c>
      <c r="J401">
        <v>68</v>
      </c>
    </row>
    <row r="402" spans="1:10" x14ac:dyDescent="0.3">
      <c r="A402" s="5" t="s">
        <v>21</v>
      </c>
      <c r="B402">
        <v>10</v>
      </c>
      <c r="C402">
        <v>21</v>
      </c>
      <c r="D402">
        <f>WEEKDAY(Table46[[#This Row],[Date]],2)</f>
        <v>4</v>
      </c>
      <c r="E402">
        <v>5.3149606299999999</v>
      </c>
      <c r="F402">
        <v>38.888888890000004</v>
      </c>
      <c r="G402">
        <v>11</v>
      </c>
      <c r="H402">
        <v>4.7021798490000002</v>
      </c>
      <c r="I402">
        <v>1016</v>
      </c>
      <c r="J402">
        <v>54</v>
      </c>
    </row>
    <row r="403" spans="1:10" x14ac:dyDescent="0.3">
      <c r="A403" s="5" t="s">
        <v>22</v>
      </c>
      <c r="B403">
        <v>9</v>
      </c>
      <c r="C403">
        <v>24</v>
      </c>
      <c r="D403">
        <f>WEEKDAY(Table46[[#This Row],[Date]],2)</f>
        <v>5</v>
      </c>
      <c r="E403">
        <v>4.8717948719999997</v>
      </c>
      <c r="F403">
        <v>42.10526316</v>
      </c>
      <c r="G403">
        <v>15</v>
      </c>
      <c r="H403">
        <v>5.3775796299999996</v>
      </c>
      <c r="I403">
        <v>1170</v>
      </c>
      <c r="J403">
        <v>57</v>
      </c>
    </row>
    <row r="404" spans="1:10" x14ac:dyDescent="0.3">
      <c r="A404" s="5" t="s">
        <v>23</v>
      </c>
      <c r="B404">
        <v>7</v>
      </c>
      <c r="C404">
        <v>26</v>
      </c>
      <c r="D404">
        <f>WEEKDAY(Table46[[#This Row],[Date]],2)</f>
        <v>6</v>
      </c>
      <c r="E404">
        <v>4.4991511040000001</v>
      </c>
      <c r="F404">
        <v>49.056603770000002</v>
      </c>
      <c r="G404">
        <v>19</v>
      </c>
      <c r="H404">
        <v>5.6285536810000005</v>
      </c>
      <c r="I404">
        <v>1178</v>
      </c>
      <c r="J404">
        <v>53</v>
      </c>
    </row>
    <row r="405" spans="1:10" x14ac:dyDescent="0.3">
      <c r="A405" s="5" t="s">
        <v>24</v>
      </c>
      <c r="B405">
        <v>4</v>
      </c>
      <c r="C405">
        <v>23</v>
      </c>
      <c r="D405">
        <f>WEEKDAY(Table46[[#This Row],[Date]],2)</f>
        <v>7</v>
      </c>
      <c r="E405">
        <v>5.6350626119999996</v>
      </c>
      <c r="F405">
        <v>36.50793651</v>
      </c>
      <c r="G405">
        <v>19</v>
      </c>
      <c r="H405">
        <v>5.2634056779999998</v>
      </c>
      <c r="I405">
        <v>1118</v>
      </c>
      <c r="J405">
        <v>63</v>
      </c>
    </row>
    <row r="406" spans="1:10" x14ac:dyDescent="0.3">
      <c r="A406" s="5" t="s">
        <v>25</v>
      </c>
      <c r="B406">
        <v>17</v>
      </c>
      <c r="C406">
        <v>34</v>
      </c>
      <c r="D406">
        <f>WEEKDAY(Table46[[#This Row],[Date]],2)</f>
        <v>1</v>
      </c>
      <c r="E406">
        <v>6.0460652589999997</v>
      </c>
      <c r="F406">
        <v>53.968253969999999</v>
      </c>
      <c r="G406">
        <v>17</v>
      </c>
      <c r="H406">
        <v>5.6513721659999998</v>
      </c>
      <c r="I406">
        <v>1042</v>
      </c>
      <c r="J406">
        <v>63</v>
      </c>
    </row>
    <row r="407" spans="1:10" x14ac:dyDescent="0.3">
      <c r="A407" s="5" t="s">
        <v>26</v>
      </c>
      <c r="B407">
        <v>11</v>
      </c>
      <c r="C407">
        <v>29</v>
      </c>
      <c r="D407">
        <f>WEEKDAY(Table46[[#This Row],[Date]],2)</f>
        <v>2</v>
      </c>
      <c r="E407">
        <v>4.9504950499999998</v>
      </c>
      <c r="F407">
        <v>57.999999999999993</v>
      </c>
      <c r="G407">
        <v>18</v>
      </c>
      <c r="H407">
        <v>5.1717957910000001</v>
      </c>
      <c r="I407">
        <v>1010</v>
      </c>
      <c r="J407">
        <v>50</v>
      </c>
    </row>
    <row r="408" spans="1:10" x14ac:dyDescent="0.3">
      <c r="A408" s="5" t="s">
        <v>27</v>
      </c>
      <c r="B408">
        <v>19</v>
      </c>
      <c r="C408">
        <v>36</v>
      </c>
      <c r="D408">
        <f>WEEKDAY(Table46[[#This Row],[Date]],2)</f>
        <v>3</v>
      </c>
      <c r="E408">
        <v>5.7318321390000007</v>
      </c>
      <c r="F408">
        <v>64.285714290000001</v>
      </c>
      <c r="G408">
        <v>17</v>
      </c>
      <c r="H408">
        <v>4.9725162869999995</v>
      </c>
      <c r="I408">
        <v>977</v>
      </c>
      <c r="J408">
        <v>56</v>
      </c>
    </row>
    <row r="409" spans="1:10" x14ac:dyDescent="0.3">
      <c r="A409" s="5" t="s">
        <v>28</v>
      </c>
      <c r="B409">
        <v>13</v>
      </c>
      <c r="C409">
        <v>29</v>
      </c>
      <c r="D409">
        <f>WEEKDAY(Table46[[#This Row],[Date]],2)</f>
        <v>4</v>
      </c>
      <c r="E409">
        <v>5.6113902849999997</v>
      </c>
      <c r="F409">
        <v>43.283582090000003</v>
      </c>
      <c r="G409">
        <v>16</v>
      </c>
      <c r="H409">
        <v>5.6485949469999994</v>
      </c>
      <c r="I409">
        <v>1194</v>
      </c>
      <c r="J409">
        <v>67</v>
      </c>
    </row>
    <row r="410" spans="1:10" x14ac:dyDescent="0.3">
      <c r="A410" s="5" t="s">
        <v>29</v>
      </c>
      <c r="B410">
        <v>20</v>
      </c>
      <c r="C410">
        <v>32</v>
      </c>
      <c r="D410">
        <f>WEEKDAY(Table46[[#This Row],[Date]],2)</f>
        <v>5</v>
      </c>
      <c r="E410">
        <v>6.0714285710000002</v>
      </c>
      <c r="F410">
        <v>47.058823529999998</v>
      </c>
      <c r="G410">
        <v>12</v>
      </c>
      <c r="H410">
        <v>5.3657835479999996</v>
      </c>
      <c r="I410">
        <v>1120</v>
      </c>
      <c r="J410">
        <v>68</v>
      </c>
    </row>
    <row r="411" spans="1:10" x14ac:dyDescent="0.3">
      <c r="A411" s="5" t="s">
        <v>30</v>
      </c>
      <c r="B411">
        <v>21</v>
      </c>
      <c r="C411">
        <v>34</v>
      </c>
      <c r="D411">
        <f>WEEKDAY(Table46[[#This Row],[Date]],2)</f>
        <v>6</v>
      </c>
      <c r="E411">
        <v>5.8823529409999997</v>
      </c>
      <c r="F411">
        <v>54.838709679999994</v>
      </c>
      <c r="G411">
        <v>13</v>
      </c>
      <c r="H411">
        <v>4.6050332049999998</v>
      </c>
      <c r="I411">
        <v>1054</v>
      </c>
      <c r="J411">
        <v>62</v>
      </c>
    </row>
    <row r="412" spans="1:10" x14ac:dyDescent="0.3">
      <c r="A412" s="5" t="s">
        <v>31</v>
      </c>
      <c r="B412">
        <v>6</v>
      </c>
      <c r="C412">
        <v>25</v>
      </c>
      <c r="D412">
        <f>WEEKDAY(Table46[[#This Row],[Date]],2)</f>
        <v>7</v>
      </c>
      <c r="E412">
        <v>5.8823529409999997</v>
      </c>
      <c r="F412">
        <v>46.296296300000002</v>
      </c>
      <c r="G412">
        <v>19</v>
      </c>
      <c r="H412">
        <v>4.1108772560000002</v>
      </c>
      <c r="I412">
        <v>918</v>
      </c>
      <c r="J412">
        <v>54</v>
      </c>
    </row>
    <row r="413" spans="1:10" x14ac:dyDescent="0.3">
      <c r="A413" s="5" t="s">
        <v>32</v>
      </c>
      <c r="B413">
        <v>13</v>
      </c>
      <c r="C413">
        <v>28</v>
      </c>
      <c r="D413">
        <f>WEEKDAY(Table46[[#This Row],[Date]],2)</f>
        <v>1</v>
      </c>
      <c r="E413">
        <v>5.7835820900000003</v>
      </c>
      <c r="F413">
        <v>45.161290320000006</v>
      </c>
      <c r="G413">
        <v>15</v>
      </c>
      <c r="H413">
        <v>5.9492757639999994</v>
      </c>
      <c r="I413">
        <v>1072</v>
      </c>
      <c r="J413">
        <v>62</v>
      </c>
    </row>
    <row r="414" spans="1:10" x14ac:dyDescent="0.3">
      <c r="A414" s="5" t="s">
        <v>33</v>
      </c>
      <c r="B414">
        <v>11</v>
      </c>
      <c r="C414">
        <v>27</v>
      </c>
      <c r="D414">
        <f>WEEKDAY(Table46[[#This Row],[Date]],2)</f>
        <v>2</v>
      </c>
      <c r="E414">
        <v>7.1578947370000003</v>
      </c>
      <c r="F414">
        <v>39.705882349999996</v>
      </c>
      <c r="G414">
        <v>16</v>
      </c>
      <c r="H414">
        <v>4.5212259659999994</v>
      </c>
      <c r="I414">
        <v>950</v>
      </c>
      <c r="J414">
        <v>68</v>
      </c>
    </row>
    <row r="415" spans="1:10" x14ac:dyDescent="0.3">
      <c r="A415" s="5" t="s">
        <v>34</v>
      </c>
      <c r="B415">
        <v>11</v>
      </c>
      <c r="C415">
        <v>28</v>
      </c>
      <c r="D415">
        <f>WEEKDAY(Table46[[#This Row],[Date]],2)</f>
        <v>3</v>
      </c>
      <c r="E415">
        <v>5.8628318579999998</v>
      </c>
      <c r="F415">
        <v>52.830188679999999</v>
      </c>
      <c r="G415">
        <v>17</v>
      </c>
      <c r="H415">
        <v>4.5272435899999994</v>
      </c>
      <c r="I415">
        <v>904</v>
      </c>
      <c r="J415">
        <v>53</v>
      </c>
    </row>
    <row r="416" spans="1:10" x14ac:dyDescent="0.3">
      <c r="A416" s="5" t="s">
        <v>35</v>
      </c>
      <c r="B416">
        <v>18</v>
      </c>
      <c r="C416">
        <v>28</v>
      </c>
      <c r="D416">
        <f>WEEKDAY(Table46[[#This Row],[Date]],2)</f>
        <v>4</v>
      </c>
      <c r="E416">
        <v>4.5132743359999994</v>
      </c>
      <c r="F416">
        <v>54.901960780000003</v>
      </c>
      <c r="G416">
        <v>10</v>
      </c>
      <c r="H416">
        <v>5.602102028</v>
      </c>
      <c r="I416">
        <v>1130</v>
      </c>
      <c r="J416">
        <v>51</v>
      </c>
    </row>
    <row r="417" spans="1:10" x14ac:dyDescent="0.3">
      <c r="A417" s="5" t="s">
        <v>36</v>
      </c>
      <c r="B417">
        <v>11</v>
      </c>
      <c r="C417">
        <v>22</v>
      </c>
      <c r="D417">
        <f>WEEKDAY(Table46[[#This Row],[Date]],2)</f>
        <v>5</v>
      </c>
      <c r="E417">
        <v>5.7971014490000004</v>
      </c>
      <c r="F417">
        <v>36.666666669999998</v>
      </c>
      <c r="G417">
        <v>11</v>
      </c>
      <c r="H417">
        <v>4.5200454190000006</v>
      </c>
      <c r="I417">
        <v>1035</v>
      </c>
      <c r="J417">
        <v>60</v>
      </c>
    </row>
    <row r="418" spans="1:10" x14ac:dyDescent="0.3">
      <c r="A418" s="5" t="s">
        <v>37</v>
      </c>
      <c r="B418">
        <v>14</v>
      </c>
      <c r="C418">
        <v>33</v>
      </c>
      <c r="D418">
        <f>WEEKDAY(Table46[[#This Row],[Date]],2)</f>
        <v>6</v>
      </c>
      <c r="E418">
        <v>5.0658561300000002</v>
      </c>
      <c r="F418">
        <v>66</v>
      </c>
      <c r="G418">
        <v>19</v>
      </c>
      <c r="H418">
        <v>5.0597221509999999</v>
      </c>
      <c r="I418">
        <v>987</v>
      </c>
      <c r="J418">
        <v>50</v>
      </c>
    </row>
    <row r="419" spans="1:10" x14ac:dyDescent="0.3">
      <c r="A419" s="5" t="s">
        <v>38</v>
      </c>
      <c r="B419">
        <v>3</v>
      </c>
      <c r="C419">
        <v>21</v>
      </c>
      <c r="D419">
        <f>WEEKDAY(Table46[[#This Row],[Date]],2)</f>
        <v>7</v>
      </c>
      <c r="E419">
        <v>6.0671722639999999</v>
      </c>
      <c r="F419">
        <v>37.5</v>
      </c>
      <c r="G419">
        <v>18</v>
      </c>
      <c r="H419">
        <v>4.8448900320000003</v>
      </c>
      <c r="I419">
        <v>923</v>
      </c>
      <c r="J419">
        <v>56</v>
      </c>
    </row>
    <row r="420" spans="1:10" x14ac:dyDescent="0.3">
      <c r="A420" s="5" t="s">
        <v>39</v>
      </c>
      <c r="B420">
        <v>25</v>
      </c>
      <c r="C420">
        <v>37</v>
      </c>
      <c r="D420">
        <f>WEEKDAY(Table46[[#This Row],[Date]],2)</f>
        <v>1</v>
      </c>
      <c r="E420">
        <v>7.403433476</v>
      </c>
      <c r="F420">
        <v>53.623188409999997</v>
      </c>
      <c r="G420">
        <v>12</v>
      </c>
      <c r="H420">
        <v>4.9871575340000005</v>
      </c>
      <c r="I420">
        <v>932</v>
      </c>
      <c r="J420">
        <v>69</v>
      </c>
    </row>
    <row r="421" spans="1:10" x14ac:dyDescent="0.3">
      <c r="A421" s="5" t="s">
        <v>40</v>
      </c>
      <c r="B421">
        <v>16</v>
      </c>
      <c r="C421">
        <v>34</v>
      </c>
      <c r="D421">
        <f>WEEKDAY(Table46[[#This Row],[Date]],2)</f>
        <v>2</v>
      </c>
      <c r="E421">
        <v>4.7491039429999997</v>
      </c>
      <c r="F421">
        <v>64.150943400000003</v>
      </c>
      <c r="G421">
        <v>18</v>
      </c>
      <c r="H421">
        <v>5.6284042770000005</v>
      </c>
      <c r="I421">
        <v>1116</v>
      </c>
      <c r="J421">
        <v>53</v>
      </c>
    </row>
    <row r="422" spans="1:10" x14ac:dyDescent="0.3">
      <c r="A422" s="5" t="s">
        <v>9</v>
      </c>
      <c r="B422">
        <v>19</v>
      </c>
      <c r="C422">
        <v>37</v>
      </c>
      <c r="D422">
        <f>WEEKDAY(Table46[[#This Row],[Date]],2)</f>
        <v>1</v>
      </c>
      <c r="E422">
        <v>5.4487179490000006</v>
      </c>
      <c r="F422">
        <v>72.549019610000002</v>
      </c>
      <c r="G422">
        <v>18</v>
      </c>
      <c r="H422">
        <v>4.2617128810000002</v>
      </c>
      <c r="I422">
        <v>936</v>
      </c>
      <c r="J422">
        <v>51</v>
      </c>
    </row>
    <row r="423" spans="1:10" x14ac:dyDescent="0.3">
      <c r="A423" s="5" t="s">
        <v>12</v>
      </c>
      <c r="B423">
        <v>19</v>
      </c>
      <c r="C423">
        <v>32</v>
      </c>
      <c r="D423">
        <f>WEEKDAY(Table46[[#This Row],[Date]],2)</f>
        <v>2</v>
      </c>
      <c r="E423">
        <v>5.4154995329999993</v>
      </c>
      <c r="F423">
        <v>55.172413789999993</v>
      </c>
      <c r="G423">
        <v>13</v>
      </c>
      <c r="H423">
        <v>4.7962382449999996</v>
      </c>
      <c r="I423">
        <v>1071</v>
      </c>
      <c r="J423">
        <v>58</v>
      </c>
    </row>
    <row r="424" spans="1:10" x14ac:dyDescent="0.3">
      <c r="A424" s="5" t="s">
        <v>13</v>
      </c>
      <c r="B424">
        <v>7</v>
      </c>
      <c r="C424">
        <v>24</v>
      </c>
      <c r="D424">
        <f>WEEKDAY(Table46[[#This Row],[Date]],2)</f>
        <v>3</v>
      </c>
      <c r="E424">
        <v>6.5281899110000001</v>
      </c>
      <c r="F424">
        <v>36.363636360000001</v>
      </c>
      <c r="G424">
        <v>17</v>
      </c>
      <c r="H424">
        <v>4.9665946160000001</v>
      </c>
      <c r="I424">
        <v>1011</v>
      </c>
      <c r="J424">
        <v>66</v>
      </c>
    </row>
    <row r="425" spans="1:10" x14ac:dyDescent="0.3">
      <c r="A425" s="5" t="s">
        <v>14</v>
      </c>
      <c r="B425">
        <v>7</v>
      </c>
      <c r="C425">
        <v>20</v>
      </c>
      <c r="D425">
        <f>WEEKDAY(Table46[[#This Row],[Date]],2)</f>
        <v>4</v>
      </c>
      <c r="E425">
        <v>5.8128973659999996</v>
      </c>
      <c r="F425">
        <v>31.25</v>
      </c>
      <c r="G425">
        <v>13</v>
      </c>
      <c r="H425">
        <v>5.7328820619999998</v>
      </c>
      <c r="I425">
        <v>1101</v>
      </c>
      <c r="J425">
        <v>64</v>
      </c>
    </row>
    <row r="426" spans="1:10" x14ac:dyDescent="0.3">
      <c r="A426" s="5" t="s">
        <v>15</v>
      </c>
      <c r="B426">
        <v>15</v>
      </c>
      <c r="C426">
        <v>33</v>
      </c>
      <c r="D426">
        <f>WEEKDAY(Table46[[#This Row],[Date]],2)</f>
        <v>5</v>
      </c>
      <c r="E426">
        <v>5.6265984650000007</v>
      </c>
      <c r="F426">
        <v>50</v>
      </c>
      <c r="G426">
        <v>18</v>
      </c>
      <c r="H426">
        <v>5.6647510499999996</v>
      </c>
      <c r="I426">
        <v>1173</v>
      </c>
      <c r="J426">
        <v>66</v>
      </c>
    </row>
    <row r="427" spans="1:10" x14ac:dyDescent="0.3">
      <c r="A427" s="5" t="s">
        <v>16</v>
      </c>
      <c r="B427">
        <v>22</v>
      </c>
      <c r="C427">
        <v>35</v>
      </c>
      <c r="D427">
        <f>WEEKDAY(Table46[[#This Row],[Date]],2)</f>
        <v>6</v>
      </c>
      <c r="E427">
        <v>5.5369127520000001</v>
      </c>
      <c r="F427">
        <v>53.030303030000006</v>
      </c>
      <c r="G427">
        <v>13</v>
      </c>
      <c r="H427">
        <v>6.0011075869999999</v>
      </c>
      <c r="I427">
        <v>1192</v>
      </c>
      <c r="J427">
        <v>66</v>
      </c>
    </row>
    <row r="428" spans="1:10" x14ac:dyDescent="0.3">
      <c r="A428" s="5" t="s">
        <v>17</v>
      </c>
      <c r="B428">
        <v>27</v>
      </c>
      <c r="C428">
        <v>37</v>
      </c>
      <c r="D428">
        <f>WEEKDAY(Table46[[#This Row],[Date]],2)</f>
        <v>7</v>
      </c>
      <c r="E428">
        <v>6.5352697099999997</v>
      </c>
      <c r="F428">
        <v>58.730158730000007</v>
      </c>
      <c r="G428">
        <v>10</v>
      </c>
      <c r="H428">
        <v>4.753217297</v>
      </c>
      <c r="I428">
        <v>964</v>
      </c>
      <c r="J428">
        <v>63</v>
      </c>
    </row>
    <row r="429" spans="1:10" x14ac:dyDescent="0.3">
      <c r="A429" s="5" t="s">
        <v>18</v>
      </c>
      <c r="B429">
        <v>18</v>
      </c>
      <c r="C429">
        <v>32</v>
      </c>
      <c r="D429">
        <f>WEEKDAY(Table46[[#This Row],[Date]],2)</f>
        <v>1</v>
      </c>
      <c r="E429">
        <v>4.9348230910000002</v>
      </c>
      <c r="F429">
        <v>60.377358489999999</v>
      </c>
      <c r="G429">
        <v>14</v>
      </c>
      <c r="H429">
        <v>5.8388604979999998</v>
      </c>
      <c r="I429">
        <v>1074</v>
      </c>
      <c r="J429">
        <v>53</v>
      </c>
    </row>
    <row r="430" spans="1:10" x14ac:dyDescent="0.3">
      <c r="A430" s="5" t="s">
        <v>19</v>
      </c>
      <c r="B430">
        <v>4</v>
      </c>
      <c r="C430">
        <v>20</v>
      </c>
      <c r="D430">
        <f>WEEKDAY(Table46[[#This Row],[Date]],2)</f>
        <v>2</v>
      </c>
      <c r="E430">
        <v>5.2871467640000001</v>
      </c>
      <c r="F430">
        <v>34.482758619999998</v>
      </c>
      <c r="G430">
        <v>16</v>
      </c>
      <c r="H430">
        <v>5.4028762810000002</v>
      </c>
      <c r="I430">
        <v>1097</v>
      </c>
      <c r="J430">
        <v>58</v>
      </c>
    </row>
    <row r="431" spans="1:10" x14ac:dyDescent="0.3">
      <c r="A431" s="5" t="s">
        <v>20</v>
      </c>
      <c r="B431">
        <v>15</v>
      </c>
      <c r="C431">
        <v>25</v>
      </c>
      <c r="D431">
        <f>WEEKDAY(Table46[[#This Row],[Date]],2)</f>
        <v>3</v>
      </c>
      <c r="E431">
        <v>5.6277056280000002</v>
      </c>
      <c r="F431">
        <v>38.46153846</v>
      </c>
      <c r="G431">
        <v>10</v>
      </c>
      <c r="H431">
        <v>5.2732502400000003</v>
      </c>
      <c r="I431">
        <v>1155</v>
      </c>
      <c r="J431">
        <v>65</v>
      </c>
    </row>
    <row r="432" spans="1:10" x14ac:dyDescent="0.3">
      <c r="A432" s="5" t="s">
        <v>21</v>
      </c>
      <c r="B432">
        <v>13</v>
      </c>
      <c r="C432">
        <v>30</v>
      </c>
      <c r="D432">
        <f>WEEKDAY(Table46[[#This Row],[Date]],2)</f>
        <v>4</v>
      </c>
      <c r="E432">
        <v>4.8373644700000007</v>
      </c>
      <c r="F432">
        <v>51.724137930000005</v>
      </c>
      <c r="G432">
        <v>17</v>
      </c>
      <c r="H432">
        <v>5.6795035760000001</v>
      </c>
      <c r="I432">
        <v>1199</v>
      </c>
      <c r="J432">
        <v>58</v>
      </c>
    </row>
    <row r="433" spans="1:10" x14ac:dyDescent="0.3">
      <c r="A433" s="5" t="s">
        <v>22</v>
      </c>
      <c r="B433">
        <v>15</v>
      </c>
      <c r="C433">
        <v>25</v>
      </c>
      <c r="D433">
        <f>WEEKDAY(Table46[[#This Row],[Date]],2)</f>
        <v>5</v>
      </c>
      <c r="E433">
        <v>6.3700707790000006</v>
      </c>
      <c r="F433">
        <v>39.682539679999998</v>
      </c>
      <c r="G433">
        <v>10</v>
      </c>
      <c r="H433">
        <v>4.7012406709999999</v>
      </c>
      <c r="I433">
        <v>989</v>
      </c>
      <c r="J433">
        <v>63</v>
      </c>
    </row>
    <row r="434" spans="1:10" x14ac:dyDescent="0.3">
      <c r="A434" s="5" t="s">
        <v>23</v>
      </c>
      <c r="B434">
        <v>10</v>
      </c>
      <c r="C434">
        <v>28</v>
      </c>
      <c r="D434">
        <f>WEEKDAY(Table46[[#This Row],[Date]],2)</f>
        <v>6</v>
      </c>
      <c r="E434">
        <v>5.3911205070000001</v>
      </c>
      <c r="F434">
        <v>54.901960780000003</v>
      </c>
      <c r="G434">
        <v>18</v>
      </c>
      <c r="H434">
        <v>5.0528789659999997</v>
      </c>
      <c r="I434">
        <v>946</v>
      </c>
      <c r="J434">
        <v>51</v>
      </c>
    </row>
    <row r="435" spans="1:10" x14ac:dyDescent="0.3">
      <c r="A435" s="5" t="s">
        <v>24</v>
      </c>
      <c r="B435">
        <v>16</v>
      </c>
      <c r="C435">
        <v>33</v>
      </c>
      <c r="D435">
        <f>WEEKDAY(Table46[[#This Row],[Date]],2)</f>
        <v>7</v>
      </c>
      <c r="E435">
        <v>5.9356136820000005</v>
      </c>
      <c r="F435">
        <v>55.932203389999998</v>
      </c>
      <c r="G435">
        <v>17</v>
      </c>
      <c r="H435">
        <v>4.4726421890000001</v>
      </c>
      <c r="I435">
        <v>994</v>
      </c>
      <c r="J435">
        <v>59</v>
      </c>
    </row>
    <row r="436" spans="1:10" x14ac:dyDescent="0.3">
      <c r="A436" s="5" t="s">
        <v>25</v>
      </c>
      <c r="B436">
        <v>18</v>
      </c>
      <c r="C436">
        <v>37</v>
      </c>
      <c r="D436">
        <f>WEEKDAY(Table46[[#This Row],[Date]],2)</f>
        <v>1</v>
      </c>
      <c r="E436">
        <v>6.0176991150000001</v>
      </c>
      <c r="F436">
        <v>54.41176471</v>
      </c>
      <c r="G436">
        <v>19</v>
      </c>
      <c r="H436">
        <v>5.4785222529999995</v>
      </c>
      <c r="I436">
        <v>1130</v>
      </c>
      <c r="J436">
        <v>68</v>
      </c>
    </row>
    <row r="437" spans="1:10" x14ac:dyDescent="0.3">
      <c r="A437" s="5" t="s">
        <v>26</v>
      </c>
      <c r="B437">
        <v>20</v>
      </c>
      <c r="C437">
        <v>31</v>
      </c>
      <c r="D437">
        <f>WEEKDAY(Table46[[#This Row],[Date]],2)</f>
        <v>2</v>
      </c>
      <c r="E437">
        <v>7.01754386</v>
      </c>
      <c r="F437">
        <v>45.58823529</v>
      </c>
      <c r="G437">
        <v>11</v>
      </c>
      <c r="H437">
        <v>4.9552544110000003</v>
      </c>
      <c r="I437">
        <v>969</v>
      </c>
      <c r="J437">
        <v>68</v>
      </c>
    </row>
    <row r="438" spans="1:10" x14ac:dyDescent="0.3">
      <c r="A438" s="5" t="s">
        <v>27</v>
      </c>
      <c r="B438">
        <v>22</v>
      </c>
      <c r="C438">
        <v>34</v>
      </c>
      <c r="D438">
        <f>WEEKDAY(Table46[[#This Row],[Date]],2)</f>
        <v>3</v>
      </c>
      <c r="E438">
        <v>5.6285178239999993</v>
      </c>
      <c r="F438">
        <v>56.666666669999998</v>
      </c>
      <c r="G438">
        <v>12</v>
      </c>
      <c r="H438">
        <v>5.1286985810000001</v>
      </c>
      <c r="I438">
        <v>1066</v>
      </c>
      <c r="J438">
        <v>60</v>
      </c>
    </row>
    <row r="439" spans="1:10" x14ac:dyDescent="0.3">
      <c r="A439" s="5" t="s">
        <v>28</v>
      </c>
      <c r="B439">
        <v>5</v>
      </c>
      <c r="C439">
        <v>20</v>
      </c>
      <c r="D439">
        <f>WEEKDAY(Table46[[#This Row],[Date]],2)</f>
        <v>4</v>
      </c>
      <c r="E439">
        <v>5.7228915659999995</v>
      </c>
      <c r="F439">
        <v>35.087719299999996</v>
      </c>
      <c r="G439">
        <v>15</v>
      </c>
      <c r="H439">
        <v>4.4876993780000003</v>
      </c>
      <c r="I439">
        <v>996</v>
      </c>
      <c r="J439">
        <v>57</v>
      </c>
    </row>
    <row r="440" spans="1:10" x14ac:dyDescent="0.3">
      <c r="A440" s="5" t="s">
        <v>29</v>
      </c>
      <c r="B440">
        <v>14</v>
      </c>
      <c r="C440">
        <v>28</v>
      </c>
      <c r="D440">
        <f>WEEKDAY(Table46[[#This Row],[Date]],2)</f>
        <v>5</v>
      </c>
      <c r="E440">
        <v>5.0983899819999996</v>
      </c>
      <c r="F440">
        <v>49.122807019999996</v>
      </c>
      <c r="G440">
        <v>14</v>
      </c>
      <c r="H440">
        <v>6.1143013399999999</v>
      </c>
      <c r="I440">
        <v>1118</v>
      </c>
      <c r="J440">
        <v>57</v>
      </c>
    </row>
    <row r="441" spans="1:10" x14ac:dyDescent="0.3">
      <c r="A441" s="5" t="s">
        <v>30</v>
      </c>
      <c r="B441">
        <v>10</v>
      </c>
      <c r="C441">
        <v>22</v>
      </c>
      <c r="D441">
        <f>WEEKDAY(Table46[[#This Row],[Date]],2)</f>
        <v>6</v>
      </c>
      <c r="E441">
        <v>5.8671268329999995</v>
      </c>
      <c r="F441">
        <v>32.352941180000002</v>
      </c>
      <c r="G441">
        <v>12</v>
      </c>
      <c r="H441">
        <v>5.8373205740000005</v>
      </c>
      <c r="I441">
        <v>1159</v>
      </c>
      <c r="J441">
        <v>68</v>
      </c>
    </row>
    <row r="442" spans="1:10" x14ac:dyDescent="0.3">
      <c r="A442" s="5" t="s">
        <v>31</v>
      </c>
      <c r="B442">
        <v>8</v>
      </c>
      <c r="C442">
        <v>21</v>
      </c>
      <c r="D442">
        <f>WEEKDAY(Table46[[#This Row],[Date]],2)</f>
        <v>7</v>
      </c>
      <c r="E442">
        <v>6.6468253970000006</v>
      </c>
      <c r="F442">
        <v>31.343283579999998</v>
      </c>
      <c r="G442">
        <v>13</v>
      </c>
      <c r="H442">
        <v>5.1634053890000002</v>
      </c>
      <c r="I442">
        <v>1008</v>
      </c>
      <c r="J442">
        <v>67</v>
      </c>
    </row>
    <row r="443" spans="1:10" x14ac:dyDescent="0.3">
      <c r="A443" s="5" t="s">
        <v>32</v>
      </c>
      <c r="B443">
        <v>2</v>
      </c>
      <c r="C443">
        <v>21</v>
      </c>
      <c r="D443">
        <f>WEEKDAY(Table46[[#This Row],[Date]],2)</f>
        <v>1</v>
      </c>
      <c r="E443">
        <v>4.3514644349999996</v>
      </c>
      <c r="F443">
        <v>40.38461538</v>
      </c>
      <c r="G443">
        <v>19</v>
      </c>
      <c r="H443">
        <v>6.6285777680000004</v>
      </c>
      <c r="I443">
        <v>1195</v>
      </c>
      <c r="J443">
        <v>52</v>
      </c>
    </row>
    <row r="444" spans="1:10" x14ac:dyDescent="0.3">
      <c r="A444" s="5" t="s">
        <v>33</v>
      </c>
      <c r="B444">
        <v>11</v>
      </c>
      <c r="C444">
        <v>21</v>
      </c>
      <c r="D444">
        <f>WEEKDAY(Table46[[#This Row],[Date]],2)</f>
        <v>2</v>
      </c>
      <c r="E444">
        <v>4.3514644349999996</v>
      </c>
      <c r="F444">
        <v>40.38461538</v>
      </c>
      <c r="G444">
        <v>10</v>
      </c>
      <c r="H444">
        <v>6.3227513230000003</v>
      </c>
      <c r="I444">
        <v>1195</v>
      </c>
      <c r="J444">
        <v>52</v>
      </c>
    </row>
    <row r="445" spans="1:10" x14ac:dyDescent="0.3">
      <c r="A445" s="5" t="s">
        <v>34</v>
      </c>
      <c r="B445">
        <v>13</v>
      </c>
      <c r="C445">
        <v>31</v>
      </c>
      <c r="D445">
        <f>WEEKDAY(Table46[[#This Row],[Date]],2)</f>
        <v>3</v>
      </c>
      <c r="E445">
        <v>7.1504802559999998</v>
      </c>
      <c r="F445">
        <v>46.268656720000003</v>
      </c>
      <c r="G445">
        <v>18</v>
      </c>
      <c r="H445">
        <v>4.803650159</v>
      </c>
      <c r="I445">
        <v>937</v>
      </c>
      <c r="J445">
        <v>67</v>
      </c>
    </row>
    <row r="446" spans="1:10" x14ac:dyDescent="0.3">
      <c r="A446" s="5" t="s">
        <v>35</v>
      </c>
      <c r="B446">
        <v>18</v>
      </c>
      <c r="C446">
        <v>31</v>
      </c>
      <c r="D446">
        <f>WEEKDAY(Table46[[#This Row],[Date]],2)</f>
        <v>4</v>
      </c>
      <c r="E446">
        <v>4.7619047620000003</v>
      </c>
      <c r="F446">
        <v>57.407407409999998</v>
      </c>
      <c r="G446">
        <v>13</v>
      </c>
      <c r="H446">
        <v>5.2475705689999996</v>
      </c>
      <c r="I446">
        <v>1134</v>
      </c>
      <c r="J446">
        <v>54</v>
      </c>
    </row>
    <row r="447" spans="1:10" x14ac:dyDescent="0.3">
      <c r="A447" s="5" t="s">
        <v>36</v>
      </c>
      <c r="B447">
        <v>8</v>
      </c>
      <c r="C447">
        <v>21</v>
      </c>
      <c r="D447">
        <f>WEEKDAY(Table46[[#This Row],[Date]],2)</f>
        <v>5</v>
      </c>
      <c r="E447">
        <v>5.5666003980000003</v>
      </c>
      <c r="F447">
        <v>37.5</v>
      </c>
      <c r="G447">
        <v>13</v>
      </c>
      <c r="H447">
        <v>5.3530569889999997</v>
      </c>
      <c r="I447">
        <v>1006</v>
      </c>
      <c r="J447">
        <v>56</v>
      </c>
    </row>
    <row r="448" spans="1:10" x14ac:dyDescent="0.3">
      <c r="A448" s="5" t="s">
        <v>37</v>
      </c>
      <c r="B448">
        <v>21</v>
      </c>
      <c r="C448">
        <v>35</v>
      </c>
      <c r="D448">
        <f>WEEKDAY(Table46[[#This Row],[Date]],2)</f>
        <v>6</v>
      </c>
      <c r="E448">
        <v>7.1657754010000003</v>
      </c>
      <c r="F448">
        <v>52.238805970000001</v>
      </c>
      <c r="G448">
        <v>14</v>
      </c>
      <c r="H448">
        <v>4.4895803320000001</v>
      </c>
      <c r="I448">
        <v>935</v>
      </c>
      <c r="J448">
        <v>67</v>
      </c>
    </row>
    <row r="449" spans="1:14" x14ac:dyDescent="0.3">
      <c r="A449" s="5" t="s">
        <v>38</v>
      </c>
      <c r="B449">
        <v>20</v>
      </c>
      <c r="C449">
        <v>38</v>
      </c>
      <c r="D449">
        <f>WEEKDAY(Table46[[#This Row],[Date]],2)</f>
        <v>7</v>
      </c>
      <c r="E449">
        <v>5.5507372070000001</v>
      </c>
      <c r="F449">
        <v>59.375</v>
      </c>
      <c r="G449">
        <v>18</v>
      </c>
      <c r="H449">
        <v>5.7641353799999999</v>
      </c>
      <c r="I449">
        <v>1153</v>
      </c>
      <c r="J449">
        <v>64</v>
      </c>
    </row>
    <row r="450" spans="1:14" x14ac:dyDescent="0.3">
      <c r="A450" s="5" t="s">
        <v>39</v>
      </c>
      <c r="B450">
        <v>1</v>
      </c>
      <c r="C450">
        <v>20</v>
      </c>
      <c r="D450">
        <f>WEEKDAY(Table46[[#This Row],[Date]],2)</f>
        <v>1</v>
      </c>
      <c r="E450">
        <v>6.2626262629999996</v>
      </c>
      <c r="F450">
        <v>32.258064520000005</v>
      </c>
      <c r="G450">
        <v>19</v>
      </c>
      <c r="H450">
        <v>4.7491125400000005</v>
      </c>
      <c r="I450">
        <v>990</v>
      </c>
      <c r="J450">
        <v>62</v>
      </c>
    </row>
    <row r="451" spans="1:14" x14ac:dyDescent="0.3">
      <c r="A451" s="15" t="s">
        <v>40</v>
      </c>
      <c r="B451">
        <v>18</v>
      </c>
      <c r="C451">
        <v>28</v>
      </c>
      <c r="D451">
        <f>WEEKDAY(Table46[[#This Row],[Date]],2)</f>
        <v>2</v>
      </c>
      <c r="E451">
        <v>5.787476281</v>
      </c>
      <c r="F451">
        <v>45.901639340000003</v>
      </c>
      <c r="G451">
        <v>10</v>
      </c>
      <c r="H451">
        <v>4.8900436110000003</v>
      </c>
      <c r="I451">
        <v>1054</v>
      </c>
      <c r="J451">
        <v>61</v>
      </c>
    </row>
    <row r="457" spans="1:14" x14ac:dyDescent="0.3">
      <c r="A457" s="1" t="s">
        <v>50</v>
      </c>
      <c r="B457" t="s">
        <v>94</v>
      </c>
    </row>
    <row r="458" spans="1:14" x14ac:dyDescent="0.3">
      <c r="A458" s="2" t="s">
        <v>9</v>
      </c>
      <c r="B458">
        <v>8.4</v>
      </c>
    </row>
    <row r="459" spans="1:14" x14ac:dyDescent="0.3">
      <c r="A459" s="2" t="s">
        <v>12</v>
      </c>
      <c r="B459">
        <v>10.199999999999999</v>
      </c>
    </row>
    <row r="460" spans="1:14" x14ac:dyDescent="0.3">
      <c r="A460" s="2" t="s">
        <v>13</v>
      </c>
      <c r="B460">
        <v>8.3333333333333339</v>
      </c>
    </row>
    <row r="461" spans="1:14" x14ac:dyDescent="0.3">
      <c r="A461" s="2" t="s">
        <v>14</v>
      </c>
      <c r="B461">
        <v>9.4</v>
      </c>
    </row>
    <row r="462" spans="1:14" x14ac:dyDescent="0.3">
      <c r="A462" s="2" t="s">
        <v>15</v>
      </c>
      <c r="B462">
        <v>9.4666666666666668</v>
      </c>
    </row>
    <row r="463" spans="1:14" x14ac:dyDescent="0.3">
      <c r="A463" s="2" t="s">
        <v>16</v>
      </c>
      <c r="B463">
        <v>9.4</v>
      </c>
    </row>
    <row r="464" spans="1:14" x14ac:dyDescent="0.3">
      <c r="A464" s="2" t="s">
        <v>17</v>
      </c>
      <c r="B464">
        <v>13.133333333333333</v>
      </c>
      <c r="N464" t="s">
        <v>117</v>
      </c>
    </row>
    <row r="465" spans="1:2" x14ac:dyDescent="0.3">
      <c r="A465" s="2" t="s">
        <v>18</v>
      </c>
      <c r="B465">
        <v>9.3333333333333339</v>
      </c>
    </row>
    <row r="466" spans="1:2" x14ac:dyDescent="0.3">
      <c r="A466" s="2" t="s">
        <v>19</v>
      </c>
      <c r="B466">
        <v>9.8666666666666671</v>
      </c>
    </row>
    <row r="467" spans="1:2" x14ac:dyDescent="0.3">
      <c r="A467" s="2" t="s">
        <v>20</v>
      </c>
      <c r="B467">
        <v>9.6666666666666661</v>
      </c>
    </row>
    <row r="468" spans="1:2" x14ac:dyDescent="0.3">
      <c r="A468" s="2" t="s">
        <v>21</v>
      </c>
      <c r="B468">
        <v>7.0666666666666664</v>
      </c>
    </row>
    <row r="469" spans="1:2" x14ac:dyDescent="0.3">
      <c r="A469" s="2" t="s">
        <v>22</v>
      </c>
      <c r="B469">
        <v>9.4666666666666668</v>
      </c>
    </row>
    <row r="470" spans="1:2" x14ac:dyDescent="0.3">
      <c r="A470" s="2" t="s">
        <v>23</v>
      </c>
      <c r="B470">
        <v>6.9333333333333336</v>
      </c>
    </row>
    <row r="471" spans="1:2" x14ac:dyDescent="0.3">
      <c r="A471" s="2" t="s">
        <v>24</v>
      </c>
      <c r="B471">
        <v>7.6</v>
      </c>
    </row>
    <row r="472" spans="1:2" x14ac:dyDescent="0.3">
      <c r="A472" s="2" t="s">
        <v>25</v>
      </c>
      <c r="B472">
        <v>9.3333333333333339</v>
      </c>
    </row>
    <row r="473" spans="1:2" x14ac:dyDescent="0.3">
      <c r="A473" s="2" t="s">
        <v>26</v>
      </c>
      <c r="B473">
        <v>7.6</v>
      </c>
    </row>
    <row r="474" spans="1:2" x14ac:dyDescent="0.3">
      <c r="A474" s="2" t="s">
        <v>27</v>
      </c>
      <c r="B474">
        <v>10.333333333333334</v>
      </c>
    </row>
    <row r="475" spans="1:2" x14ac:dyDescent="0.3">
      <c r="A475" s="2" t="s">
        <v>28</v>
      </c>
      <c r="B475">
        <v>8</v>
      </c>
    </row>
    <row r="476" spans="1:2" x14ac:dyDescent="0.3">
      <c r="A476" s="2" t="s">
        <v>29</v>
      </c>
      <c r="B476">
        <v>9.1999999999999993</v>
      </c>
    </row>
    <row r="477" spans="1:2" x14ac:dyDescent="0.3">
      <c r="A477" s="2" t="s">
        <v>30</v>
      </c>
      <c r="B477">
        <v>8.1999999999999993</v>
      </c>
    </row>
    <row r="478" spans="1:2" x14ac:dyDescent="0.3">
      <c r="A478" s="2" t="s">
        <v>31</v>
      </c>
      <c r="B478">
        <v>7.0666666666666664</v>
      </c>
    </row>
    <row r="479" spans="1:2" x14ac:dyDescent="0.3">
      <c r="A479" s="2" t="s">
        <v>32</v>
      </c>
      <c r="B479">
        <v>8.5333333333333332</v>
      </c>
    </row>
    <row r="480" spans="1:2" x14ac:dyDescent="0.3">
      <c r="A480" s="2" t="s">
        <v>33</v>
      </c>
      <c r="B480">
        <v>8.4</v>
      </c>
    </row>
    <row r="481" spans="1:7" x14ac:dyDescent="0.3">
      <c r="A481" s="2" t="s">
        <v>34</v>
      </c>
      <c r="B481">
        <v>7.8666666666666663</v>
      </c>
    </row>
    <row r="482" spans="1:7" x14ac:dyDescent="0.3">
      <c r="A482" s="2" t="s">
        <v>35</v>
      </c>
      <c r="B482">
        <v>10.199999999999999</v>
      </c>
      <c r="F482" s="1" t="s">
        <v>50</v>
      </c>
      <c r="G482" t="s">
        <v>76</v>
      </c>
    </row>
    <row r="483" spans="1:7" x14ac:dyDescent="0.3">
      <c r="A483" s="2" t="s">
        <v>36</v>
      </c>
      <c r="B483">
        <v>9.9333333333333336</v>
      </c>
      <c r="F483" s="2">
        <v>1</v>
      </c>
      <c r="G483">
        <v>1786</v>
      </c>
    </row>
    <row r="484" spans="1:7" x14ac:dyDescent="0.3">
      <c r="A484" s="2" t="s">
        <v>37</v>
      </c>
      <c r="B484">
        <v>9.3333333333333339</v>
      </c>
      <c r="F484" s="2">
        <v>2</v>
      </c>
      <c r="G484">
        <v>1731</v>
      </c>
    </row>
    <row r="485" spans="1:7" x14ac:dyDescent="0.3">
      <c r="A485" s="2" t="s">
        <v>38</v>
      </c>
      <c r="B485">
        <v>10.866666666666667</v>
      </c>
      <c r="F485" s="2">
        <v>3</v>
      </c>
      <c r="G485">
        <v>1399</v>
      </c>
    </row>
    <row r="486" spans="1:7" x14ac:dyDescent="0.3">
      <c r="A486" s="2" t="s">
        <v>39</v>
      </c>
      <c r="B486">
        <v>9.0666666666666664</v>
      </c>
      <c r="F486" s="2">
        <v>4</v>
      </c>
      <c r="G486">
        <v>1351</v>
      </c>
    </row>
    <row r="487" spans="1:7" x14ac:dyDescent="0.3">
      <c r="A487" s="2" t="s">
        <v>40</v>
      </c>
      <c r="B487">
        <v>9.6</v>
      </c>
      <c r="F487" s="2">
        <v>5</v>
      </c>
      <c r="G487">
        <v>1376</v>
      </c>
    </row>
    <row r="488" spans="1:7" x14ac:dyDescent="0.3">
      <c r="A488" s="2" t="s">
        <v>51</v>
      </c>
      <c r="B488">
        <v>9.06</v>
      </c>
      <c r="F488" s="2">
        <v>6</v>
      </c>
      <c r="G488">
        <v>1366</v>
      </c>
    </row>
    <row r="489" spans="1:7" x14ac:dyDescent="0.3">
      <c r="F489" s="2">
        <v>7</v>
      </c>
      <c r="G489">
        <v>1424</v>
      </c>
    </row>
    <row r="490" spans="1:7" x14ac:dyDescent="0.3">
      <c r="F490" s="2" t="s">
        <v>51</v>
      </c>
      <c r="G490">
        <v>10433</v>
      </c>
    </row>
  </sheetData>
  <pageMargins left="0.7" right="0.7" top="0.75" bottom="0.75" header="0.3" footer="0.3"/>
  <drawing r:id="rId5"/>
  <tableParts count="1">
    <tablePart r:id="rId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O110"/>
  <sheetViews>
    <sheetView workbookViewId="0">
      <selection activeCell="A10" sqref="A10"/>
    </sheetView>
  </sheetViews>
  <sheetFormatPr defaultRowHeight="14.4" x14ac:dyDescent="0.3"/>
  <cols>
    <col min="1" max="1" width="12.5546875" bestFit="1" customWidth="1"/>
    <col min="2" max="2" width="12.21875" bestFit="1" customWidth="1"/>
    <col min="3" max="3" width="11.21875" bestFit="1" customWidth="1"/>
    <col min="4" max="4" width="11.44140625" bestFit="1" customWidth="1"/>
    <col min="6" max="6" width="16.33203125" customWidth="1"/>
    <col min="7" max="7" width="12.5546875" bestFit="1" customWidth="1"/>
    <col min="8" max="8" width="14.88671875" bestFit="1" customWidth="1"/>
    <col min="9" max="9" width="14.33203125" bestFit="1" customWidth="1"/>
    <col min="10" max="10" width="22.33203125" bestFit="1" customWidth="1"/>
    <col min="11" max="11" width="25.109375" bestFit="1" customWidth="1"/>
    <col min="12" max="12" width="25.44140625" bestFit="1" customWidth="1"/>
    <col min="13" max="13" width="19.88671875" customWidth="1"/>
    <col min="14" max="14" width="12" bestFit="1" customWidth="1"/>
    <col min="15" max="15" width="20.6640625" customWidth="1"/>
    <col min="16" max="39" width="10.33203125" bestFit="1" customWidth="1"/>
    <col min="40" max="40" width="10.77734375" bestFit="1" customWidth="1"/>
  </cols>
  <sheetData>
    <row r="3" spans="1:14" x14ac:dyDescent="0.3">
      <c r="A3" s="1" t="s">
        <v>50</v>
      </c>
      <c r="B3" t="s">
        <v>62</v>
      </c>
      <c r="C3" t="s">
        <v>67</v>
      </c>
      <c r="D3" t="s">
        <v>68</v>
      </c>
      <c r="F3" s="1" t="s">
        <v>50</v>
      </c>
      <c r="G3" t="s">
        <v>53</v>
      </c>
      <c r="H3" t="s">
        <v>54</v>
      </c>
    </row>
    <row r="4" spans="1:14" x14ac:dyDescent="0.3">
      <c r="A4" s="2" t="s">
        <v>9</v>
      </c>
      <c r="B4" s="23">
        <v>164</v>
      </c>
      <c r="C4" s="23">
        <v>128</v>
      </c>
      <c r="D4" s="23">
        <v>36</v>
      </c>
      <c r="F4" s="2" t="s">
        <v>42</v>
      </c>
      <c r="G4">
        <v>1458074</v>
      </c>
      <c r="H4">
        <v>70968</v>
      </c>
      <c r="L4" s="6"/>
      <c r="M4" s="7"/>
      <c r="N4" s="8"/>
    </row>
    <row r="5" spans="1:14" x14ac:dyDescent="0.3">
      <c r="A5" s="2" t="s">
        <v>12</v>
      </c>
      <c r="B5" s="23">
        <v>163</v>
      </c>
      <c r="C5" s="23">
        <v>130</v>
      </c>
      <c r="D5" s="23">
        <v>33</v>
      </c>
      <c r="F5" s="2" t="s">
        <v>41</v>
      </c>
      <c r="G5">
        <v>1434769</v>
      </c>
      <c r="H5">
        <v>71885</v>
      </c>
      <c r="L5" s="9"/>
      <c r="M5" s="10"/>
      <c r="N5" s="11"/>
    </row>
    <row r="6" spans="1:14" x14ac:dyDescent="0.3">
      <c r="A6" s="2" t="s">
        <v>13</v>
      </c>
      <c r="B6" s="23">
        <v>168</v>
      </c>
      <c r="C6" s="23">
        <v>119</v>
      </c>
      <c r="D6" s="23">
        <v>49</v>
      </c>
      <c r="F6" s="2" t="s">
        <v>10</v>
      </c>
      <c r="G6">
        <v>1437708</v>
      </c>
      <c r="H6">
        <v>73873</v>
      </c>
      <c r="L6" s="9"/>
      <c r="M6" s="10"/>
      <c r="N6" s="11"/>
    </row>
    <row r="7" spans="1:14" x14ac:dyDescent="0.3">
      <c r="A7" s="2" t="s">
        <v>14</v>
      </c>
      <c r="B7" s="23">
        <v>167</v>
      </c>
      <c r="C7" s="23">
        <v>120</v>
      </c>
      <c r="D7" s="23">
        <v>47</v>
      </c>
      <c r="F7" s="2" t="s">
        <v>51</v>
      </c>
      <c r="G7">
        <v>4330551</v>
      </c>
      <c r="H7">
        <v>216726</v>
      </c>
      <c r="L7" s="9"/>
      <c r="M7" s="10"/>
      <c r="N7" s="11"/>
    </row>
    <row r="8" spans="1:14" x14ac:dyDescent="0.3">
      <c r="A8" s="2" t="s">
        <v>15</v>
      </c>
      <c r="B8" s="23">
        <v>159</v>
      </c>
      <c r="C8" s="23">
        <v>120</v>
      </c>
      <c r="D8" s="23">
        <v>39</v>
      </c>
      <c r="L8" s="9"/>
      <c r="M8" s="10"/>
      <c r="N8" s="11"/>
    </row>
    <row r="9" spans="1:14" x14ac:dyDescent="0.3">
      <c r="A9" s="2" t="s">
        <v>16</v>
      </c>
      <c r="B9" s="23">
        <v>168</v>
      </c>
      <c r="C9" s="23">
        <v>120</v>
      </c>
      <c r="D9" s="23">
        <v>48</v>
      </c>
      <c r="L9" s="9"/>
      <c r="M9" s="10"/>
      <c r="N9" s="11"/>
    </row>
    <row r="10" spans="1:14" x14ac:dyDescent="0.3">
      <c r="A10" s="2" t="s">
        <v>17</v>
      </c>
      <c r="B10" s="23">
        <v>179</v>
      </c>
      <c r="C10" s="23">
        <v>105</v>
      </c>
      <c r="D10" s="23">
        <v>74</v>
      </c>
      <c r="L10" s="9"/>
      <c r="M10" s="10"/>
      <c r="N10" s="11"/>
    </row>
    <row r="11" spans="1:14" x14ac:dyDescent="0.3">
      <c r="A11" s="2" t="s">
        <v>18</v>
      </c>
      <c r="B11" s="23">
        <v>184</v>
      </c>
      <c r="C11" s="23">
        <v>138</v>
      </c>
      <c r="D11" s="23">
        <v>46</v>
      </c>
      <c r="L11" s="9"/>
      <c r="M11" s="10"/>
      <c r="N11" s="11"/>
    </row>
    <row r="12" spans="1:14" x14ac:dyDescent="0.3">
      <c r="A12" s="2" t="s">
        <v>19</v>
      </c>
      <c r="B12" s="23">
        <v>188</v>
      </c>
      <c r="C12" s="23">
        <v>118</v>
      </c>
      <c r="D12" s="23">
        <v>70</v>
      </c>
      <c r="L12" s="9"/>
      <c r="M12" s="10"/>
      <c r="N12" s="11"/>
    </row>
    <row r="13" spans="1:14" x14ac:dyDescent="0.3">
      <c r="A13" s="2" t="s">
        <v>20</v>
      </c>
      <c r="B13" s="23">
        <v>188</v>
      </c>
      <c r="C13" s="23">
        <v>126</v>
      </c>
      <c r="D13" s="23">
        <v>62</v>
      </c>
      <c r="L13" s="9"/>
      <c r="M13" s="10"/>
      <c r="N13" s="11"/>
    </row>
    <row r="14" spans="1:14" x14ac:dyDescent="0.3">
      <c r="A14" s="2" t="s">
        <v>21</v>
      </c>
      <c r="B14" s="23">
        <v>172</v>
      </c>
      <c r="C14" s="23">
        <v>119</v>
      </c>
      <c r="D14" s="23">
        <v>53</v>
      </c>
      <c r="L14" s="9"/>
      <c r="M14" s="10"/>
      <c r="N14" s="11"/>
    </row>
    <row r="15" spans="1:14" x14ac:dyDescent="0.3">
      <c r="A15" s="2" t="s">
        <v>22</v>
      </c>
      <c r="B15" s="23">
        <v>165</v>
      </c>
      <c r="C15" s="23">
        <v>119</v>
      </c>
      <c r="D15" s="23">
        <v>46</v>
      </c>
      <c r="L15" s="9"/>
      <c r="M15" s="10"/>
      <c r="N15" s="11"/>
    </row>
    <row r="16" spans="1:14" x14ac:dyDescent="0.3">
      <c r="A16" s="2" t="s">
        <v>23</v>
      </c>
      <c r="B16" s="23">
        <v>169</v>
      </c>
      <c r="C16" s="23">
        <v>132</v>
      </c>
      <c r="D16" s="23">
        <v>37</v>
      </c>
      <c r="L16" s="9"/>
      <c r="M16" s="10"/>
      <c r="N16" s="11"/>
    </row>
    <row r="17" spans="1:14" x14ac:dyDescent="0.3">
      <c r="A17" s="2" t="s">
        <v>24</v>
      </c>
      <c r="B17" s="23">
        <v>165</v>
      </c>
      <c r="C17" s="23">
        <v>130</v>
      </c>
      <c r="D17" s="23">
        <v>35</v>
      </c>
      <c r="F17" s="2"/>
      <c r="L17" s="9"/>
      <c r="M17" s="10"/>
      <c r="N17" s="11"/>
    </row>
    <row r="18" spans="1:14" x14ac:dyDescent="0.3">
      <c r="A18" s="2" t="s">
        <v>25</v>
      </c>
      <c r="B18" s="23">
        <v>172</v>
      </c>
      <c r="C18" s="23">
        <v>124</v>
      </c>
      <c r="D18" s="23">
        <v>48</v>
      </c>
      <c r="F18" s="2"/>
      <c r="L18" s="9"/>
      <c r="M18" s="10"/>
      <c r="N18" s="11"/>
    </row>
    <row r="19" spans="1:14" x14ac:dyDescent="0.3">
      <c r="A19" s="2" t="s">
        <v>26</v>
      </c>
      <c r="B19" s="23">
        <v>181</v>
      </c>
      <c r="C19" s="23">
        <v>119</v>
      </c>
      <c r="D19" s="23">
        <v>62</v>
      </c>
      <c r="F19" s="2"/>
      <c r="L19" s="9"/>
      <c r="M19" s="10"/>
      <c r="N19" s="11"/>
    </row>
    <row r="20" spans="1:14" x14ac:dyDescent="0.3">
      <c r="A20" s="2" t="s">
        <v>27</v>
      </c>
      <c r="B20" s="23">
        <v>179</v>
      </c>
      <c r="C20" s="23">
        <v>129</v>
      </c>
      <c r="D20" s="23">
        <v>50</v>
      </c>
      <c r="F20" s="2"/>
      <c r="L20" s="9"/>
      <c r="M20" s="10"/>
      <c r="N20" s="11"/>
    </row>
    <row r="21" spans="1:14" x14ac:dyDescent="0.3">
      <c r="A21" s="2" t="s">
        <v>28</v>
      </c>
      <c r="B21" s="23">
        <v>168</v>
      </c>
      <c r="C21" s="23">
        <v>125</v>
      </c>
      <c r="D21" s="23">
        <v>43</v>
      </c>
      <c r="F21" s="2"/>
      <c r="L21" s="12"/>
      <c r="M21" s="13"/>
      <c r="N21" s="14"/>
    </row>
    <row r="22" spans="1:14" x14ac:dyDescent="0.3">
      <c r="A22" s="2" t="s">
        <v>29</v>
      </c>
      <c r="B22" s="23">
        <v>173</v>
      </c>
      <c r="C22" s="23">
        <v>133</v>
      </c>
      <c r="D22" s="23">
        <v>40</v>
      </c>
      <c r="F22" s="2"/>
    </row>
    <row r="23" spans="1:14" x14ac:dyDescent="0.3">
      <c r="A23" s="2" t="s">
        <v>30</v>
      </c>
      <c r="B23" s="23">
        <v>174</v>
      </c>
      <c r="C23" s="23">
        <v>124</v>
      </c>
      <c r="D23" s="23">
        <v>50</v>
      </c>
      <c r="F23" s="2"/>
      <c r="J23" s="1" t="s">
        <v>50</v>
      </c>
      <c r="K23" t="s">
        <v>64</v>
      </c>
      <c r="L23" t="s">
        <v>65</v>
      </c>
      <c r="M23" t="s">
        <v>66</v>
      </c>
      <c r="N23" t="s">
        <v>100</v>
      </c>
    </row>
    <row r="24" spans="1:14" x14ac:dyDescent="0.3">
      <c r="A24" s="2" t="s">
        <v>31</v>
      </c>
      <c r="B24" s="23">
        <v>175</v>
      </c>
      <c r="C24" s="23">
        <v>134</v>
      </c>
      <c r="D24" s="23">
        <v>41</v>
      </c>
      <c r="F24" s="2"/>
      <c r="J24" s="2" t="s">
        <v>11</v>
      </c>
      <c r="K24" s="23">
        <v>1437469</v>
      </c>
      <c r="L24" s="23">
        <v>72814</v>
      </c>
      <c r="M24" s="23">
        <v>1719</v>
      </c>
      <c r="N24" s="23">
        <v>313061.95579999982</v>
      </c>
    </row>
    <row r="25" spans="1:14" x14ac:dyDescent="0.3">
      <c r="A25" s="2" t="s">
        <v>32</v>
      </c>
      <c r="B25" s="23">
        <v>179</v>
      </c>
      <c r="C25" s="23">
        <v>135</v>
      </c>
      <c r="D25" s="23">
        <v>44</v>
      </c>
      <c r="F25" s="2"/>
      <c r="J25" s="2" t="s">
        <v>43</v>
      </c>
      <c r="K25" s="23">
        <v>1444410</v>
      </c>
      <c r="L25" s="23">
        <v>71601</v>
      </c>
      <c r="M25" s="23">
        <v>1745</v>
      </c>
      <c r="N25" s="23">
        <v>314803.32719999988</v>
      </c>
    </row>
    <row r="26" spans="1:14" x14ac:dyDescent="0.3">
      <c r="A26" s="2" t="s">
        <v>33</v>
      </c>
      <c r="B26" s="23">
        <v>176</v>
      </c>
      <c r="C26" s="23">
        <v>130</v>
      </c>
      <c r="D26" s="23">
        <v>46</v>
      </c>
      <c r="F26" s="2"/>
      <c r="J26" s="2" t="s">
        <v>44</v>
      </c>
      <c r="K26" s="23">
        <v>1448672</v>
      </c>
      <c r="L26" s="23">
        <v>72311</v>
      </c>
      <c r="M26" s="23">
        <v>1717</v>
      </c>
      <c r="N26" s="23">
        <v>313849.65879999992</v>
      </c>
    </row>
    <row r="27" spans="1:14" x14ac:dyDescent="0.3">
      <c r="A27" s="2" t="s">
        <v>34</v>
      </c>
      <c r="B27" s="23">
        <v>168</v>
      </c>
      <c r="C27" s="23">
        <v>128</v>
      </c>
      <c r="D27" s="23">
        <v>40</v>
      </c>
      <c r="F27" s="2"/>
      <c r="J27" s="2" t="s">
        <v>51</v>
      </c>
      <c r="K27" s="23">
        <v>4330551</v>
      </c>
      <c r="L27" s="23">
        <v>216726</v>
      </c>
      <c r="M27" s="23">
        <v>5181</v>
      </c>
      <c r="N27" s="23">
        <v>941714.94179999968</v>
      </c>
    </row>
    <row r="28" spans="1:14" x14ac:dyDescent="0.3">
      <c r="A28" s="2" t="s">
        <v>35</v>
      </c>
      <c r="B28" s="23">
        <v>175</v>
      </c>
      <c r="C28" s="23">
        <v>122</v>
      </c>
      <c r="D28" s="23">
        <v>53</v>
      </c>
      <c r="F28" s="2"/>
    </row>
    <row r="29" spans="1:14" x14ac:dyDescent="0.3">
      <c r="A29" s="2" t="s">
        <v>36</v>
      </c>
      <c r="B29" s="23">
        <v>163</v>
      </c>
      <c r="C29" s="23">
        <v>108</v>
      </c>
      <c r="D29" s="23">
        <v>55</v>
      </c>
      <c r="F29" s="2"/>
    </row>
    <row r="30" spans="1:14" x14ac:dyDescent="0.3">
      <c r="A30" s="2" t="s">
        <v>37</v>
      </c>
      <c r="B30" s="23">
        <v>179</v>
      </c>
      <c r="C30" s="23">
        <v>131</v>
      </c>
      <c r="D30" s="23">
        <v>48</v>
      </c>
      <c r="F30" s="2"/>
    </row>
    <row r="31" spans="1:14" x14ac:dyDescent="0.3">
      <c r="A31" s="2" t="s">
        <v>38</v>
      </c>
      <c r="B31" s="23">
        <v>196</v>
      </c>
      <c r="C31" s="23">
        <v>113</v>
      </c>
      <c r="D31" s="23">
        <v>83</v>
      </c>
      <c r="F31" s="2"/>
    </row>
    <row r="32" spans="1:14" x14ac:dyDescent="0.3">
      <c r="A32" s="2" t="s">
        <v>39</v>
      </c>
      <c r="B32" s="23">
        <v>158</v>
      </c>
      <c r="C32" s="23">
        <v>125</v>
      </c>
      <c r="D32" s="23">
        <v>33</v>
      </c>
      <c r="F32" s="2"/>
    </row>
    <row r="33" spans="1:12" x14ac:dyDescent="0.3">
      <c r="A33" s="2" t="s">
        <v>40</v>
      </c>
      <c r="B33" s="23">
        <v>166</v>
      </c>
      <c r="C33" s="23">
        <v>122</v>
      </c>
      <c r="D33" s="23">
        <v>44</v>
      </c>
      <c r="F33" s="2"/>
    </row>
    <row r="34" spans="1:12" x14ac:dyDescent="0.3">
      <c r="A34" s="2" t="s">
        <v>51</v>
      </c>
      <c r="B34" s="23">
        <v>5181</v>
      </c>
      <c r="C34" s="23">
        <v>3726</v>
      </c>
      <c r="D34" s="23">
        <v>1455</v>
      </c>
      <c r="F34" s="2"/>
    </row>
    <row r="35" spans="1:12" x14ac:dyDescent="0.3">
      <c r="F35" s="2"/>
    </row>
    <row r="36" spans="1:12" x14ac:dyDescent="0.3">
      <c r="F36" s="2"/>
    </row>
    <row r="37" spans="1:12" x14ac:dyDescent="0.3">
      <c r="A37" s="1" t="s">
        <v>50</v>
      </c>
      <c r="B37" t="s">
        <v>63</v>
      </c>
      <c r="F37" s="2"/>
    </row>
    <row r="38" spans="1:12" x14ac:dyDescent="0.3">
      <c r="A38" s="2" t="s">
        <v>11</v>
      </c>
      <c r="B38" s="23">
        <v>4402</v>
      </c>
      <c r="F38" s="2"/>
    </row>
    <row r="39" spans="1:12" x14ac:dyDescent="0.3">
      <c r="A39" s="2" t="s">
        <v>43</v>
      </c>
      <c r="B39" s="23">
        <v>4477</v>
      </c>
      <c r="F39" s="2"/>
      <c r="G39" s="1" t="s">
        <v>50</v>
      </c>
      <c r="H39" t="s">
        <v>73</v>
      </c>
      <c r="I39" t="s">
        <v>74</v>
      </c>
    </row>
    <row r="40" spans="1:12" x14ac:dyDescent="0.3">
      <c r="A40" s="2" t="s">
        <v>44</v>
      </c>
      <c r="B40" s="23">
        <v>4463</v>
      </c>
      <c r="F40" s="2"/>
      <c r="G40" s="2" t="s">
        <v>11</v>
      </c>
      <c r="H40" s="23">
        <v>194.60249999999999</v>
      </c>
      <c r="I40" s="23">
        <v>3213.9877999999985</v>
      </c>
    </row>
    <row r="41" spans="1:12" x14ac:dyDescent="0.3">
      <c r="A41" s="2" t="s">
        <v>51</v>
      </c>
      <c r="B41" s="23">
        <v>13342</v>
      </c>
      <c r="F41" s="2"/>
      <c r="G41" s="2" t="s">
        <v>43</v>
      </c>
      <c r="H41" s="23">
        <v>199.03049999999993</v>
      </c>
      <c r="I41" s="23">
        <v>3173.23</v>
      </c>
    </row>
    <row r="42" spans="1:12" x14ac:dyDescent="0.3">
      <c r="F42" s="2"/>
      <c r="G42" s="2" t="s">
        <v>44</v>
      </c>
      <c r="H42" s="23">
        <v>196.70640000000003</v>
      </c>
      <c r="I42" s="23">
        <v>3178.9160000000002</v>
      </c>
    </row>
    <row r="43" spans="1:12" x14ac:dyDescent="0.3">
      <c r="F43" s="2"/>
      <c r="G43" s="2" t="s">
        <v>51</v>
      </c>
      <c r="H43" s="23">
        <v>590.33939999999996</v>
      </c>
      <c r="I43" s="23">
        <v>9566.1337999999996</v>
      </c>
    </row>
    <row r="44" spans="1:12" x14ac:dyDescent="0.3">
      <c r="F44" s="2"/>
    </row>
    <row r="45" spans="1:12" x14ac:dyDescent="0.3">
      <c r="F45" s="2"/>
    </row>
    <row r="46" spans="1:12" x14ac:dyDescent="0.3">
      <c r="F46" s="2"/>
      <c r="J46" s="1" t="s">
        <v>50</v>
      </c>
      <c r="K46" t="s">
        <v>70</v>
      </c>
      <c r="L46" t="s">
        <v>69</v>
      </c>
    </row>
    <row r="47" spans="1:12" x14ac:dyDescent="0.3">
      <c r="F47" s="2"/>
      <c r="J47" s="2" t="s">
        <v>11</v>
      </c>
      <c r="K47" s="23">
        <v>1502400</v>
      </c>
      <c r="L47" s="23">
        <v>934000</v>
      </c>
    </row>
    <row r="48" spans="1:12" x14ac:dyDescent="0.3">
      <c r="J48" s="2" t="s">
        <v>43</v>
      </c>
      <c r="K48" s="23">
        <v>1483200</v>
      </c>
      <c r="L48" s="23">
        <v>1018000</v>
      </c>
    </row>
    <row r="49" spans="1:12" x14ac:dyDescent="0.3">
      <c r="J49" s="2" t="s">
        <v>44</v>
      </c>
      <c r="K49" s="23">
        <v>1485600</v>
      </c>
      <c r="L49" s="23">
        <v>958000</v>
      </c>
    </row>
    <row r="50" spans="1:12" x14ac:dyDescent="0.3">
      <c r="J50" s="2" t="s">
        <v>51</v>
      </c>
      <c r="K50" s="23">
        <v>4471200</v>
      </c>
      <c r="L50" s="23">
        <v>2910000</v>
      </c>
    </row>
    <row r="58" spans="1:12" x14ac:dyDescent="0.3">
      <c r="A58" s="1" t="s">
        <v>50</v>
      </c>
      <c r="B58" t="s">
        <v>62</v>
      </c>
      <c r="C58" t="s">
        <v>60</v>
      </c>
      <c r="D58" t="s">
        <v>61</v>
      </c>
    </row>
    <row r="59" spans="1:12" x14ac:dyDescent="0.3">
      <c r="A59" s="2" t="s">
        <v>9</v>
      </c>
      <c r="B59" s="23">
        <v>164</v>
      </c>
      <c r="C59" s="23">
        <v>128</v>
      </c>
      <c r="D59" s="23">
        <v>36</v>
      </c>
      <c r="I59" s="1" t="s">
        <v>50</v>
      </c>
      <c r="J59" t="s">
        <v>75</v>
      </c>
      <c r="K59" t="s">
        <v>71</v>
      </c>
      <c r="L59" t="s">
        <v>72</v>
      </c>
    </row>
    <row r="60" spans="1:12" x14ac:dyDescent="0.3">
      <c r="A60" s="2" t="s">
        <v>12</v>
      </c>
      <c r="B60" s="23">
        <v>163</v>
      </c>
      <c r="C60" s="23">
        <v>130</v>
      </c>
      <c r="D60" s="23">
        <v>33</v>
      </c>
      <c r="I60" s="2" t="s">
        <v>88</v>
      </c>
      <c r="J60" s="23"/>
      <c r="K60" s="23"/>
      <c r="L60" s="23"/>
    </row>
    <row r="61" spans="1:12" x14ac:dyDescent="0.3">
      <c r="A61" s="2" t="s">
        <v>13</v>
      </c>
      <c r="B61" s="23">
        <v>168</v>
      </c>
      <c r="C61" s="23">
        <v>119</v>
      </c>
      <c r="D61" s="23">
        <v>49</v>
      </c>
      <c r="I61" s="3" t="s">
        <v>9</v>
      </c>
      <c r="J61" s="23">
        <v>187</v>
      </c>
      <c r="K61" s="23">
        <v>97</v>
      </c>
      <c r="L61" s="23">
        <v>90</v>
      </c>
    </row>
    <row r="62" spans="1:12" x14ac:dyDescent="0.3">
      <c r="A62" s="2" t="s">
        <v>14</v>
      </c>
      <c r="B62" s="23">
        <v>167</v>
      </c>
      <c r="C62" s="23">
        <v>120</v>
      </c>
      <c r="D62" s="23">
        <v>47</v>
      </c>
      <c r="I62" s="3" t="s">
        <v>12</v>
      </c>
      <c r="J62" s="23">
        <v>191</v>
      </c>
      <c r="K62" s="23">
        <v>71</v>
      </c>
      <c r="L62" s="23">
        <v>120</v>
      </c>
    </row>
    <row r="63" spans="1:12" x14ac:dyDescent="0.3">
      <c r="A63" s="2" t="s">
        <v>15</v>
      </c>
      <c r="B63" s="23">
        <v>159</v>
      </c>
      <c r="C63" s="23">
        <v>120</v>
      </c>
      <c r="D63" s="23">
        <v>39</v>
      </c>
      <c r="I63" s="3" t="s">
        <v>13</v>
      </c>
      <c r="J63" s="23">
        <v>173</v>
      </c>
      <c r="K63" s="23">
        <v>97</v>
      </c>
      <c r="L63" s="23">
        <v>76</v>
      </c>
    </row>
    <row r="64" spans="1:12" x14ac:dyDescent="0.3">
      <c r="A64" s="2" t="s">
        <v>16</v>
      </c>
      <c r="B64" s="23">
        <v>168</v>
      </c>
      <c r="C64" s="23">
        <v>120</v>
      </c>
      <c r="D64" s="23">
        <v>48</v>
      </c>
      <c r="I64" s="3" t="s">
        <v>14</v>
      </c>
      <c r="J64" s="23">
        <v>176</v>
      </c>
      <c r="K64" s="23">
        <v>82</v>
      </c>
      <c r="L64" s="23">
        <v>94</v>
      </c>
    </row>
    <row r="65" spans="1:12" x14ac:dyDescent="0.3">
      <c r="A65" s="2" t="s">
        <v>17</v>
      </c>
      <c r="B65" s="23">
        <v>179</v>
      </c>
      <c r="C65" s="23">
        <v>105</v>
      </c>
      <c r="D65" s="23">
        <v>74</v>
      </c>
      <c r="I65" s="3" t="s">
        <v>15</v>
      </c>
      <c r="J65" s="23">
        <v>193</v>
      </c>
      <c r="K65" s="23">
        <v>90</v>
      </c>
      <c r="L65" s="23">
        <v>103</v>
      </c>
    </row>
    <row r="66" spans="1:12" x14ac:dyDescent="0.3">
      <c r="A66" s="2" t="s">
        <v>18</v>
      </c>
      <c r="B66" s="23">
        <v>184</v>
      </c>
      <c r="C66" s="23">
        <v>138</v>
      </c>
      <c r="D66" s="23">
        <v>46</v>
      </c>
      <c r="I66" s="3" t="s">
        <v>16</v>
      </c>
      <c r="J66" s="23">
        <v>178</v>
      </c>
      <c r="K66" s="23">
        <v>85</v>
      </c>
      <c r="L66" s="23">
        <v>93</v>
      </c>
    </row>
    <row r="67" spans="1:12" x14ac:dyDescent="0.3">
      <c r="A67" s="2" t="s">
        <v>19</v>
      </c>
      <c r="B67" s="23">
        <v>188</v>
      </c>
      <c r="C67" s="23">
        <v>118</v>
      </c>
      <c r="D67" s="23">
        <v>70</v>
      </c>
      <c r="I67" s="3" t="s">
        <v>17</v>
      </c>
      <c r="J67" s="23">
        <v>204</v>
      </c>
      <c r="K67" s="23">
        <v>81</v>
      </c>
      <c r="L67" s="23">
        <v>123</v>
      </c>
    </row>
    <row r="68" spans="1:12" x14ac:dyDescent="0.3">
      <c r="A68" s="2" t="s">
        <v>20</v>
      </c>
      <c r="B68" s="23">
        <v>188</v>
      </c>
      <c r="C68" s="23">
        <v>126</v>
      </c>
      <c r="D68" s="23">
        <v>62</v>
      </c>
      <c r="I68" s="2" t="s">
        <v>89</v>
      </c>
      <c r="J68" s="23"/>
      <c r="K68" s="23"/>
      <c r="L68" s="23"/>
    </row>
    <row r="69" spans="1:12" x14ac:dyDescent="0.3">
      <c r="A69" s="2" t="s">
        <v>21</v>
      </c>
      <c r="B69" s="23">
        <v>172</v>
      </c>
      <c r="C69" s="23">
        <v>119</v>
      </c>
      <c r="D69" s="23">
        <v>53</v>
      </c>
      <c r="I69" s="3" t="s">
        <v>18</v>
      </c>
      <c r="J69" s="23">
        <v>181</v>
      </c>
      <c r="K69" s="23">
        <v>87</v>
      </c>
      <c r="L69" s="23">
        <v>94</v>
      </c>
    </row>
    <row r="70" spans="1:12" x14ac:dyDescent="0.3">
      <c r="A70" s="2" t="s">
        <v>22</v>
      </c>
      <c r="B70" s="23">
        <v>165</v>
      </c>
      <c r="C70" s="23">
        <v>119</v>
      </c>
      <c r="D70" s="23">
        <v>46</v>
      </c>
      <c r="I70" s="3" t="s">
        <v>19</v>
      </c>
      <c r="J70" s="23">
        <v>164</v>
      </c>
      <c r="K70" s="23">
        <v>86</v>
      </c>
      <c r="L70" s="23">
        <v>78</v>
      </c>
    </row>
    <row r="71" spans="1:12" x14ac:dyDescent="0.3">
      <c r="A71" s="2" t="s">
        <v>23</v>
      </c>
      <c r="B71" s="23">
        <v>169</v>
      </c>
      <c r="C71" s="23">
        <v>132</v>
      </c>
      <c r="D71" s="23">
        <v>37</v>
      </c>
      <c r="I71" s="3" t="s">
        <v>20</v>
      </c>
      <c r="J71" s="23">
        <v>167</v>
      </c>
      <c r="K71" s="23">
        <v>84</v>
      </c>
      <c r="L71" s="23">
        <v>83</v>
      </c>
    </row>
    <row r="72" spans="1:12" x14ac:dyDescent="0.3">
      <c r="A72" s="2" t="s">
        <v>24</v>
      </c>
      <c r="B72" s="23">
        <v>165</v>
      </c>
      <c r="C72" s="23">
        <v>130</v>
      </c>
      <c r="D72" s="23">
        <v>35</v>
      </c>
      <c r="I72" s="3" t="s">
        <v>21</v>
      </c>
      <c r="J72" s="23">
        <v>149</v>
      </c>
      <c r="K72" s="23">
        <v>96</v>
      </c>
      <c r="L72" s="23">
        <v>53</v>
      </c>
    </row>
    <row r="73" spans="1:12" x14ac:dyDescent="0.3">
      <c r="A73" s="2" t="s">
        <v>25</v>
      </c>
      <c r="B73" s="23">
        <v>172</v>
      </c>
      <c r="C73" s="23">
        <v>124</v>
      </c>
      <c r="D73" s="23">
        <v>48</v>
      </c>
      <c r="I73" s="3" t="s">
        <v>22</v>
      </c>
      <c r="J73" s="23">
        <v>173</v>
      </c>
      <c r="K73" s="23">
        <v>77</v>
      </c>
      <c r="L73" s="23">
        <v>96</v>
      </c>
    </row>
    <row r="74" spans="1:12" x14ac:dyDescent="0.3">
      <c r="A74" s="2" t="s">
        <v>26</v>
      </c>
      <c r="B74" s="23">
        <v>181</v>
      </c>
      <c r="C74" s="23">
        <v>119</v>
      </c>
      <c r="D74" s="23">
        <v>62</v>
      </c>
      <c r="I74" s="3" t="s">
        <v>23</v>
      </c>
      <c r="J74" s="23">
        <v>157</v>
      </c>
      <c r="K74" s="23">
        <v>90</v>
      </c>
      <c r="L74" s="23">
        <v>67</v>
      </c>
    </row>
    <row r="75" spans="1:12" x14ac:dyDescent="0.3">
      <c r="A75" s="2" t="s">
        <v>27</v>
      </c>
      <c r="B75" s="23">
        <v>179</v>
      </c>
      <c r="C75" s="23">
        <v>129</v>
      </c>
      <c r="D75" s="23">
        <v>50</v>
      </c>
      <c r="I75" s="3" t="s">
        <v>24</v>
      </c>
      <c r="J75" s="23">
        <v>169</v>
      </c>
      <c r="K75" s="23">
        <v>90</v>
      </c>
      <c r="L75" s="23">
        <v>79</v>
      </c>
    </row>
    <row r="76" spans="1:12" x14ac:dyDescent="0.3">
      <c r="A76" s="2" t="s">
        <v>28</v>
      </c>
      <c r="B76" s="23">
        <v>168</v>
      </c>
      <c r="C76" s="23">
        <v>125</v>
      </c>
      <c r="D76" s="23">
        <v>43</v>
      </c>
      <c r="I76" s="2" t="s">
        <v>90</v>
      </c>
      <c r="J76" s="23"/>
      <c r="K76" s="23"/>
      <c r="L76" s="23"/>
    </row>
    <row r="77" spans="1:12" x14ac:dyDescent="0.3">
      <c r="A77" s="2" t="s">
        <v>29</v>
      </c>
      <c r="B77" s="23">
        <v>173</v>
      </c>
      <c r="C77" s="23">
        <v>133</v>
      </c>
      <c r="D77" s="23">
        <v>40</v>
      </c>
      <c r="I77" s="3" t="s">
        <v>25</v>
      </c>
      <c r="J77" s="23">
        <v>194</v>
      </c>
      <c r="K77" s="23">
        <v>102</v>
      </c>
      <c r="L77" s="23">
        <v>92</v>
      </c>
    </row>
    <row r="78" spans="1:12" x14ac:dyDescent="0.3">
      <c r="A78" s="2" t="s">
        <v>30</v>
      </c>
      <c r="B78" s="23">
        <v>174</v>
      </c>
      <c r="C78" s="23">
        <v>124</v>
      </c>
      <c r="D78" s="23">
        <v>50</v>
      </c>
      <c r="I78" s="3" t="s">
        <v>26</v>
      </c>
      <c r="J78" s="23">
        <v>148</v>
      </c>
      <c r="K78" s="23">
        <v>96</v>
      </c>
      <c r="L78" s="23">
        <v>52</v>
      </c>
    </row>
    <row r="79" spans="1:12" x14ac:dyDescent="0.3">
      <c r="A79" s="2" t="s">
        <v>31</v>
      </c>
      <c r="B79" s="23">
        <v>175</v>
      </c>
      <c r="C79" s="23">
        <v>134</v>
      </c>
      <c r="D79" s="23">
        <v>41</v>
      </c>
      <c r="I79" s="3" t="s">
        <v>27</v>
      </c>
      <c r="J79" s="23">
        <v>191</v>
      </c>
      <c r="K79" s="23">
        <v>86</v>
      </c>
      <c r="L79" s="23">
        <v>105</v>
      </c>
    </row>
    <row r="80" spans="1:12" x14ac:dyDescent="0.3">
      <c r="A80" s="2" t="s">
        <v>32</v>
      </c>
      <c r="B80" s="23">
        <v>179</v>
      </c>
      <c r="C80" s="23">
        <v>135</v>
      </c>
      <c r="D80" s="23">
        <v>44</v>
      </c>
      <c r="I80" s="3" t="s">
        <v>28</v>
      </c>
      <c r="J80" s="23">
        <v>161</v>
      </c>
      <c r="K80" s="23">
        <v>84</v>
      </c>
      <c r="L80" s="23">
        <v>77</v>
      </c>
    </row>
    <row r="81" spans="1:12" x14ac:dyDescent="0.3">
      <c r="A81" s="2" t="s">
        <v>33</v>
      </c>
      <c r="B81" s="23">
        <v>176</v>
      </c>
      <c r="C81" s="23">
        <v>130</v>
      </c>
      <c r="D81" s="23">
        <v>46</v>
      </c>
      <c r="I81" s="3" t="s">
        <v>29</v>
      </c>
      <c r="J81" s="23">
        <v>183</v>
      </c>
      <c r="K81" s="23">
        <v>85</v>
      </c>
      <c r="L81" s="23">
        <v>98</v>
      </c>
    </row>
    <row r="82" spans="1:12" x14ac:dyDescent="0.3">
      <c r="A82" s="2" t="s">
        <v>34</v>
      </c>
      <c r="B82" s="23">
        <v>168</v>
      </c>
      <c r="C82" s="23">
        <v>128</v>
      </c>
      <c r="D82" s="23">
        <v>40</v>
      </c>
      <c r="I82" s="3" t="s">
        <v>30</v>
      </c>
      <c r="J82" s="23">
        <v>159</v>
      </c>
      <c r="K82" s="23">
        <v>86</v>
      </c>
      <c r="L82" s="23">
        <v>73</v>
      </c>
    </row>
    <row r="83" spans="1:12" x14ac:dyDescent="0.3">
      <c r="A83" s="2" t="s">
        <v>35</v>
      </c>
      <c r="B83" s="23">
        <v>175</v>
      </c>
      <c r="C83" s="23">
        <v>122</v>
      </c>
      <c r="D83" s="23">
        <v>53</v>
      </c>
      <c r="I83" s="3" t="s">
        <v>31</v>
      </c>
      <c r="J83" s="23">
        <v>164</v>
      </c>
      <c r="K83" s="23">
        <v>99</v>
      </c>
      <c r="L83" s="23">
        <v>65</v>
      </c>
    </row>
    <row r="84" spans="1:12" x14ac:dyDescent="0.3">
      <c r="A84" s="2" t="s">
        <v>36</v>
      </c>
      <c r="B84" s="23">
        <v>163</v>
      </c>
      <c r="C84" s="23">
        <v>108</v>
      </c>
      <c r="D84" s="23">
        <v>55</v>
      </c>
      <c r="I84" s="2" t="s">
        <v>91</v>
      </c>
      <c r="J84" s="23"/>
      <c r="K84" s="23"/>
      <c r="L84" s="23"/>
    </row>
    <row r="85" spans="1:12" x14ac:dyDescent="0.3">
      <c r="A85" s="2" t="s">
        <v>37</v>
      </c>
      <c r="B85" s="23">
        <v>179</v>
      </c>
      <c r="C85" s="23">
        <v>131</v>
      </c>
      <c r="D85" s="23">
        <v>48</v>
      </c>
      <c r="I85" s="3" t="s">
        <v>32</v>
      </c>
      <c r="J85" s="23">
        <v>178</v>
      </c>
      <c r="K85" s="23">
        <v>94</v>
      </c>
      <c r="L85" s="23">
        <v>84</v>
      </c>
    </row>
    <row r="86" spans="1:12" x14ac:dyDescent="0.3">
      <c r="A86" s="2" t="s">
        <v>38</v>
      </c>
      <c r="B86" s="23">
        <v>196</v>
      </c>
      <c r="C86" s="23">
        <v>113</v>
      </c>
      <c r="D86" s="23">
        <v>83</v>
      </c>
      <c r="I86" s="3" t="s">
        <v>33</v>
      </c>
      <c r="J86" s="23">
        <v>166</v>
      </c>
      <c r="K86" s="23">
        <v>86</v>
      </c>
      <c r="L86" s="23">
        <v>80</v>
      </c>
    </row>
    <row r="87" spans="1:12" x14ac:dyDescent="0.3">
      <c r="A87" s="2" t="s">
        <v>39</v>
      </c>
      <c r="B87" s="23">
        <v>158</v>
      </c>
      <c r="C87" s="23">
        <v>125</v>
      </c>
      <c r="D87" s="23">
        <v>33</v>
      </c>
      <c r="I87" s="3" t="s">
        <v>34</v>
      </c>
      <c r="J87" s="23">
        <v>165</v>
      </c>
      <c r="K87" s="23">
        <v>87</v>
      </c>
      <c r="L87" s="23">
        <v>78</v>
      </c>
    </row>
    <row r="88" spans="1:12" x14ac:dyDescent="0.3">
      <c r="A88" s="2" t="s">
        <v>40</v>
      </c>
      <c r="B88" s="23">
        <v>166</v>
      </c>
      <c r="C88" s="23">
        <v>122</v>
      </c>
      <c r="D88" s="23">
        <v>44</v>
      </c>
      <c r="I88" s="3" t="s">
        <v>35</v>
      </c>
      <c r="J88" s="23">
        <v>183</v>
      </c>
      <c r="K88" s="23">
        <v>83</v>
      </c>
      <c r="L88" s="23">
        <v>100</v>
      </c>
    </row>
    <row r="89" spans="1:12" x14ac:dyDescent="0.3">
      <c r="A89" s="2" t="s">
        <v>51</v>
      </c>
      <c r="B89" s="23">
        <v>5181</v>
      </c>
      <c r="C89" s="23">
        <v>3726</v>
      </c>
      <c r="D89" s="23">
        <v>1455</v>
      </c>
      <c r="I89" s="3" t="s">
        <v>36</v>
      </c>
      <c r="J89" s="23">
        <v>167</v>
      </c>
      <c r="K89" s="23">
        <v>73</v>
      </c>
      <c r="L89" s="23">
        <v>94</v>
      </c>
    </row>
    <row r="90" spans="1:12" x14ac:dyDescent="0.3">
      <c r="I90" s="3" t="s">
        <v>37</v>
      </c>
      <c r="J90" s="23">
        <v>182</v>
      </c>
      <c r="K90" s="23">
        <v>90</v>
      </c>
      <c r="L90" s="23">
        <v>92</v>
      </c>
    </row>
    <row r="91" spans="1:12" x14ac:dyDescent="0.3">
      <c r="I91" s="3" t="s">
        <v>38</v>
      </c>
      <c r="J91" s="23">
        <v>172</v>
      </c>
      <c r="K91" s="23">
        <v>92</v>
      </c>
      <c r="L91" s="23">
        <v>80</v>
      </c>
    </row>
    <row r="92" spans="1:12" x14ac:dyDescent="0.3">
      <c r="I92" s="2" t="s">
        <v>92</v>
      </c>
      <c r="J92" s="23"/>
      <c r="K92" s="23"/>
      <c r="L92" s="23"/>
    </row>
    <row r="93" spans="1:12" x14ac:dyDescent="0.3">
      <c r="I93" s="3" t="s">
        <v>39</v>
      </c>
      <c r="J93" s="23">
        <v>189</v>
      </c>
      <c r="K93" s="23">
        <v>86</v>
      </c>
      <c r="L93" s="23">
        <v>103</v>
      </c>
    </row>
    <row r="94" spans="1:12" x14ac:dyDescent="0.3">
      <c r="I94" s="3" t="s">
        <v>40</v>
      </c>
      <c r="J94" s="23">
        <v>188</v>
      </c>
      <c r="K94" s="23">
        <v>88</v>
      </c>
      <c r="L94" s="23">
        <v>100</v>
      </c>
    </row>
    <row r="95" spans="1:12" x14ac:dyDescent="0.3">
      <c r="I95" s="2" t="s">
        <v>51</v>
      </c>
      <c r="J95" s="23">
        <v>5252</v>
      </c>
      <c r="K95" s="23">
        <v>2630</v>
      </c>
      <c r="L95" s="23">
        <v>2622</v>
      </c>
    </row>
    <row r="99" spans="1:15" x14ac:dyDescent="0.3">
      <c r="F99" s="1" t="s">
        <v>50</v>
      </c>
      <c r="G99" t="s">
        <v>95</v>
      </c>
      <c r="H99" t="s">
        <v>52</v>
      </c>
      <c r="K99" s="1" t="s">
        <v>50</v>
      </c>
      <c r="L99" t="s">
        <v>52</v>
      </c>
      <c r="M99" t="s">
        <v>95</v>
      </c>
    </row>
    <row r="100" spans="1:15" x14ac:dyDescent="0.3">
      <c r="A100" s="1" t="s">
        <v>50</v>
      </c>
      <c r="B100" t="s">
        <v>95</v>
      </c>
      <c r="F100" s="2" t="s">
        <v>42</v>
      </c>
      <c r="G100">
        <v>312545.25449999986</v>
      </c>
      <c r="H100">
        <v>2444000</v>
      </c>
      <c r="I100">
        <f>GETPIVOTDATA("Sum of Total_Revenue",$F$99,"Campaign_Name","LookalikeAudience")-GETPIVOTDATA("Sum of budget",$F$99,"Campaign_Name","LookalikeAudience")</f>
        <v>2131454.7455000002</v>
      </c>
      <c r="K100" s="2" t="s">
        <v>45</v>
      </c>
      <c r="L100">
        <v>4255600</v>
      </c>
      <c r="M100">
        <v>390133.61799999996</v>
      </c>
      <c r="N100">
        <f>GETPIVOTDATA("Sum of Total_Revenue",$K$99,"Campaign_Name","Campaign A")-GETPIVOTDATA("Sum of budget",$K$99,"Campaign_Name","Campaign A")</f>
        <v>3865466.3820000002</v>
      </c>
    </row>
    <row r="101" spans="1:15" x14ac:dyDescent="0.3">
      <c r="A101" s="2" t="s">
        <v>42</v>
      </c>
      <c r="B101">
        <v>312545.25449999986</v>
      </c>
      <c r="F101" s="2" t="s">
        <v>41</v>
      </c>
      <c r="G101">
        <v>316786.40000000002</v>
      </c>
      <c r="H101">
        <v>2491200</v>
      </c>
      <c r="I101">
        <f>GETPIVOTDATA("Sum of Total_Revenue",$F$99,"Campaign_Name","OpenAudience")-GETPIVOTDATA("Sum of budget",$F$99,"Campaign_Name","OpenAudience")</f>
        <v>2174413.6</v>
      </c>
      <c r="K101" s="2" t="s">
        <v>47</v>
      </c>
      <c r="L101">
        <v>4144400</v>
      </c>
      <c r="M101">
        <v>392472.0197</v>
      </c>
      <c r="N101">
        <f>GETPIVOTDATA("Sum of Total_Revenue",$K$99,"Campaign_Name","Campaign B")-GETPIVOTDATA("Sum of budget",$K$99,"Campaign_Name","Campaign B")</f>
        <v>3751927.9802999999</v>
      </c>
    </row>
    <row r="102" spans="1:15" x14ac:dyDescent="0.3">
      <c r="A102" s="2" t="s">
        <v>41</v>
      </c>
      <c r="B102">
        <v>316786.40000000002</v>
      </c>
      <c r="F102" s="2" t="s">
        <v>10</v>
      </c>
      <c r="G102">
        <v>312383.28730000008</v>
      </c>
      <c r="H102">
        <v>2446000</v>
      </c>
      <c r="I102">
        <f>GETPIVOTDATA("Sum of Total_Revenue",$F$99,"Campaign_Name","Retargeting")-GETPIVOTDATA("Sum of budget",$F$99,"Campaign_Name","Retargeting")</f>
        <v>2133616.7127</v>
      </c>
      <c r="K102" s="2" t="s">
        <v>51</v>
      </c>
      <c r="L102">
        <v>8400000</v>
      </c>
      <c r="M102">
        <v>782605.63769999996</v>
      </c>
      <c r="N102">
        <f>SUM(N100:N101)</f>
        <v>7617394.3623000002</v>
      </c>
    </row>
    <row r="103" spans="1:15" x14ac:dyDescent="0.3">
      <c r="A103" s="2" t="s">
        <v>10</v>
      </c>
      <c r="B103">
        <v>312383.28730000008</v>
      </c>
      <c r="F103" s="2" t="s">
        <v>51</v>
      </c>
      <c r="G103">
        <v>941714.94180000003</v>
      </c>
      <c r="H103">
        <v>7381200</v>
      </c>
      <c r="I103">
        <f>SUM(I100:I102)</f>
        <v>6439485.0581999999</v>
      </c>
    </row>
    <row r="104" spans="1:15" x14ac:dyDescent="0.3">
      <c r="A104" s="2" t="s">
        <v>51</v>
      </c>
      <c r="B104">
        <v>941714.94180000003</v>
      </c>
    </row>
    <row r="106" spans="1:15" x14ac:dyDescent="0.3">
      <c r="F106" s="1" t="s">
        <v>50</v>
      </c>
      <c r="G106" t="s">
        <v>76</v>
      </c>
      <c r="H106" t="s">
        <v>97</v>
      </c>
      <c r="I106" t="s">
        <v>63</v>
      </c>
      <c r="J106" t="s">
        <v>98</v>
      </c>
    </row>
    <row r="107" spans="1:15" x14ac:dyDescent="0.3">
      <c r="F107" s="2" t="s">
        <v>42</v>
      </c>
      <c r="G107">
        <v>1728</v>
      </c>
      <c r="H107">
        <v>53.333333330000002</v>
      </c>
      <c r="I107">
        <v>4465</v>
      </c>
      <c r="J107">
        <v>569.88042809299975</v>
      </c>
      <c r="K107" s="1" t="s">
        <v>50</v>
      </c>
      <c r="L107" t="s">
        <v>93</v>
      </c>
      <c r="M107" t="s">
        <v>96</v>
      </c>
      <c r="N107" t="s">
        <v>63</v>
      </c>
      <c r="O107" t="s">
        <v>99</v>
      </c>
    </row>
    <row r="108" spans="1:15" x14ac:dyDescent="0.3">
      <c r="F108" s="2" t="s">
        <v>41</v>
      </c>
      <c r="G108">
        <v>1730</v>
      </c>
      <c r="H108">
        <v>53.333333330000002</v>
      </c>
      <c r="I108">
        <v>4443</v>
      </c>
      <c r="J108">
        <v>558.79494072600005</v>
      </c>
      <c r="K108" s="2" t="s">
        <v>45</v>
      </c>
      <c r="L108">
        <v>2653</v>
      </c>
      <c r="M108">
        <v>73.07692308</v>
      </c>
      <c r="N108">
        <v>5311</v>
      </c>
      <c r="O108">
        <v>7.5991189429999997</v>
      </c>
    </row>
    <row r="109" spans="1:15" x14ac:dyDescent="0.3">
      <c r="F109" s="2" t="s">
        <v>10</v>
      </c>
      <c r="G109">
        <v>1723</v>
      </c>
      <c r="H109">
        <v>51.111111109999996</v>
      </c>
      <c r="I109">
        <v>4434</v>
      </c>
      <c r="J109">
        <v>543.45639372800008</v>
      </c>
      <c r="K109" s="2" t="s">
        <v>47</v>
      </c>
      <c r="L109">
        <v>2599</v>
      </c>
      <c r="M109">
        <v>78</v>
      </c>
      <c r="N109">
        <v>5396</v>
      </c>
      <c r="O109">
        <v>7.6411960130000001</v>
      </c>
    </row>
    <row r="110" spans="1:15" x14ac:dyDescent="0.3">
      <c r="F110" s="2" t="s">
        <v>51</v>
      </c>
      <c r="G110">
        <v>5181</v>
      </c>
      <c r="H110">
        <v>53.333333330000002</v>
      </c>
      <c r="I110">
        <v>13342</v>
      </c>
      <c r="J110">
        <v>1672.1317625470015</v>
      </c>
      <c r="K110" s="2" t="s">
        <v>51</v>
      </c>
      <c r="L110">
        <v>5252</v>
      </c>
      <c r="M110">
        <v>78</v>
      </c>
      <c r="N110">
        <v>10707</v>
      </c>
      <c r="O110">
        <v>7.6411960130000001</v>
      </c>
    </row>
  </sheetData>
  <pageMargins left="0.7" right="0.7" top="0.75" bottom="0.75" header="0.3" footer="0.3"/>
  <drawing r:id="rId14"/>
  <extLst>
    <ext xmlns:x14="http://schemas.microsoft.com/office/spreadsheetml/2009/9/main" uri="{A8765BA9-456A-4dab-B4F3-ACF838C121DE}">
      <x14:slicerList>
        <x14:slicer r:id="rId1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F9"/>
  <sheetViews>
    <sheetView tabSelected="1" workbookViewId="0">
      <selection activeCell="G28" sqref="G28"/>
    </sheetView>
  </sheetViews>
  <sheetFormatPr defaultRowHeight="14.4" x14ac:dyDescent="0.3"/>
  <cols>
    <col min="1" max="1" width="12.5546875" customWidth="1"/>
    <col min="2" max="2" width="20.21875" bestFit="1" customWidth="1"/>
    <col min="5" max="5" width="12.5546875" bestFit="1" customWidth="1"/>
    <col min="6" max="6" width="20.21875" bestFit="1" customWidth="1"/>
  </cols>
  <sheetData>
    <row r="3" spans="1:6" x14ac:dyDescent="0.3">
      <c r="A3" s="1" t="s">
        <v>50</v>
      </c>
      <c r="B3" t="s">
        <v>52</v>
      </c>
      <c r="E3" s="1" t="s">
        <v>50</v>
      </c>
      <c r="F3" t="s">
        <v>52</v>
      </c>
    </row>
    <row r="4" spans="1:6" x14ac:dyDescent="0.3">
      <c r="A4" s="2" t="s">
        <v>55</v>
      </c>
      <c r="B4">
        <v>1662400</v>
      </c>
      <c r="E4" s="2" t="s">
        <v>55</v>
      </c>
      <c r="F4" s="23">
        <v>1662400</v>
      </c>
    </row>
    <row r="5" spans="1:6" x14ac:dyDescent="0.3">
      <c r="A5" s="2" t="s">
        <v>56</v>
      </c>
      <c r="B5">
        <v>1756400</v>
      </c>
      <c r="E5" s="2" t="s">
        <v>56</v>
      </c>
      <c r="F5" s="23">
        <v>1756400</v>
      </c>
    </row>
    <row r="6" spans="1:6" x14ac:dyDescent="0.3">
      <c r="A6" s="2" t="s">
        <v>57</v>
      </c>
      <c r="B6">
        <v>1733600</v>
      </c>
      <c r="E6" s="2" t="s">
        <v>57</v>
      </c>
      <c r="F6" s="23">
        <v>1733600</v>
      </c>
    </row>
    <row r="7" spans="1:6" x14ac:dyDescent="0.3">
      <c r="A7" s="2" t="s">
        <v>58</v>
      </c>
      <c r="B7">
        <v>1778400</v>
      </c>
      <c r="E7" s="2" t="s">
        <v>58</v>
      </c>
      <c r="F7" s="23">
        <v>1778400</v>
      </c>
    </row>
    <row r="8" spans="1:6" x14ac:dyDescent="0.3">
      <c r="A8" s="2" t="s">
        <v>59</v>
      </c>
      <c r="B8">
        <v>450400</v>
      </c>
      <c r="E8" s="2" t="s">
        <v>59</v>
      </c>
      <c r="F8" s="23">
        <v>450400</v>
      </c>
    </row>
    <row r="9" spans="1:6" x14ac:dyDescent="0.3">
      <c r="A9" s="2" t="s">
        <v>51</v>
      </c>
      <c r="B9">
        <v>7381200</v>
      </c>
      <c r="E9" s="2" t="s">
        <v>51</v>
      </c>
      <c r="F9" s="23">
        <v>7381200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P38"/>
  <sheetViews>
    <sheetView topLeftCell="B1" workbookViewId="0">
      <selection activeCell="D31" sqref="D31"/>
    </sheetView>
  </sheetViews>
  <sheetFormatPr defaultRowHeight="14.4" x14ac:dyDescent="0.3"/>
  <cols>
    <col min="1" max="1" width="12.5546875" customWidth="1"/>
    <col min="2" max="2" width="7.21875" customWidth="1"/>
    <col min="3" max="3" width="12.5546875" bestFit="1" customWidth="1"/>
    <col min="4" max="4" width="15.77734375" customWidth="1"/>
    <col min="5" max="5" width="16.77734375" customWidth="1"/>
    <col min="6" max="6" width="9.44140625" customWidth="1"/>
    <col min="7" max="7" width="12" customWidth="1"/>
    <col min="9" max="9" width="12.5546875" bestFit="1" customWidth="1"/>
    <col min="10" max="10" width="11.6640625" customWidth="1"/>
    <col min="11" max="11" width="10.5546875" customWidth="1"/>
    <col min="12" max="12" width="11" bestFit="1" customWidth="1"/>
    <col min="14" max="14" width="12.5546875" customWidth="1"/>
    <col min="15" max="15" width="26.5546875" customWidth="1"/>
    <col min="16" max="16" width="27" bestFit="1" customWidth="1"/>
  </cols>
  <sheetData>
    <row r="2" spans="1:16" x14ac:dyDescent="0.3">
      <c r="A2" s="1" t="s">
        <v>50</v>
      </c>
      <c r="B2" t="s">
        <v>81</v>
      </c>
      <c r="I2" s="1" t="s">
        <v>50</v>
      </c>
      <c r="J2" t="s">
        <v>83</v>
      </c>
      <c r="K2" t="s">
        <v>82</v>
      </c>
      <c r="L2" t="s">
        <v>80</v>
      </c>
    </row>
    <row r="3" spans="1:16" x14ac:dyDescent="0.3">
      <c r="A3" s="2" t="s">
        <v>46</v>
      </c>
      <c r="B3" s="23">
        <v>3569</v>
      </c>
      <c r="I3" s="2" t="s">
        <v>46</v>
      </c>
      <c r="J3" s="23">
        <v>124.0578</v>
      </c>
      <c r="K3" s="23">
        <v>2191.1229999999996</v>
      </c>
      <c r="L3" s="23">
        <v>4611.3038999999999</v>
      </c>
      <c r="N3" s="1" t="s">
        <v>50</v>
      </c>
      <c r="O3" t="s">
        <v>84</v>
      </c>
      <c r="P3" t="s">
        <v>85</v>
      </c>
    </row>
    <row r="4" spans="1:16" x14ac:dyDescent="0.3">
      <c r="A4" s="2" t="s">
        <v>48</v>
      </c>
      <c r="B4" s="23">
        <v>3561</v>
      </c>
      <c r="I4" s="2" t="s">
        <v>48</v>
      </c>
      <c r="J4" s="23">
        <v>122.71089999999998</v>
      </c>
      <c r="K4" s="23">
        <v>2196.96</v>
      </c>
      <c r="L4" s="23">
        <v>4572.3505999999998</v>
      </c>
      <c r="N4" s="2" t="s">
        <v>46</v>
      </c>
      <c r="O4" s="23">
        <v>1032000</v>
      </c>
      <c r="P4" s="23">
        <v>1774000</v>
      </c>
    </row>
    <row r="5" spans="1:16" x14ac:dyDescent="0.3">
      <c r="A5" s="2" t="s">
        <v>49</v>
      </c>
      <c r="B5" s="23">
        <v>3577</v>
      </c>
      <c r="I5" s="2" t="s">
        <v>49</v>
      </c>
      <c r="J5" s="23">
        <v>120.93700000000003</v>
      </c>
      <c r="K5" s="23">
        <v>2148.8263000000002</v>
      </c>
      <c r="L5" s="23">
        <v>4509.2907999999998</v>
      </c>
      <c r="N5" s="2" t="s">
        <v>48</v>
      </c>
      <c r="O5" s="23">
        <v>1063200</v>
      </c>
      <c r="P5" s="23">
        <v>1738000</v>
      </c>
    </row>
    <row r="6" spans="1:16" x14ac:dyDescent="0.3">
      <c r="A6" s="2" t="s">
        <v>51</v>
      </c>
      <c r="B6" s="23">
        <v>10707</v>
      </c>
      <c r="I6" s="2" t="s">
        <v>51</v>
      </c>
      <c r="J6" s="23">
        <v>367.70569999999998</v>
      </c>
      <c r="K6" s="23">
        <v>6536.9092999999993</v>
      </c>
      <c r="L6" s="23">
        <v>13692.945299999999</v>
      </c>
      <c r="N6" s="2" t="s">
        <v>49</v>
      </c>
      <c r="O6" s="23">
        <v>1060800</v>
      </c>
      <c r="P6" s="23">
        <v>1732000</v>
      </c>
    </row>
    <row r="7" spans="1:16" x14ac:dyDescent="0.3">
      <c r="N7" s="2" t="s">
        <v>51</v>
      </c>
      <c r="O7" s="23">
        <v>3156000</v>
      </c>
      <c r="P7" s="23">
        <v>5244000</v>
      </c>
    </row>
    <row r="22" spans="1:7" x14ac:dyDescent="0.3">
      <c r="C22" s="1" t="s">
        <v>50</v>
      </c>
      <c r="D22" t="s">
        <v>77</v>
      </c>
      <c r="E22" t="s">
        <v>78</v>
      </c>
      <c r="F22" t="s">
        <v>79</v>
      </c>
      <c r="G22" t="s">
        <v>100</v>
      </c>
    </row>
    <row r="23" spans="1:7" x14ac:dyDescent="0.3">
      <c r="C23" s="2" t="s">
        <v>46</v>
      </c>
      <c r="D23" s="23">
        <v>1209432</v>
      </c>
      <c r="E23" s="23">
        <v>62793</v>
      </c>
      <c r="F23" s="23">
        <v>1747</v>
      </c>
      <c r="G23" s="23">
        <v>262559.54650000005</v>
      </c>
    </row>
    <row r="24" spans="1:7" x14ac:dyDescent="0.3">
      <c r="C24" s="2" t="s">
        <v>48</v>
      </c>
      <c r="D24" s="23">
        <v>1236201</v>
      </c>
      <c r="E24" s="23">
        <v>63392</v>
      </c>
      <c r="F24" s="23">
        <v>1755</v>
      </c>
      <c r="G24" s="23">
        <v>262299.97910000006</v>
      </c>
    </row>
    <row r="25" spans="1:7" x14ac:dyDescent="0.3">
      <c r="C25" s="2" t="s">
        <v>49</v>
      </c>
      <c r="D25" s="23">
        <v>1235032</v>
      </c>
      <c r="E25" s="23">
        <v>63131</v>
      </c>
      <c r="F25" s="23">
        <v>1750</v>
      </c>
      <c r="G25" s="23">
        <v>257746.1121</v>
      </c>
    </row>
    <row r="26" spans="1:7" x14ac:dyDescent="0.3">
      <c r="C26" s="2" t="s">
        <v>51</v>
      </c>
      <c r="D26" s="23">
        <v>3680665</v>
      </c>
      <c r="E26" s="23">
        <v>189316</v>
      </c>
      <c r="F26" s="23">
        <v>5252</v>
      </c>
      <c r="G26" s="23">
        <v>782605.63770000008</v>
      </c>
    </row>
    <row r="32" spans="1:7" x14ac:dyDescent="0.3">
      <c r="A32" s="1" t="s">
        <v>50</v>
      </c>
    </row>
    <row r="33" spans="1:1" x14ac:dyDescent="0.3">
      <c r="A33" s="2" t="s">
        <v>88</v>
      </c>
    </row>
    <row r="34" spans="1:1" x14ac:dyDescent="0.3">
      <c r="A34" s="2" t="s">
        <v>89</v>
      </c>
    </row>
    <row r="35" spans="1:1" x14ac:dyDescent="0.3">
      <c r="A35" s="2" t="s">
        <v>90</v>
      </c>
    </row>
    <row r="36" spans="1:1" x14ac:dyDescent="0.3">
      <c r="A36" s="2" t="s">
        <v>91</v>
      </c>
    </row>
    <row r="37" spans="1:1" x14ac:dyDescent="0.3">
      <c r="A37" s="2" t="s">
        <v>92</v>
      </c>
    </row>
    <row r="38" spans="1:1" x14ac:dyDescent="0.3">
      <c r="A38" s="2" t="s">
        <v>51</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topLeftCell="D7" workbookViewId="0">
      <selection activeCell="O15" sqref="O1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election activeCell="I52" sqref="I52"/>
    </sheetView>
  </sheetViews>
  <sheetFormatPr defaultRowHeight="14.4" x14ac:dyDescent="0.3"/>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3"/>
  <sheetViews>
    <sheetView showGridLines="0" topLeftCell="A2" workbookViewId="0">
      <selection activeCell="T9" sqref="T9"/>
    </sheetView>
  </sheetViews>
  <sheetFormatPr defaultRowHeight="14.4" x14ac:dyDescent="0.3"/>
  <cols>
    <col min="8" max="8" width="10.44140625" customWidth="1"/>
    <col min="9" max="9" width="32.33203125" customWidth="1"/>
    <col min="10" max="10" width="12.6640625" customWidth="1"/>
  </cols>
  <sheetData>
    <row r="1" spans="1:24" ht="9" customHeight="1" x14ac:dyDescent="0.3">
      <c r="A1" s="16"/>
      <c r="B1" s="16"/>
      <c r="C1" s="16"/>
      <c r="D1" s="16"/>
      <c r="E1" s="16"/>
      <c r="F1" s="16"/>
      <c r="G1" s="16"/>
      <c r="H1" s="16"/>
      <c r="I1" s="16"/>
      <c r="J1" s="16"/>
      <c r="K1" s="16"/>
      <c r="L1" s="16"/>
      <c r="M1" s="16"/>
      <c r="N1" s="16"/>
      <c r="O1" s="16"/>
      <c r="P1" s="16"/>
      <c r="Q1" s="16"/>
      <c r="R1" s="16"/>
      <c r="S1" s="16"/>
      <c r="T1" s="16"/>
      <c r="U1" s="16"/>
      <c r="V1" s="16"/>
      <c r="W1" s="16"/>
      <c r="X1" s="16"/>
    </row>
    <row r="2" spans="1:24" ht="28.8" x14ac:dyDescent="0.55000000000000004">
      <c r="A2" s="16"/>
      <c r="B2" s="16"/>
      <c r="C2" s="16"/>
      <c r="D2" s="16"/>
      <c r="E2" s="16"/>
      <c r="F2" s="16"/>
      <c r="G2" s="16"/>
      <c r="H2" s="17"/>
      <c r="I2" s="18" t="s">
        <v>86</v>
      </c>
      <c r="J2" s="19"/>
      <c r="K2" s="16"/>
      <c r="L2" s="16"/>
      <c r="M2" s="16"/>
      <c r="N2" s="16"/>
      <c r="O2" s="16"/>
      <c r="P2" s="16"/>
      <c r="Q2" s="16"/>
      <c r="R2" s="16"/>
      <c r="S2" s="16"/>
      <c r="T2" s="16"/>
      <c r="U2" s="16"/>
      <c r="V2" s="16"/>
      <c r="W2" s="16"/>
      <c r="X2" s="16"/>
    </row>
    <row r="3" spans="1:24" ht="4.2" customHeight="1" x14ac:dyDescent="0.3">
      <c r="A3" s="16"/>
      <c r="B3" s="16"/>
      <c r="C3" s="16"/>
      <c r="D3" s="16"/>
      <c r="E3" s="16"/>
      <c r="F3" s="16"/>
      <c r="G3" s="16"/>
      <c r="H3" s="16"/>
      <c r="I3" s="16"/>
      <c r="J3" s="16"/>
      <c r="K3" s="16"/>
      <c r="L3" s="16"/>
      <c r="M3" s="16"/>
      <c r="N3" s="16"/>
      <c r="O3" s="16"/>
      <c r="P3" s="16"/>
      <c r="Q3" s="16"/>
      <c r="R3" s="16"/>
      <c r="S3" s="16"/>
      <c r="T3" s="16"/>
      <c r="U3" s="16"/>
      <c r="V3" s="16"/>
      <c r="W3" s="16"/>
      <c r="X3" s="16"/>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3"/>
  <sheetViews>
    <sheetView showGridLines="0" workbookViewId="0">
      <selection activeCell="M48" sqref="M48"/>
    </sheetView>
  </sheetViews>
  <sheetFormatPr defaultRowHeight="14.4" x14ac:dyDescent="0.3"/>
  <cols>
    <col min="8" max="8" width="10.44140625" customWidth="1"/>
    <col min="9" max="9" width="32.33203125" customWidth="1"/>
    <col min="10" max="10" width="12.6640625" customWidth="1"/>
  </cols>
  <sheetData>
    <row r="1" spans="1:24" ht="9" customHeight="1" x14ac:dyDescent="0.3">
      <c r="A1" s="16"/>
      <c r="B1" s="16"/>
      <c r="C1" s="16"/>
      <c r="D1" s="16"/>
      <c r="E1" s="16"/>
      <c r="F1" s="16"/>
      <c r="G1" s="16"/>
      <c r="H1" s="16"/>
      <c r="I1" s="16"/>
      <c r="J1" s="16"/>
      <c r="K1" s="16"/>
      <c r="L1" s="16"/>
      <c r="M1" s="16"/>
      <c r="N1" s="16"/>
      <c r="O1" s="16"/>
      <c r="P1" s="16"/>
      <c r="Q1" s="16"/>
      <c r="R1" s="16"/>
      <c r="S1" s="16"/>
      <c r="T1" s="16"/>
      <c r="U1" s="16"/>
      <c r="V1" s="16"/>
      <c r="W1" s="16"/>
      <c r="X1" s="16"/>
    </row>
    <row r="2" spans="1:24" ht="28.8" x14ac:dyDescent="0.55000000000000004">
      <c r="A2" s="16"/>
      <c r="B2" s="16"/>
      <c r="C2" s="16"/>
      <c r="D2" s="16"/>
      <c r="E2" s="16"/>
      <c r="F2" s="16"/>
      <c r="G2" s="16"/>
      <c r="H2" s="17"/>
      <c r="I2" s="18" t="s">
        <v>87</v>
      </c>
      <c r="J2" s="19"/>
      <c r="K2" s="16"/>
      <c r="L2" s="16"/>
      <c r="M2" s="16"/>
      <c r="N2" s="16"/>
      <c r="O2" s="16"/>
      <c r="P2" s="16"/>
      <c r="Q2" s="16"/>
      <c r="R2" s="16"/>
      <c r="S2" s="16"/>
      <c r="T2" s="16"/>
      <c r="U2" s="16"/>
      <c r="V2" s="16"/>
      <c r="W2" s="16"/>
      <c r="X2" s="16"/>
    </row>
    <row r="3" spans="1:24" ht="4.2" customHeight="1" x14ac:dyDescent="0.3">
      <c r="A3" s="16"/>
      <c r="B3" s="16"/>
      <c r="C3" s="16"/>
      <c r="D3" s="16"/>
      <c r="E3" s="16"/>
      <c r="F3" s="16"/>
      <c r="G3" s="16"/>
      <c r="H3" s="16"/>
      <c r="I3" s="16"/>
      <c r="J3" s="16"/>
      <c r="K3" s="16"/>
      <c r="L3" s="16"/>
      <c r="M3" s="16"/>
      <c r="N3" s="16"/>
      <c r="O3" s="16"/>
      <c r="P3" s="16"/>
      <c r="Q3" s="16"/>
      <c r="R3" s="16"/>
      <c r="S3" s="16"/>
      <c r="T3" s="16"/>
      <c r="U3" s="16"/>
      <c r="V3" s="16"/>
      <c r="W3" s="16"/>
      <c r="X3" s="16"/>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DD8A3A-B233-4575-BB26-C5B23F1848B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Facebook</vt:lpstr>
      <vt:lpstr>Google_Data</vt:lpstr>
      <vt:lpstr>Recomendation_analysis</vt:lpstr>
      <vt:lpstr>Pivots</vt:lpstr>
      <vt:lpstr>grouping of dates</vt:lpstr>
      <vt:lpstr>googlPivot</vt:lpstr>
      <vt:lpstr>Charts</vt:lpstr>
      <vt:lpstr>google chart</vt:lpstr>
      <vt:lpstr>dashboard F</vt:lpstr>
      <vt:lpstr>dashboard Google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Nithya ks</cp:lastModifiedBy>
  <cp:lastPrinted>2024-06-04T11:57:06Z</cp:lastPrinted>
  <dcterms:created xsi:type="dcterms:W3CDTF">2024-06-04T11:56:58Z</dcterms:created>
  <dcterms:modified xsi:type="dcterms:W3CDTF">2024-07-11T13:50:05Z</dcterms:modified>
</cp:coreProperties>
</file>