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ithya.S\Desktop\"/>
    </mc:Choice>
  </mc:AlternateContent>
  <xr:revisionPtr revIDLastSave="0" documentId="13_ncr:1_{12D4E9A8-B404-472D-8AE2-9D48CB2C6EC0}" xr6:coauthVersionLast="47" xr6:coauthVersionMax="47" xr10:uidLastSave="{00000000-0000-0000-0000-000000000000}"/>
  <bookViews>
    <workbookView xWindow="-110" yWindow="-110" windowWidth="19420" windowHeight="10300" firstSheet="1" activeTab="1" xr2:uid="{89696C34-2114-449C-A535-F51735856045}"/>
  </bookViews>
  <sheets>
    <sheet name="Sheet2" sheetId="2" state="hidden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1" l="1"/>
  <c r="XFC9" i="1" s="1"/>
  <c r="XFD9" i="1" s="1"/>
  <c r="I16" i="1"/>
  <c r="XFC12" i="1" s="1"/>
  <c r="XFD12" i="1" s="1"/>
  <c r="G28" i="1"/>
  <c r="XFC17" i="1" s="1"/>
  <c r="XFD17" i="1" s="1"/>
  <c r="K24" i="1"/>
  <c r="J24" i="1"/>
  <c r="I24" i="1"/>
  <c r="H24" i="1"/>
  <c r="G24" i="1"/>
  <c r="K13" i="1"/>
  <c r="XFC10" i="1" s="1"/>
  <c r="XFD10" i="1" s="1"/>
  <c r="L9" i="1"/>
  <c r="XFC8" i="1" s="1"/>
  <c r="XFD8" i="1" s="1"/>
  <c r="N13" i="1"/>
  <c r="XFC11" i="1" s="1"/>
  <c r="XFD11" i="1" s="1"/>
  <c r="K21" i="1"/>
  <c r="K17" i="1"/>
  <c r="K6" i="1"/>
  <c r="K5" i="1"/>
  <c r="J6" i="1"/>
  <c r="J5" i="1"/>
  <c r="N16" i="1"/>
  <c r="XFC13" i="1" s="1"/>
  <c r="XFD13" i="1" s="1"/>
  <c r="N20" i="1"/>
  <c r="XFC15" i="1" s="1"/>
  <c r="XFD15" i="1" s="1"/>
  <c r="I20" i="1"/>
  <c r="XFC14" i="1" s="1"/>
  <c r="XFD14" i="1" s="1"/>
  <c r="L28" i="1"/>
  <c r="K28" i="1"/>
  <c r="XEX20" i="1" s="1"/>
  <c r="J28" i="1"/>
  <c r="XEW20" i="1" s="1"/>
  <c r="I28" i="1"/>
  <c r="XEV20" i="1" s="1"/>
  <c r="I10" i="1"/>
  <c r="XEY5" i="1" s="1"/>
  <c r="XEY4" i="1"/>
  <c r="I6" i="1"/>
  <c r="I5" i="1"/>
  <c r="XEY19" i="1"/>
  <c r="XEY20" i="1" l="1"/>
  <c r="XEZ20" i="1" s="1"/>
  <c r="XFC18" i="1" s="1"/>
  <c r="XEY6" i="1"/>
  <c r="XFC7" i="1" s="1"/>
  <c r="XFD7" i="1" s="1"/>
  <c r="XFC5" i="1"/>
  <c r="XFD5" i="1" s="1"/>
  <c r="XFC16" i="1"/>
  <c r="XFD16" i="1" s="1"/>
  <c r="XFC6" i="1"/>
  <c r="XFD6" i="1" s="1"/>
  <c r="XEW9" i="1" l="1"/>
  <c r="XFD18" i="1"/>
  <c r="XEW7" i="1"/>
  <c r="XFC19" i="1"/>
  <c r="XEW8" i="1"/>
  <c r="XFD19" i="1" l="1"/>
  <c r="XFD1048576" i="1" s="1"/>
  <c r="G1" i="1" s="1"/>
  <c r="A1" i="2"/>
</calcChain>
</file>

<file path=xl/sharedStrings.xml><?xml version="1.0" encoding="utf-8"?>
<sst xmlns="http://schemas.openxmlformats.org/spreadsheetml/2006/main" count="149" uniqueCount="72">
  <si>
    <t>Order ID</t>
  </si>
  <si>
    <t>Ship Mode</t>
  </si>
  <si>
    <t>Customer ID</t>
  </si>
  <si>
    <t>Customer Name</t>
  </si>
  <si>
    <t>CA-2016-152156</t>
  </si>
  <si>
    <t>Second Class</t>
  </si>
  <si>
    <t>CG-12520</t>
  </si>
  <si>
    <t>Claire Gute</t>
  </si>
  <si>
    <t>CA-2016-138688</t>
  </si>
  <si>
    <t>DV-13045</t>
  </si>
  <si>
    <t>Darrin Van Huff</t>
  </si>
  <si>
    <t>US-2015-108966</t>
  </si>
  <si>
    <t>Standard Class</t>
  </si>
  <si>
    <t>SO-20335</t>
  </si>
  <si>
    <t>Sean O'Donnell</t>
  </si>
  <si>
    <t>CA-2014-115812</t>
  </si>
  <si>
    <t>BH-11710</t>
  </si>
  <si>
    <t>Brosina Hoffman</t>
  </si>
  <si>
    <t>AA-10480</t>
  </si>
  <si>
    <t>Andrew Allen</t>
  </si>
  <si>
    <t>CA-2016-161389</t>
  </si>
  <si>
    <t>IM-15070</t>
  </si>
  <si>
    <t>Irene Maddox</t>
  </si>
  <si>
    <t>US-2015-118983</t>
  </si>
  <si>
    <t>HP-14815</t>
  </si>
  <si>
    <t>Harold Pawlan</t>
  </si>
  <si>
    <t>VLOOKUP</t>
  </si>
  <si>
    <t>XLOOKUP</t>
  </si>
  <si>
    <t>COUNT</t>
  </si>
  <si>
    <t>COUNTA</t>
  </si>
  <si>
    <t>COUNT BLANK</t>
  </si>
  <si>
    <t>COUNTIF</t>
  </si>
  <si>
    <t>COUNTIFS</t>
  </si>
  <si>
    <t>PRICE</t>
  </si>
  <si>
    <t>SUMIF</t>
  </si>
  <si>
    <t>SUMIFS</t>
  </si>
  <si>
    <t>MAX</t>
  </si>
  <si>
    <t>MIN</t>
  </si>
  <si>
    <t>LARGE</t>
  </si>
  <si>
    <t>SMALL</t>
  </si>
  <si>
    <t>LEN</t>
  </si>
  <si>
    <t>UPPER</t>
  </si>
  <si>
    <t>LOWER</t>
  </si>
  <si>
    <t>PROPER</t>
  </si>
  <si>
    <t>AVERAGE</t>
  </si>
  <si>
    <t>ANSWER</t>
  </si>
  <si>
    <t>IF =&gt;3000  GOOD &lt;3000 BAD</t>
  </si>
  <si>
    <t>a</t>
  </si>
  <si>
    <t>b</t>
  </si>
  <si>
    <t>c</t>
  </si>
  <si>
    <t>TODAY</t>
  </si>
  <si>
    <t>D</t>
  </si>
  <si>
    <t>E</t>
  </si>
  <si>
    <t>F</t>
  </si>
  <si>
    <t>G</t>
  </si>
  <si>
    <t>H</t>
  </si>
  <si>
    <t>BW-11710</t>
  </si>
  <si>
    <t>I</t>
  </si>
  <si>
    <t>J</t>
  </si>
  <si>
    <t>K</t>
  </si>
  <si>
    <t>L</t>
  </si>
  <si>
    <t>NAME</t>
  </si>
  <si>
    <t>bEsAnt</t>
  </si>
  <si>
    <t>m</t>
  </si>
  <si>
    <t>BESANT</t>
  </si>
  <si>
    <t>besant</t>
  </si>
  <si>
    <t>Besant</t>
  </si>
  <si>
    <t>n</t>
  </si>
  <si>
    <t>LARGE  &amp; SMALL 2ND VALUE</t>
  </si>
  <si>
    <t>DEEPAK</t>
  </si>
  <si>
    <t>TEXT&amp; NOW FUNCTION ONE CELL OUT PUT HH:MM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</si>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</sst>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2" fillId="2" borderId="5" xfId="0" applyFont="1" applyFill="1" applyBorder="1"/>
    <xf numFmtId="0" fontId="1" fillId="0" borderId="0" xfId="0" applyFont="1"/>
    <xf numFmtId="0" fontId="2" fillId="2" borderId="0" xfId="0" applyFont="1" applyFill="1"/>
    <xf numFmtId="14" fontId="0" fillId="3" borderId="0" xfId="0" applyNumberFormat="1" applyFill="1"/>
    <xf numFmtId="14" fontId="0" fillId="0" borderId="0" xfId="0" applyNumberFormat="1"/>
    <xf numFmtId="0" fontId="1" fillId="2" borderId="0" xfId="0" applyFont="1" applyFill="1" applyAlignment="1">
      <alignment horizontal="center"/>
    </xf>
    <xf numFmtId="22" fontId="0" fillId="3" borderId="0" xfId="0" applyNumberFormat="1" applyFill="1"/>
    <xf numFmtId="0" fontId="0" fillId="4" borderId="0" xfId="0" applyFill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EF51-99DB-4876-A07D-71496077A68A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>
        <f ca="1">Sheet1!XFC19</f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82212-D0A7-4445-85DA-683D14444BE9}">
  <dimension ref="A1:XFD1048576"/>
  <sheetViews>
    <sheetView tabSelected="1" topLeftCell="A3" workbookViewId="0">
      <selection activeCell="I9" sqref="I9"/>
    </sheetView>
  </sheetViews>
  <sheetFormatPr defaultRowHeight="14.5" x14ac:dyDescent="0.35"/>
  <cols>
    <col min="1" max="1" width="14.81640625" bestFit="1" customWidth="1"/>
    <col min="2" max="2" width="14.453125" bestFit="1" customWidth="1"/>
    <col min="3" max="3" width="12.54296875" bestFit="1" customWidth="1"/>
    <col min="4" max="4" width="16.26953125" bestFit="1" customWidth="1"/>
    <col min="5" max="5" width="6.7265625" bestFit="1" customWidth="1"/>
    <col min="6" max="6" width="16.26953125" customWidth="1"/>
    <col min="7" max="7" width="47.453125" bestFit="1" customWidth="1"/>
    <col min="8" max="8" width="14.81640625" bestFit="1" customWidth="1"/>
    <col min="9" max="10" width="10.7265625" bestFit="1" customWidth="1"/>
    <col min="11" max="11" width="28" bestFit="1" customWidth="1"/>
    <col min="12" max="12" width="14.81640625" bestFit="1" customWidth="1"/>
    <col min="13" max="13" width="14.7265625" bestFit="1" customWidth="1"/>
    <col min="14" max="14" width="9.26953125" bestFit="1" customWidth="1"/>
    <col min="16372" max="16378" width="0" hidden="1" customWidth="1"/>
    <col min="16379" max="16380" width="14.81640625" hidden="1" customWidth="1"/>
    <col min="16381" max="16384" width="0" hidden="1" customWidth="1"/>
  </cols>
  <sheetData>
    <row r="1" spans="1:15 16373:16384" x14ac:dyDescent="0.35">
      <c r="F1" t="s">
        <v>71</v>
      </c>
      <c r="G1" s="16">
        <f ca="1">XFD1048576</f>
        <v>90</v>
      </c>
      <c r="XES1" t="s">
        <v>69</v>
      </c>
      <c r="XET1">
        <v>100</v>
      </c>
    </row>
    <row r="4" spans="1:15 16373:16384" ht="16" x14ac:dyDescent="0.4">
      <c r="A4" s="1" t="s">
        <v>0</v>
      </c>
      <c r="B4" s="1" t="s">
        <v>1</v>
      </c>
      <c r="C4" s="1" t="s">
        <v>2</v>
      </c>
      <c r="D4" s="1" t="s">
        <v>3</v>
      </c>
      <c r="E4" s="3" t="s">
        <v>33</v>
      </c>
      <c r="H4" s="1" t="s">
        <v>0</v>
      </c>
      <c r="I4" s="1" t="s">
        <v>1</v>
      </c>
      <c r="J4" s="4" t="s">
        <v>33</v>
      </c>
      <c r="K4" s="4" t="s">
        <v>46</v>
      </c>
      <c r="XEY4" t="b">
        <f>IF(XEZ4=I9=TRUE,5)</f>
        <v>0</v>
      </c>
      <c r="XEZ4" t="s">
        <v>8</v>
      </c>
    </row>
    <row r="5" spans="1:15 16373:16384" ht="16" x14ac:dyDescent="0.4">
      <c r="A5" t="s">
        <v>4</v>
      </c>
      <c r="B5" t="s">
        <v>5</v>
      </c>
      <c r="C5" t="s">
        <v>6</v>
      </c>
      <c r="D5" t="s">
        <v>7</v>
      </c>
      <c r="E5">
        <v>3456</v>
      </c>
      <c r="G5" s="2" t="s">
        <v>26</v>
      </c>
      <c r="H5" t="s">
        <v>4</v>
      </c>
      <c r="I5" s="7" t="str">
        <f>VLOOKUP(H5,A5:B19,2,0)</f>
        <v>Second Class</v>
      </c>
      <c r="J5" s="7">
        <f>VLOOKUP(H5,A5:E20,5,0)</f>
        <v>3456</v>
      </c>
      <c r="K5" s="7" t="str">
        <f>IF(J5&gt;=3000,"good","bad")</f>
        <v>good</v>
      </c>
      <c r="XEY5">
        <f>IF(XEZ5=I10=TRUE,5)</f>
        <v>5</v>
      </c>
      <c r="XEZ5" t="s">
        <v>11</v>
      </c>
      <c r="XFB5" t="s">
        <v>47</v>
      </c>
      <c r="XFC5">
        <f>IF(SUM(J5:J6)=6422,10,0)</f>
        <v>10</v>
      </c>
      <c r="XFD5">
        <f>_xlfn.NUMBERVALUE(XFC5)</f>
        <v>10</v>
      </c>
    </row>
    <row r="6" spans="1:15 16373:16384" x14ac:dyDescent="0.35">
      <c r="A6" t="s">
        <v>4</v>
      </c>
      <c r="B6" t="s">
        <v>5</v>
      </c>
      <c r="C6" t="s">
        <v>6</v>
      </c>
      <c r="D6" t="s">
        <v>7</v>
      </c>
      <c r="E6">
        <v>3421</v>
      </c>
      <c r="H6" t="s">
        <v>23</v>
      </c>
      <c r="I6" s="7" t="str">
        <f>VLOOKUP(H6,A6:B20,2,0)</f>
        <v>Standard Class</v>
      </c>
      <c r="J6" s="7">
        <f>VLOOKUP(H6,A5:E20,5,0)</f>
        <v>2966</v>
      </c>
      <c r="K6" s="7" t="str">
        <f>IF(J6&gt;=3000,"good","bad")</f>
        <v>bad</v>
      </c>
      <c r="L6" s="10"/>
      <c r="XEY6">
        <f>SUM(XEY4:XEY5)</f>
        <v>5</v>
      </c>
      <c r="XFB6" t="s">
        <v>48</v>
      </c>
      <c r="XFC6">
        <f>IF(AND(K5="GOOD",K6="BAD")=TRUE,10,0)</f>
        <v>10</v>
      </c>
      <c r="XFD6">
        <f t="shared" ref="XFD6:XFD18" si="0">_xlfn.NUMBERVALUE(XFC6)</f>
        <v>10</v>
      </c>
    </row>
    <row r="7" spans="1:15 16373:16384" x14ac:dyDescent="0.35">
      <c r="A7" t="s">
        <v>8</v>
      </c>
      <c r="B7" t="s">
        <v>5</v>
      </c>
      <c r="C7" t="s">
        <v>9</v>
      </c>
      <c r="D7" t="s">
        <v>10</v>
      </c>
      <c r="E7">
        <v>3386</v>
      </c>
      <c r="XEV7" t="s">
        <v>47</v>
      </c>
      <c r="XEW7">
        <f>VLOOKUP(XEV7,XFB5:XFC7,2,0)</f>
        <v>10</v>
      </c>
      <c r="XFB7" t="s">
        <v>49</v>
      </c>
      <c r="XFC7">
        <f>IF(XEY6=10,10,0)</f>
        <v>0</v>
      </c>
      <c r="XFD7">
        <f t="shared" si="0"/>
        <v>0</v>
      </c>
    </row>
    <row r="8" spans="1:15 16373:16384" ht="16" x14ac:dyDescent="0.4">
      <c r="A8" t="s">
        <v>11</v>
      </c>
      <c r="B8" t="s">
        <v>12</v>
      </c>
      <c r="C8" t="s">
        <v>13</v>
      </c>
      <c r="D8" t="s">
        <v>14</v>
      </c>
      <c r="E8">
        <v>3351</v>
      </c>
      <c r="G8" s="2" t="s">
        <v>27</v>
      </c>
      <c r="H8" s="1" t="s">
        <v>2</v>
      </c>
      <c r="I8" s="1" t="s">
        <v>0</v>
      </c>
      <c r="K8" s="1" t="s">
        <v>0</v>
      </c>
      <c r="L8" s="5" t="s">
        <v>40</v>
      </c>
      <c r="XEV8" t="s">
        <v>48</v>
      </c>
      <c r="XEW8">
        <f t="shared" ref="XEW8:XEW9" si="1">VLOOKUP(XEV8,XFB6:XFC8,2,0)</f>
        <v>10</v>
      </c>
      <c r="XFB8" t="s">
        <v>51</v>
      </c>
      <c r="XFC8">
        <f>IF(L9=14,5,0)</f>
        <v>5</v>
      </c>
      <c r="XFD8">
        <f t="shared" si="0"/>
        <v>5</v>
      </c>
    </row>
    <row r="9" spans="1:15 16373:16384" x14ac:dyDescent="0.35">
      <c r="A9" t="s">
        <v>11</v>
      </c>
      <c r="B9" t="s">
        <v>12</v>
      </c>
      <c r="C9" t="s">
        <v>13</v>
      </c>
      <c r="D9" t="s">
        <v>14</v>
      </c>
      <c r="E9">
        <v>3316</v>
      </c>
      <c r="H9" t="s">
        <v>9</v>
      </c>
      <c r="I9" s="7"/>
      <c r="J9" s="10"/>
      <c r="K9" s="5" t="s">
        <v>4</v>
      </c>
      <c r="L9" s="8">
        <f>LEN(K9)</f>
        <v>14</v>
      </c>
      <c r="M9" s="10"/>
      <c r="XEV9" t="s">
        <v>49</v>
      </c>
      <c r="XEW9">
        <f t="shared" si="1"/>
        <v>0</v>
      </c>
      <c r="XFB9" t="s">
        <v>52</v>
      </c>
      <c r="XFC9">
        <f>IF(H13=1,2,0)</f>
        <v>2</v>
      </c>
      <c r="XFD9">
        <f t="shared" si="0"/>
        <v>2</v>
      </c>
    </row>
    <row r="10" spans="1:15 16373:16384" x14ac:dyDescent="0.35">
      <c r="A10" t="s">
        <v>15</v>
      </c>
      <c r="B10" t="s">
        <v>12</v>
      </c>
      <c r="C10" t="s">
        <v>16</v>
      </c>
      <c r="D10" t="s">
        <v>17</v>
      </c>
      <c r="E10">
        <v>3281</v>
      </c>
      <c r="H10" t="s">
        <v>13</v>
      </c>
      <c r="I10" s="7" t="str">
        <f>_xlfn.XLOOKUP(H10,C5:C19,A5:A19)</f>
        <v>US-2015-108966</v>
      </c>
      <c r="XFB10" t="s">
        <v>53</v>
      </c>
      <c r="XFC10">
        <f>IF(K13=14,2,0)</f>
        <v>2</v>
      </c>
      <c r="XFD10">
        <f t="shared" si="0"/>
        <v>2</v>
      </c>
    </row>
    <row r="11" spans="1:15 16373:16384" x14ac:dyDescent="0.35">
      <c r="A11" t="s">
        <v>15</v>
      </c>
      <c r="B11" t="s">
        <v>5</v>
      </c>
      <c r="C11" t="s">
        <v>16</v>
      </c>
      <c r="D11" t="s">
        <v>17</v>
      </c>
      <c r="E11">
        <v>3246</v>
      </c>
      <c r="XFB11" t="s">
        <v>54</v>
      </c>
      <c r="XFC11">
        <f>IF(N13=2,2,0)</f>
        <v>2</v>
      </c>
      <c r="XFD11">
        <f t="shared" si="0"/>
        <v>2</v>
      </c>
    </row>
    <row r="12" spans="1:15 16373:16384" ht="16" x14ac:dyDescent="0.4">
      <c r="A12" t="s">
        <v>15</v>
      </c>
      <c r="B12" t="s">
        <v>5</v>
      </c>
      <c r="C12" t="s">
        <v>16</v>
      </c>
      <c r="D12" t="s">
        <v>17</v>
      </c>
      <c r="E12">
        <v>3211</v>
      </c>
      <c r="H12" s="1" t="s">
        <v>0</v>
      </c>
      <c r="K12" s="1" t="s">
        <v>0</v>
      </c>
      <c r="N12" s="1" t="s">
        <v>0</v>
      </c>
      <c r="XFB12" t="s">
        <v>55</v>
      </c>
      <c r="XFC12">
        <f>IF(I16=6,10,0)</f>
        <v>10</v>
      </c>
      <c r="XFD12">
        <f t="shared" si="0"/>
        <v>10</v>
      </c>
    </row>
    <row r="13" spans="1:15 16373:16384" ht="16" x14ac:dyDescent="0.4">
      <c r="A13" t="s">
        <v>15</v>
      </c>
      <c r="B13" t="s">
        <v>5</v>
      </c>
      <c r="C13" t="s">
        <v>16</v>
      </c>
      <c r="D13" t="s">
        <v>17</v>
      </c>
      <c r="E13">
        <v>3176</v>
      </c>
      <c r="G13" s="1" t="s">
        <v>28</v>
      </c>
      <c r="H13" s="7">
        <f>COUNT(A:A)</f>
        <v>1</v>
      </c>
      <c r="I13" s="10"/>
      <c r="J13" s="1" t="s">
        <v>29</v>
      </c>
      <c r="K13" s="7">
        <f>COUNTA(A5:A20)</f>
        <v>14</v>
      </c>
      <c r="L13" s="10"/>
      <c r="M13" s="1" t="s">
        <v>30</v>
      </c>
      <c r="N13" s="7">
        <f>COUNTBLANK(A5:A20)</f>
        <v>2</v>
      </c>
      <c r="O13" s="10"/>
      <c r="XFB13" t="s">
        <v>57</v>
      </c>
      <c r="XFC13">
        <f>IF(N16=2,10,0)</f>
        <v>10</v>
      </c>
      <c r="XFD13">
        <f t="shared" si="0"/>
        <v>10</v>
      </c>
    </row>
    <row r="14" spans="1:15 16373:16384" x14ac:dyDescent="0.35">
      <c r="A14">
        <v>23456</v>
      </c>
      <c r="B14" t="s">
        <v>5</v>
      </c>
      <c r="C14" t="s">
        <v>16</v>
      </c>
      <c r="D14" t="s">
        <v>17</v>
      </c>
      <c r="E14">
        <v>3141</v>
      </c>
      <c r="XFB14" t="s">
        <v>58</v>
      </c>
      <c r="XFC14">
        <f>IF(I20=19161,10,0)</f>
        <v>10</v>
      </c>
      <c r="XFD14">
        <f t="shared" si="0"/>
        <v>10</v>
      </c>
    </row>
    <row r="15" spans="1:15 16373:16384" ht="16" x14ac:dyDescent="0.4">
      <c r="A15" t="s">
        <v>15</v>
      </c>
      <c r="B15" t="s">
        <v>12</v>
      </c>
      <c r="C15" t="s">
        <v>16</v>
      </c>
      <c r="D15" t="s">
        <v>17</v>
      </c>
      <c r="E15">
        <v>3106</v>
      </c>
      <c r="H15" s="1" t="s">
        <v>2</v>
      </c>
      <c r="I15" s="1" t="s">
        <v>45</v>
      </c>
      <c r="L15" s="1" t="s">
        <v>2</v>
      </c>
      <c r="M15" s="1" t="s">
        <v>1</v>
      </c>
      <c r="N15" s="1" t="s">
        <v>45</v>
      </c>
      <c r="XFB15" t="s">
        <v>59</v>
      </c>
      <c r="XFC15">
        <f>IF(N20=6387,10,0)</f>
        <v>10</v>
      </c>
      <c r="XFD15">
        <f t="shared" si="0"/>
        <v>10</v>
      </c>
    </row>
    <row r="16" spans="1:15 16373:16384" ht="16" x14ac:dyDescent="0.4">
      <c r="B16" t="s">
        <v>12</v>
      </c>
      <c r="C16" t="s">
        <v>56</v>
      </c>
      <c r="D16" t="s">
        <v>17</v>
      </c>
      <c r="E16">
        <v>3071</v>
      </c>
      <c r="G16" s="1" t="s">
        <v>31</v>
      </c>
      <c r="H16" t="s">
        <v>16</v>
      </c>
      <c r="I16" s="7">
        <f>COUNTIF(C4:C20,H16)</f>
        <v>6</v>
      </c>
      <c r="J16" s="10"/>
      <c r="K16" s="1" t="s">
        <v>32</v>
      </c>
      <c r="L16" t="s">
        <v>16</v>
      </c>
      <c r="M16" t="s">
        <v>12</v>
      </c>
      <c r="N16" s="7">
        <f>COUNTIFS(C5:C20,L16,B5:B20,M16)</f>
        <v>2</v>
      </c>
      <c r="O16" s="10"/>
      <c r="XEY16">
        <v>15967.5</v>
      </c>
      <c r="XFB16" t="s">
        <v>60</v>
      </c>
      <c r="XFC16">
        <f>IF(SUM(G24:K24)=15967.5,10,0)</f>
        <v>10</v>
      </c>
      <c r="XFD16">
        <f t="shared" si="0"/>
        <v>10</v>
      </c>
    </row>
    <row r="17" spans="1:15 16376:16384" x14ac:dyDescent="0.35">
      <c r="B17" t="s">
        <v>12</v>
      </c>
      <c r="C17" t="s">
        <v>18</v>
      </c>
      <c r="D17" t="s">
        <v>19</v>
      </c>
      <c r="E17">
        <v>3036</v>
      </c>
      <c r="K17">
        <f>COUNTIFS(A7:A20,A7,B7:B20,B7)</f>
        <v>1</v>
      </c>
      <c r="XFB17" t="s">
        <v>63</v>
      </c>
      <c r="XFC17">
        <f ca="1">IF(G28=TEXT(NOW(),"hh:mm")=TRUE,5,0)</f>
        <v>5</v>
      </c>
      <c r="XFD17">
        <f t="shared" ca="1" si="0"/>
        <v>5</v>
      </c>
    </row>
    <row r="18" spans="1:15 16376:16384" x14ac:dyDescent="0.35">
      <c r="A18" t="s">
        <v>20</v>
      </c>
      <c r="B18" t="s">
        <v>12</v>
      </c>
      <c r="C18" t="s">
        <v>21</v>
      </c>
      <c r="D18" t="s">
        <v>22</v>
      </c>
      <c r="E18">
        <v>3001</v>
      </c>
      <c r="XEV18" t="s">
        <v>41</v>
      </c>
      <c r="XEW18" t="s">
        <v>42</v>
      </c>
      <c r="XEX18" t="s">
        <v>43</v>
      </c>
      <c r="XEY18" t="s">
        <v>50</v>
      </c>
      <c r="XFB18" t="s">
        <v>67</v>
      </c>
      <c r="XFC18">
        <f ca="1">SUM(XEZ20)</f>
        <v>4</v>
      </c>
      <c r="XFD18">
        <f t="shared" ca="1" si="0"/>
        <v>4</v>
      </c>
    </row>
    <row r="19" spans="1:15 16376:16384" ht="16" x14ac:dyDescent="0.4">
      <c r="A19" t="s">
        <v>23</v>
      </c>
      <c r="B19" t="s">
        <v>12</v>
      </c>
      <c r="C19" t="s">
        <v>24</v>
      </c>
      <c r="D19" t="s">
        <v>25</v>
      </c>
      <c r="E19">
        <v>2966</v>
      </c>
      <c r="H19" s="1" t="s">
        <v>2</v>
      </c>
      <c r="I19" s="1" t="s">
        <v>45</v>
      </c>
      <c r="L19" s="1" t="s">
        <v>2</v>
      </c>
      <c r="M19" s="1" t="s">
        <v>1</v>
      </c>
      <c r="N19" s="1" t="s">
        <v>45</v>
      </c>
      <c r="XEV19" t="s">
        <v>64</v>
      </c>
      <c r="XEW19" t="s">
        <v>65</v>
      </c>
      <c r="XEX19" t="s">
        <v>66</v>
      </c>
      <c r="XEY19" s="13">
        <f ca="1">TODAY()</f>
        <v>45839</v>
      </c>
      <c r="XFC19">
        <f ca="1">SUM(XFC5:XFC18)</f>
        <v>90</v>
      </c>
      <c r="XFD19">
        <f ca="1">SUM(XFD5:XFD18)</f>
        <v>90</v>
      </c>
    </row>
    <row r="20" spans="1:15 16376:16384" ht="16" x14ac:dyDescent="0.4">
      <c r="A20" t="s">
        <v>23</v>
      </c>
      <c r="B20" t="s">
        <v>12</v>
      </c>
      <c r="C20" t="s">
        <v>24</v>
      </c>
      <c r="D20" t="s">
        <v>25</v>
      </c>
      <c r="E20">
        <v>2931</v>
      </c>
      <c r="G20" s="1" t="s">
        <v>34</v>
      </c>
      <c r="H20" t="s">
        <v>16</v>
      </c>
      <c r="I20" s="7">
        <f>SUMIF(C5:C20,H20,E5:E20)</f>
        <v>19161</v>
      </c>
      <c r="J20" s="10"/>
      <c r="K20" s="1" t="s">
        <v>35</v>
      </c>
      <c r="L20" t="s">
        <v>16</v>
      </c>
      <c r="M20" t="s">
        <v>12</v>
      </c>
      <c r="N20" s="7">
        <f>SUMIFS(E5:E20,C5:C20,L20,B5:B20,M20)</f>
        <v>6387</v>
      </c>
      <c r="O20" s="10"/>
      <c r="XEV20">
        <f>IF(XEV19=I28=TRUE,1,0)</f>
        <v>1</v>
      </c>
      <c r="XEW20">
        <f t="shared" ref="XEW20:XEY20" si="2">IF(XEW19=J28=TRUE,1,0)</f>
        <v>1</v>
      </c>
      <c r="XEX20">
        <f t="shared" si="2"/>
        <v>1</v>
      </c>
      <c r="XEY20">
        <f t="shared" ca="1" si="2"/>
        <v>1</v>
      </c>
      <c r="XEZ20">
        <f ca="1">SUM(XEV20:XEY20)</f>
        <v>4</v>
      </c>
    </row>
    <row r="21" spans="1:15 16376:16384" x14ac:dyDescent="0.35">
      <c r="K21">
        <f>SUMIFS(E5:E20,B5:B20,B6,A5:A20,A6)</f>
        <v>6877</v>
      </c>
    </row>
    <row r="22" spans="1:15 16376:16384" ht="16" x14ac:dyDescent="0.4">
      <c r="G22" s="17" t="s">
        <v>33</v>
      </c>
      <c r="H22" s="18"/>
      <c r="I22" s="9" t="s">
        <v>68</v>
      </c>
      <c r="J22" s="9"/>
      <c r="K22" s="11"/>
    </row>
    <row r="23" spans="1:15 16376:16384" ht="16" x14ac:dyDescent="0.4">
      <c r="G23" s="1" t="s">
        <v>36</v>
      </c>
      <c r="H23" s="1" t="s">
        <v>37</v>
      </c>
      <c r="I23" s="1" t="s">
        <v>38</v>
      </c>
      <c r="J23" s="1" t="s">
        <v>39</v>
      </c>
      <c r="K23" s="6" t="s">
        <v>44</v>
      </c>
    </row>
    <row r="24" spans="1:15 16376:16384" x14ac:dyDescent="0.35">
      <c r="G24" s="7">
        <f>MAX(E5:E20)</f>
        <v>3456</v>
      </c>
      <c r="H24" s="7">
        <f>MIN(E5:E20)</f>
        <v>2931</v>
      </c>
      <c r="I24" s="7">
        <f>LARGE(E5:E20,2)</f>
        <v>3421</v>
      </c>
      <c r="J24" s="7">
        <f>SMALL(E5:E20,2)</f>
        <v>2966</v>
      </c>
      <c r="K24" s="7">
        <f>AVERAGE(E5:E20)</f>
        <v>3193.5</v>
      </c>
    </row>
    <row r="27" spans="1:15 16376:16384" x14ac:dyDescent="0.35">
      <c r="G27" s="6" t="s">
        <v>70</v>
      </c>
      <c r="H27" s="14" t="s">
        <v>61</v>
      </c>
      <c r="I27" s="6" t="s">
        <v>41</v>
      </c>
      <c r="J27" s="6" t="s">
        <v>42</v>
      </c>
      <c r="K27" s="6" t="s">
        <v>43</v>
      </c>
      <c r="L27" s="6" t="s">
        <v>50</v>
      </c>
    </row>
    <row r="28" spans="1:15 16376:16384" x14ac:dyDescent="0.35">
      <c r="G28" s="15" t="str">
        <f ca="1">TEXT(NOW(),"hh:mm")</f>
        <v>19:59</v>
      </c>
      <c r="H28" s="14" t="s">
        <v>62</v>
      </c>
      <c r="I28" s="7" t="str">
        <f>UPPER(H28)</f>
        <v>BESANT</v>
      </c>
      <c r="J28" s="7" t="str">
        <f>LOWER(H28)</f>
        <v>besant</v>
      </c>
      <c r="K28" s="7" t="str">
        <f>PROPER(H28)</f>
        <v>Besant</v>
      </c>
      <c r="L28" s="12">
        <f ca="1">TODAY()</f>
        <v>45839</v>
      </c>
    </row>
    <row r="1048576" spans="16384:16384" x14ac:dyDescent="0.35">
      <c r="XFD1048576">
        <f ca="1">XFD19</f>
        <v>90</v>
      </c>
    </row>
  </sheetData>
  <mergeCells count="1">
    <mergeCell ref="G22:H22"/>
  </mergeCells>
  <pageMargins left="0.7" right="0.7" top="0.75" bottom="0.75" header="0.3" footer="0.3"/>
  <headerFooter>
    <oddFooter>&amp;C_x000D_&amp;1#&amp;"Arial Italic"&amp;10&amp;K404040 Uso Interno / Internal Use</oddFooter>
  </headerFooter>
</worksheet>
</file>

<file path=docMetadata/LabelInfo.xml><?xml version="1.0" encoding="utf-8"?>
<clbl:labelList xmlns:clbl="http://schemas.microsoft.com/office/2020/mipLabelMetadata">
  <clbl:label id="{614fd6fd-c2d2-48ce-a4de-826a3df3837a}" enabled="1" method="Standard" siteId="{3a96d43a-80df-4e46-b5ab-8028eea2fb0c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Deepak, Balaji</dc:creator>
  <cp:lastModifiedBy>Nithya.S</cp:lastModifiedBy>
  <dcterms:created xsi:type="dcterms:W3CDTF">2025-06-27T15:23:47Z</dcterms:created>
  <dcterms:modified xsi:type="dcterms:W3CDTF">2025-07-01T14:29:39Z</dcterms:modified>
</cp:coreProperties>
</file>