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n Bisht\Desktop\"/>
    </mc:Choice>
  </mc:AlternateContent>
  <xr:revisionPtr revIDLastSave="0" documentId="13_ncr:1_{8889AA40-0992-439B-A016-8EE37D0657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2" i="1"/>
  <c r="H30" i="1"/>
  <c r="H29" i="1"/>
  <c r="H27" i="1"/>
  <c r="K7" i="1"/>
  <c r="K8" i="1"/>
  <c r="K9" i="1"/>
  <c r="K10" i="1"/>
  <c r="K6" i="1"/>
  <c r="J18" i="1" l="1"/>
  <c r="J17" i="1"/>
  <c r="K17" i="1" s="1"/>
  <c r="J16" i="1"/>
  <c r="K16" i="1" s="1"/>
  <c r="J15" i="1"/>
  <c r="J14" i="1"/>
  <c r="J6" i="1"/>
  <c r="M6" i="1" s="1"/>
  <c r="K14" i="1" l="1"/>
  <c r="M14" i="1" s="1"/>
  <c r="K15" i="1"/>
  <c r="L15" i="1" s="1"/>
  <c r="K18" i="1"/>
  <c r="M18" i="1" s="1"/>
  <c r="M15" i="1"/>
  <c r="L6" i="1"/>
  <c r="L17" i="1"/>
  <c r="M17" i="1"/>
  <c r="M16" i="1"/>
  <c r="L14" i="1"/>
  <c r="J7" i="1"/>
  <c r="J8" i="1"/>
  <c r="J9" i="1"/>
  <c r="J10" i="1"/>
  <c r="L18" i="1" l="1"/>
  <c r="L9" i="1"/>
  <c r="M8" i="1"/>
  <c r="M7" i="1"/>
  <c r="L16" i="1"/>
  <c r="L10" i="1"/>
  <c r="M10" i="1" l="1"/>
  <c r="M9" i="1"/>
  <c r="L8" i="1"/>
  <c r="L7" i="1"/>
</calcChain>
</file>

<file path=xl/sharedStrings.xml><?xml version="1.0" encoding="utf-8"?>
<sst xmlns="http://schemas.openxmlformats.org/spreadsheetml/2006/main" count="66" uniqueCount="45">
  <si>
    <t>UP TO RS 2.50 LAKHS</t>
  </si>
  <si>
    <t>Nil</t>
  </si>
  <si>
    <t>1000001 and above</t>
  </si>
  <si>
    <t>Employe</t>
  </si>
  <si>
    <t>Total Income</t>
  </si>
  <si>
    <t xml:space="preserve">Deduction </t>
  </si>
  <si>
    <t>Exemption</t>
  </si>
  <si>
    <t>Taxable Income</t>
  </si>
  <si>
    <t>Tax%</t>
  </si>
  <si>
    <t>Tax Amount</t>
  </si>
  <si>
    <t>Income After Tax</t>
  </si>
  <si>
    <t>Income Tax Slab (New Tax Regime)</t>
  </si>
  <si>
    <t xml:space="preserve"> Up to Rs. 3 Lakhs  </t>
  </si>
  <si>
    <t>1500001 and above</t>
  </si>
  <si>
    <t>Income Tax Slab (Old Tax Regime)</t>
  </si>
  <si>
    <t>Income Tax Calculator</t>
  </si>
  <si>
    <t>Surcharge of 10%</t>
  </si>
  <si>
    <t>Surcharge of 15%</t>
  </si>
  <si>
    <t>Surcharge of 25%</t>
  </si>
  <si>
    <t>Surcharge of 37% for income above 5 crores</t>
  </si>
  <si>
    <t>Surcharge Rates</t>
  </si>
  <si>
    <t>Investment/Expenses</t>
  </si>
  <si>
    <t>NPS</t>
  </si>
  <si>
    <t>Medical Premium</t>
  </si>
  <si>
    <t>Education Loan</t>
  </si>
  <si>
    <t>Donations</t>
  </si>
  <si>
    <t>Interest</t>
  </si>
  <si>
    <t>Medical premium</t>
  </si>
  <si>
    <t>Below 60 years</t>
  </si>
  <si>
    <t>Above 60 Years</t>
  </si>
  <si>
    <t>interest</t>
  </si>
  <si>
    <t>total income</t>
  </si>
  <si>
    <t>deduction</t>
  </si>
  <si>
    <t>exemption</t>
  </si>
  <si>
    <t>taxable income</t>
  </si>
  <si>
    <t>tax %</t>
  </si>
  <si>
    <t>tax amount</t>
  </si>
  <si>
    <t xml:space="preserve">surcharge rates </t>
  </si>
  <si>
    <t>income after tax</t>
  </si>
  <si>
    <t>old</t>
  </si>
  <si>
    <t>NITIN</t>
  </si>
  <si>
    <t>DEEPAK</t>
  </si>
  <si>
    <t>MANISH</t>
  </si>
  <si>
    <t>RAHUL</t>
  </si>
  <si>
    <t>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</si>
</sst>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theme="9" tint="-0.499984740745262"/>
      <name val="Arial"/>
      <family val="2"/>
    </font>
    <font>
      <sz val="8"/>
      <color theme="0"/>
      <name val="Arial Rounded MT Bold"/>
      <family val="2"/>
    </font>
    <font>
      <b/>
      <sz val="24"/>
      <color theme="1"/>
      <name val="Calibri"/>
      <family val="2"/>
      <scheme val="minor"/>
    </font>
    <font>
      <sz val="8"/>
      <color theme="3" tint="-0.249977111117893"/>
      <name val="Arial"/>
      <family val="2"/>
    </font>
    <font>
      <sz val="9"/>
      <color theme="3" tint="-0.249977111117893"/>
      <name val="Calibri"/>
      <family val="2"/>
      <scheme val="minor"/>
    </font>
    <font>
      <sz val="8"/>
      <color theme="4" tint="-0.49998474074526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Arial Rounded MT Bold"/>
      <family val="2"/>
    </font>
    <font>
      <sz val="8"/>
      <color theme="1"/>
      <name val="Arial Rounded MT Bold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5" fillId="4" borderId="6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6" xfId="0" applyNumberFormat="1" applyFont="1" applyFill="1" applyBorder="1" applyAlignment="1">
      <alignment horizontal="center" vertical="center"/>
    </xf>
    <xf numFmtId="9" fontId="5" fillId="4" borderId="9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2" borderId="6" xfId="0" applyNumberFormat="1" applyFont="1" applyFill="1" applyBorder="1" applyAlignment="1">
      <alignment horizontal="center" vertical="center"/>
    </xf>
    <xf numFmtId="9" fontId="6" fillId="4" borderId="9" xfId="0" applyNumberFormat="1" applyFont="1" applyFill="1" applyBorder="1" applyAlignment="1">
      <alignment horizontal="center" vertical="center"/>
    </xf>
    <xf numFmtId="0" fontId="0" fillId="6" borderId="0" xfId="0" applyFill="1"/>
    <xf numFmtId="0" fontId="0" fillId="0" borderId="1" xfId="0" applyBorder="1"/>
    <xf numFmtId="9" fontId="0" fillId="0" borderId="1" xfId="0" applyNumberFormat="1" applyBorder="1"/>
    <xf numFmtId="9" fontId="0" fillId="0" borderId="0" xfId="1" applyFont="1"/>
    <xf numFmtId="0" fontId="0" fillId="0" borderId="0" xfId="1" applyNumberFormat="1" applyFont="1"/>
    <xf numFmtId="0" fontId="9" fillId="7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38DE1"/>
      <color rgb="FFE038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8"/>
  <sheetViews>
    <sheetView tabSelected="1" zoomScaleNormal="100" workbookViewId="0">
      <selection activeCell="F19" sqref="F19"/>
    </sheetView>
  </sheetViews>
  <sheetFormatPr defaultRowHeight="14.4" x14ac:dyDescent="0.3"/>
  <cols>
    <col min="1" max="1" width="2.77734375" customWidth="1"/>
    <col min="2" max="2" width="37.5546875" bestFit="1" customWidth="1"/>
    <col min="3" max="4" width="9" bestFit="1" customWidth="1"/>
    <col min="5" max="5" width="6.21875" customWidth="1"/>
    <col min="6" max="6" width="9.21875" customWidth="1"/>
    <col min="7" max="7" width="23.44140625" bestFit="1" customWidth="1"/>
    <col min="8" max="8" width="11.44140625" customWidth="1"/>
    <col min="9" max="9" width="10.44140625" customWidth="1"/>
    <col min="10" max="10" width="15.109375" customWidth="1"/>
    <col min="11" max="11" width="9.5546875" customWidth="1"/>
    <col min="12" max="12" width="15.21875" bestFit="1" customWidth="1"/>
    <col min="13" max="13" width="14.88671875" customWidth="1"/>
    <col min="14" max="14" width="14" bestFit="1" customWidth="1"/>
    <col min="15" max="15" width="9.6640625" bestFit="1" customWidth="1"/>
    <col min="16" max="16" width="10.77734375" bestFit="1" customWidth="1"/>
    <col min="17" max="17" width="15.109375" bestFit="1" customWidth="1"/>
  </cols>
  <sheetData>
    <row r="1" spans="2:14" ht="15" thickBot="1" x14ac:dyDescent="0.35"/>
    <row r="2" spans="2:14" x14ac:dyDescent="0.3">
      <c r="B2" s="39" t="s">
        <v>15</v>
      </c>
      <c r="C2" s="40"/>
      <c r="D2" s="40"/>
      <c r="E2" s="40"/>
      <c r="F2" s="40"/>
      <c r="G2" s="40"/>
      <c r="H2" s="40"/>
      <c r="I2" s="40"/>
      <c r="J2" s="40"/>
      <c r="K2" s="40"/>
      <c r="L2" s="41"/>
      <c r="N2" s="19" t="s">
        <v>39</v>
      </c>
    </row>
    <row r="3" spans="2:14" ht="15" thickBot="1" x14ac:dyDescent="0.35">
      <c r="B3" s="42"/>
      <c r="C3" s="43"/>
      <c r="D3" s="43"/>
      <c r="E3" s="43"/>
      <c r="F3" s="43"/>
      <c r="G3" s="43"/>
      <c r="H3" s="43"/>
      <c r="I3" s="43"/>
      <c r="J3" s="43"/>
      <c r="K3" s="43"/>
      <c r="L3" s="44"/>
    </row>
    <row r="4" spans="2:14" ht="15" thickBot="1" x14ac:dyDescent="0.35"/>
    <row r="5" spans="2:14" x14ac:dyDescent="0.3">
      <c r="B5" s="61" t="s">
        <v>14</v>
      </c>
      <c r="C5" s="62"/>
      <c r="D5" s="63"/>
      <c r="E5" s="1"/>
      <c r="F5" s="55" t="s">
        <v>3</v>
      </c>
      <c r="G5" s="56" t="s">
        <v>4</v>
      </c>
      <c r="H5" s="56" t="s">
        <v>5</v>
      </c>
      <c r="I5" s="56" t="s">
        <v>6</v>
      </c>
      <c r="J5" s="56" t="s">
        <v>7</v>
      </c>
      <c r="K5" s="56" t="s">
        <v>8</v>
      </c>
      <c r="L5" s="56" t="s">
        <v>9</v>
      </c>
      <c r="M5" s="57" t="s">
        <v>10</v>
      </c>
    </row>
    <row r="6" spans="2:14" x14ac:dyDescent="0.3">
      <c r="B6" s="33" t="s">
        <v>0</v>
      </c>
      <c r="C6" s="34"/>
      <c r="D6" s="11" t="s">
        <v>1</v>
      </c>
      <c r="E6" s="1"/>
      <c r="F6" s="45" t="s">
        <v>40</v>
      </c>
      <c r="G6" s="46">
        <v>2500000</v>
      </c>
      <c r="H6" s="46">
        <v>200000</v>
      </c>
      <c r="I6" s="46">
        <v>50000</v>
      </c>
      <c r="J6" s="46">
        <f>G6-H6-I6</f>
        <v>2250000</v>
      </c>
      <c r="K6" s="46" t="str">
        <f>IF($N$2="OLD",IF(J6&lt;250000,"0%",IF(J6&lt;500000,"5%",IF(J6&lt;1000000,"20%",IF(J6&gt;1000000,"30%",30%)))),0)</f>
        <v>30%</v>
      </c>
      <c r="L6" s="46">
        <f>J6*K6</f>
        <v>675000</v>
      </c>
      <c r="M6" s="47">
        <f>J6-(J6*K6)</f>
        <v>1575000</v>
      </c>
    </row>
    <row r="7" spans="2:14" x14ac:dyDescent="0.3">
      <c r="B7" s="12">
        <v>250001</v>
      </c>
      <c r="C7" s="13">
        <v>500000</v>
      </c>
      <c r="D7" s="14">
        <v>0.05</v>
      </c>
      <c r="E7" s="1"/>
      <c r="F7" s="45" t="s">
        <v>41</v>
      </c>
      <c r="G7" s="46">
        <v>500000</v>
      </c>
      <c r="H7" s="46">
        <v>15000</v>
      </c>
      <c r="I7" s="46">
        <v>50000</v>
      </c>
      <c r="J7" s="46">
        <f>G7-H7-I7</f>
        <v>435000</v>
      </c>
      <c r="K7" s="46" t="str">
        <f t="shared" ref="K7:K10" si="0">IF($N$2="OLD",IF(J7&lt;250000,"0%",IF(J7&lt;500000,"5%",IF(J7&lt;1000000,"20%",IF(J7&gt;1000000,"30%",30%)))),0)</f>
        <v>5%</v>
      </c>
      <c r="L7" s="46">
        <f t="shared" ref="L7:L10" si="1">J7*K7</f>
        <v>21750</v>
      </c>
      <c r="M7" s="47">
        <f>J7-(J7*K7)</f>
        <v>413250</v>
      </c>
    </row>
    <row r="8" spans="2:14" x14ac:dyDescent="0.3">
      <c r="B8" s="15">
        <v>500001</v>
      </c>
      <c r="C8" s="16">
        <v>1000000</v>
      </c>
      <c r="D8" s="17">
        <v>0.2</v>
      </c>
      <c r="E8" s="1"/>
      <c r="F8" s="45" t="s">
        <v>42</v>
      </c>
      <c r="G8" s="46">
        <v>750000</v>
      </c>
      <c r="H8" s="46">
        <v>20000</v>
      </c>
      <c r="I8" s="46">
        <v>50000</v>
      </c>
      <c r="J8" s="46">
        <f>G8-H8-I8</f>
        <v>680000</v>
      </c>
      <c r="K8" s="46" t="str">
        <f t="shared" si="0"/>
        <v>20%</v>
      </c>
      <c r="L8" s="46">
        <f t="shared" si="1"/>
        <v>136000</v>
      </c>
      <c r="M8" s="47">
        <f>J8-(J8*K8)</f>
        <v>544000</v>
      </c>
    </row>
    <row r="9" spans="2:14" ht="15" thickBot="1" x14ac:dyDescent="0.35">
      <c r="B9" s="31" t="s">
        <v>2</v>
      </c>
      <c r="C9" s="32"/>
      <c r="D9" s="18">
        <v>0.3</v>
      </c>
      <c r="E9" s="1"/>
      <c r="F9" s="45" t="s">
        <v>43</v>
      </c>
      <c r="G9" s="46">
        <v>120000</v>
      </c>
      <c r="H9" s="46">
        <v>12000</v>
      </c>
      <c r="I9" s="46">
        <v>50000</v>
      </c>
      <c r="J9" s="46">
        <f>G9-H9-I9</f>
        <v>58000</v>
      </c>
      <c r="K9" s="46" t="str">
        <f t="shared" si="0"/>
        <v>0%</v>
      </c>
      <c r="L9" s="46">
        <f t="shared" si="1"/>
        <v>0</v>
      </c>
      <c r="M9" s="47">
        <f>J9-(J9*K9)</f>
        <v>58000</v>
      </c>
    </row>
    <row r="10" spans="2:14" ht="15" thickBot="1" x14ac:dyDescent="0.35">
      <c r="B10" s="1"/>
      <c r="C10" s="1"/>
      <c r="D10" s="1"/>
      <c r="E10" s="1"/>
      <c r="F10" s="48" t="s">
        <v>44</v>
      </c>
      <c r="G10" s="49">
        <v>1000000</v>
      </c>
      <c r="H10" s="49">
        <v>10000</v>
      </c>
      <c r="I10" s="49">
        <v>50000</v>
      </c>
      <c r="J10" s="49">
        <f>G10-H10-I10</f>
        <v>940000</v>
      </c>
      <c r="K10" s="46" t="str">
        <f t="shared" si="0"/>
        <v>20%</v>
      </c>
      <c r="L10" s="49">
        <f t="shared" si="1"/>
        <v>188000</v>
      </c>
      <c r="M10" s="50">
        <f>J10-(J10*K10)</f>
        <v>752000</v>
      </c>
    </row>
    <row r="11" spans="2:14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4" ht="15" thickBot="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4" x14ac:dyDescent="0.3">
      <c r="B13" s="64" t="s">
        <v>11</v>
      </c>
      <c r="C13" s="35"/>
      <c r="D13" s="36"/>
      <c r="E13" s="1"/>
      <c r="F13" s="58" t="s">
        <v>3</v>
      </c>
      <c r="G13" s="59" t="s">
        <v>4</v>
      </c>
      <c r="H13" s="59" t="s">
        <v>5</v>
      </c>
      <c r="I13" s="59" t="s">
        <v>6</v>
      </c>
      <c r="J13" s="59" t="s">
        <v>7</v>
      </c>
      <c r="K13" s="59" t="s">
        <v>8</v>
      </c>
      <c r="L13" s="59" t="s">
        <v>9</v>
      </c>
      <c r="M13" s="60" t="s">
        <v>10</v>
      </c>
    </row>
    <row r="14" spans="2:14" x14ac:dyDescent="0.3">
      <c r="B14" s="37" t="s">
        <v>12</v>
      </c>
      <c r="C14" s="38"/>
      <c r="D14" s="3" t="s">
        <v>1</v>
      </c>
      <c r="E14" s="1"/>
      <c r="F14" s="45" t="s">
        <v>40</v>
      </c>
      <c r="G14" s="51">
        <v>2500000</v>
      </c>
      <c r="H14" s="51">
        <v>200000</v>
      </c>
      <c r="I14" s="51">
        <v>50000</v>
      </c>
      <c r="J14" s="51">
        <f>G14-H14-I14</f>
        <v>2250000</v>
      </c>
      <c r="K14" s="51">
        <f>IF($N$2="NEW",IF(J14&lt;300000,"0%",IF(J14&lt;600000,"5%",IF(J14&lt;900000,"10%",IF(J14&lt;1200000,"15%",IF(J14&lt;1500000,"20%",IF(J14&gt;1500001,"30%")))))),0)</f>
        <v>0</v>
      </c>
      <c r="L14" s="51">
        <f>J14*K14</f>
        <v>0</v>
      </c>
      <c r="M14" s="52">
        <f>J14-(J14*K14)</f>
        <v>2250000</v>
      </c>
    </row>
    <row r="15" spans="2:14" x14ac:dyDescent="0.3">
      <c r="B15" s="4">
        <v>300001</v>
      </c>
      <c r="C15" s="5">
        <v>600000</v>
      </c>
      <c r="D15" s="6">
        <v>0.05</v>
      </c>
      <c r="E15" s="1"/>
      <c r="F15" s="45" t="s">
        <v>41</v>
      </c>
      <c r="G15" s="51">
        <v>500000</v>
      </c>
      <c r="H15" s="51">
        <v>15000</v>
      </c>
      <c r="I15" s="51">
        <v>50000</v>
      </c>
      <c r="J15" s="51">
        <f>G15-H15-I15</f>
        <v>435000</v>
      </c>
      <c r="K15" s="51">
        <f t="shared" ref="K15:K18" si="2">IF($N$2="NEW",IF(J15&lt;300000,"0%",IF(J15&lt;600000,"5%",IF(J15&lt;900000,"10%",IF(J15&lt;1200000,"15%",IF(J15&lt;1500000,"20%",IF(J15&gt;1500001,"30%")))))),0)</f>
        <v>0</v>
      </c>
      <c r="L15" s="51">
        <f t="shared" ref="L15:L18" si="3">J15*K15</f>
        <v>0</v>
      </c>
      <c r="M15" s="52">
        <f>J15-(J15*K15)</f>
        <v>435000</v>
      </c>
    </row>
    <row r="16" spans="2:14" x14ac:dyDescent="0.3">
      <c r="B16" s="7">
        <v>600001</v>
      </c>
      <c r="C16" s="8">
        <v>900000</v>
      </c>
      <c r="D16" s="9">
        <v>0.1</v>
      </c>
      <c r="E16" s="1"/>
      <c r="F16" s="45" t="s">
        <v>42</v>
      </c>
      <c r="G16" s="51">
        <v>750000</v>
      </c>
      <c r="H16" s="51">
        <v>20000</v>
      </c>
      <c r="I16" s="51">
        <v>50000</v>
      </c>
      <c r="J16" s="51">
        <f>G16-H16-I16</f>
        <v>680000</v>
      </c>
      <c r="K16" s="51">
        <f t="shared" si="2"/>
        <v>0</v>
      </c>
      <c r="L16" s="51">
        <f t="shared" si="3"/>
        <v>0</v>
      </c>
      <c r="M16" s="52">
        <f>J16-(J16*K16)</f>
        <v>680000</v>
      </c>
    </row>
    <row r="17" spans="2:13" x14ac:dyDescent="0.3">
      <c r="B17" s="4">
        <v>900001</v>
      </c>
      <c r="C17" s="5">
        <v>1200000</v>
      </c>
      <c r="D17" s="6">
        <v>0.15</v>
      </c>
      <c r="E17" s="1"/>
      <c r="F17" s="45" t="s">
        <v>43</v>
      </c>
      <c r="G17" s="51">
        <v>120000</v>
      </c>
      <c r="H17" s="51">
        <v>12000</v>
      </c>
      <c r="I17" s="51">
        <v>50000</v>
      </c>
      <c r="J17" s="51">
        <f>G17-H17-I17</f>
        <v>58000</v>
      </c>
      <c r="K17" s="51">
        <f t="shared" si="2"/>
        <v>0</v>
      </c>
      <c r="L17" s="51">
        <f t="shared" si="3"/>
        <v>0</v>
      </c>
      <c r="M17" s="52">
        <f>J17-(J17*K17)</f>
        <v>58000</v>
      </c>
    </row>
    <row r="18" spans="2:13" ht="15" thickBot="1" x14ac:dyDescent="0.35">
      <c r="B18" s="7">
        <v>1200001</v>
      </c>
      <c r="C18" s="8">
        <v>1500000</v>
      </c>
      <c r="D18" s="9">
        <v>0.2</v>
      </c>
      <c r="E18" s="1"/>
      <c r="F18" s="48" t="s">
        <v>44</v>
      </c>
      <c r="G18" s="53">
        <v>1000000</v>
      </c>
      <c r="H18" s="53">
        <v>10000</v>
      </c>
      <c r="I18" s="53">
        <v>50000</v>
      </c>
      <c r="J18" s="53">
        <f>G18-H18-I18</f>
        <v>940000</v>
      </c>
      <c r="K18" s="51">
        <f t="shared" si="2"/>
        <v>0</v>
      </c>
      <c r="L18" s="53">
        <f t="shared" si="3"/>
        <v>0</v>
      </c>
      <c r="M18" s="54">
        <f>J18-(J18*K18)</f>
        <v>940000</v>
      </c>
    </row>
    <row r="19" spans="2:13" ht="15" thickBot="1" x14ac:dyDescent="0.35">
      <c r="B19" s="29" t="s">
        <v>13</v>
      </c>
      <c r="C19" s="30"/>
      <c r="D19" s="10">
        <v>0.3</v>
      </c>
      <c r="E19" s="1"/>
      <c r="F19" s="1"/>
      <c r="G19" s="1"/>
      <c r="H19" s="1"/>
      <c r="I19" s="1"/>
      <c r="J19" s="1"/>
      <c r="K19" s="1"/>
      <c r="L19" s="1"/>
      <c r="M19" s="1"/>
    </row>
    <row r="21" spans="2:13" ht="14.4" customHeight="1" x14ac:dyDescent="0.3">
      <c r="B21" s="2"/>
      <c r="C21" s="2"/>
      <c r="D21" s="2"/>
    </row>
    <row r="22" spans="2:13" ht="14.4" customHeight="1" x14ac:dyDescent="0.3">
      <c r="B22" s="2"/>
      <c r="C22" s="2"/>
      <c r="D22" s="2"/>
    </row>
    <row r="23" spans="2:13" ht="14.4" customHeight="1" x14ac:dyDescent="0.35">
      <c r="B23" s="24" t="s">
        <v>20</v>
      </c>
      <c r="C23" s="25"/>
      <c r="D23" s="26"/>
    </row>
    <row r="24" spans="2:13" ht="14.4" customHeight="1" x14ac:dyDescent="0.3">
      <c r="B24" s="20"/>
      <c r="C24" s="20"/>
      <c r="D24" s="20"/>
      <c r="G24" t="s">
        <v>40</v>
      </c>
      <c r="H24">
        <v>55</v>
      </c>
      <c r="L24" s="27" t="s">
        <v>27</v>
      </c>
      <c r="M24" s="28"/>
    </row>
    <row r="25" spans="2:13" x14ac:dyDescent="0.3">
      <c r="B25" s="20" t="s">
        <v>16</v>
      </c>
      <c r="C25" s="20">
        <v>5000000</v>
      </c>
      <c r="D25" s="20">
        <v>10000000</v>
      </c>
      <c r="G25" t="s">
        <v>21</v>
      </c>
      <c r="H25">
        <v>55000</v>
      </c>
      <c r="L25" s="20" t="s">
        <v>28</v>
      </c>
      <c r="M25" s="20">
        <v>25000</v>
      </c>
    </row>
    <row r="26" spans="2:13" x14ac:dyDescent="0.3">
      <c r="B26" s="20" t="s">
        <v>17</v>
      </c>
      <c r="C26" s="20">
        <v>10000001</v>
      </c>
      <c r="D26" s="20">
        <v>20000000</v>
      </c>
      <c r="G26" t="s">
        <v>22</v>
      </c>
      <c r="H26">
        <v>50000</v>
      </c>
      <c r="L26" s="20" t="s">
        <v>29</v>
      </c>
      <c r="M26" s="20">
        <v>50000</v>
      </c>
    </row>
    <row r="27" spans="2:13" x14ac:dyDescent="0.3">
      <c r="B27" s="20" t="s">
        <v>18</v>
      </c>
      <c r="C27" s="20">
        <v>20000001</v>
      </c>
      <c r="D27" s="20">
        <v>50000000</v>
      </c>
      <c r="G27" t="s">
        <v>23</v>
      </c>
      <c r="H27">
        <f>IF(H24&lt;60,M25,M26)</f>
        <v>25000</v>
      </c>
    </row>
    <row r="28" spans="2:13" x14ac:dyDescent="0.3">
      <c r="B28" s="20" t="s">
        <v>19</v>
      </c>
      <c r="C28" s="20"/>
      <c r="D28" s="20"/>
      <c r="G28" t="s">
        <v>24</v>
      </c>
      <c r="H28">
        <v>0</v>
      </c>
      <c r="L28" s="27" t="s">
        <v>25</v>
      </c>
      <c r="M28" s="28"/>
    </row>
    <row r="29" spans="2:13" x14ac:dyDescent="0.3">
      <c r="G29" t="s">
        <v>25</v>
      </c>
      <c r="H29" s="23">
        <f>IF(H24&lt;60,M29*M32,M32)</f>
        <v>50000</v>
      </c>
      <c r="L29" s="20" t="s">
        <v>28</v>
      </c>
      <c r="M29" s="21">
        <v>0.5</v>
      </c>
    </row>
    <row r="30" spans="2:13" x14ac:dyDescent="0.3">
      <c r="G30" t="s">
        <v>26</v>
      </c>
      <c r="H30">
        <f>IF(H24&lt;60,M35,M36)</f>
        <v>10000</v>
      </c>
      <c r="L30" s="20" t="s">
        <v>29</v>
      </c>
      <c r="M30" s="21">
        <v>1</v>
      </c>
    </row>
    <row r="31" spans="2:13" x14ac:dyDescent="0.3">
      <c r="G31" t="s">
        <v>31</v>
      </c>
      <c r="H31">
        <v>500000000</v>
      </c>
    </row>
    <row r="32" spans="2:13" x14ac:dyDescent="0.3">
      <c r="G32" t="s">
        <v>32</v>
      </c>
      <c r="H32">
        <f>SUM(H25:H30)</f>
        <v>190000</v>
      </c>
      <c r="L32" t="s">
        <v>25</v>
      </c>
      <c r="M32">
        <v>100000</v>
      </c>
    </row>
    <row r="33" spans="7:13" x14ac:dyDescent="0.3">
      <c r="G33" t="s">
        <v>33</v>
      </c>
      <c r="H33">
        <v>50000</v>
      </c>
    </row>
    <row r="34" spans="7:13" x14ac:dyDescent="0.3">
      <c r="G34" t="s">
        <v>34</v>
      </c>
      <c r="H34">
        <f>H31-H32-H33</f>
        <v>499760000</v>
      </c>
      <c r="L34" s="27" t="s">
        <v>30</v>
      </c>
      <c r="M34" s="28"/>
    </row>
    <row r="35" spans="7:13" x14ac:dyDescent="0.3">
      <c r="G35" t="s">
        <v>35</v>
      </c>
      <c r="H35" s="22">
        <f>IF(H34&lt;B7,"0%",IF(H34&lt;B8,"5%",IF(H34&lt;C8,"20%",30%)))</f>
        <v>0.3</v>
      </c>
      <c r="L35" s="20" t="s">
        <v>28</v>
      </c>
      <c r="M35" s="20">
        <v>10000</v>
      </c>
    </row>
    <row r="36" spans="7:13" x14ac:dyDescent="0.3">
      <c r="G36" t="s">
        <v>36</v>
      </c>
      <c r="H36">
        <f>H34*H35</f>
        <v>149928000</v>
      </c>
      <c r="L36" s="20" t="s">
        <v>29</v>
      </c>
      <c r="M36" s="20">
        <v>50000</v>
      </c>
    </row>
    <row r="37" spans="7:13" x14ac:dyDescent="0.3">
      <c r="G37" t="s">
        <v>37</v>
      </c>
      <c r="H37">
        <f>IF(H36&lt;C25,"0%"*H34,IF(H36&lt;C26,"10%"*H34,IF(H36&lt;C27,"15%"*H34,IF(H36&lt;D27,"25%"*H34,37%*H34))))</f>
        <v>184911200</v>
      </c>
    </row>
    <row r="38" spans="7:13" x14ac:dyDescent="0.3">
      <c r="G38" t="s">
        <v>38</v>
      </c>
      <c r="H38">
        <f>H31-H36-H37</f>
        <v>165160800</v>
      </c>
    </row>
  </sheetData>
  <mergeCells count="11">
    <mergeCell ref="B23:D23"/>
    <mergeCell ref="L24:M24"/>
    <mergeCell ref="L28:M28"/>
    <mergeCell ref="L34:M34"/>
    <mergeCell ref="B2:L3"/>
    <mergeCell ref="B19:C19"/>
    <mergeCell ref="B5:D5"/>
    <mergeCell ref="B9:C9"/>
    <mergeCell ref="B6:C6"/>
    <mergeCell ref="B13:D13"/>
    <mergeCell ref="B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KUSHWAHA</dc:creator>
  <cp:lastModifiedBy>nitin bisht</cp:lastModifiedBy>
  <dcterms:created xsi:type="dcterms:W3CDTF">2024-09-30T04:54:13Z</dcterms:created>
  <dcterms:modified xsi:type="dcterms:W3CDTF">2024-11-02T13:29:12Z</dcterms:modified>
</cp:coreProperties>
</file>