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\Adv Excel\Assignment\"/>
    </mc:Choice>
  </mc:AlternateContent>
  <xr:revisionPtr revIDLastSave="0" documentId="13_ncr:1_{677DB39D-65DE-4836-AD40-E19BD36651A6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Department">'Arithmatic Functions'!$H$7:$H$44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P27" i="1"/>
  <c r="P26" i="1"/>
  <c r="P25" i="1"/>
  <c r="P24" i="1"/>
  <c r="P23" i="1"/>
  <c r="P22" i="1"/>
  <c r="P21" i="1"/>
  <c r="P20" i="1"/>
  <c r="P19" i="1"/>
  <c r="P18" i="1"/>
  <c r="P17" i="1"/>
  <c r="O27" i="1"/>
  <c r="O26" i="1"/>
  <c r="O25" i="1"/>
  <c r="O24" i="1"/>
  <c r="O23" i="1"/>
  <c r="O22" i="1"/>
  <c r="O21" i="1"/>
  <c r="O20" i="1"/>
  <c r="O19" i="1"/>
  <c r="O18" i="1"/>
  <c r="O17" i="1"/>
  <c r="N18" i="1"/>
  <c r="N19" i="1"/>
  <c r="N20" i="1"/>
  <c r="N21" i="1"/>
  <c r="N22" i="1"/>
  <c r="N23" i="1"/>
  <c r="N24" i="1"/>
  <c r="N25" i="1"/>
  <c r="N26" i="1"/>
  <c r="N27" i="1"/>
  <c r="N17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N13" i="1"/>
  <c r="N12" i="1"/>
  <c r="N11" i="1"/>
  <c r="N8" i="1"/>
  <c r="N7" i="1"/>
  <c r="N6" i="1"/>
  <c r="N5" i="1"/>
  <c r="N4" i="1"/>
  <c r="N3" i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<sst xmlns="http://schemas.openxmlformats.org/spreadsheetml/2006/main" count="509" uniqueCount="116">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</sst>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sheetPr codeName="Sheet1"/>
  <dimension ref="B2:O46"/>
  <sheetViews>
    <sheetView tabSelected="1" workbookViewId="0">
      <selection activeCell="Q10" sqref="Q10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(5%*J9)+1000</f>
        <v>3400</v>
      </c>
      <c r="M9" s="5">
        <f>SUM(J9,K9,L9)</f>
        <v>73000</v>
      </c>
      <c r="N9" s="5">
        <f>5%*M9</f>
        <v>3650</v>
      </c>
      <c r="O9" s="5">
        <f>M9-N9-K9</f>
        <v>47750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(5%*J10)+1000</f>
        <v>2750</v>
      </c>
      <c r="M10" s="5">
        <f t="shared" ref="M10:M46" si="2">SUM(J10,K10,L10)</f>
        <v>53500</v>
      </c>
      <c r="N10" s="5">
        <f t="shared" ref="N10:N46" si="3">5%*M10</f>
        <v>2675</v>
      </c>
      <c r="O10" s="5">
        <f t="shared" ref="O10:O46" si="4">M10-N10-K10</f>
        <v>35075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66275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85775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22400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89675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76025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44825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90650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49700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37025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42875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88700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34100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80900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66275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83825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61400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15575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79925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19475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74075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48725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49700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81875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52625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64325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83825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20450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46775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85775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56525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27275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79925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51650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57500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46775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26300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sheetPr codeName="Sheet2"/>
  <dimension ref="B2:Q44"/>
  <sheetViews>
    <sheetView topLeftCell="B1" workbookViewId="0">
      <selection activeCell="O31" sqref="O31"/>
    </sheetView>
  </sheetViews>
  <sheetFormatPr defaultRowHeight="14.4" x14ac:dyDescent="0.3"/>
  <cols>
    <col min="5" max="5" width="9.88671875" bestFit="1" customWidth="1"/>
    <col min="8" max="8" width="20.6640625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7" x14ac:dyDescent="0.3">
      <c r="M4" s="1" t="s">
        <v>98</v>
      </c>
      <c r="N4" s="5">
        <f>AVERAGE(Salary)</f>
        <v>57657.894736842107</v>
      </c>
    </row>
    <row r="5" spans="2:17" x14ac:dyDescent="0.3">
      <c r="M5" s="1" t="s">
        <v>99</v>
      </c>
      <c r="N5" s="5">
        <f>MEDIAN(Salary)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COUNT(Salary)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SUMIFS(Salary,Region,"North",Department,"FLM")</f>
        <v>48000</v>
      </c>
      <c r="O17" s="5">
        <f>SUMIFS(Salary,Region,"South",Department,"FLM")</f>
        <v>62000</v>
      </c>
      <c r="P17" s="5">
        <f>SUMIFS(Salary,Region,"East",Department,"FLM")</f>
        <v>0</v>
      </c>
      <c r="Q17" s="5">
        <f>SUMIFS(Salary,Region,"Mid West",Department,"FLM")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SUMIFS(Salary,Region,"North",Department,"Digital Marketing")</f>
        <v>183000</v>
      </c>
      <c r="O18" s="5">
        <f>SUMIFS(Salary,Region,"South",Department,"digital marketing")</f>
        <v>82000</v>
      </c>
      <c r="P18" s="5">
        <f>SUMIFS(Salary,Region,"East",Department,"Digital Marketing")</f>
        <v>92000</v>
      </c>
      <c r="Q18" s="5">
        <f>SUMIFS(Salary,Region,"East",Department,"Digital Marketing")</f>
        <v>92000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SUMIFS(Salary,Region,"North",Department,"Inside sales")</f>
        <v>50000</v>
      </c>
      <c r="O19" s="5">
        <f>SUMIFS(Salary,Region,"South",Department,"Inside sales")</f>
        <v>154000</v>
      </c>
      <c r="P19" s="5">
        <f>SUMIFS(Salary,Region,"East",Department,"Inside Sales")</f>
        <v>95000</v>
      </c>
      <c r="Q19" s="5">
        <f>SUMIFS(Salary,Region,"East",Department,"Inside Sales")</f>
        <v>95000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SUMIFS(Salary,Region,"North",Department,"Marketing")</f>
        <v>22000</v>
      </c>
      <c r="O20" s="5">
        <f>SUMIFS(Salary,Region,"South",Department,"marketing")</f>
        <v>58000</v>
      </c>
      <c r="P20" s="5">
        <f>SUMIFS(Salary,Region,"East",Department,"Marketing")</f>
        <v>27000</v>
      </c>
      <c r="Q20" s="5">
        <f>SUMIFS(Salary,Region,"East",Department,"Marketing")</f>
        <v>27000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SUMIFS(Salary,Region,"North",Department,"Director")</f>
        <v>91000</v>
      </c>
      <c r="O21" s="5">
        <f>SUMIFS(Salary,Region,"South",Department,"director")</f>
        <v>87000</v>
      </c>
      <c r="P21" s="5">
        <f>SUMIFS(Salary,Region,"East",Department,"Director")</f>
        <v>0</v>
      </c>
      <c r="Q21" s="5">
        <f>SUMIFS(Salary,Region,"East",Department,"Director")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SUMIFS(Salary,Region,"North",Department,"Learning &amp; Development")</f>
        <v>0</v>
      </c>
      <c r="O22" s="5">
        <f>SUMIFS(Salary,Region,"South",Department,"Learning &amp; Development")</f>
        <v>37000</v>
      </c>
      <c r="P22" s="5">
        <f>SUMIFS(Salary,Region,"East",Department,"Learning &amp; Development")</f>
        <v>43000</v>
      </c>
      <c r="Q22" s="5">
        <f>SUMIFS(Salary,Region,"East",Department,"Learning &amp; Development")</f>
        <v>43000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SUMIFS(Salary,Region,"North",Department,"CEO")</f>
        <v>0</v>
      </c>
      <c r="O23" s="5">
        <f>SUMIFS(Salary,Region,"South",Department,"CEO")</f>
        <v>0</v>
      </c>
      <c r="P23" s="5">
        <f>SUMIFS(Salary,Region,"East",Department,"CEO")</f>
        <v>90000</v>
      </c>
      <c r="Q23" s="5">
        <f>SUMIFS(Salary,Region,"East",Department,"CEO")</f>
        <v>90000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SUMIFS(Salary,Region,"North",Department,"CCD")</f>
        <v>26000</v>
      </c>
      <c r="O24" s="5">
        <f>SUMIFS(Salary,Region,"South",Department,"CCD")</f>
        <v>135000</v>
      </c>
      <c r="P24" s="5">
        <f>SUMIFS(Salary,Region,"East",Department,"CCD")</f>
        <v>81000</v>
      </c>
      <c r="Q24" s="5">
        <f>SUMIFS(Salary,Region,"East",Department,"CCD")</f>
        <v>81000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SUMIFS(Salary,Region,"North",Department,"Operations")</f>
        <v>0</v>
      </c>
      <c r="O25" s="5">
        <f>SUMIFS(Salary,Region,"South",Department,"Operations")</f>
        <v>146000</v>
      </c>
      <c r="P25" s="5">
        <f>SUMIFS(Salary,Region,"East",Department,"Operations")</f>
        <v>0</v>
      </c>
      <c r="Q25" s="5">
        <f>SUMIFS(Salary,Region,"East",Department,"Operations")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SUMIFS(Salary,Region,"North",Department,"Finance")</f>
        <v>85000</v>
      </c>
      <c r="O26" s="5">
        <f>SUMIFS(Salary,Region,"South",Department,"Finance")</f>
        <v>19000</v>
      </c>
      <c r="P26" s="5">
        <f>SUMIFS(Salary,Region,"East",Department,"Finance")</f>
        <v>49000</v>
      </c>
      <c r="Q26" s="5">
        <f>SUMIFS(Salary,Region,"East",Department,"Finance")</f>
        <v>49000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SUMIFS(Salary,Region,"North",Department,"Sales")</f>
        <v>52000</v>
      </c>
      <c r="O27" s="5">
        <f>SUMIFS(Salary,Region,"South",Department,"Sales")</f>
        <v>110000</v>
      </c>
      <c r="P27" s="5">
        <f>SUMIFS(Salary,Region,"East",Department,"Sales")</f>
        <v>0</v>
      </c>
      <c r="Q27" s="5">
        <f>SUMIFS(Salary,Region,"East",Department,"Sales")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Department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ranjan das</cp:lastModifiedBy>
  <dcterms:created xsi:type="dcterms:W3CDTF">2022-07-27T05:54:27Z</dcterms:created>
  <dcterms:modified xsi:type="dcterms:W3CDTF">2023-01-11T04:38:36Z</dcterms:modified>
</cp:coreProperties>
</file>