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bb505cc5db281/Desktop/Excel/Excel Assignments/"/>
    </mc:Choice>
  </mc:AlternateContent>
  <xr:revisionPtr revIDLastSave="4" documentId="8_{33268802-A4C1-40E4-97C8-ED5C5129ED37}" xr6:coauthVersionLast="47" xr6:coauthVersionMax="47" xr10:uidLastSave="{85AAD145-ED0B-49F1-8B2D-7F23A15FC94F}"/>
  <bookViews>
    <workbookView xWindow="-108" yWindow="-108" windowWidth="23256" windowHeight="12456" activeTab="1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Brainstorm!$B$13:$I$27</definedName>
    <definedName name="_xlnm._FilterDatabase" localSheetId="3" hidden="1">Rank!$B$4:$D$18</definedName>
    <definedName name="Amarilla">'Vlookup Advanced'!$I$15:$J$20</definedName>
    <definedName name="Montana">'Vlookup Advanced'!$L$15:$M$20</definedName>
    <definedName name="Paseo">'Vlookup Advanced'!$F$15:$G$20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4" l="1"/>
  <c r="E10" i="4"/>
  <c r="D11" i="4"/>
  <c r="D10" i="4"/>
  <c r="E7" i="4"/>
  <c r="K16" i="4"/>
  <c r="K17" i="4"/>
  <c r="K18" i="4"/>
  <c r="K19" i="4"/>
  <c r="K20" i="4"/>
  <c r="K21" i="4"/>
  <c r="K22" i="4"/>
  <c r="K23" i="4"/>
  <c r="K24" i="4"/>
  <c r="K25" i="4"/>
  <c r="K26" i="4"/>
  <c r="K27" i="4"/>
  <c r="K15" i="4"/>
  <c r="K14" i="4"/>
  <c r="D7" i="4"/>
  <c r="C29" i="2" a="1"/>
  <c r="C29" i="2" s="1"/>
  <c r="C30" i="2" a="1"/>
  <c r="C30" i="2"/>
  <c r="C31" i="2" a="1"/>
  <c r="C31" i="2" s="1"/>
  <c r="C32" i="2" a="1"/>
  <c r="C32" i="2"/>
  <c r="J29" i="2"/>
  <c r="C28" i="2" a="1"/>
  <c r="C28" i="2" s="1"/>
  <c r="O15" i="2"/>
  <c r="J30" i="2"/>
  <c r="J31" i="2"/>
  <c r="J32" i="2"/>
  <c r="J33" i="2"/>
  <c r="J34" i="2"/>
  <c r="J35" i="2"/>
  <c r="J36" i="2"/>
  <c r="J37" i="2"/>
  <c r="J28" i="2"/>
  <c r="C6" i="2"/>
  <c r="D17" i="2"/>
  <c r="D16" i="2"/>
  <c r="D19" i="2"/>
  <c r="D18" i="2"/>
  <c r="D21" i="2"/>
  <c r="D22" i="2"/>
  <c r="D20" i="2"/>
  <c r="C10" i="2" l="1"/>
  <c r="C9" i="2"/>
  <c r="C7" i="2"/>
  <c r="C8" i="2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</calcChain>
</file>

<file path=xl/sharedStrings.xml><?xml version="1.0" encoding="utf-8"?>
<sst xmlns="http://schemas.openxmlformats.org/spreadsheetml/2006/main" count="210" uniqueCount="101">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</sst>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10" fontId="0" fillId="4" borderId="1" xfId="0" applyNumberFormat="1" applyFill="1" applyBorder="1"/>
    <xf numFmtId="1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sheetPr codeName="Sheet1"/>
  <dimension ref="B1:D36"/>
  <sheetViews>
    <sheetView workbookViewId="0">
      <selection activeCell="I18" sqref="I18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3" t="s">
        <v>39</v>
      </c>
    </row>
    <row r="3" spans="2:4" x14ac:dyDescent="0.3">
      <c r="B3" s="2" t="s">
        <v>38</v>
      </c>
      <c r="D3" s="2" t="s">
        <v>37</v>
      </c>
    </row>
    <row r="5" spans="2:4" x14ac:dyDescent="0.3">
      <c r="B5" s="2" t="s">
        <v>36</v>
      </c>
      <c r="D5" s="2" t="s">
        <v>35</v>
      </c>
    </row>
    <row r="6" spans="2:4" x14ac:dyDescent="0.3">
      <c r="B6" s="1" t="s">
        <v>34</v>
      </c>
      <c r="D6" s="1" t="s">
        <v>34</v>
      </c>
    </row>
    <row r="7" spans="2:4" x14ac:dyDescent="0.3">
      <c r="B7" s="1" t="s">
        <v>33</v>
      </c>
      <c r="D7" s="1" t="s">
        <v>33</v>
      </c>
    </row>
    <row r="8" spans="2:4" x14ac:dyDescent="0.3">
      <c r="B8" s="1" t="s">
        <v>32</v>
      </c>
      <c r="D8" s="1" t="s">
        <v>32</v>
      </c>
    </row>
    <row r="9" spans="2:4" x14ac:dyDescent="0.3">
      <c r="B9" s="1" t="s">
        <v>31</v>
      </c>
      <c r="D9" s="1" t="s">
        <v>31</v>
      </c>
    </row>
    <row r="10" spans="2:4" x14ac:dyDescent="0.3">
      <c r="B10" s="1" t="s">
        <v>30</v>
      </c>
      <c r="D10" s="1" t="s">
        <v>30</v>
      </c>
    </row>
    <row r="11" spans="2:4" x14ac:dyDescent="0.3">
      <c r="B11" s="1" t="s">
        <v>29</v>
      </c>
      <c r="D11" s="1" t="s">
        <v>29</v>
      </c>
    </row>
    <row r="12" spans="2:4" x14ac:dyDescent="0.3">
      <c r="B12" s="1" t="s">
        <v>28</v>
      </c>
      <c r="D12" s="1" t="s">
        <v>28</v>
      </c>
    </row>
    <row r="13" spans="2:4" x14ac:dyDescent="0.3">
      <c r="B13" s="1" t="s">
        <v>27</v>
      </c>
      <c r="D13" s="1" t="s">
        <v>27</v>
      </c>
    </row>
    <row r="14" spans="2:4" x14ac:dyDescent="0.3">
      <c r="B14" s="1" t="s">
        <v>26</v>
      </c>
      <c r="D14" s="1" t="s">
        <v>26</v>
      </c>
    </row>
    <row r="15" spans="2:4" x14ac:dyDescent="0.3">
      <c r="B15" s="1" t="s">
        <v>25</v>
      </c>
      <c r="D15" s="1" t="s">
        <v>9</v>
      </c>
    </row>
    <row r="16" spans="2:4" x14ac:dyDescent="0.3">
      <c r="B16" s="1" t="s">
        <v>24</v>
      </c>
      <c r="D16" s="1" t="s">
        <v>8</v>
      </c>
    </row>
    <row r="17" spans="2:4" x14ac:dyDescent="0.3">
      <c r="B17" s="1" t="s">
        <v>23</v>
      </c>
      <c r="D17" s="1" t="s">
        <v>7</v>
      </c>
    </row>
    <row r="18" spans="2:4" x14ac:dyDescent="0.3">
      <c r="B18" s="1" t="s">
        <v>22</v>
      </c>
      <c r="D18" s="1" t="s">
        <v>21</v>
      </c>
    </row>
    <row r="19" spans="2:4" x14ac:dyDescent="0.3">
      <c r="B19" s="1" t="s">
        <v>20</v>
      </c>
      <c r="D19" s="1" t="s">
        <v>19</v>
      </c>
    </row>
    <row r="20" spans="2:4" x14ac:dyDescent="0.3">
      <c r="B20" s="1" t="s">
        <v>18</v>
      </c>
      <c r="D20" s="1" t="s">
        <v>6</v>
      </c>
    </row>
    <row r="21" spans="2:4" x14ac:dyDescent="0.3">
      <c r="B21" s="1" t="s">
        <v>17</v>
      </c>
      <c r="D21" s="1" t="s">
        <v>5</v>
      </c>
    </row>
    <row r="22" spans="2:4" x14ac:dyDescent="0.3">
      <c r="B22" s="1" t="s">
        <v>16</v>
      </c>
      <c r="D22" s="1" t="s">
        <v>15</v>
      </c>
    </row>
    <row r="23" spans="2:4" x14ac:dyDescent="0.3">
      <c r="B23" s="1" t="s">
        <v>14</v>
      </c>
      <c r="D23" s="1" t="s">
        <v>3</v>
      </c>
    </row>
    <row r="24" spans="2:4" x14ac:dyDescent="0.3">
      <c r="B24" s="1" t="s">
        <v>13</v>
      </c>
      <c r="D24" s="1" t="s">
        <v>12</v>
      </c>
    </row>
    <row r="25" spans="2:4" x14ac:dyDescent="0.3">
      <c r="B25" s="1" t="s">
        <v>11</v>
      </c>
    </row>
    <row r="26" spans="2:4" x14ac:dyDescent="0.3">
      <c r="B26" s="1" t="s">
        <v>10</v>
      </c>
    </row>
    <row r="27" spans="2:4" x14ac:dyDescent="0.3">
      <c r="B27" s="1" t="s">
        <v>9</v>
      </c>
    </row>
    <row r="28" spans="2:4" x14ac:dyDescent="0.3">
      <c r="B28" s="1" t="s">
        <v>8</v>
      </c>
    </row>
    <row r="29" spans="2:4" x14ac:dyDescent="0.3">
      <c r="B29" s="1" t="s">
        <v>7</v>
      </c>
    </row>
    <row r="30" spans="2:4" x14ac:dyDescent="0.3">
      <c r="B30" s="1" t="s">
        <v>6</v>
      </c>
    </row>
    <row r="31" spans="2:4" x14ac:dyDescent="0.3">
      <c r="B31" s="1" t="s">
        <v>5</v>
      </c>
    </row>
    <row r="32" spans="2:4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conditionalFormatting sqref="B6:B36 D6:D24">
    <cfRule type="uniqu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sheetPr codeName="Sheet2"/>
  <dimension ref="B2:N27"/>
  <sheetViews>
    <sheetView tabSelected="1" zoomScaleNormal="100" workbookViewId="0">
      <selection activeCell="J29" sqref="J29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1.109375" bestFit="1" customWidth="1"/>
    <col min="5" max="5" width="19.21875" bestFit="1" customWidth="1"/>
    <col min="6" max="6" width="19.77734375" bestFit="1" customWidth="1"/>
    <col min="7" max="7" width="11" bestFit="1" customWidth="1"/>
    <col min="8" max="8" width="12.33203125" bestFit="1" customWidth="1"/>
  </cols>
  <sheetData>
    <row r="2" spans="2:14" ht="15.6" x14ac:dyDescent="0.3">
      <c r="B2" s="11" t="s">
        <v>59</v>
      </c>
    </row>
    <row r="3" spans="2:14" ht="18" x14ac:dyDescent="0.35">
      <c r="B3" s="11" t="s">
        <v>60</v>
      </c>
      <c r="G3" s="12"/>
    </row>
    <row r="4" spans="2:14" ht="18" x14ac:dyDescent="0.35">
      <c r="B4" s="11" t="s">
        <v>61</v>
      </c>
      <c r="G4" s="12"/>
    </row>
    <row r="5" spans="2:14" ht="18" x14ac:dyDescent="0.35">
      <c r="G5" s="12"/>
    </row>
    <row r="6" spans="2:14" x14ac:dyDescent="0.3">
      <c r="B6" s="13" t="s">
        <v>62</v>
      </c>
      <c r="C6" s="13" t="s">
        <v>63</v>
      </c>
      <c r="D6" s="13" t="s">
        <v>64</v>
      </c>
      <c r="E6" s="13" t="s">
        <v>65</v>
      </c>
    </row>
    <row r="7" spans="2:14" x14ac:dyDescent="0.3">
      <c r="B7" s="1" t="s">
        <v>74</v>
      </c>
      <c r="C7" s="1" t="s">
        <v>75</v>
      </c>
      <c r="D7" s="7">
        <f>IF(SUMIFS($I$13:$I$27,$B$13:$B$27,$B$7,$C$13:$C$27,$C$7), SUMIFS($I$13:$I$27,$B$13:$B$27,$B$7,$C$13:$C$27,$C$7),"NA")</f>
        <v>1750700</v>
      </c>
      <c r="E7" s="7">
        <f>COUNTIFS($B$14:$B$27, $B$7, $C$14:$C$27, $C$7, $D$14:$D$27, $D14)</f>
        <v>2</v>
      </c>
    </row>
    <row r="9" spans="2:14" x14ac:dyDescent="0.3">
      <c r="C9" s="1"/>
      <c r="D9" s="1"/>
      <c r="E9" s="13" t="s">
        <v>66</v>
      </c>
    </row>
    <row r="10" spans="2:14" x14ac:dyDescent="0.3">
      <c r="C10" s="13" t="s">
        <v>67</v>
      </c>
      <c r="D10" s="7">
        <f>MAX(F14:F27)</f>
        <v>260</v>
      </c>
      <c r="E10" s="7" t="str">
        <f>INDEX($D$13:$F$27,MATCH($D10,$F$13:$F$27,0),MATCH($D$13,$D$13:$D$27,0))</f>
        <v>Amarilla</v>
      </c>
    </row>
    <row r="11" spans="2:14" x14ac:dyDescent="0.3">
      <c r="C11" s="13" t="s">
        <v>68</v>
      </c>
      <c r="D11" s="7">
        <f>MIN(F14:F27)</f>
        <v>5</v>
      </c>
      <c r="E11" s="7" t="str">
        <f>INDEX($D$13:$F$27,MATCH($D11,$F$13:$F$27,0),MATCH($D$13,$D$13:$D$27,0))</f>
        <v>Montana</v>
      </c>
    </row>
    <row r="13" spans="2:14" x14ac:dyDescent="0.3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7" t="s">
        <v>72</v>
      </c>
      <c r="I13" s="7" t="s">
        <v>73</v>
      </c>
      <c r="M13" s="1" t="s">
        <v>48</v>
      </c>
      <c r="N13">
        <v>10</v>
      </c>
    </row>
    <row r="14" spans="2:14" x14ac:dyDescent="0.3">
      <c r="B14" s="1" t="s">
        <v>74</v>
      </c>
      <c r="C14" s="1" t="s">
        <v>75</v>
      </c>
      <c r="D14" s="1" t="s">
        <v>48</v>
      </c>
      <c r="E14" s="1">
        <v>2851</v>
      </c>
      <c r="F14" s="7">
        <f>VLOOKUP($D14,$M$13:$N$17,2,FALSE)</f>
        <v>10</v>
      </c>
      <c r="G14" s="1">
        <v>350</v>
      </c>
      <c r="H14" s="7">
        <f>E14*F14</f>
        <v>28510</v>
      </c>
      <c r="I14" s="7">
        <f>G14*E14</f>
        <v>997850</v>
      </c>
      <c r="K14">
        <f t="shared" ref="K14:K27" si="0">COUNTIFS($D$14:$D$27,D14)</f>
        <v>5</v>
      </c>
      <c r="M14" s="1" t="s">
        <v>50</v>
      </c>
      <c r="N14">
        <v>120</v>
      </c>
    </row>
    <row r="15" spans="2:14" x14ac:dyDescent="0.3">
      <c r="B15" s="1" t="s">
        <v>74</v>
      </c>
      <c r="C15" s="1" t="s">
        <v>76</v>
      </c>
      <c r="D15" s="1" t="s">
        <v>48</v>
      </c>
      <c r="E15" s="1">
        <v>3495</v>
      </c>
      <c r="F15" s="7">
        <f t="shared" ref="F15:F27" si="1">VLOOKUP($D15,$M$13:$N$17,2,FALSE)</f>
        <v>10</v>
      </c>
      <c r="G15" s="1">
        <v>300</v>
      </c>
      <c r="H15" s="7">
        <f t="shared" ref="H15:H27" si="2">E15*F15</f>
        <v>34950</v>
      </c>
      <c r="I15" s="7">
        <f t="shared" ref="I15:I27" si="3">G15*E15</f>
        <v>1048500</v>
      </c>
      <c r="K15">
        <f t="shared" si="0"/>
        <v>5</v>
      </c>
      <c r="M15" s="1" t="s">
        <v>44</v>
      </c>
      <c r="N15">
        <v>260</v>
      </c>
    </row>
    <row r="16" spans="2:14" x14ac:dyDescent="0.3">
      <c r="B16" s="1" t="s">
        <v>77</v>
      </c>
      <c r="C16" s="1" t="s">
        <v>78</v>
      </c>
      <c r="D16" s="1" t="s">
        <v>48</v>
      </c>
      <c r="E16" s="1">
        <v>2632</v>
      </c>
      <c r="F16" s="7">
        <f t="shared" si="1"/>
        <v>10</v>
      </c>
      <c r="G16" s="1">
        <v>350</v>
      </c>
      <c r="H16" s="7">
        <f t="shared" si="2"/>
        <v>26320</v>
      </c>
      <c r="I16" s="7">
        <f t="shared" si="3"/>
        <v>921200</v>
      </c>
      <c r="K16">
        <f t="shared" si="0"/>
        <v>5</v>
      </c>
      <c r="M16" s="1" t="s">
        <v>56</v>
      </c>
      <c r="N16">
        <v>5</v>
      </c>
    </row>
    <row r="17" spans="2:14" x14ac:dyDescent="0.3">
      <c r="B17" s="1" t="s">
        <v>77</v>
      </c>
      <c r="C17" s="1" t="s">
        <v>78</v>
      </c>
      <c r="D17" s="1" t="s">
        <v>50</v>
      </c>
      <c r="E17" s="1">
        <v>2632</v>
      </c>
      <c r="F17" s="7">
        <f t="shared" si="1"/>
        <v>120</v>
      </c>
      <c r="G17" s="1">
        <v>350</v>
      </c>
      <c r="H17" s="7">
        <f t="shared" si="2"/>
        <v>315840</v>
      </c>
      <c r="I17" s="7">
        <f t="shared" si="3"/>
        <v>921200</v>
      </c>
      <c r="K17">
        <f t="shared" si="0"/>
        <v>5</v>
      </c>
      <c r="M17" s="1" t="s">
        <v>81</v>
      </c>
      <c r="N17">
        <v>250</v>
      </c>
    </row>
    <row r="18" spans="2:14" x14ac:dyDescent="0.3">
      <c r="B18" s="1" t="s">
        <v>77</v>
      </c>
      <c r="C18" s="1" t="s">
        <v>76</v>
      </c>
      <c r="D18" s="1" t="s">
        <v>50</v>
      </c>
      <c r="E18" s="1">
        <v>2574</v>
      </c>
      <c r="F18" s="7">
        <f t="shared" si="1"/>
        <v>120</v>
      </c>
      <c r="G18" s="1">
        <v>300</v>
      </c>
      <c r="H18" s="7">
        <f t="shared" si="2"/>
        <v>308880</v>
      </c>
      <c r="I18" s="7">
        <f t="shared" si="3"/>
        <v>772200</v>
      </c>
      <c r="K18">
        <f t="shared" si="0"/>
        <v>5</v>
      </c>
    </row>
    <row r="19" spans="2:14" x14ac:dyDescent="0.3">
      <c r="B19" s="1" t="s">
        <v>74</v>
      </c>
      <c r="C19" s="1" t="s">
        <v>75</v>
      </c>
      <c r="D19" s="1" t="s">
        <v>48</v>
      </c>
      <c r="E19" s="1">
        <v>2151</v>
      </c>
      <c r="F19" s="7">
        <f t="shared" si="1"/>
        <v>10</v>
      </c>
      <c r="G19" s="1">
        <v>350</v>
      </c>
      <c r="H19" s="7">
        <f t="shared" si="2"/>
        <v>21510</v>
      </c>
      <c r="I19" s="7">
        <f t="shared" si="3"/>
        <v>752850</v>
      </c>
      <c r="K19">
        <f t="shared" si="0"/>
        <v>5</v>
      </c>
    </row>
    <row r="20" spans="2:14" x14ac:dyDescent="0.3">
      <c r="B20" s="1" t="s">
        <v>77</v>
      </c>
      <c r="C20" s="1" t="s">
        <v>79</v>
      </c>
      <c r="D20" s="1" t="s">
        <v>44</v>
      </c>
      <c r="E20" s="1">
        <v>2475</v>
      </c>
      <c r="F20" s="7">
        <f t="shared" si="1"/>
        <v>260</v>
      </c>
      <c r="G20" s="1">
        <v>300</v>
      </c>
      <c r="H20" s="7">
        <f t="shared" si="2"/>
        <v>643500</v>
      </c>
      <c r="I20" s="7">
        <f t="shared" si="3"/>
        <v>742500</v>
      </c>
      <c r="K20">
        <f t="shared" si="0"/>
        <v>1</v>
      </c>
    </row>
    <row r="21" spans="2:14" x14ac:dyDescent="0.3">
      <c r="B21" s="1" t="s">
        <v>80</v>
      </c>
      <c r="C21" s="1" t="s">
        <v>78</v>
      </c>
      <c r="D21" s="1" t="s">
        <v>56</v>
      </c>
      <c r="E21" s="1">
        <v>2227.5</v>
      </c>
      <c r="F21" s="7">
        <f t="shared" si="1"/>
        <v>5</v>
      </c>
      <c r="G21" s="1">
        <v>350</v>
      </c>
      <c r="H21" s="7">
        <f t="shared" si="2"/>
        <v>11137.5</v>
      </c>
      <c r="I21" s="7">
        <f t="shared" si="3"/>
        <v>779625</v>
      </c>
      <c r="K21">
        <f t="shared" si="0"/>
        <v>2</v>
      </c>
    </row>
    <row r="22" spans="2:14" x14ac:dyDescent="0.3">
      <c r="B22" s="1" t="s">
        <v>74</v>
      </c>
      <c r="C22" s="1" t="s">
        <v>76</v>
      </c>
      <c r="D22" s="1" t="s">
        <v>81</v>
      </c>
      <c r="E22" s="1">
        <v>2541</v>
      </c>
      <c r="F22" s="7">
        <f t="shared" si="1"/>
        <v>250</v>
      </c>
      <c r="G22" s="1">
        <v>300</v>
      </c>
      <c r="H22" s="7">
        <f t="shared" si="2"/>
        <v>635250</v>
      </c>
      <c r="I22" s="7">
        <f t="shared" si="3"/>
        <v>762300</v>
      </c>
      <c r="K22">
        <f t="shared" si="0"/>
        <v>1</v>
      </c>
    </row>
    <row r="23" spans="2:14" x14ac:dyDescent="0.3">
      <c r="B23" s="1" t="s">
        <v>80</v>
      </c>
      <c r="C23" s="1" t="s">
        <v>82</v>
      </c>
      <c r="D23" s="1" t="s">
        <v>50</v>
      </c>
      <c r="E23" s="1">
        <v>2536</v>
      </c>
      <c r="F23" s="7">
        <f t="shared" si="1"/>
        <v>120</v>
      </c>
      <c r="G23" s="1">
        <v>300</v>
      </c>
      <c r="H23" s="7">
        <f t="shared" si="2"/>
        <v>304320</v>
      </c>
      <c r="I23" s="7">
        <f t="shared" si="3"/>
        <v>760800</v>
      </c>
      <c r="K23">
        <f t="shared" si="0"/>
        <v>5</v>
      </c>
    </row>
    <row r="24" spans="2:14" x14ac:dyDescent="0.3">
      <c r="B24" s="1" t="s">
        <v>77</v>
      </c>
      <c r="C24" s="1" t="s">
        <v>76</v>
      </c>
      <c r="D24" s="1" t="s">
        <v>48</v>
      </c>
      <c r="E24" s="1">
        <v>2007</v>
      </c>
      <c r="F24" s="7">
        <f t="shared" si="1"/>
        <v>10</v>
      </c>
      <c r="G24" s="1">
        <v>350</v>
      </c>
      <c r="H24" s="7">
        <f t="shared" si="2"/>
        <v>20070</v>
      </c>
      <c r="I24" s="7">
        <f t="shared" si="3"/>
        <v>702450</v>
      </c>
      <c r="K24">
        <f t="shared" si="0"/>
        <v>5</v>
      </c>
    </row>
    <row r="25" spans="2:14" x14ac:dyDescent="0.3">
      <c r="B25" s="1" t="s">
        <v>83</v>
      </c>
      <c r="C25" s="1" t="s">
        <v>76</v>
      </c>
      <c r="D25" s="1" t="s">
        <v>50</v>
      </c>
      <c r="E25" s="1">
        <v>2460</v>
      </c>
      <c r="F25" s="7">
        <f t="shared" si="1"/>
        <v>120</v>
      </c>
      <c r="G25" s="1">
        <v>300</v>
      </c>
      <c r="H25" s="7">
        <f t="shared" si="2"/>
        <v>295200</v>
      </c>
      <c r="I25" s="7">
        <f t="shared" si="3"/>
        <v>738000</v>
      </c>
      <c r="K25">
        <f t="shared" si="0"/>
        <v>5</v>
      </c>
    </row>
    <row r="26" spans="2:14" x14ac:dyDescent="0.3">
      <c r="B26" s="1" t="s">
        <v>84</v>
      </c>
      <c r="C26" s="1" t="s">
        <v>78</v>
      </c>
      <c r="D26" s="1" t="s">
        <v>56</v>
      </c>
      <c r="E26" s="1">
        <v>3802.5</v>
      </c>
      <c r="F26" s="7">
        <f t="shared" si="1"/>
        <v>5</v>
      </c>
      <c r="G26" s="1">
        <v>300</v>
      </c>
      <c r="H26" s="7">
        <f t="shared" si="2"/>
        <v>19012.5</v>
      </c>
      <c r="I26" s="7">
        <f t="shared" si="3"/>
        <v>1140750</v>
      </c>
      <c r="K26">
        <f t="shared" si="0"/>
        <v>2</v>
      </c>
    </row>
    <row r="27" spans="2:14" x14ac:dyDescent="0.3">
      <c r="B27" s="1" t="s">
        <v>74</v>
      </c>
      <c r="C27" s="1" t="s">
        <v>78</v>
      </c>
      <c r="D27" s="1" t="s">
        <v>50</v>
      </c>
      <c r="E27" s="1">
        <v>3793.5</v>
      </c>
      <c r="F27" s="7">
        <f t="shared" si="1"/>
        <v>120</v>
      </c>
      <c r="G27" s="1">
        <v>300</v>
      </c>
      <c r="H27" s="7">
        <f t="shared" si="2"/>
        <v>455220</v>
      </c>
      <c r="I27" s="7">
        <f t="shared" si="3"/>
        <v>1138050</v>
      </c>
      <c r="K27">
        <f t="shared" si="0"/>
        <v>5</v>
      </c>
    </row>
  </sheetData>
  <autoFilter ref="B13:I27" xr:uid="{48689C10-5342-4F6A-B203-403FC1C64F9D}"/>
  <dataValidations count="2">
    <dataValidation type="list" allowBlank="1" showInputMessage="1" showErrorMessage="1" sqref="B7" xr:uid="{C277BB92-C7E9-4FEB-AEC8-798E372B1CF5}">
      <formula1>$B$14:$B$27</formula1>
    </dataValidation>
    <dataValidation type="list" allowBlank="1" showInputMessage="1" showErrorMessage="1" sqref="C7" xr:uid="{C0A179EB-AE7D-4C8C-97DD-AE5EE00B70C7}">
      <formula1>$C$14:$C$27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sheetPr codeName="Sheet3"/>
  <dimension ref="B3:O37"/>
  <sheetViews>
    <sheetView workbookViewId="0">
      <selection activeCell="N29" sqref="N29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  <col min="10" max="10" width="13.5546875" bestFit="1" customWidth="1"/>
  </cols>
  <sheetData>
    <row r="3" spans="2:15" x14ac:dyDescent="0.3">
      <c r="B3" s="4" t="s">
        <v>40</v>
      </c>
    </row>
    <row r="4" spans="2:15" x14ac:dyDescent="0.3">
      <c r="B4" s="4"/>
    </row>
    <row r="5" spans="2:15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5" x14ac:dyDescent="0.3">
      <c r="B6" s="1" t="s">
        <v>43</v>
      </c>
      <c r="C6" s="1">
        <f>VLOOKUP(LEFT(B6,SEARCH("-",B6)-2), $F$6:$G$10, 2,FALSE)</f>
        <v>2574</v>
      </c>
      <c r="F6" s="1" t="s">
        <v>44</v>
      </c>
      <c r="G6" s="1">
        <v>2475</v>
      </c>
    </row>
    <row r="7" spans="2:15" x14ac:dyDescent="0.3">
      <c r="B7" s="1" t="s">
        <v>45</v>
      </c>
      <c r="C7" s="1">
        <f t="shared" ref="C7:C8" si="0">VLOOKUP(LEFT(B7,SEARCH("-",B7)-2), $F$6:$G$10, 2,FALSE)</f>
        <v>2151</v>
      </c>
      <c r="F7" s="1" t="s">
        <v>46</v>
      </c>
      <c r="G7" s="1">
        <v>2227.5</v>
      </c>
    </row>
    <row r="8" spans="2:15" x14ac:dyDescent="0.3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2:15" x14ac:dyDescent="0.3">
      <c r="B9" s="1" t="s">
        <v>49</v>
      </c>
      <c r="C9" s="1">
        <f>VLOOKUP(LEFT(B9,SEARCH("-",B9)-1), $F$6:$G$10, 2,FALSE)</f>
        <v>2227.5</v>
      </c>
      <c r="F9" s="1" t="s">
        <v>50</v>
      </c>
      <c r="G9" s="1">
        <v>2574</v>
      </c>
    </row>
    <row r="10" spans="2:15" x14ac:dyDescent="0.3">
      <c r="B10" s="1" t="s">
        <v>51</v>
      </c>
      <c r="C10" s="1">
        <f>VLOOKUP(LEFT(B10,SEARCH("-",B10)-1), $F$6:$G$10, 2,FALSE)</f>
        <v>2541</v>
      </c>
      <c r="F10" s="1" t="s">
        <v>52</v>
      </c>
      <c r="G10" s="1">
        <v>2541</v>
      </c>
      <c r="J10" s="1">
        <v>1655.08</v>
      </c>
    </row>
    <row r="12" spans="2:15" s="6" customFormat="1" x14ac:dyDescent="0.3"/>
    <row r="13" spans="2:15" x14ac:dyDescent="0.3">
      <c r="B13" s="4" t="s">
        <v>53</v>
      </c>
    </row>
    <row r="14" spans="2:15" x14ac:dyDescent="0.3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5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  <c r="O15" s="15">
        <f>IF(AND(C16&gt;1500, C16&lt;=2000), 12.5%)</f>
        <v>0.125</v>
      </c>
    </row>
    <row r="16" spans="2:15" x14ac:dyDescent="0.3">
      <c r="B16" s="1" t="s">
        <v>48</v>
      </c>
      <c r="C16" s="1">
        <v>1655.08</v>
      </c>
      <c r="D16" s="14">
        <f ca="1">IFERROR(VLOOKUP(C16,INDIRECT(B16),2,FALSE), IF(AND(C16&gt;0, C16&lt;=500), 5%,   IF(AND(C16&gt;500, C16&lt;=1000), 7.5%,   IF(AND(C16&gt;1000, C16&lt;=1500), 10%,   IF(AND(C16&gt;1500, C16&lt;=2000), 12.5%, 15%)))))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14">
        <f t="shared" ref="D17:D22" ca="1" si="1">IFERROR(VLOOKUP(C17,INDIRECT(B17),2,FALSE), IF(AND(C17&gt;0, C17&lt;=500), 5%,   IF(AND(C17&gt;500, C17&lt;=1000), 7.5%,   IF(AND(C17&gt;1000, C17&lt;=1500), 10%,   IF(AND(C17&gt;1500, C17&lt;=2000), 12.5%, 15%)))))</f>
        <v>0.125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14">
        <f t="shared" ca="1" si="1"/>
        <v>0.125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46</v>
      </c>
      <c r="C19" s="1">
        <v>1685.6</v>
      </c>
      <c r="D19" s="14">
        <f t="shared" ca="1" si="1"/>
        <v>0.125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48</v>
      </c>
      <c r="C20" s="1">
        <v>1685.6</v>
      </c>
      <c r="D20" s="14">
        <f t="shared" ca="1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56</v>
      </c>
      <c r="C21" s="1">
        <v>1763.8600000000001</v>
      </c>
      <c r="D21" s="14">
        <f t="shared" ca="1" si="1"/>
        <v>0.125</v>
      </c>
    </row>
    <row r="22" spans="2:13" x14ac:dyDescent="0.3">
      <c r="B22" s="1" t="s">
        <v>48</v>
      </c>
      <c r="C22" s="1">
        <v>2293.1999999999998</v>
      </c>
      <c r="D22" s="14">
        <f t="shared" ca="1" si="1"/>
        <v>0.15</v>
      </c>
    </row>
    <row r="24" spans="2:13" s="6" customFormat="1" x14ac:dyDescent="0.3"/>
    <row r="25" spans="2:13" x14ac:dyDescent="0.3">
      <c r="B25" s="4" t="s">
        <v>57</v>
      </c>
    </row>
    <row r="27" spans="2:13" x14ac:dyDescent="0.3">
      <c r="B27" s="5" t="s">
        <v>41</v>
      </c>
      <c r="C27" s="5" t="s">
        <v>42</v>
      </c>
      <c r="F27" s="5" t="s">
        <v>41</v>
      </c>
      <c r="G27" s="5" t="s">
        <v>58</v>
      </c>
      <c r="H27" s="5" t="s">
        <v>42</v>
      </c>
    </row>
    <row r="28" spans="2:13" x14ac:dyDescent="0.3">
      <c r="B28" s="1" t="s">
        <v>43</v>
      </c>
      <c r="C28" s="1">
        <f t="array" ref="C28">VLOOKUP(B28,  CHOOSE({1,2}, $F$28:$F$37&amp;" - "&amp;$G$28:$G$37, $H$28:$H$37),  2, 0)</f>
        <v>2574</v>
      </c>
      <c r="F28" s="1" t="s">
        <v>48</v>
      </c>
      <c r="G28" s="10">
        <v>895</v>
      </c>
      <c r="H28" s="1">
        <v>2151</v>
      </c>
      <c r="J28" t="str">
        <f>F28&amp;" - "&amp;G28</f>
        <v>Paseo - 895</v>
      </c>
    </row>
    <row r="29" spans="2:13" x14ac:dyDescent="0.3">
      <c r="B29" s="1" t="s">
        <v>45</v>
      </c>
      <c r="C29" s="1">
        <f t="array" ref="C29">VLOOKUP(B29,  CHOOSE({1,2}, $F$28:$F$37&amp;" - "&amp;$G$28:$G$37, $H$28:$H$37),  2, 0)</f>
        <v>2151</v>
      </c>
      <c r="F29" s="1" t="s">
        <v>56</v>
      </c>
      <c r="G29" s="10">
        <v>125</v>
      </c>
      <c r="H29" s="1">
        <v>2227.5</v>
      </c>
      <c r="J29" t="str">
        <f>F29&amp;" - "&amp;G29</f>
        <v>Montana - 125</v>
      </c>
    </row>
    <row r="30" spans="2:13" x14ac:dyDescent="0.3">
      <c r="B30" s="1" t="s">
        <v>47</v>
      </c>
      <c r="C30" s="1">
        <f t="array" ref="C30">VLOOKUP(B30,  CHOOSE({1,2}, $F$28:$F$37&amp;" - "&amp;$G$28:$G$37, $H$28:$H$37),  2, 0)</f>
        <v>2475</v>
      </c>
      <c r="F30" s="1" t="s">
        <v>44</v>
      </c>
      <c r="G30" s="10">
        <v>145</v>
      </c>
      <c r="H30" s="1">
        <v>2475</v>
      </c>
      <c r="J30" t="str">
        <f t="shared" ref="J30:J37" si="2">F30&amp;" - "&amp;G30</f>
        <v>Amarilla - 145</v>
      </c>
    </row>
    <row r="31" spans="2:13" x14ac:dyDescent="0.3">
      <c r="B31" s="1" t="s">
        <v>49</v>
      </c>
      <c r="C31" s="1">
        <f t="array" ref="C31">VLOOKUP(B31,  CHOOSE({1,2}, $F$28:$F$37&amp;" - "&amp;$G$28:$G$37, $H$28:$H$37),  2, 0)</f>
        <v>2227.5</v>
      </c>
      <c r="F31" s="1" t="s">
        <v>56</v>
      </c>
      <c r="G31" s="10">
        <v>848</v>
      </c>
      <c r="H31" s="10">
        <v>2537.25</v>
      </c>
      <c r="J31" t="str">
        <f t="shared" si="2"/>
        <v>Montana - 848</v>
      </c>
    </row>
    <row r="32" spans="2:13" x14ac:dyDescent="0.3">
      <c r="B32" s="1" t="s">
        <v>51</v>
      </c>
      <c r="C32" s="1">
        <f t="array" ref="C32">VLOOKUP(B32,  CHOOSE({1,2}, $F$28:$F$37&amp;" - "&amp;$G$28:$G$37, $H$28:$H$37),  2, 0)</f>
        <v>2541</v>
      </c>
      <c r="F32" s="1" t="s">
        <v>81</v>
      </c>
      <c r="G32" s="10">
        <v>777</v>
      </c>
      <c r="H32" s="1">
        <v>2541</v>
      </c>
      <c r="J32" t="str">
        <f t="shared" si="2"/>
        <v>VTT - 777</v>
      </c>
    </row>
    <row r="33" spans="6:10" x14ac:dyDescent="0.3">
      <c r="F33" s="1" t="s">
        <v>50</v>
      </c>
      <c r="G33" s="10">
        <v>235</v>
      </c>
      <c r="H33" s="1">
        <v>2574</v>
      </c>
      <c r="J33" t="str">
        <f t="shared" si="2"/>
        <v>Velo - 235</v>
      </c>
    </row>
    <row r="34" spans="6:10" x14ac:dyDescent="0.3">
      <c r="F34" s="1" t="s">
        <v>48</v>
      </c>
      <c r="G34" s="10">
        <v>985</v>
      </c>
      <c r="H34" s="10">
        <v>2585.1</v>
      </c>
      <c r="J34" t="str">
        <f t="shared" si="2"/>
        <v>Paseo - 985</v>
      </c>
    </row>
    <row r="35" spans="6:10" x14ac:dyDescent="0.3">
      <c r="F35" s="1" t="s">
        <v>50</v>
      </c>
      <c r="G35" s="10">
        <v>1122</v>
      </c>
      <c r="H35" s="10">
        <v>2632.95</v>
      </c>
      <c r="J35" t="str">
        <f t="shared" si="2"/>
        <v>Velo - 1122</v>
      </c>
    </row>
    <row r="36" spans="6:10" x14ac:dyDescent="0.3">
      <c r="F36" s="1" t="s">
        <v>81</v>
      </c>
      <c r="G36" s="10">
        <v>1260</v>
      </c>
      <c r="H36" s="10">
        <v>2680.8</v>
      </c>
      <c r="J36" t="str">
        <f t="shared" si="2"/>
        <v>VTT - 1260</v>
      </c>
    </row>
    <row r="37" spans="6:10" x14ac:dyDescent="0.3">
      <c r="F37" s="1" t="s">
        <v>44</v>
      </c>
      <c r="G37" s="10">
        <v>1397</v>
      </c>
      <c r="H37" s="10">
        <v>2728.65</v>
      </c>
      <c r="J37" t="str">
        <f t="shared" si="2"/>
        <v>Amarilla - 1397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sheetPr codeName="Sheet4"/>
  <dimension ref="B2:K18"/>
  <sheetViews>
    <sheetView workbookViewId="0">
      <selection activeCell="H26" sqref="H26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87</v>
      </c>
      <c r="I2" t="s">
        <v>88</v>
      </c>
    </row>
    <row r="4" spans="2:11" x14ac:dyDescent="0.3">
      <c r="B4" s="13" t="s">
        <v>41</v>
      </c>
      <c r="C4" s="13" t="s">
        <v>85</v>
      </c>
      <c r="D4" s="13" t="s">
        <v>86</v>
      </c>
    </row>
    <row r="5" spans="2:11" x14ac:dyDescent="0.3">
      <c r="B5" s="1" t="s">
        <v>34</v>
      </c>
      <c r="C5" s="1">
        <v>2851</v>
      </c>
      <c r="D5" s="1">
        <f>RANK($C5,$C$5:$C$18,1)</f>
        <v>11</v>
      </c>
    </row>
    <row r="6" spans="2:11" x14ac:dyDescent="0.3">
      <c r="B6" s="1" t="s">
        <v>33</v>
      </c>
      <c r="C6" s="1">
        <v>3495</v>
      </c>
      <c r="D6" s="1">
        <f t="shared" ref="D6:D18" si="0">RANK($C6,$C$5:$C$18,1)</f>
        <v>12</v>
      </c>
      <c r="I6" s="13" t="s">
        <v>99</v>
      </c>
      <c r="J6" s="13" t="s">
        <v>100</v>
      </c>
      <c r="K6" s="13" t="s">
        <v>86</v>
      </c>
    </row>
    <row r="7" spans="2:11" x14ac:dyDescent="0.3">
      <c r="B7" s="1" t="s">
        <v>48</v>
      </c>
      <c r="C7" s="1">
        <v>2632</v>
      </c>
      <c r="D7" s="1">
        <f t="shared" si="0"/>
        <v>9</v>
      </c>
      <c r="I7" s="1" t="s">
        <v>89</v>
      </c>
      <c r="J7" s="1">
        <v>1538</v>
      </c>
      <c r="K7" s="1">
        <f>RANK($J7,$J$7:$J$16,1)</f>
        <v>1</v>
      </c>
    </row>
    <row r="8" spans="2:11" x14ac:dyDescent="0.3">
      <c r="B8" s="1" t="s">
        <v>50</v>
      </c>
      <c r="C8" s="1">
        <v>2633</v>
      </c>
      <c r="D8" s="1">
        <f t="shared" si="0"/>
        <v>10</v>
      </c>
      <c r="I8" s="1" t="s">
        <v>90</v>
      </c>
      <c r="J8" s="1">
        <v>6602</v>
      </c>
      <c r="K8" s="1">
        <f t="shared" ref="K8:K16" si="1">RANK($J8,$J$7:$J$16,1)</f>
        <v>10</v>
      </c>
    </row>
    <row r="9" spans="2:11" x14ac:dyDescent="0.3">
      <c r="B9" s="1" t="s">
        <v>20</v>
      </c>
      <c r="C9" s="1">
        <v>2574</v>
      </c>
      <c r="D9" s="1">
        <f t="shared" si="0"/>
        <v>8</v>
      </c>
      <c r="I9" s="1" t="s">
        <v>91</v>
      </c>
      <c r="J9" s="1">
        <v>4831</v>
      </c>
      <c r="K9" s="1">
        <f t="shared" si="1"/>
        <v>5</v>
      </c>
    </row>
    <row r="10" spans="2:11" x14ac:dyDescent="0.3">
      <c r="B10" s="1" t="s">
        <v>18</v>
      </c>
      <c r="C10" s="1">
        <v>2151</v>
      </c>
      <c r="D10" s="1">
        <f t="shared" si="0"/>
        <v>2</v>
      </c>
      <c r="I10" s="1" t="s">
        <v>92</v>
      </c>
      <c r="J10" s="1">
        <v>5985</v>
      </c>
      <c r="K10" s="1">
        <f t="shared" si="1"/>
        <v>9</v>
      </c>
    </row>
    <row r="11" spans="2:11" x14ac:dyDescent="0.3">
      <c r="B11" s="1" t="s">
        <v>44</v>
      </c>
      <c r="C11" s="1">
        <v>2475</v>
      </c>
      <c r="D11" s="1">
        <f t="shared" si="0"/>
        <v>5</v>
      </c>
      <c r="I11" s="1" t="s">
        <v>93</v>
      </c>
      <c r="J11" s="1">
        <v>5444</v>
      </c>
      <c r="K11" s="1">
        <f t="shared" si="1"/>
        <v>6</v>
      </c>
    </row>
    <row r="12" spans="2:11" x14ac:dyDescent="0.3">
      <c r="B12" s="1" t="s">
        <v>56</v>
      </c>
      <c r="C12" s="1">
        <v>2227.5</v>
      </c>
      <c r="D12" s="1">
        <f t="shared" si="0"/>
        <v>3</v>
      </c>
      <c r="I12" s="1" t="s">
        <v>94</v>
      </c>
      <c r="J12" s="1">
        <v>5444</v>
      </c>
      <c r="K12" s="1">
        <f t="shared" si="1"/>
        <v>6</v>
      </c>
    </row>
    <row r="13" spans="2:11" x14ac:dyDescent="0.3">
      <c r="B13" s="1" t="s">
        <v>81</v>
      </c>
      <c r="C13" s="1">
        <v>2541</v>
      </c>
      <c r="D13" s="1">
        <f t="shared" si="0"/>
        <v>7</v>
      </c>
      <c r="I13" s="1" t="s">
        <v>95</v>
      </c>
      <c r="J13" s="1">
        <v>3412</v>
      </c>
      <c r="K13" s="1">
        <f t="shared" si="1"/>
        <v>4</v>
      </c>
    </row>
    <row r="14" spans="2:11" x14ac:dyDescent="0.3">
      <c r="B14" s="1" t="s">
        <v>16</v>
      </c>
      <c r="C14" s="1">
        <v>2536</v>
      </c>
      <c r="D14" s="1">
        <f t="shared" si="0"/>
        <v>6</v>
      </c>
      <c r="I14" s="1" t="s">
        <v>96</v>
      </c>
      <c r="J14" s="1">
        <v>5809</v>
      </c>
      <c r="K14" s="1">
        <f t="shared" si="1"/>
        <v>8</v>
      </c>
    </row>
    <row r="15" spans="2:11" x14ac:dyDescent="0.3">
      <c r="B15" s="1" t="s">
        <v>14</v>
      </c>
      <c r="C15" s="1">
        <v>2007</v>
      </c>
      <c r="D15" s="1">
        <f t="shared" si="0"/>
        <v>1</v>
      </c>
      <c r="I15" s="1" t="s">
        <v>97</v>
      </c>
      <c r="J15" s="1">
        <v>1711</v>
      </c>
      <c r="K15" s="1">
        <f t="shared" si="1"/>
        <v>2</v>
      </c>
    </row>
    <row r="16" spans="2:11" x14ac:dyDescent="0.3">
      <c r="B16" s="1" t="s">
        <v>21</v>
      </c>
      <c r="C16" s="1">
        <v>2460</v>
      </c>
      <c r="D16" s="1">
        <f t="shared" si="0"/>
        <v>4</v>
      </c>
      <c r="I16" s="1" t="s">
        <v>98</v>
      </c>
      <c r="J16" s="1">
        <v>1711</v>
      </c>
      <c r="K16" s="1">
        <f t="shared" si="1"/>
        <v>2</v>
      </c>
    </row>
    <row r="17" spans="2:4" x14ac:dyDescent="0.3">
      <c r="B17" s="1" t="s">
        <v>19</v>
      </c>
      <c r="C17" s="1">
        <v>3802.5</v>
      </c>
      <c r="D17" s="1">
        <f t="shared" si="0"/>
        <v>14</v>
      </c>
    </row>
    <row r="18" spans="2:4" x14ac:dyDescent="0.3">
      <c r="B18" s="1" t="s">
        <v>6</v>
      </c>
      <c r="C18" s="1">
        <v>3793.5</v>
      </c>
      <c r="D18" s="1">
        <f t="shared" si="0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Compare</vt:lpstr>
      <vt:lpstr>Brainstorm</vt:lpstr>
      <vt:lpstr>Vlookup Advanced</vt:lpstr>
      <vt:lpstr>Rank</vt:lpstr>
      <vt:lpstr>Amarilla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Shubham singh</cp:lastModifiedBy>
  <dcterms:created xsi:type="dcterms:W3CDTF">2022-07-27T07:17:57Z</dcterms:created>
  <dcterms:modified xsi:type="dcterms:W3CDTF">2023-01-27T07:30:37Z</dcterms:modified>
</cp:coreProperties>
</file>