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prg_prgeye\Software\DeepLearning\SpeedTests\Plotting\"/>
    </mc:Choice>
  </mc:AlternateContent>
  <xr:revisionPtr revIDLastSave="0" documentId="13_ncr:1_{A7542499-9C49-4DBC-9255-C82C6B772AE9}" xr6:coauthVersionLast="45" xr6:coauthVersionMax="45" xr10:uidLastSave="{00000000-0000-0000-0000-000000000000}"/>
  <bookViews>
    <workbookView xWindow="-98" yWindow="-98" windowWidth="24196" windowHeight="13096" xr2:uid="{00000000-000D-0000-FFFF-FFFF00000000}"/>
  </bookViews>
  <sheets>
    <sheet name="SpeedTest" sheetId="1" r:id="rId1"/>
    <sheet name="VanillaNetDiffSize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2" l="1"/>
  <c r="V4" i="1" l="1"/>
  <c r="T4" i="1" s="1"/>
  <c r="V5" i="1"/>
  <c r="X5" i="1" s="1"/>
  <c r="V7" i="1"/>
  <c r="T7" i="1" s="1"/>
  <c r="V8" i="1"/>
  <c r="U8" i="1" s="1"/>
  <c r="V9" i="1"/>
  <c r="W9" i="1" s="1"/>
  <c r="V12" i="1"/>
  <c r="Y12" i="1" s="1"/>
  <c r="V13" i="1"/>
  <c r="X13" i="1" s="1"/>
  <c r="V14" i="1"/>
  <c r="U14" i="1" s="1"/>
  <c r="V16" i="1"/>
  <c r="Y16" i="1" s="1"/>
  <c r="V17" i="1"/>
  <c r="U17" i="1" s="1"/>
  <c r="V18" i="1"/>
  <c r="X18" i="1" s="1"/>
  <c r="V21" i="1"/>
  <c r="U21" i="1" s="1"/>
  <c r="V22" i="1"/>
  <c r="X22" i="1" s="1"/>
  <c r="V23" i="1"/>
  <c r="T23" i="1" s="1"/>
  <c r="V25" i="1"/>
  <c r="T25" i="1" s="1"/>
  <c r="V26" i="1"/>
  <c r="U26" i="1" s="1"/>
  <c r="V27" i="1"/>
  <c r="U27" i="1" s="1"/>
  <c r="V30" i="1"/>
  <c r="Y30" i="1" s="1"/>
  <c r="V31" i="1"/>
  <c r="T31" i="1" s="1"/>
  <c r="V32" i="1"/>
  <c r="U32" i="1" s="1"/>
  <c r="V34" i="1"/>
  <c r="U34" i="1" s="1"/>
  <c r="V35" i="1"/>
  <c r="U35" i="1" s="1"/>
  <c r="V36" i="1"/>
  <c r="U36" i="1" s="1"/>
  <c r="V39" i="1"/>
  <c r="T39" i="1" s="1"/>
  <c r="V40" i="1"/>
  <c r="Y40" i="1" s="1"/>
  <c r="V3" i="1"/>
  <c r="Y3" i="1" s="1"/>
  <c r="R4" i="1"/>
  <c r="R5" i="1"/>
  <c r="R7" i="1"/>
  <c r="R8" i="1"/>
  <c r="R9" i="1"/>
  <c r="R12" i="1"/>
  <c r="R13" i="1"/>
  <c r="R14" i="1"/>
  <c r="R16" i="1"/>
  <c r="R17" i="1"/>
  <c r="R18" i="1"/>
  <c r="R21" i="1"/>
  <c r="R22" i="1"/>
  <c r="R23" i="1"/>
  <c r="R25" i="1"/>
  <c r="R26" i="1"/>
  <c r="R27" i="1"/>
  <c r="R30" i="1"/>
  <c r="R31" i="1"/>
  <c r="R32" i="1"/>
  <c r="R34" i="1"/>
  <c r="R35" i="1"/>
  <c r="R36" i="1"/>
  <c r="R39" i="1"/>
  <c r="R40" i="1"/>
  <c r="R3" i="1"/>
  <c r="S4" i="1"/>
  <c r="S5" i="1"/>
  <c r="S7" i="1"/>
  <c r="S8" i="1"/>
  <c r="S9" i="1"/>
  <c r="S12" i="1"/>
  <c r="S13" i="1"/>
  <c r="S14" i="1"/>
  <c r="S16" i="1"/>
  <c r="S17" i="1"/>
  <c r="S18" i="1"/>
  <c r="S21" i="1"/>
  <c r="S22" i="1"/>
  <c r="S23" i="1"/>
  <c r="S25" i="1"/>
  <c r="S26" i="1"/>
  <c r="S27" i="1"/>
  <c r="S30" i="1"/>
  <c r="S31" i="1"/>
  <c r="S32" i="1"/>
  <c r="S34" i="1"/>
  <c r="S35" i="1"/>
  <c r="S36" i="1"/>
  <c r="S39" i="1"/>
  <c r="S40" i="1"/>
  <c r="S3" i="1"/>
  <c r="U31" i="1" l="1"/>
  <c r="T3" i="1"/>
  <c r="U5" i="1"/>
  <c r="T30" i="1"/>
  <c r="T5" i="1"/>
  <c r="V46" i="1"/>
  <c r="X32" i="1"/>
  <c r="X17" i="1"/>
  <c r="T17" i="1"/>
  <c r="U3" i="1"/>
  <c r="X31" i="1"/>
  <c r="U30" i="1"/>
  <c r="W32" i="1"/>
  <c r="X8" i="1"/>
  <c r="X9" i="1"/>
  <c r="U18" i="1"/>
  <c r="W5" i="1"/>
  <c r="Y34" i="1"/>
  <c r="X36" i="1"/>
  <c r="U7" i="1"/>
  <c r="X35" i="1"/>
  <c r="Y7" i="1"/>
  <c r="T16" i="1"/>
  <c r="Y39" i="1"/>
  <c r="U40" i="1"/>
  <c r="U39" i="1"/>
  <c r="T12" i="1"/>
  <c r="Y25" i="1"/>
  <c r="T27" i="1"/>
  <c r="U4" i="1"/>
  <c r="X14" i="1"/>
  <c r="T14" i="1"/>
  <c r="U16" i="1"/>
  <c r="T36" i="1"/>
  <c r="T35" i="1"/>
  <c r="U13" i="1"/>
  <c r="T34" i="1"/>
  <c r="T22" i="1"/>
  <c r="T9" i="1"/>
  <c r="U23" i="1"/>
  <c r="U12" i="1"/>
  <c r="W18" i="1"/>
  <c r="X26" i="1"/>
  <c r="Y21" i="1"/>
  <c r="T26" i="1"/>
  <c r="T13" i="1"/>
  <c r="W36" i="1"/>
  <c r="U25" i="1"/>
  <c r="T32" i="1"/>
  <c r="T21" i="1"/>
  <c r="T8" i="1"/>
  <c r="U22" i="1"/>
  <c r="U9" i="1"/>
  <c r="V44" i="1"/>
  <c r="W14" i="1"/>
  <c r="X4" i="1"/>
  <c r="X44" i="1" s="1"/>
  <c r="T40" i="1"/>
  <c r="T18" i="1"/>
  <c r="C45" i="1"/>
  <c r="D45" i="1"/>
  <c r="E45" i="1"/>
  <c r="F45" i="1"/>
  <c r="G45" i="1"/>
  <c r="H45" i="1"/>
  <c r="I45" i="1"/>
  <c r="J45" i="1"/>
  <c r="K45" i="1"/>
  <c r="L45" i="1"/>
  <c r="B45" i="1"/>
  <c r="U46" i="1" l="1"/>
  <c r="W44" i="1"/>
  <c r="U44" i="1"/>
  <c r="Y44" i="1"/>
  <c r="T46" i="1"/>
  <c r="T44" i="1"/>
</calcChain>
</file>

<file path=xl/sharedStrings.xml><?xml version="1.0" encoding="utf-8"?>
<sst xmlns="http://schemas.openxmlformats.org/spreadsheetml/2006/main" count="225" uniqueCount="78">
  <si>
    <t>Speed in (fps)</t>
  </si>
  <si>
    <t>UpBoard</t>
  </si>
  <si>
    <t>Coral Dev</t>
  </si>
  <si>
    <t>Coral USB</t>
  </si>
  <si>
    <t>NanoPiH5+ (1.368GHz)</t>
  </si>
  <si>
    <t>NanoPiH5+ (480MHz)</t>
  </si>
  <si>
    <t>TX2</t>
  </si>
  <si>
    <t>TITAN-X</t>
  </si>
  <si>
    <t>Coral Nano Pi</t>
  </si>
  <si>
    <t>Avg Error (in px)</t>
  </si>
  <si>
    <t>OPS</t>
  </si>
  <si>
    <t>NumParams</t>
  </si>
  <si>
    <t>OPS in G</t>
  </si>
  <si>
    <t>NumParams in M</t>
  </si>
  <si>
    <t>Acc/Param*1000</t>
  </si>
  <si>
    <t>Acc/OP*1e6</t>
  </si>
  <si>
    <t>Avg Acc (in %)</t>
  </si>
  <si>
    <t>Acc * FPS Nano Coral/1000</t>
  </si>
  <si>
    <t>Acc * FPS Coral Dev/1000</t>
  </si>
  <si>
    <t>Acc * FPS TX2/1000</t>
  </si>
  <si>
    <t>VanillaNetSmall-Float32</t>
  </si>
  <si>
    <t>N/A</t>
  </si>
  <si>
    <t>VanillaNetSmall-Int8-TFLite</t>
  </si>
  <si>
    <t>VanillaNetSmall-Int8-TFLite-EdgeTPU</t>
  </si>
  <si>
    <t>VanillaNet-Float32</t>
  </si>
  <si>
    <t>VanillaNet-Int8-TFLite</t>
  </si>
  <si>
    <t>VanillaNet-Int8-TFLite-EdgeTPU</t>
  </si>
  <si>
    <t>ResNetSmall-Float32</t>
  </si>
  <si>
    <t>ResNetSmall-Int8-TFLite</t>
  </si>
  <si>
    <t>ResNetSmall-Int8-TFLite-EdgeTPU</t>
  </si>
  <si>
    <t>ResNet-Float32</t>
  </si>
  <si>
    <t>ResNet-Int8-TFLite</t>
  </si>
  <si>
    <t>ResNet-Int8-TFLite-EdgeTPU</t>
  </si>
  <si>
    <t>SqueezeNetSmall-Float32</t>
  </si>
  <si>
    <t>SqueezeNetSmall-Int8-TFLite</t>
  </si>
  <si>
    <t>SqueezeNetSmall-Int8-TFLite-EdgeTPU</t>
  </si>
  <si>
    <t>SqueezeNet-Float32</t>
  </si>
  <si>
    <t>SqueezeNet-Int8-TFLite</t>
  </si>
  <si>
    <t>SqueezeNet-Int8-TFLite-EdgeTPU</t>
  </si>
  <si>
    <t>MobileNetv1NetSmall-Float32</t>
  </si>
  <si>
    <t>MobileNetv1NetSmall-Int8-TFLite</t>
  </si>
  <si>
    <t>MobileNetv1NetSmall-Int8-TFLite-EdgeTPU</t>
  </si>
  <si>
    <t>MobileNetv1Net-Float32</t>
  </si>
  <si>
    <t>MobileNetv1Net-Int8-TFLite</t>
  </si>
  <si>
    <t>MobileNetv1Net-Int8-TFLite-EdgeTPU</t>
  </si>
  <si>
    <t>ShuffleNetv2NetSmall-Float32</t>
  </si>
  <si>
    <t>ShuffleNetv2Net-Float32</t>
  </si>
  <si>
    <t>Small</t>
  </si>
  <si>
    <t>Large</t>
  </si>
  <si>
    <t>NetSmall-Float32</t>
  </si>
  <si>
    <t>NetSmall-Float32-TFLite</t>
  </si>
  <si>
    <t>NetSmall-Int8</t>
  </si>
  <si>
    <t>NetSmall-Int8-TFLite</t>
  </si>
  <si>
    <t>Net-Float32</t>
  </si>
  <si>
    <t>Net-Float32-TFLite</t>
  </si>
  <si>
    <t>Net-Int8</t>
  </si>
  <si>
    <t>Net-Int8-TFLite</t>
  </si>
  <si>
    <t>Coral</t>
  </si>
  <si>
    <t>CoralNanoPi</t>
  </si>
  <si>
    <t>CoralDev</t>
  </si>
  <si>
    <t>i9</t>
  </si>
  <si>
    <t># Params</t>
  </si>
  <si>
    <t># FLOPS</t>
  </si>
  <si>
    <t>Deep</t>
  </si>
  <si>
    <t>Wide</t>
  </si>
  <si>
    <t>WideAndDeep</t>
  </si>
  <si>
    <t>2.5MB</t>
  </si>
  <si>
    <t>25MB</t>
  </si>
  <si>
    <t>100MB</t>
  </si>
  <si>
    <t>250MB</t>
  </si>
  <si>
    <t>500MB</t>
  </si>
  <si>
    <t>1000MB</t>
  </si>
  <si>
    <t>Laptop-i7</t>
  </si>
  <si>
    <t>Laptop-1070</t>
  </si>
  <si>
    <t>Pc-i9</t>
  </si>
  <si>
    <t>PC-i9NoAVX</t>
  </si>
  <si>
    <t>PC-TitanXp</t>
  </si>
  <si>
    <t>BananaPiM2-Zero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</si>
</sst>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/>
    <xf numFmtId="0" fontId="2" fillId="0" borderId="1" xfId="0" applyFont="1" applyBorder="1"/>
    <xf numFmtId="0" fontId="2" fillId="0" borderId="1" xfId="0" applyFont="1" applyBorder="1" applyAlignment="1"/>
    <xf numFmtId="0" fontId="2" fillId="2" borderId="1" xfId="0" applyFont="1" applyFill="1" applyBorder="1" applyAlignment="1"/>
    <xf numFmtId="0" fontId="3" fillId="0" borderId="1" xfId="0" applyFont="1" applyBorder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/>
    <xf numFmtId="0" fontId="2" fillId="3" borderId="1" xfId="0" applyFont="1" applyFill="1" applyBorder="1" applyAlignment="1"/>
    <xf numFmtId="0" fontId="1" fillId="4" borderId="1" xfId="0" applyFont="1" applyFill="1" applyBorder="1" applyAlignment="1"/>
    <xf numFmtId="0" fontId="1" fillId="5" borderId="1" xfId="0" applyFont="1" applyFill="1" applyBorder="1"/>
    <xf numFmtId="0" fontId="1" fillId="5" borderId="1" xfId="0" applyFont="1" applyFill="1" applyBorder="1" applyAlignment="1"/>
    <xf numFmtId="0" fontId="2" fillId="6" borderId="1" xfId="0" applyFont="1" applyFill="1" applyBorder="1" applyAlignment="1"/>
    <xf numFmtId="0" fontId="4" fillId="0" borderId="1" xfId="0" applyFont="1" applyBorder="1" applyAlignment="1"/>
    <xf numFmtId="0" fontId="1" fillId="4" borderId="3" xfId="0" applyFont="1" applyFill="1" applyBorder="1" applyAlignment="1"/>
    <xf numFmtId="0" fontId="3" fillId="0" borderId="2" xfId="0" applyFont="1" applyBorder="1" applyAlignment="1">
      <alignment wrapText="1"/>
    </xf>
    <xf numFmtId="0" fontId="2" fillId="0" borderId="2" xfId="0" applyFont="1" applyBorder="1" applyAlignment="1"/>
    <xf numFmtId="0" fontId="1" fillId="0" borderId="4" xfId="0" applyFont="1" applyBorder="1" applyAlignment="1"/>
    <xf numFmtId="0" fontId="1" fillId="4" borderId="5" xfId="0" applyFont="1" applyFill="1" applyBorder="1" applyAlignment="1"/>
    <xf numFmtId="0" fontId="2" fillId="0" borderId="6" xfId="0" applyFont="1" applyBorder="1" applyAlignment="1"/>
    <xf numFmtId="0" fontId="5" fillId="0" borderId="0" xfId="0" applyFont="1" applyAlignment="1"/>
    <xf numFmtId="0" fontId="0" fillId="0" borderId="0" xfId="0" applyFont="1" applyBorder="1" applyAlignment="1"/>
    <xf numFmtId="0" fontId="2" fillId="0" borderId="4" xfId="0" applyFont="1" applyBorder="1"/>
    <xf numFmtId="0" fontId="2" fillId="0" borderId="3" xfId="0" applyFont="1" applyBorder="1"/>
    <xf numFmtId="0" fontId="4" fillId="0" borderId="4" xfId="0" applyFont="1" applyBorder="1" applyAlignment="1"/>
    <xf numFmtId="0" fontId="2" fillId="0" borderId="5" xfId="0" applyFont="1" applyBorder="1"/>
    <xf numFmtId="0" fontId="4" fillId="0" borderId="2" xfId="0" applyFont="1" applyFill="1" applyBorder="1" applyAlignment="1"/>
    <xf numFmtId="0" fontId="4" fillId="4" borderId="0" xfId="0" applyFont="1" applyFill="1" applyBorder="1" applyAlignment="1"/>
    <xf numFmtId="0" fontId="4" fillId="0" borderId="0" xfId="0" applyFont="1" applyFill="1" applyBorder="1" applyAlignment="1"/>
    <xf numFmtId="0" fontId="6" fillId="0" borderId="0" xfId="0" applyFont="1" applyAlignment="1"/>
    <xf numFmtId="0" fontId="6" fillId="0" borderId="0" xfId="0" applyFont="1" applyFill="1" applyAlignment="1"/>
    <xf numFmtId="0" fontId="7" fillId="7" borderId="2" xfId="0" applyFont="1" applyFill="1" applyBorder="1" applyAlignment="1"/>
    <xf numFmtId="0" fontId="7" fillId="8" borderId="2" xfId="0" applyFont="1" applyFill="1" applyBorder="1" applyAlignment="1"/>
    <xf numFmtId="0" fontId="2" fillId="2" borderId="4" xfId="0" applyFont="1" applyFill="1" applyBorder="1" applyAlignment="1"/>
    <xf numFmtId="0" fontId="2" fillId="0" borderId="4" xfId="0" applyFont="1" applyBorder="1" applyAlignment="1"/>
    <xf numFmtId="0" fontId="0" fillId="0" borderId="7" xfId="0" applyFont="1" applyBorder="1" applyAlignment="1"/>
    <xf numFmtId="0" fontId="7" fillId="8" borderId="8" xfId="0" applyFont="1" applyFill="1" applyBorder="1" applyAlignment="1"/>
    <xf numFmtId="0" fontId="7" fillId="7" borderId="8" xfId="0" applyFont="1" applyFill="1" applyBorder="1" applyAlignment="1"/>
    <xf numFmtId="0" fontId="3" fillId="0" borderId="0" xfId="0" applyFont="1" applyBorder="1" applyAlignment="1">
      <alignment wrapText="1"/>
    </xf>
    <xf numFmtId="0" fontId="2" fillId="2" borderId="0" xfId="0" applyFont="1" applyFill="1" applyBorder="1" applyAlignment="1"/>
    <xf numFmtId="0" fontId="2" fillId="0" borderId="0" xfId="0" applyFont="1" applyBorder="1"/>
    <xf numFmtId="0" fontId="6" fillId="0" borderId="0" xfId="0" applyFont="1" applyBorder="1" applyAlignment="1"/>
    <xf numFmtId="0" fontId="2" fillId="3" borderId="0" xfId="0" applyFont="1" applyFill="1" applyBorder="1" applyAlignment="1"/>
    <xf numFmtId="0" fontId="2" fillId="0" borderId="0" xfId="0" applyFont="1" applyBorder="1" applyAlignment="1"/>
    <xf numFmtId="0" fontId="6" fillId="0" borderId="0" xfId="0" applyFont="1" applyBorder="1"/>
    <xf numFmtId="0" fontId="0" fillId="0" borderId="0" xfId="0"/>
    <xf numFmtId="0" fontId="7" fillId="9" borderId="2" xfId="0" applyFont="1" applyFill="1" applyBorder="1" applyAlignment="1"/>
    <xf numFmtId="0" fontId="7" fillId="0" borderId="2" xfId="0" applyFont="1" applyBorder="1" applyAlignment="1"/>
    <xf numFmtId="0" fontId="8" fillId="0" borderId="2" xfId="0" applyFont="1" applyBorder="1" applyAlignment="1"/>
    <xf numFmtId="0" fontId="5" fillId="0" borderId="2" xfId="0" applyFont="1" applyBorder="1" applyAlignment="1"/>
    <xf numFmtId="0" fontId="9" fillId="0" borderId="2" xfId="0" applyFont="1" applyBorder="1" applyAlignment="1"/>
    <xf numFmtId="0" fontId="5" fillId="0" borderId="2" xfId="0" applyFont="1" applyBorder="1" applyAlignment="1">
      <alignment vertical="center"/>
    </xf>
    <xf numFmtId="0" fontId="9" fillId="0" borderId="2" xfId="0" applyFont="1" applyBorder="1" applyAlignment="1">
      <alignment vertical="top" wrapText="1"/>
    </xf>
    <xf numFmtId="0" fontId="5" fillId="0" borderId="2" xfId="0" applyFont="1" applyBorder="1" applyAlignment="1">
      <alignment horizontal="right"/>
    </xf>
    <xf numFmtId="0" fontId="7" fillId="0" borderId="0" xfId="0" applyFont="1" applyAlignment="1"/>
    <xf numFmtId="0" fontId="5" fillId="0" borderId="1" xfId="0" applyFont="1" applyBorder="1" applyAlignment="1"/>
    <xf numFmtId="0" fontId="1" fillId="0" borderId="0" xfId="0" applyFont="1" applyBorder="1" applyAlignment="1"/>
    <xf numFmtId="0" fontId="1" fillId="4" borderId="0" xfId="0" applyFont="1" applyFill="1" applyBorder="1" applyAlignment="1"/>
    <xf numFmtId="0" fontId="2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67"/>
  <sheetViews>
    <sheetView tabSelected="1" zoomScale="95" zoomScaleNormal="95" workbookViewId="0">
      <pane xSplit="1" topLeftCell="B1" activePane="topRight" state="frozen"/>
      <selection pane="topRight" activeCell="K23" sqref="K23"/>
    </sheetView>
  </sheetViews>
  <sheetFormatPr defaultColWidth="14.3984375" defaultRowHeight="15.75" customHeight="1" x14ac:dyDescent="0.35"/>
  <cols>
    <col min="1" max="1" width="38.73046875" bestFit="1" customWidth="1"/>
    <col min="2" max="2" width="11.3984375" customWidth="1"/>
    <col min="3" max="3" width="10.3984375" customWidth="1"/>
    <col min="4" max="4" width="16.06640625" customWidth="1"/>
    <col min="5" max="5" width="7.59765625" customWidth="1"/>
    <col min="6" max="6" width="6.86328125" customWidth="1"/>
    <col min="7" max="7" width="7.3984375" customWidth="1"/>
    <col min="8" max="8" width="7.73046875" customWidth="1"/>
    <col min="9" max="9" width="8" customWidth="1"/>
    <col min="10" max="10" width="11.46484375" customWidth="1"/>
    <col min="11" max="11" width="18.3984375" customWidth="1"/>
    <col min="12" max="14" width="16.1328125" customWidth="1"/>
    <col min="15" max="15" width="7" customWidth="1"/>
    <col min="16" max="16" width="7.73046875" customWidth="1"/>
    <col min="17" max="17" width="6.86328125" customWidth="1"/>
    <col min="18" max="18" width="9" customWidth="1"/>
    <col min="19" max="19" width="8.86328125" customWidth="1"/>
    <col min="20" max="20" width="10" customWidth="1"/>
    <col min="21" max="21" width="7.86328125" customWidth="1"/>
    <col min="22" max="22" width="8.265625" customWidth="1"/>
    <col min="23" max="23" width="10.59765625" customWidth="1"/>
    <col min="24" max="24" width="10" customWidth="1"/>
    <col min="25" max="25" width="8.73046875" customWidth="1"/>
  </cols>
  <sheetData>
    <row r="1" spans="1:25" ht="15.7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77</v>
      </c>
      <c r="G1" s="1" t="s">
        <v>5</v>
      </c>
      <c r="H1" s="1" t="s">
        <v>6</v>
      </c>
      <c r="I1" s="1" t="s">
        <v>74</v>
      </c>
      <c r="J1" s="1" t="s">
        <v>75</v>
      </c>
      <c r="K1" s="1" t="s">
        <v>76</v>
      </c>
      <c r="L1" s="1" t="s">
        <v>8</v>
      </c>
      <c r="M1" s="1" t="s">
        <v>72</v>
      </c>
      <c r="N1" s="1" t="s">
        <v>73</v>
      </c>
      <c r="O1" s="14" t="s">
        <v>9</v>
      </c>
      <c r="P1" s="25" t="s">
        <v>10</v>
      </c>
      <c r="Q1" s="27" t="s">
        <v>11</v>
      </c>
      <c r="R1" s="27" t="s">
        <v>12</v>
      </c>
      <c r="S1" s="27" t="s">
        <v>13</v>
      </c>
      <c r="T1" s="29" t="s">
        <v>14</v>
      </c>
      <c r="U1" s="29" t="s">
        <v>15</v>
      </c>
      <c r="V1" s="14" t="s">
        <v>16</v>
      </c>
      <c r="W1" s="29" t="s">
        <v>17</v>
      </c>
      <c r="X1" s="29" t="s">
        <v>18</v>
      </c>
      <c r="Y1" s="29" t="s">
        <v>19</v>
      </c>
    </row>
    <row r="2" spans="1:25" ht="15.75" customHeight="1" x14ac:dyDescent="0.4">
      <c r="A2" s="2"/>
      <c r="B2" s="3"/>
      <c r="C2" s="3"/>
      <c r="D2" s="3"/>
      <c r="E2" s="3"/>
      <c r="F2" s="3"/>
      <c r="G2" s="3"/>
      <c r="H2" s="24"/>
      <c r="I2" s="24"/>
      <c r="J2" s="24"/>
      <c r="K2" s="24"/>
      <c r="L2" s="24"/>
      <c r="M2" s="24"/>
      <c r="N2" s="24"/>
      <c r="O2" s="24"/>
      <c r="P2" s="26"/>
      <c r="Q2" s="36"/>
      <c r="R2" s="36"/>
    </row>
    <row r="3" spans="1:25" ht="15.75" customHeight="1" x14ac:dyDescent="0.4">
      <c r="A3" s="1" t="s">
        <v>20</v>
      </c>
      <c r="B3" s="4">
        <v>10.3046027649</v>
      </c>
      <c r="C3" s="5" t="s">
        <v>21</v>
      </c>
      <c r="D3" s="5" t="s">
        <v>21</v>
      </c>
      <c r="E3" s="4">
        <v>34.301575190199998</v>
      </c>
      <c r="F3" s="6">
        <v>29.360749273454601</v>
      </c>
      <c r="G3" s="7">
        <v>16.982666181706399</v>
      </c>
      <c r="H3" s="39">
        <v>232.29625428670099</v>
      </c>
      <c r="I3" s="39">
        <v>920.80508623414903</v>
      </c>
      <c r="J3" s="39">
        <v>355.67073077660098</v>
      </c>
      <c r="K3" s="39">
        <v>556.70788360153495</v>
      </c>
      <c r="L3" s="40" t="s">
        <v>21</v>
      </c>
      <c r="M3" s="59">
        <v>301.36213861078801</v>
      </c>
      <c r="N3" s="59">
        <v>980.35321945792305</v>
      </c>
      <c r="O3" s="41">
        <v>3.2</v>
      </c>
      <c r="P3" s="42">
        <v>119236410</v>
      </c>
      <c r="Q3" s="42">
        <v>201503</v>
      </c>
      <c r="R3" s="22">
        <f>P3/1000000000</f>
        <v>0.11923641</v>
      </c>
      <c r="S3" s="22">
        <f>Q3/1000000</f>
        <v>0.20150299999999999</v>
      </c>
      <c r="T3">
        <f>V3/Q3*1000</f>
        <v>0.35057642732297972</v>
      </c>
      <c r="U3">
        <f>V3/P3*1000000</f>
        <v>0.5924549542783315</v>
      </c>
      <c r="V3">
        <f>(1 - (O3/10.9))*100</f>
        <v>70.642201834862391</v>
      </c>
      <c r="W3" s="21"/>
      <c r="X3" s="21"/>
      <c r="Y3">
        <f>H3*V3/1000</f>
        <v>16.409918880803648</v>
      </c>
    </row>
    <row r="4" spans="1:25" ht="15.75" customHeight="1" x14ac:dyDescent="0.4">
      <c r="A4" s="1" t="s">
        <v>22</v>
      </c>
      <c r="B4" s="46" t="s">
        <v>21</v>
      </c>
      <c r="C4" s="4">
        <v>50.27</v>
      </c>
      <c r="D4" s="4">
        <v>6.06</v>
      </c>
      <c r="E4" s="7">
        <v>40.870647345495698</v>
      </c>
      <c r="F4" s="6">
        <v>31.668150295781999</v>
      </c>
      <c r="G4" s="7">
        <v>16.127908345364599</v>
      </c>
      <c r="H4" s="40" t="s">
        <v>21</v>
      </c>
      <c r="I4" s="39">
        <v>8.6989029122434101</v>
      </c>
      <c r="J4" s="39">
        <v>8.5240490013156194</v>
      </c>
      <c r="K4" s="39">
        <v>8.5471328699373199</v>
      </c>
      <c r="L4" s="43" t="s">
        <v>21</v>
      </c>
      <c r="M4" s="59">
        <v>5.9199478382281603</v>
      </c>
      <c r="N4" s="59">
        <v>6.0332809863552699</v>
      </c>
      <c r="O4" s="41">
        <v>3.2</v>
      </c>
      <c r="P4" s="42">
        <v>119236410</v>
      </c>
      <c r="Q4" s="42">
        <v>201503</v>
      </c>
      <c r="R4" s="22">
        <f t="shared" ref="R4:R40" si="0">P4/1000000000</f>
        <v>0.11923641</v>
      </c>
      <c r="S4" s="22">
        <f t="shared" ref="S4:S40" si="1">Q4/1000000</f>
        <v>0.20150299999999999</v>
      </c>
      <c r="T4">
        <f t="shared" ref="T4:T40" si="2">V4/Q4*1000</f>
        <v>0.35057642732297972</v>
      </c>
      <c r="U4">
        <f t="shared" ref="U4:U40" si="3">V4/P4*1000000</f>
        <v>0.5924549542783315</v>
      </c>
      <c r="V4">
        <f t="shared" ref="V4:V40" si="4">(1 - (O4/10.9))*100</f>
        <v>70.642201834862391</v>
      </c>
      <c r="W4" s="21"/>
      <c r="X4">
        <f>C4*V4/1000</f>
        <v>3.5511834862385325</v>
      </c>
      <c r="Y4" s="21"/>
    </row>
    <row r="5" spans="1:25" ht="15.75" customHeight="1" x14ac:dyDescent="0.4">
      <c r="A5" s="1" t="s">
        <v>23</v>
      </c>
      <c r="B5" s="5" t="s">
        <v>21</v>
      </c>
      <c r="C5" s="4">
        <v>1000</v>
      </c>
      <c r="D5" s="4">
        <v>714.28</v>
      </c>
      <c r="E5" s="5" t="s">
        <v>21</v>
      </c>
      <c r="F5" s="5" t="s">
        <v>21</v>
      </c>
      <c r="G5" s="34" t="s">
        <v>21</v>
      </c>
      <c r="H5" s="40" t="s">
        <v>21</v>
      </c>
      <c r="I5" s="40" t="s">
        <v>21</v>
      </c>
      <c r="J5" s="40" t="s">
        <v>21</v>
      </c>
      <c r="K5" s="40" t="s">
        <v>21</v>
      </c>
      <c r="L5" s="44">
        <v>125.16404312370901</v>
      </c>
      <c r="M5" s="40"/>
      <c r="N5" s="40"/>
      <c r="O5" s="41">
        <v>3.3</v>
      </c>
      <c r="P5" s="42">
        <v>119236410</v>
      </c>
      <c r="Q5" s="42">
        <v>201503</v>
      </c>
      <c r="R5" s="22">
        <f t="shared" si="0"/>
        <v>0.11923641</v>
      </c>
      <c r="S5" s="22">
        <f t="shared" si="1"/>
        <v>0.20150299999999999</v>
      </c>
      <c r="T5">
        <f t="shared" si="2"/>
        <v>0.34602348670839556</v>
      </c>
      <c r="U5">
        <f>V5/P5*1000000</f>
        <v>0.58476073409289864</v>
      </c>
      <c r="V5">
        <f t="shared" si="4"/>
        <v>69.724770642201833</v>
      </c>
      <c r="W5">
        <f>V5*L5/1000</f>
        <v>8.7270341994512695</v>
      </c>
      <c r="X5">
        <f>C5*V5/1000</f>
        <v>69.724770642201833</v>
      </c>
      <c r="Y5" s="21"/>
    </row>
    <row r="6" spans="1:25" ht="15.75" customHeight="1" x14ac:dyDescent="0.4">
      <c r="A6" s="2"/>
      <c r="B6" s="3"/>
      <c r="C6" s="3"/>
      <c r="D6" s="3"/>
      <c r="E6" s="3"/>
      <c r="F6" s="3"/>
      <c r="G6" s="23"/>
      <c r="H6" s="41"/>
      <c r="I6" s="41"/>
      <c r="J6" s="41"/>
      <c r="K6" s="41"/>
      <c r="L6" s="41"/>
      <c r="M6" s="41"/>
      <c r="N6" s="41"/>
      <c r="O6" s="41"/>
      <c r="P6" s="45"/>
      <c r="Q6" s="42"/>
      <c r="R6" s="22"/>
      <c r="S6" s="22"/>
    </row>
    <row r="7" spans="1:25" ht="15.75" customHeight="1" x14ac:dyDescent="0.4">
      <c r="A7" s="10" t="s">
        <v>24</v>
      </c>
      <c r="B7" s="4">
        <v>3.5221998647000001</v>
      </c>
      <c r="C7" s="5" t="s">
        <v>21</v>
      </c>
      <c r="D7" s="5" t="s">
        <v>21</v>
      </c>
      <c r="E7" s="7">
        <v>13.075137311723401</v>
      </c>
      <c r="F7" s="6">
        <v>12.210333099886499</v>
      </c>
      <c r="G7" s="35">
        <v>7.8319014104915503</v>
      </c>
      <c r="H7" s="39">
        <v>123.70724387024001</v>
      </c>
      <c r="I7" s="39">
        <v>520.26440515662</v>
      </c>
      <c r="J7" s="39">
        <v>234.46929591636999</v>
      </c>
      <c r="K7" s="39">
        <v>645.18423489526106</v>
      </c>
      <c r="L7" s="40" t="s">
        <v>21</v>
      </c>
      <c r="M7" s="59">
        <v>155.115825475169</v>
      </c>
      <c r="N7" s="59">
        <v>566.71895668575803</v>
      </c>
      <c r="O7" s="41">
        <v>2</v>
      </c>
      <c r="P7" s="42">
        <v>367207931</v>
      </c>
      <c r="Q7" s="42">
        <v>2065935</v>
      </c>
      <c r="R7" s="22">
        <f t="shared" si="0"/>
        <v>0.36720793099999999</v>
      </c>
      <c r="S7" s="22">
        <f t="shared" si="1"/>
        <v>2.0659350000000001</v>
      </c>
      <c r="T7">
        <f t="shared" si="2"/>
        <v>3.9522722712374295E-2</v>
      </c>
      <c r="U7" s="33">
        <f t="shared" si="3"/>
        <v>0.22235733287249995</v>
      </c>
      <c r="V7">
        <f t="shared" si="4"/>
        <v>81.651376146788991</v>
      </c>
      <c r="W7" s="21"/>
      <c r="X7" s="21"/>
      <c r="Y7">
        <f>H7*V7/1000</f>
        <v>10.100866701331523</v>
      </c>
    </row>
    <row r="8" spans="1:25" ht="15.75" customHeight="1" x14ac:dyDescent="0.4">
      <c r="A8" s="10" t="s">
        <v>25</v>
      </c>
      <c r="B8" s="9" t="s">
        <v>21</v>
      </c>
      <c r="C8" s="4">
        <v>19.260000000000002</v>
      </c>
      <c r="D8" s="4">
        <v>1.92</v>
      </c>
      <c r="E8" s="6">
        <v>16.389151058961701</v>
      </c>
      <c r="F8" s="4">
        <v>12.4589173658779</v>
      </c>
      <c r="G8" s="7">
        <v>6.1875088826508096</v>
      </c>
      <c r="H8" s="40" t="s">
        <v>21</v>
      </c>
      <c r="I8" s="39">
        <v>2.9079447675024999</v>
      </c>
      <c r="J8" s="39">
        <v>2.8458069215986002</v>
      </c>
      <c r="K8" s="39">
        <v>2.8487168241932199</v>
      </c>
      <c r="L8" s="43" t="s">
        <v>21</v>
      </c>
      <c r="M8" s="59">
        <v>2.0365028278244401</v>
      </c>
      <c r="N8" s="59">
        <v>1.9963773850387401</v>
      </c>
      <c r="O8" s="41">
        <v>2</v>
      </c>
      <c r="P8" s="42">
        <v>367207931</v>
      </c>
      <c r="Q8" s="42">
        <v>2065935</v>
      </c>
      <c r="R8" s="22">
        <f t="shared" si="0"/>
        <v>0.36720793099999999</v>
      </c>
      <c r="S8" s="22">
        <f t="shared" si="1"/>
        <v>2.0659350000000001</v>
      </c>
      <c r="T8">
        <f t="shared" si="2"/>
        <v>3.9522722712374295E-2</v>
      </c>
      <c r="U8">
        <f t="shared" si="3"/>
        <v>0.22235733287249995</v>
      </c>
      <c r="V8">
        <f t="shared" si="4"/>
        <v>81.651376146788991</v>
      </c>
      <c r="W8" s="21"/>
      <c r="X8">
        <f>C8*V8/1000</f>
        <v>1.5726055045871561</v>
      </c>
    </row>
    <row r="9" spans="1:25" ht="15.75" customHeight="1" x14ac:dyDescent="0.4">
      <c r="A9" s="10" t="s">
        <v>26</v>
      </c>
      <c r="B9" s="5" t="s">
        <v>21</v>
      </c>
      <c r="C9" s="4">
        <v>874</v>
      </c>
      <c r="D9" s="4">
        <v>870</v>
      </c>
      <c r="E9" s="5" t="s">
        <v>21</v>
      </c>
      <c r="F9" s="5" t="s">
        <v>21</v>
      </c>
      <c r="G9" s="34" t="s">
        <v>21</v>
      </c>
      <c r="H9" s="40" t="s">
        <v>21</v>
      </c>
      <c r="I9" s="40" t="s">
        <v>21</v>
      </c>
      <c r="J9" s="40" t="s">
        <v>21</v>
      </c>
      <c r="K9" s="40" t="s">
        <v>21</v>
      </c>
      <c r="L9" s="44">
        <v>130.32133788373099</v>
      </c>
      <c r="M9" s="40"/>
      <c r="N9" s="40"/>
      <c r="O9" s="41">
        <v>2.1</v>
      </c>
      <c r="P9" s="42">
        <v>367207931</v>
      </c>
      <c r="Q9" s="42">
        <v>2065935</v>
      </c>
      <c r="R9" s="22">
        <f t="shared" si="0"/>
        <v>0.36720793099999999</v>
      </c>
      <c r="S9" s="22">
        <f t="shared" si="1"/>
        <v>2.0659350000000001</v>
      </c>
      <c r="T9">
        <f t="shared" si="2"/>
        <v>3.9078647176280207E-2</v>
      </c>
      <c r="U9">
        <f t="shared" si="3"/>
        <v>0.21985893587393254</v>
      </c>
      <c r="V9">
        <f t="shared" si="4"/>
        <v>80.733944954128447</v>
      </c>
      <c r="W9">
        <f>V9*L9/1000</f>
        <v>10.521355719053512</v>
      </c>
      <c r="X9">
        <f>C9*V9/1000</f>
        <v>70.561467889908258</v>
      </c>
    </row>
    <row r="10" spans="1:25" ht="15.75" customHeight="1" x14ac:dyDescent="0.4">
      <c r="A10" s="2"/>
      <c r="B10" s="3"/>
      <c r="C10" s="3"/>
      <c r="D10" s="3"/>
      <c r="E10" s="3"/>
      <c r="F10" s="3"/>
      <c r="G10" s="23"/>
      <c r="H10" s="41"/>
      <c r="I10" s="41"/>
      <c r="J10" s="41"/>
      <c r="K10" s="41"/>
      <c r="L10" s="41"/>
      <c r="M10" s="41"/>
      <c r="N10" s="41"/>
      <c r="O10" s="41"/>
      <c r="P10" s="45"/>
      <c r="Q10" s="42"/>
      <c r="R10" s="22"/>
      <c r="S10" s="22"/>
    </row>
    <row r="11" spans="1:25" ht="15.75" customHeight="1" x14ac:dyDescent="0.4">
      <c r="A11" s="2"/>
      <c r="B11" s="4"/>
      <c r="C11" s="3"/>
      <c r="D11" s="3"/>
      <c r="E11" s="3"/>
      <c r="F11" s="3"/>
      <c r="G11" s="23"/>
      <c r="H11" s="41"/>
      <c r="I11" s="41"/>
      <c r="J11" s="41"/>
      <c r="K11" s="41"/>
      <c r="L11" s="41"/>
      <c r="M11" s="41"/>
      <c r="N11" s="41"/>
      <c r="O11" s="41"/>
      <c r="P11" s="45"/>
      <c r="Q11" s="42"/>
      <c r="R11" s="22"/>
      <c r="S11" s="22"/>
    </row>
    <row r="12" spans="1:25" ht="15.75" customHeight="1" x14ac:dyDescent="0.4">
      <c r="A12" s="1" t="s">
        <v>27</v>
      </c>
      <c r="B12" s="4">
        <v>7.9647292508999996</v>
      </c>
      <c r="C12" s="5" t="s">
        <v>21</v>
      </c>
      <c r="D12" s="5" t="s">
        <v>21</v>
      </c>
      <c r="E12" s="7">
        <v>21.0256716172502</v>
      </c>
      <c r="F12" s="7">
        <v>17.999358781769399</v>
      </c>
      <c r="G12" s="7">
        <v>10.118018346637299</v>
      </c>
      <c r="H12" s="39">
        <v>197.01557597279299</v>
      </c>
      <c r="I12" s="39">
        <v>768.45073312654699</v>
      </c>
      <c r="J12" s="41"/>
      <c r="K12" s="39">
        <v>936.60697737255396</v>
      </c>
      <c r="L12" s="40" t="s">
        <v>21</v>
      </c>
      <c r="M12" s="59">
        <v>224.068944553633</v>
      </c>
      <c r="N12" s="59">
        <v>798.56824084016796</v>
      </c>
      <c r="O12" s="41">
        <v>1.7</v>
      </c>
      <c r="P12" s="42">
        <v>151605682</v>
      </c>
      <c r="Q12" s="42">
        <v>202453</v>
      </c>
      <c r="R12" s="22">
        <f t="shared" si="0"/>
        <v>0.15160568199999999</v>
      </c>
      <c r="S12" s="22">
        <f t="shared" si="1"/>
        <v>0.20245299999999999</v>
      </c>
      <c r="T12" s="21">
        <f t="shared" si="2"/>
        <v>0.4169050086922429</v>
      </c>
      <c r="U12">
        <f t="shared" si="3"/>
        <v>0.55673157240089888</v>
      </c>
      <c r="V12" s="32">
        <f t="shared" si="4"/>
        <v>84.403669724770651</v>
      </c>
      <c r="W12" s="21"/>
      <c r="X12" s="21"/>
      <c r="Y12">
        <f>H12*V12/1000</f>
        <v>16.628837605043078</v>
      </c>
    </row>
    <row r="13" spans="1:25" ht="13.15" x14ac:dyDescent="0.4">
      <c r="A13" s="1" t="s">
        <v>28</v>
      </c>
      <c r="B13" s="9" t="s">
        <v>21</v>
      </c>
      <c r="C13" s="4">
        <v>39.97</v>
      </c>
      <c r="D13" s="4">
        <v>4.74</v>
      </c>
      <c r="E13" s="4">
        <v>30.8456463062405</v>
      </c>
      <c r="F13" s="7">
        <v>23.998339348313198</v>
      </c>
      <c r="G13" s="7">
        <v>12.2046323494408</v>
      </c>
      <c r="H13" s="40" t="s">
        <v>21</v>
      </c>
      <c r="I13" s="39">
        <v>6.8426834909434602</v>
      </c>
      <c r="J13" s="41"/>
      <c r="K13" s="39">
        <v>6.7630152890147404</v>
      </c>
      <c r="L13" s="43" t="s">
        <v>21</v>
      </c>
      <c r="M13" s="59">
        <v>4.8397927209554501</v>
      </c>
      <c r="N13" s="59">
        <v>4.74227565969725</v>
      </c>
      <c r="O13" s="41">
        <v>1.7</v>
      </c>
      <c r="P13" s="42">
        <v>151605682</v>
      </c>
      <c r="Q13" s="42">
        <v>202453</v>
      </c>
      <c r="R13" s="22">
        <f t="shared" si="0"/>
        <v>0.15160568199999999</v>
      </c>
      <c r="S13" s="22">
        <f t="shared" si="1"/>
        <v>0.20245299999999999</v>
      </c>
      <c r="T13">
        <f t="shared" si="2"/>
        <v>0.4169050086922429</v>
      </c>
      <c r="U13">
        <f t="shared" si="3"/>
        <v>0.55673157240089888</v>
      </c>
      <c r="V13">
        <f t="shared" si="4"/>
        <v>84.403669724770651</v>
      </c>
      <c r="W13" s="21"/>
      <c r="X13">
        <f>C13*V13/1000</f>
        <v>3.3736146788990826</v>
      </c>
    </row>
    <row r="14" spans="1:25" ht="13.15" x14ac:dyDescent="0.4">
      <c r="A14" s="1" t="s">
        <v>29</v>
      </c>
      <c r="B14" s="5" t="s">
        <v>21</v>
      </c>
      <c r="C14" s="4">
        <v>1111</v>
      </c>
      <c r="D14" s="4">
        <v>625</v>
      </c>
      <c r="E14" s="5" t="s">
        <v>21</v>
      </c>
      <c r="F14" s="5" t="s">
        <v>21</v>
      </c>
      <c r="G14" s="34" t="s">
        <v>21</v>
      </c>
      <c r="H14" s="40" t="s">
        <v>21</v>
      </c>
      <c r="I14" s="40" t="s">
        <v>21</v>
      </c>
      <c r="J14" s="40" t="s">
        <v>21</v>
      </c>
      <c r="K14" s="40" t="s">
        <v>21</v>
      </c>
      <c r="L14" s="44">
        <v>140.79038525554901</v>
      </c>
      <c r="M14" s="40"/>
      <c r="N14" s="40"/>
      <c r="O14" s="41">
        <v>1.8</v>
      </c>
      <c r="P14" s="42">
        <v>151605682</v>
      </c>
      <c r="Q14" s="42">
        <v>202453</v>
      </c>
      <c r="R14" s="22">
        <f t="shared" si="0"/>
        <v>0.15160568199999999</v>
      </c>
      <c r="S14" s="22">
        <f t="shared" si="1"/>
        <v>0.20245299999999999</v>
      </c>
      <c r="T14">
        <f t="shared" si="2"/>
        <v>0.41237343251080544</v>
      </c>
      <c r="U14">
        <f t="shared" si="3"/>
        <v>0.55068014226610651</v>
      </c>
      <c r="V14" s="31">
        <f t="shared" si="4"/>
        <v>83.486238532110093</v>
      </c>
      <c r="W14">
        <f>V14*L14/1000</f>
        <v>11.754059686472441</v>
      </c>
      <c r="X14" s="32">
        <f>C14*V14/1000</f>
        <v>92.753211009174308</v>
      </c>
    </row>
    <row r="15" spans="1:25" ht="13.15" x14ac:dyDescent="0.4">
      <c r="A15" s="2"/>
      <c r="B15" s="3"/>
      <c r="C15" s="3"/>
      <c r="D15" s="3"/>
      <c r="E15" s="3"/>
      <c r="F15" s="3"/>
      <c r="G15" s="23"/>
      <c r="H15" s="41"/>
      <c r="I15" s="41"/>
      <c r="J15" s="41"/>
      <c r="K15" s="41"/>
      <c r="L15" s="41"/>
      <c r="M15" s="41"/>
      <c r="N15" s="41"/>
      <c r="O15" s="41"/>
      <c r="P15" s="45"/>
      <c r="Q15" s="42"/>
      <c r="R15" s="22"/>
      <c r="S15" s="22"/>
    </row>
    <row r="16" spans="1:25" ht="13.15" x14ac:dyDescent="0.4">
      <c r="A16" s="10" t="s">
        <v>30</v>
      </c>
      <c r="B16" s="4">
        <v>2.5989134144000001</v>
      </c>
      <c r="C16" s="5" t="s">
        <v>21</v>
      </c>
      <c r="D16" s="5" t="s">
        <v>21</v>
      </c>
      <c r="E16" s="7">
        <v>7.5041548069716599</v>
      </c>
      <c r="F16" s="7">
        <v>7.00583157294089</v>
      </c>
      <c r="G16" s="35">
        <v>4.3438714430696201</v>
      </c>
      <c r="H16" s="39">
        <v>27.0694512147229</v>
      </c>
      <c r="I16" s="39">
        <v>385.40492609932102</v>
      </c>
      <c r="J16" s="41"/>
      <c r="K16" s="39">
        <v>436.94125784957902</v>
      </c>
      <c r="L16" s="40" t="s">
        <v>21</v>
      </c>
      <c r="M16" s="59">
        <v>121.37711660242699</v>
      </c>
      <c r="N16" s="59">
        <v>528.83198886431603</v>
      </c>
      <c r="O16" s="41">
        <v>1.3</v>
      </c>
      <c r="P16" s="42">
        <v>512084057</v>
      </c>
      <c r="Q16" s="42">
        <v>2108785</v>
      </c>
      <c r="R16" s="22">
        <f t="shared" si="0"/>
        <v>0.51208405700000004</v>
      </c>
      <c r="S16" s="22">
        <f t="shared" si="1"/>
        <v>2.1087850000000001</v>
      </c>
      <c r="T16" s="37">
        <f t="shared" si="2"/>
        <v>4.1764994769695751E-2</v>
      </c>
      <c r="U16">
        <f t="shared" si="3"/>
        <v>0.17199011234870931</v>
      </c>
      <c r="V16" s="33">
        <f t="shared" si="4"/>
        <v>88.073394495412856</v>
      </c>
      <c r="Y16">
        <f>H16*V16/1000</f>
        <v>2.3840984556086227</v>
      </c>
    </row>
    <row r="17" spans="1:25" ht="13.15" x14ac:dyDescent="0.4">
      <c r="A17" s="10" t="s">
        <v>31</v>
      </c>
      <c r="B17" s="9" t="s">
        <v>21</v>
      </c>
      <c r="C17" s="4">
        <v>13.81</v>
      </c>
      <c r="D17" s="4">
        <v>1.47</v>
      </c>
      <c r="E17" s="7">
        <v>10.7797100262567</v>
      </c>
      <c r="F17" s="7">
        <v>8.6677492232810902</v>
      </c>
      <c r="G17" s="7">
        <v>4.3213183495903298</v>
      </c>
      <c r="H17" s="40" t="s">
        <v>21</v>
      </c>
      <c r="I17" s="39">
        <v>2.0261546887222002</v>
      </c>
      <c r="J17" s="41"/>
      <c r="K17" s="39">
        <v>2.0416254929353999</v>
      </c>
      <c r="L17" s="43" t="s">
        <v>21</v>
      </c>
      <c r="M17" s="59">
        <v>1.4492126580911899</v>
      </c>
      <c r="N17" s="59">
        <v>1.4282920371863499</v>
      </c>
      <c r="O17" s="41">
        <v>1.3</v>
      </c>
      <c r="P17" s="42">
        <v>512084057</v>
      </c>
      <c r="Q17" s="42">
        <v>2108785</v>
      </c>
      <c r="R17" s="22">
        <f t="shared" si="0"/>
        <v>0.51208405700000004</v>
      </c>
      <c r="S17" s="22">
        <f t="shared" si="1"/>
        <v>2.1087850000000001</v>
      </c>
      <c r="T17">
        <f t="shared" si="2"/>
        <v>4.1764994769695751E-2</v>
      </c>
      <c r="U17">
        <f t="shared" si="3"/>
        <v>0.17199011234870931</v>
      </c>
      <c r="V17">
        <f t="shared" si="4"/>
        <v>88.073394495412856</v>
      </c>
      <c r="X17">
        <f>C17*V17/1000</f>
        <v>1.2162935779816517</v>
      </c>
    </row>
    <row r="18" spans="1:25" ht="13.15" x14ac:dyDescent="0.4">
      <c r="A18" s="10" t="s">
        <v>32</v>
      </c>
      <c r="B18" s="5" t="s">
        <v>21</v>
      </c>
      <c r="C18" s="4">
        <v>720</v>
      </c>
      <c r="D18" s="4">
        <v>847</v>
      </c>
      <c r="E18" s="5" t="s">
        <v>21</v>
      </c>
      <c r="F18" s="5" t="s">
        <v>21</v>
      </c>
      <c r="G18" s="34" t="s">
        <v>21</v>
      </c>
      <c r="H18" s="40" t="s">
        <v>21</v>
      </c>
      <c r="I18" s="40" t="s">
        <v>21</v>
      </c>
      <c r="J18" s="40" t="s">
        <v>21</v>
      </c>
      <c r="K18" s="40" t="s">
        <v>21</v>
      </c>
      <c r="L18" s="44">
        <v>223.71005566042101</v>
      </c>
      <c r="M18" s="40"/>
      <c r="N18" s="40"/>
      <c r="O18" s="41">
        <v>1.3</v>
      </c>
      <c r="P18" s="42">
        <v>512084057</v>
      </c>
      <c r="Q18" s="42">
        <v>2108785</v>
      </c>
      <c r="R18" s="22">
        <f t="shared" si="0"/>
        <v>0.51208405700000004</v>
      </c>
      <c r="S18" s="22">
        <f t="shared" si="1"/>
        <v>2.1087850000000001</v>
      </c>
      <c r="T18">
        <f t="shared" si="2"/>
        <v>4.1764994769695751E-2</v>
      </c>
      <c r="U18">
        <f t="shared" si="3"/>
        <v>0.17199011234870931</v>
      </c>
      <c r="V18">
        <f t="shared" si="4"/>
        <v>88.073394495412856</v>
      </c>
      <c r="W18" s="32">
        <f>V18*L18/1000</f>
        <v>19.702903984771027</v>
      </c>
      <c r="X18">
        <f>C18*V18/1000</f>
        <v>63.412844036697258</v>
      </c>
    </row>
    <row r="19" spans="1:25" ht="13.15" x14ac:dyDescent="0.4">
      <c r="A19" s="2"/>
      <c r="B19" s="3"/>
      <c r="C19" s="3"/>
      <c r="D19" s="3"/>
      <c r="E19" s="3"/>
      <c r="F19" s="3"/>
      <c r="G19" s="23"/>
      <c r="H19" s="41"/>
      <c r="I19" s="41"/>
      <c r="J19" s="41"/>
      <c r="K19" s="41"/>
      <c r="L19" s="41"/>
      <c r="M19" s="41"/>
      <c r="N19" s="41"/>
      <c r="O19" s="41"/>
      <c r="P19" s="45"/>
      <c r="Q19" s="42"/>
      <c r="R19" s="22"/>
      <c r="S19" s="22"/>
    </row>
    <row r="20" spans="1:25" ht="13.15" x14ac:dyDescent="0.4">
      <c r="A20" s="2"/>
      <c r="B20" s="3"/>
      <c r="C20" s="3"/>
      <c r="D20" s="3"/>
      <c r="E20" s="3"/>
      <c r="F20" s="3"/>
      <c r="G20" s="23"/>
      <c r="H20" s="41"/>
      <c r="I20" s="41"/>
      <c r="J20" s="41"/>
      <c r="K20" s="41"/>
      <c r="L20" s="41"/>
      <c r="M20" s="41"/>
      <c r="N20" s="41"/>
      <c r="O20" s="41"/>
      <c r="P20" s="45"/>
      <c r="Q20" s="42"/>
      <c r="R20" s="22"/>
      <c r="S20" s="22"/>
    </row>
    <row r="21" spans="1:25" ht="13.15" x14ac:dyDescent="0.4">
      <c r="A21" s="1" t="s">
        <v>33</v>
      </c>
      <c r="B21" s="13">
        <v>7.6128336102</v>
      </c>
      <c r="C21" s="5" t="s">
        <v>21</v>
      </c>
      <c r="D21" s="5" t="s">
        <v>21</v>
      </c>
      <c r="E21" s="7">
        <v>23.73107366216</v>
      </c>
      <c r="F21" s="7">
        <v>20.5688195373341</v>
      </c>
      <c r="G21" s="35">
        <v>11.740385100387</v>
      </c>
      <c r="H21" s="39">
        <v>224.385645709296</v>
      </c>
      <c r="I21" s="39">
        <v>831.06211313038398</v>
      </c>
      <c r="J21" s="41"/>
      <c r="K21" s="39">
        <v>978.03749105162899</v>
      </c>
      <c r="L21" s="40" t="s">
        <v>21</v>
      </c>
      <c r="M21" s="59">
        <v>264.73743408869097</v>
      </c>
      <c r="N21" s="59">
        <v>932.24986219527295</v>
      </c>
      <c r="O21" s="41">
        <v>2.5</v>
      </c>
      <c r="P21" s="42">
        <v>80098708</v>
      </c>
      <c r="Q21" s="42">
        <v>135125</v>
      </c>
      <c r="R21" s="22">
        <f t="shared" si="0"/>
        <v>8.0098708000000005E-2</v>
      </c>
      <c r="S21" s="22">
        <f t="shared" si="1"/>
        <v>0.135125</v>
      </c>
      <c r="T21" s="38">
        <f t="shared" si="2"/>
        <v>0.57031800320803872</v>
      </c>
      <c r="U21" s="32">
        <f t="shared" si="3"/>
        <v>0.96211564590387966</v>
      </c>
      <c r="V21">
        <f t="shared" si="4"/>
        <v>77.064220183486242</v>
      </c>
      <c r="Y21" s="32">
        <f>H21*V21/1000</f>
        <v>17.292104806954921</v>
      </c>
    </row>
    <row r="22" spans="1:25" ht="13.15" x14ac:dyDescent="0.4">
      <c r="A22" s="1" t="s">
        <v>34</v>
      </c>
      <c r="B22" s="9" t="s">
        <v>21</v>
      </c>
      <c r="C22" s="4">
        <v>35.71</v>
      </c>
      <c r="D22" s="4">
        <v>5.01</v>
      </c>
      <c r="E22" s="7">
        <v>28.307552425917699</v>
      </c>
      <c r="F22" s="7">
        <v>22.257186337306798</v>
      </c>
      <c r="G22" s="7">
        <v>11.3444856637218</v>
      </c>
      <c r="H22" s="40" t="s">
        <v>21</v>
      </c>
      <c r="I22" s="39">
        <v>7.0192435668166002</v>
      </c>
      <c r="J22" s="41"/>
      <c r="K22" s="39">
        <v>7.1396240210134101</v>
      </c>
      <c r="L22" s="43" t="s">
        <v>21</v>
      </c>
      <c r="M22" s="59">
        <v>5.1001012626249604</v>
      </c>
      <c r="N22" s="59">
        <v>5.0002738387347998</v>
      </c>
      <c r="O22" s="41">
        <v>2.5</v>
      </c>
      <c r="P22" s="42">
        <v>80098708</v>
      </c>
      <c r="Q22" s="42">
        <v>135125</v>
      </c>
      <c r="R22" s="22">
        <f t="shared" si="0"/>
        <v>8.0098708000000005E-2</v>
      </c>
      <c r="S22" s="22">
        <f t="shared" si="1"/>
        <v>0.135125</v>
      </c>
      <c r="T22">
        <f t="shared" si="2"/>
        <v>0.57031800320803872</v>
      </c>
      <c r="U22">
        <f t="shared" si="3"/>
        <v>0.96211564590387966</v>
      </c>
      <c r="V22">
        <f t="shared" si="4"/>
        <v>77.064220183486242</v>
      </c>
      <c r="X22">
        <f>C22*V22/1000</f>
        <v>2.7519633027522938</v>
      </c>
    </row>
    <row r="23" spans="1:25" ht="13.15" x14ac:dyDescent="0.4">
      <c r="A23" s="1" t="s">
        <v>35</v>
      </c>
      <c r="B23" s="5" t="s">
        <v>21</v>
      </c>
      <c r="C23" s="5" t="s">
        <v>21</v>
      </c>
      <c r="D23" s="5" t="s">
        <v>21</v>
      </c>
      <c r="E23" s="5" t="s">
        <v>21</v>
      </c>
      <c r="F23" s="5" t="s">
        <v>21</v>
      </c>
      <c r="G23" s="34" t="s">
        <v>21</v>
      </c>
      <c r="H23" s="40" t="s">
        <v>21</v>
      </c>
      <c r="I23" s="40" t="s">
        <v>21</v>
      </c>
      <c r="J23" s="40" t="s">
        <v>21</v>
      </c>
      <c r="K23" s="40" t="s">
        <v>21</v>
      </c>
      <c r="L23" s="40" t="s">
        <v>21</v>
      </c>
      <c r="M23" s="40"/>
      <c r="N23" s="40"/>
      <c r="O23" s="41">
        <v>2.6</v>
      </c>
      <c r="P23" s="42">
        <v>80098708</v>
      </c>
      <c r="Q23" s="42">
        <v>135125</v>
      </c>
      <c r="R23" s="22">
        <f t="shared" si="0"/>
        <v>8.0098708000000005E-2</v>
      </c>
      <c r="S23" s="22">
        <f t="shared" si="1"/>
        <v>0.135125</v>
      </c>
      <c r="T23">
        <f t="shared" si="2"/>
        <v>0.56352850316984782</v>
      </c>
      <c r="U23">
        <f t="shared" si="3"/>
        <v>0.95066188821454745</v>
      </c>
      <c r="V23">
        <f t="shared" si="4"/>
        <v>76.146788990825684</v>
      </c>
    </row>
    <row r="24" spans="1:25" ht="13.15" x14ac:dyDescent="0.4">
      <c r="A24" s="2"/>
      <c r="B24" s="3"/>
      <c r="C24" s="3"/>
      <c r="D24" s="3"/>
      <c r="E24" s="3"/>
      <c r="F24" s="3"/>
      <c r="G24" s="23"/>
      <c r="H24" s="41"/>
      <c r="I24" s="41"/>
      <c r="J24" s="41"/>
      <c r="K24" s="41"/>
      <c r="L24" s="41"/>
      <c r="M24" s="59"/>
      <c r="N24" s="59"/>
      <c r="O24" s="41"/>
      <c r="P24" s="45"/>
      <c r="Q24" s="42"/>
      <c r="R24" s="22"/>
      <c r="S24" s="22"/>
    </row>
    <row r="25" spans="1:25" ht="13.15" x14ac:dyDescent="0.4">
      <c r="A25" s="10" t="s">
        <v>36</v>
      </c>
      <c r="B25" s="13">
        <v>3.9014205006</v>
      </c>
      <c r="C25" s="5" t="s">
        <v>21</v>
      </c>
      <c r="D25" s="5" t="s">
        <v>21</v>
      </c>
      <c r="E25" s="7">
        <v>2.42646202325595</v>
      </c>
      <c r="F25" s="7">
        <v>2.3352544763511198</v>
      </c>
      <c r="G25" s="35">
        <v>1.3906788860925701</v>
      </c>
      <c r="H25" s="39">
        <v>135.90649118696999</v>
      </c>
      <c r="I25" s="39">
        <v>130.82943405242699</v>
      </c>
      <c r="J25" s="41"/>
      <c r="K25" s="39">
        <v>238.602167970805</v>
      </c>
      <c r="L25" s="40" t="s">
        <v>21</v>
      </c>
      <c r="M25" s="59">
        <v>35.391380553634903</v>
      </c>
      <c r="N25" s="59">
        <v>406.36298547604599</v>
      </c>
      <c r="O25" s="41">
        <v>2.2000000000000002</v>
      </c>
      <c r="P25" s="42">
        <v>4221522014</v>
      </c>
      <c r="Q25" s="42">
        <v>3135058</v>
      </c>
      <c r="R25" s="22">
        <f t="shared" si="0"/>
        <v>4.2215220139999996</v>
      </c>
      <c r="S25" s="22">
        <f t="shared" si="1"/>
        <v>3.1350579999999999</v>
      </c>
      <c r="T25">
        <f t="shared" si="2"/>
        <v>2.5459341983933913E-2</v>
      </c>
      <c r="U25">
        <f t="shared" si="3"/>
        <v>1.89070466757651E-2</v>
      </c>
      <c r="V25">
        <f t="shared" si="4"/>
        <v>79.816513761467888</v>
      </c>
      <c r="Y25">
        <f>H25*V25/1000</f>
        <v>10.847582324097605</v>
      </c>
    </row>
    <row r="26" spans="1:25" ht="13.15" x14ac:dyDescent="0.4">
      <c r="A26" s="10" t="s">
        <v>37</v>
      </c>
      <c r="B26" s="9" t="s">
        <v>21</v>
      </c>
      <c r="C26" s="4">
        <v>2.7</v>
      </c>
      <c r="D26" s="4">
        <v>0.311</v>
      </c>
      <c r="E26" s="7">
        <v>2.0927554347449102</v>
      </c>
      <c r="F26" s="7">
        <v>1.7033492387709701</v>
      </c>
      <c r="G26" s="7">
        <v>0.84345362428215798</v>
      </c>
      <c r="H26" s="40" t="s">
        <v>21</v>
      </c>
      <c r="I26" s="39">
        <v>0.45362892045213798</v>
      </c>
      <c r="J26" s="41"/>
      <c r="K26" s="39">
        <v>0.46549528507374899</v>
      </c>
      <c r="L26" s="43" t="s">
        <v>21</v>
      </c>
      <c r="M26" s="59">
        <v>0.32175515606353999</v>
      </c>
      <c r="N26" s="59">
        <v>0.31546413444795801</v>
      </c>
      <c r="O26" s="41">
        <v>2.2000000000000002</v>
      </c>
      <c r="P26" s="42">
        <v>4221522014</v>
      </c>
      <c r="Q26" s="42">
        <v>3135058</v>
      </c>
      <c r="R26" s="22">
        <f t="shared" si="0"/>
        <v>4.2215220139999996</v>
      </c>
      <c r="S26" s="22">
        <f t="shared" si="1"/>
        <v>3.1350579999999999</v>
      </c>
      <c r="T26">
        <f t="shared" si="2"/>
        <v>2.5459341983933913E-2</v>
      </c>
      <c r="U26">
        <f t="shared" si="3"/>
        <v>1.89070466757651E-2</v>
      </c>
      <c r="V26">
        <f t="shared" si="4"/>
        <v>79.816513761467888</v>
      </c>
      <c r="X26" s="46">
        <f>C26*V26/1000</f>
        <v>0.21550458715596332</v>
      </c>
    </row>
    <row r="27" spans="1:25" ht="13.15" x14ac:dyDescent="0.4">
      <c r="A27" s="10" t="s">
        <v>38</v>
      </c>
      <c r="B27" s="5" t="s">
        <v>21</v>
      </c>
      <c r="C27" s="5" t="s">
        <v>21</v>
      </c>
      <c r="D27" s="5" t="s">
        <v>21</v>
      </c>
      <c r="E27" s="5" t="s">
        <v>21</v>
      </c>
      <c r="F27" s="5" t="s">
        <v>21</v>
      </c>
      <c r="G27" s="34" t="s">
        <v>21</v>
      </c>
      <c r="H27" s="40" t="s">
        <v>21</v>
      </c>
      <c r="I27" s="40" t="s">
        <v>21</v>
      </c>
      <c r="J27" s="40" t="s">
        <v>21</v>
      </c>
      <c r="K27" s="40" t="s">
        <v>21</v>
      </c>
      <c r="L27" s="40" t="s">
        <v>21</v>
      </c>
      <c r="M27" s="40"/>
      <c r="N27" s="40"/>
      <c r="O27" s="41">
        <v>2.2999999999999998</v>
      </c>
      <c r="P27" s="42">
        <v>4221522014</v>
      </c>
      <c r="Q27" s="42">
        <v>3135058</v>
      </c>
      <c r="R27" s="22">
        <f t="shared" si="0"/>
        <v>4.2215220139999996</v>
      </c>
      <c r="S27" s="22">
        <f t="shared" si="1"/>
        <v>3.1350579999999999</v>
      </c>
      <c r="T27">
        <f t="shared" si="2"/>
        <v>2.5166705869176052E-2</v>
      </c>
      <c r="U27">
        <f t="shared" si="3"/>
        <v>1.8689724300181593E-2</v>
      </c>
      <c r="V27">
        <f t="shared" si="4"/>
        <v>78.899082568807344</v>
      </c>
    </row>
    <row r="28" spans="1:25" ht="13.15" x14ac:dyDescent="0.4">
      <c r="A28" s="2"/>
      <c r="B28" s="3"/>
      <c r="C28" s="3"/>
      <c r="D28" s="3"/>
      <c r="E28" s="3"/>
      <c r="F28" s="3"/>
      <c r="G28" s="23"/>
      <c r="H28" s="41"/>
      <c r="I28" s="41"/>
      <c r="J28" s="41"/>
      <c r="K28" s="41"/>
      <c r="L28" s="41"/>
      <c r="M28" s="59"/>
      <c r="N28" s="59"/>
      <c r="O28" s="41"/>
      <c r="P28" s="45"/>
      <c r="Q28" s="42"/>
      <c r="R28" s="22"/>
      <c r="S28" s="22"/>
    </row>
    <row r="29" spans="1:25" ht="13.15" x14ac:dyDescent="0.4">
      <c r="A29" s="2"/>
      <c r="B29" s="3"/>
      <c r="C29" s="3"/>
      <c r="D29" s="3"/>
      <c r="E29" s="3"/>
      <c r="F29" s="3"/>
      <c r="G29" s="23"/>
      <c r="H29" s="41"/>
      <c r="I29" s="22"/>
      <c r="J29" s="41"/>
      <c r="K29" s="41"/>
      <c r="L29" s="41"/>
      <c r="M29" s="59"/>
      <c r="N29" s="59"/>
      <c r="O29" s="41"/>
      <c r="P29" s="45"/>
      <c r="Q29" s="42"/>
      <c r="R29" s="22"/>
      <c r="S29" s="22"/>
    </row>
    <row r="30" spans="1:25" ht="13.15" x14ac:dyDescent="0.4">
      <c r="A30" s="1" t="s">
        <v>39</v>
      </c>
      <c r="B30" s="7">
        <v>7.6128336102027001</v>
      </c>
      <c r="C30" s="5" t="s">
        <v>21</v>
      </c>
      <c r="D30" s="5" t="s">
        <v>21</v>
      </c>
      <c r="E30" s="7">
        <v>25.165436955579601</v>
      </c>
      <c r="F30" s="7">
        <v>21.006575773651001</v>
      </c>
      <c r="G30" s="7">
        <v>11.981228826198301</v>
      </c>
      <c r="H30" s="39">
        <v>231.787385579161</v>
      </c>
      <c r="I30" s="39">
        <v>655.53412625228498</v>
      </c>
      <c r="J30" s="41"/>
      <c r="K30" s="39">
        <v>940.94379199335901</v>
      </c>
      <c r="L30" s="40" t="s">
        <v>21</v>
      </c>
      <c r="M30" s="59">
        <v>230.126626310554</v>
      </c>
      <c r="N30" s="59">
        <v>823.65287334652896</v>
      </c>
      <c r="O30" s="41">
        <v>6</v>
      </c>
      <c r="P30" s="42">
        <v>106910422</v>
      </c>
      <c r="Q30" s="42">
        <v>206074</v>
      </c>
      <c r="R30" s="22">
        <f t="shared" si="0"/>
        <v>0.106910422</v>
      </c>
      <c r="S30" s="22">
        <f t="shared" si="1"/>
        <v>0.20607400000000001</v>
      </c>
      <c r="T30">
        <f t="shared" si="2"/>
        <v>0.21814556149910697</v>
      </c>
      <c r="U30">
        <f t="shared" si="3"/>
        <v>0.4204840613234786</v>
      </c>
      <c r="V30">
        <f t="shared" si="4"/>
        <v>44.954128440366972</v>
      </c>
      <c r="Y30">
        <f>H30*V30/1000</f>
        <v>10.419799902182467</v>
      </c>
    </row>
    <row r="31" spans="1:25" ht="13.15" x14ac:dyDescent="0.4">
      <c r="A31" s="1" t="s">
        <v>40</v>
      </c>
      <c r="B31" s="9" t="s">
        <v>21</v>
      </c>
      <c r="C31" s="4">
        <v>49.26</v>
      </c>
      <c r="D31" s="4">
        <v>6.81</v>
      </c>
      <c r="E31" s="7">
        <v>38.703988362700002</v>
      </c>
      <c r="F31" s="7">
        <v>29.870462461517999</v>
      </c>
      <c r="G31" s="7">
        <v>15.286362167443199</v>
      </c>
      <c r="H31" s="40" t="s">
        <v>21</v>
      </c>
      <c r="I31" s="39">
        <v>9.4880322148054201</v>
      </c>
      <c r="J31" s="41"/>
      <c r="K31" s="39">
        <v>9.6152597646729099</v>
      </c>
      <c r="L31" s="43" t="s">
        <v>21</v>
      </c>
      <c r="M31" s="59">
        <v>6.5479774359376197</v>
      </c>
      <c r="N31" s="59">
        <v>6.7126432867021402</v>
      </c>
      <c r="O31" s="41">
        <v>6.1</v>
      </c>
      <c r="P31" s="42">
        <v>106910422</v>
      </c>
      <c r="Q31" s="42">
        <v>206074</v>
      </c>
      <c r="R31" s="22">
        <f t="shared" si="0"/>
        <v>0.106910422</v>
      </c>
      <c r="S31" s="22">
        <f t="shared" si="1"/>
        <v>0.20607400000000001</v>
      </c>
      <c r="T31">
        <f t="shared" si="2"/>
        <v>0.21369361126443137</v>
      </c>
      <c r="U31">
        <f t="shared" si="3"/>
        <v>0.41190275394953008</v>
      </c>
      <c r="V31">
        <f t="shared" si="4"/>
        <v>44.036697247706428</v>
      </c>
      <c r="X31">
        <f>C31*V31/1000</f>
        <v>2.1692477064220186</v>
      </c>
    </row>
    <row r="32" spans="1:25" ht="13.15" x14ac:dyDescent="0.4">
      <c r="A32" s="1" t="s">
        <v>41</v>
      </c>
      <c r="B32" s="5" t="s">
        <v>21</v>
      </c>
      <c r="C32" s="4">
        <v>909</v>
      </c>
      <c r="D32" s="4">
        <v>900.9</v>
      </c>
      <c r="E32" s="5" t="s">
        <v>21</v>
      </c>
      <c r="F32" s="5" t="s">
        <v>21</v>
      </c>
      <c r="G32" s="34" t="s">
        <v>21</v>
      </c>
      <c r="H32" s="40" t="s">
        <v>21</v>
      </c>
      <c r="I32" s="40" t="s">
        <v>21</v>
      </c>
      <c r="J32" s="40" t="s">
        <v>21</v>
      </c>
      <c r="K32" s="40" t="s">
        <v>21</v>
      </c>
      <c r="L32" s="44">
        <v>145.598608660048</v>
      </c>
      <c r="M32" s="40"/>
      <c r="N32" s="40"/>
      <c r="O32" s="41">
        <v>6.3</v>
      </c>
      <c r="P32" s="42">
        <v>106910422</v>
      </c>
      <c r="Q32" s="42">
        <v>206074</v>
      </c>
      <c r="R32" s="22">
        <f t="shared" si="0"/>
        <v>0.106910422</v>
      </c>
      <c r="S32" s="22">
        <f t="shared" si="1"/>
        <v>0.20607400000000001</v>
      </c>
      <c r="T32">
        <f t="shared" si="2"/>
        <v>0.20478971079508004</v>
      </c>
      <c r="U32">
        <f t="shared" si="3"/>
        <v>0.39474013920163298</v>
      </c>
      <c r="V32">
        <f t="shared" si="4"/>
        <v>42.201834862385326</v>
      </c>
      <c r="W32">
        <f>V32*L32/1000</f>
        <v>6.1445284388644117</v>
      </c>
      <c r="X32">
        <f>C32*V32/1000</f>
        <v>38.361467889908262</v>
      </c>
    </row>
    <row r="33" spans="1:25" ht="13.15" x14ac:dyDescent="0.4">
      <c r="A33" s="2"/>
      <c r="B33" s="3"/>
      <c r="C33" s="4"/>
      <c r="D33" s="3"/>
      <c r="E33" s="3"/>
      <c r="F33" s="3"/>
      <c r="G33" s="23"/>
      <c r="H33" s="41"/>
      <c r="I33" s="41"/>
      <c r="J33" s="41"/>
      <c r="K33" s="41"/>
      <c r="L33" s="44"/>
      <c r="M33" s="59"/>
      <c r="N33" s="59"/>
      <c r="O33" s="41"/>
      <c r="P33" s="45"/>
      <c r="Q33" s="42"/>
      <c r="R33" s="22"/>
      <c r="S33" s="22"/>
    </row>
    <row r="34" spans="1:25" ht="13.15" x14ac:dyDescent="0.4">
      <c r="A34" s="10" t="s">
        <v>42</v>
      </c>
      <c r="B34" s="7">
        <v>3.9014205006127001</v>
      </c>
      <c r="C34" s="5" t="s">
        <v>21</v>
      </c>
      <c r="D34" s="5" t="s">
        <v>21</v>
      </c>
      <c r="E34" s="7">
        <v>9.1771042462079304</v>
      </c>
      <c r="F34" s="7">
        <v>8.4066736053108606</v>
      </c>
      <c r="G34" s="7">
        <v>5.2939022994936202</v>
      </c>
      <c r="H34" s="39">
        <v>135.750953570001</v>
      </c>
      <c r="I34" s="39">
        <v>384.07970404014497</v>
      </c>
      <c r="J34" s="41"/>
      <c r="K34" s="39">
        <v>411.82805412092699</v>
      </c>
      <c r="L34" s="40" t="s">
        <v>21</v>
      </c>
      <c r="M34" s="59">
        <v>136.968583108171</v>
      </c>
      <c r="N34" s="59">
        <v>494.38045441044</v>
      </c>
      <c r="O34" s="41">
        <v>4</v>
      </c>
      <c r="P34" s="42">
        <v>301015853</v>
      </c>
      <c r="Q34" s="42">
        <v>2060378</v>
      </c>
      <c r="R34" s="22">
        <f t="shared" si="0"/>
        <v>0.301015853</v>
      </c>
      <c r="S34" s="22">
        <f t="shared" si="1"/>
        <v>2.060378</v>
      </c>
      <c r="T34">
        <f t="shared" si="2"/>
        <v>3.0723853726635587E-2</v>
      </c>
      <c r="U34">
        <f t="shared" si="3"/>
        <v>0.21029707127610314</v>
      </c>
      <c r="V34">
        <f t="shared" si="4"/>
        <v>63.302752293577981</v>
      </c>
      <c r="Y34">
        <f>H34*V34/1000</f>
        <v>8.5934089874587798</v>
      </c>
    </row>
    <row r="35" spans="1:25" ht="13.15" x14ac:dyDescent="0.4">
      <c r="A35" s="10" t="s">
        <v>43</v>
      </c>
      <c r="B35" s="9" t="s">
        <v>21</v>
      </c>
      <c r="C35" s="4">
        <v>21.7</v>
      </c>
      <c r="D35" s="4">
        <v>2.39</v>
      </c>
      <c r="E35" s="7">
        <v>15.9610453902046</v>
      </c>
      <c r="F35" s="4">
        <v>12.7914209881879</v>
      </c>
      <c r="G35" s="7">
        <v>6.4397094123625997</v>
      </c>
      <c r="H35" s="40" t="s">
        <v>21</v>
      </c>
      <c r="I35" s="39">
        <v>3.4367759321326998</v>
      </c>
      <c r="J35" s="41"/>
      <c r="K35" s="39">
        <v>3.4625437787278801</v>
      </c>
      <c r="L35" s="43" t="s">
        <v>21</v>
      </c>
      <c r="M35" s="59">
        <v>2.2470849574475298</v>
      </c>
      <c r="N35" s="59">
        <v>2.4048545873662599</v>
      </c>
      <c r="O35" s="41">
        <v>4</v>
      </c>
      <c r="P35" s="42">
        <v>301015853</v>
      </c>
      <c r="Q35" s="42">
        <v>2060378</v>
      </c>
      <c r="R35" s="22">
        <f t="shared" si="0"/>
        <v>0.301015853</v>
      </c>
      <c r="S35" s="22">
        <f t="shared" si="1"/>
        <v>2.060378</v>
      </c>
      <c r="T35">
        <f t="shared" si="2"/>
        <v>3.0723853726635587E-2</v>
      </c>
      <c r="U35">
        <f t="shared" si="3"/>
        <v>0.21029707127610314</v>
      </c>
      <c r="V35">
        <f t="shared" si="4"/>
        <v>63.302752293577981</v>
      </c>
      <c r="X35">
        <f>C35*V35/1000</f>
        <v>1.3736697247706422</v>
      </c>
    </row>
    <row r="36" spans="1:25" ht="13.15" x14ac:dyDescent="0.4">
      <c r="A36" s="10" t="s">
        <v>44</v>
      </c>
      <c r="B36" s="5" t="s">
        <v>21</v>
      </c>
      <c r="C36" s="4">
        <v>666</v>
      </c>
      <c r="D36" s="4">
        <v>769.23</v>
      </c>
      <c r="E36" s="5" t="s">
        <v>21</v>
      </c>
      <c r="F36" s="5" t="s">
        <v>21</v>
      </c>
      <c r="G36" s="34" t="s">
        <v>21</v>
      </c>
      <c r="H36" s="40" t="s">
        <v>21</v>
      </c>
      <c r="I36" s="40" t="s">
        <v>21</v>
      </c>
      <c r="J36" s="40" t="s">
        <v>21</v>
      </c>
      <c r="K36" s="40" t="s">
        <v>21</v>
      </c>
      <c r="L36" s="44">
        <v>236.42857147018901</v>
      </c>
      <c r="M36" s="40"/>
      <c r="N36" s="40"/>
      <c r="O36" s="41">
        <v>4.2</v>
      </c>
      <c r="P36" s="42">
        <v>301015853</v>
      </c>
      <c r="Q36" s="42">
        <v>2060378</v>
      </c>
      <c r="R36" s="22">
        <f t="shared" si="0"/>
        <v>0.301015853</v>
      </c>
      <c r="S36" s="22">
        <f t="shared" si="1"/>
        <v>2.060378</v>
      </c>
      <c r="T36">
        <f t="shared" si="2"/>
        <v>2.9833307241805572E-2</v>
      </c>
      <c r="U36">
        <f t="shared" si="3"/>
        <v>0.20420150399273782</v>
      </c>
      <c r="V36">
        <f t="shared" si="4"/>
        <v>61.467889908256879</v>
      </c>
      <c r="W36">
        <f>V36*L36/1000</f>
        <v>14.532765402296022</v>
      </c>
      <c r="X36">
        <f>C36*V36/1000</f>
        <v>40.937614678899081</v>
      </c>
    </row>
    <row r="37" spans="1:25" ht="13.15" x14ac:dyDescent="0.4">
      <c r="A37" s="11"/>
      <c r="B37" s="3"/>
      <c r="C37" s="3"/>
      <c r="D37" s="3"/>
      <c r="E37" s="3"/>
      <c r="F37" s="3"/>
      <c r="G37" s="23"/>
      <c r="H37" s="41"/>
      <c r="I37" s="41"/>
      <c r="J37" s="41"/>
      <c r="K37" s="41"/>
      <c r="L37" s="41"/>
      <c r="M37" s="59"/>
      <c r="N37" s="59"/>
      <c r="O37" s="41"/>
      <c r="P37" s="45"/>
      <c r="Q37" s="42"/>
      <c r="R37" s="22"/>
      <c r="S37" s="22"/>
    </row>
    <row r="38" spans="1:25" ht="13.15" x14ac:dyDescent="0.4">
      <c r="A38" s="2"/>
      <c r="B38" s="3"/>
      <c r="C38" s="3"/>
      <c r="D38" s="3"/>
      <c r="E38" s="3"/>
      <c r="F38" s="3"/>
      <c r="G38" s="23"/>
      <c r="H38" s="41"/>
      <c r="I38" s="41"/>
      <c r="J38" s="41"/>
      <c r="K38" s="41"/>
      <c r="L38" s="41"/>
      <c r="M38" s="59"/>
      <c r="N38" s="59"/>
      <c r="O38" s="41"/>
      <c r="P38" s="45"/>
      <c r="Q38" s="42"/>
      <c r="R38" s="22"/>
      <c r="S38" s="22"/>
    </row>
    <row r="39" spans="1:25" ht="13.15" x14ac:dyDescent="0.4">
      <c r="A39" s="12" t="s">
        <v>45</v>
      </c>
      <c r="B39" s="4">
        <v>1.2984193231000001</v>
      </c>
      <c r="C39" s="5" t="s">
        <v>21</v>
      </c>
      <c r="D39" s="5" t="s">
        <v>21</v>
      </c>
      <c r="E39" s="7">
        <v>29.787791924414599</v>
      </c>
      <c r="F39" s="7">
        <v>24.6194764567052</v>
      </c>
      <c r="G39" s="7">
        <v>13.492027622747401</v>
      </c>
      <c r="H39" s="39">
        <v>143.164770229347</v>
      </c>
      <c r="I39" s="39">
        <v>518.30097585268095</v>
      </c>
      <c r="J39" s="41"/>
      <c r="K39" s="39">
        <v>803.68665007290895</v>
      </c>
      <c r="L39" s="40" t="s">
        <v>21</v>
      </c>
      <c r="M39" s="59">
        <v>209.43016554469301</v>
      </c>
      <c r="N39" s="59">
        <v>608.28095496378705</v>
      </c>
      <c r="O39" s="41">
        <v>6.5</v>
      </c>
      <c r="P39" s="42">
        <v>66112862</v>
      </c>
      <c r="Q39" s="42">
        <v>191414</v>
      </c>
      <c r="R39" s="22">
        <f t="shared" si="0"/>
        <v>6.6112861999999994E-2</v>
      </c>
      <c r="S39" s="22">
        <f t="shared" si="1"/>
        <v>0.191414</v>
      </c>
      <c r="T39">
        <f t="shared" si="2"/>
        <v>0.21088829697443354</v>
      </c>
      <c r="U39" s="30">
        <f t="shared" si="3"/>
        <v>0.6105766904640163</v>
      </c>
      <c r="V39">
        <f t="shared" si="4"/>
        <v>40.366972477064223</v>
      </c>
      <c r="Y39">
        <f>H39*V39/1000</f>
        <v>5.7791283395332735</v>
      </c>
    </row>
    <row r="40" spans="1:25" ht="13.15" x14ac:dyDescent="0.4">
      <c r="A40" s="10" t="s">
        <v>46</v>
      </c>
      <c r="B40" s="9" t="s">
        <v>21</v>
      </c>
      <c r="C40" s="5" t="s">
        <v>21</v>
      </c>
      <c r="D40" s="5" t="s">
        <v>21</v>
      </c>
      <c r="E40" s="7">
        <v>4.7723142999986496</v>
      </c>
      <c r="F40" s="7">
        <v>4.4010241534287697</v>
      </c>
      <c r="G40" s="7">
        <v>2.7212428220663099</v>
      </c>
      <c r="H40" s="39">
        <v>35.626313009261501</v>
      </c>
      <c r="I40" s="39">
        <v>172.55106528367</v>
      </c>
      <c r="J40" s="41"/>
      <c r="K40" s="39">
        <v>289.43520751014</v>
      </c>
      <c r="L40" s="40" t="s">
        <v>21</v>
      </c>
      <c r="M40" s="59">
        <v>59.773012972824901</v>
      </c>
      <c r="N40" s="59">
        <v>430.46449643717398</v>
      </c>
      <c r="O40" s="41">
        <v>6.5</v>
      </c>
      <c r="P40" s="42">
        <v>1090730141</v>
      </c>
      <c r="Q40" s="42">
        <v>2078627</v>
      </c>
      <c r="R40" s="22">
        <f t="shared" si="0"/>
        <v>1.0907301410000001</v>
      </c>
      <c r="S40" s="22">
        <f t="shared" si="1"/>
        <v>2.078627</v>
      </c>
      <c r="T40">
        <f t="shared" si="2"/>
        <v>1.9420017385064384E-2</v>
      </c>
      <c r="U40">
        <f t="shared" si="3"/>
        <v>3.7009128985887464E-2</v>
      </c>
      <c r="V40">
        <f t="shared" si="4"/>
        <v>40.366972477064223</v>
      </c>
      <c r="Y40">
        <f>H40*V40/1000</f>
        <v>1.438126396704134</v>
      </c>
    </row>
    <row r="44" spans="1:25" ht="15.75" customHeight="1" x14ac:dyDescent="0.4">
      <c r="A44" t="s">
        <v>47</v>
      </c>
      <c r="B44" s="1" t="s">
        <v>20</v>
      </c>
      <c r="C44" s="1" t="s">
        <v>29</v>
      </c>
      <c r="D44" s="1" t="s">
        <v>41</v>
      </c>
      <c r="E44" s="1" t="s">
        <v>22</v>
      </c>
      <c r="F44" s="1" t="s">
        <v>22</v>
      </c>
      <c r="G44" s="1" t="s">
        <v>22</v>
      </c>
      <c r="H44" s="1" t="s">
        <v>20</v>
      </c>
      <c r="I44" s="1" t="s">
        <v>20</v>
      </c>
      <c r="J44" s="1" t="s">
        <v>20</v>
      </c>
      <c r="K44" s="1" t="s">
        <v>33</v>
      </c>
      <c r="L44" s="18" t="s">
        <v>44</v>
      </c>
      <c r="M44" s="57"/>
      <c r="N44" s="57"/>
      <c r="T44">
        <f>MAX(T3:T5,T12,T13,T14,T21,T22,T23,T30,T31,T32,T39)</f>
        <v>0.57031800320803872</v>
      </c>
      <c r="U44">
        <f t="shared" ref="U44:V44" si="5">MAX(U3:U5,U12,U13,U14,U21,U22,U23,U30,U31,U32,U39)</f>
        <v>0.96211564590387966</v>
      </c>
      <c r="V44">
        <f t="shared" si="5"/>
        <v>84.403669724770651</v>
      </c>
      <c r="W44">
        <f>MAX(W3:W40)</f>
        <v>19.702903984771027</v>
      </c>
      <c r="X44">
        <f t="shared" ref="X44:Y44" si="6">MAX(X3:X40)</f>
        <v>92.753211009174308</v>
      </c>
      <c r="Y44">
        <f t="shared" si="6"/>
        <v>17.292104806954921</v>
      </c>
    </row>
    <row r="45" spans="1:25" ht="15.75" customHeight="1" x14ac:dyDescent="0.35">
      <c r="B45">
        <f t="shared" ref="B45:L45" si="7">MAX(B3:B40)</f>
        <v>10.3046027649</v>
      </c>
      <c r="C45">
        <f t="shared" si="7"/>
        <v>1111</v>
      </c>
      <c r="D45">
        <f t="shared" si="7"/>
        <v>900.9</v>
      </c>
      <c r="E45">
        <f t="shared" si="7"/>
        <v>40.870647345495698</v>
      </c>
      <c r="F45">
        <f t="shared" si="7"/>
        <v>31.668150295781999</v>
      </c>
      <c r="G45">
        <f t="shared" si="7"/>
        <v>16.982666181706399</v>
      </c>
      <c r="H45">
        <f t="shared" si="7"/>
        <v>232.29625428670099</v>
      </c>
      <c r="I45">
        <f t="shared" si="7"/>
        <v>920.80508623414903</v>
      </c>
      <c r="J45">
        <f t="shared" si="7"/>
        <v>355.67073077660098</v>
      </c>
      <c r="K45">
        <f t="shared" si="7"/>
        <v>978.03749105162899</v>
      </c>
      <c r="L45">
        <f t="shared" si="7"/>
        <v>236.42857147018901</v>
      </c>
    </row>
    <row r="46" spans="1:25" ht="15.75" customHeight="1" x14ac:dyDescent="0.4">
      <c r="A46" t="s">
        <v>48</v>
      </c>
      <c r="B46" s="15" t="s">
        <v>42</v>
      </c>
      <c r="C46" s="15" t="s">
        <v>26</v>
      </c>
      <c r="D46" s="15" t="s">
        <v>26</v>
      </c>
      <c r="E46" s="15" t="s">
        <v>25</v>
      </c>
      <c r="F46" s="15" t="s">
        <v>43</v>
      </c>
      <c r="G46" s="15" t="s">
        <v>24</v>
      </c>
      <c r="H46" s="15" t="s">
        <v>36</v>
      </c>
      <c r="I46" s="15" t="s">
        <v>24</v>
      </c>
      <c r="J46" s="15" t="s">
        <v>24</v>
      </c>
      <c r="K46" s="15" t="s">
        <v>24</v>
      </c>
      <c r="L46" s="19" t="s">
        <v>44</v>
      </c>
      <c r="M46" s="58"/>
      <c r="N46" s="58"/>
      <c r="P46" s="28"/>
      <c r="T46">
        <f>MAX(T7:T9,T16,T17,T18,T25,T26,T27,T34,T35,T36,T40)</f>
        <v>4.1764994769695751E-2</v>
      </c>
      <c r="U46">
        <f t="shared" ref="U46:V46" si="8">MAX(U7:U9,U16,U17,U18,U25,U26,U27,U34,U35,U36,U40)</f>
        <v>0.22235733287249995</v>
      </c>
      <c r="V46">
        <f t="shared" si="8"/>
        <v>88.073394495412856</v>
      </c>
    </row>
    <row r="47" spans="1:25" ht="15.75" customHeight="1" x14ac:dyDescent="0.35">
      <c r="B47" s="16">
        <v>3.9014205006127001</v>
      </c>
      <c r="C47" s="17">
        <v>874</v>
      </c>
      <c r="D47" s="17">
        <v>870</v>
      </c>
      <c r="E47" s="16">
        <v>16.389151058961701</v>
      </c>
      <c r="F47" s="17">
        <v>12.7914209881879</v>
      </c>
      <c r="G47" s="17">
        <v>7.8319014104915503</v>
      </c>
      <c r="H47" s="16">
        <v>135.90649118696999</v>
      </c>
      <c r="I47" s="16">
        <v>520.26440515662</v>
      </c>
      <c r="J47" s="16">
        <v>234.46929591636999</v>
      </c>
      <c r="K47" s="16">
        <v>645.18423489526106</v>
      </c>
      <c r="L47" s="20">
        <v>236.42857147018901</v>
      </c>
      <c r="M47" s="44"/>
      <c r="N47" s="44"/>
    </row>
    <row r="59" spans="1:1" ht="12.75" x14ac:dyDescent="0.35">
      <c r="A59" s="8" t="s">
        <v>49</v>
      </c>
    </row>
    <row r="60" spans="1:1" ht="12.75" x14ac:dyDescent="0.35">
      <c r="A60" s="8" t="s">
        <v>50</v>
      </c>
    </row>
    <row r="61" spans="1:1" ht="12.75" x14ac:dyDescent="0.35">
      <c r="A61" s="8" t="s">
        <v>51</v>
      </c>
    </row>
    <row r="62" spans="1:1" ht="12.75" x14ac:dyDescent="0.35">
      <c r="A62" s="8" t="s">
        <v>52</v>
      </c>
    </row>
    <row r="64" spans="1:1" ht="12.75" x14ac:dyDescent="0.35">
      <c r="A64" s="8" t="s">
        <v>53</v>
      </c>
    </row>
    <row r="65" spans="1:1" ht="12.75" x14ac:dyDescent="0.35">
      <c r="A65" s="8" t="s">
        <v>54</v>
      </c>
    </row>
    <row r="66" spans="1:1" ht="12.75" x14ac:dyDescent="0.35">
      <c r="A66" s="8" t="s">
        <v>55</v>
      </c>
    </row>
    <row r="67" spans="1:1" ht="12.75" x14ac:dyDescent="0.35">
      <c r="A67" s="8" t="s">
        <v>56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AD1C9-5909-473E-B04A-BAAA2C429DF0}">
  <dimension ref="A1:K27"/>
  <sheetViews>
    <sheetView workbookViewId="0">
      <selection activeCell="J25" sqref="J25"/>
    </sheetView>
  </sheetViews>
  <sheetFormatPr defaultColWidth="9.1328125" defaultRowHeight="12.75" x14ac:dyDescent="0.35"/>
  <cols>
    <col min="1" max="1" width="14.1328125" style="21" bestFit="1" customWidth="1"/>
    <col min="2" max="2" width="9.1328125" style="21"/>
    <col min="3" max="3" width="12" style="21" bestFit="1" customWidth="1"/>
    <col min="4" max="4" width="12.3984375" style="21" bestFit="1" customWidth="1"/>
    <col min="5" max="5" width="9.265625" style="21" bestFit="1" customWidth="1"/>
    <col min="6" max="9" width="9.1328125" style="21"/>
    <col min="10" max="10" width="7.86328125" style="21" customWidth="1"/>
    <col min="11" max="11" width="12.1328125" style="21" bestFit="1" customWidth="1"/>
    <col min="12" max="16384" width="9.1328125" style="21"/>
  </cols>
  <sheetData>
    <row r="1" spans="1:11" ht="13.15" x14ac:dyDescent="0.4">
      <c r="C1" s="48" t="s">
        <v>57</v>
      </c>
      <c r="D1" s="48" t="s">
        <v>58</v>
      </c>
      <c r="E1" s="48" t="s">
        <v>59</v>
      </c>
      <c r="F1" s="48" t="s">
        <v>6</v>
      </c>
      <c r="G1" s="48" t="s">
        <v>60</v>
      </c>
      <c r="H1" s="48" t="s">
        <v>7</v>
      </c>
      <c r="J1" s="55" t="s">
        <v>61</v>
      </c>
      <c r="K1" s="55" t="s">
        <v>62</v>
      </c>
    </row>
    <row r="3" spans="1:11" ht="13.15" x14ac:dyDescent="0.4">
      <c r="A3" s="47" t="s">
        <v>63</v>
      </c>
      <c r="B3" s="50"/>
      <c r="C3" s="50"/>
      <c r="D3" s="50"/>
      <c r="E3" s="50"/>
      <c r="F3" s="50"/>
      <c r="G3" s="50"/>
      <c r="H3" s="50"/>
    </row>
    <row r="4" spans="1:11" x14ac:dyDescent="0.35">
      <c r="A4" s="50">
        <v>2</v>
      </c>
      <c r="B4" s="50"/>
      <c r="C4" s="51">
        <v>796.87164125591005</v>
      </c>
      <c r="D4" s="52">
        <v>124.40170932074101</v>
      </c>
      <c r="E4" s="51">
        <v>750.19444102735997</v>
      </c>
      <c r="F4" s="50">
        <v>59.462753127238997</v>
      </c>
      <c r="G4" s="50">
        <v>1006.92698268</v>
      </c>
      <c r="H4" s="50">
        <v>1075.69701089</v>
      </c>
      <c r="J4" s="56">
        <v>201503</v>
      </c>
      <c r="K4" s="56">
        <v>119236408</v>
      </c>
    </row>
    <row r="5" spans="1:11" x14ac:dyDescent="0.35">
      <c r="A5" s="50">
        <v>3</v>
      </c>
      <c r="B5" s="50"/>
      <c r="C5" s="53">
        <v>944.97102947114604</v>
      </c>
      <c r="D5" s="52">
        <v>247.31289848524401</v>
      </c>
      <c r="E5" s="51">
        <v>1450.0644916526101</v>
      </c>
      <c r="F5" s="50">
        <v>63.6575840525785</v>
      </c>
      <c r="G5" s="50">
        <v>903.831848605</v>
      </c>
      <c r="H5" s="50">
        <v>885.41036450299998</v>
      </c>
      <c r="J5" s="56">
        <v>647903</v>
      </c>
      <c r="K5" s="56">
        <v>134847289</v>
      </c>
    </row>
    <row r="6" spans="1:11" x14ac:dyDescent="0.35">
      <c r="A6" s="50">
        <v>4</v>
      </c>
      <c r="B6" s="50"/>
      <c r="C6" s="51">
        <v>975.66758236973999</v>
      </c>
      <c r="D6" s="52">
        <v>243.51206208020099</v>
      </c>
      <c r="E6" s="51">
        <v>824.33078250878998</v>
      </c>
      <c r="F6" s="21">
        <v>149.29026416125799</v>
      </c>
      <c r="G6" s="50">
        <v>711.37886235099995</v>
      </c>
      <c r="H6" s="50">
        <v>609.96080769599996</v>
      </c>
      <c r="J6" s="56">
        <v>2485343</v>
      </c>
      <c r="K6" s="56">
        <v>153251130</v>
      </c>
    </row>
    <row r="7" spans="1:11" x14ac:dyDescent="0.35">
      <c r="A7" s="50">
        <v>5</v>
      </c>
      <c r="B7" s="50"/>
      <c r="C7" s="51">
        <v>152.72891247893401</v>
      </c>
      <c r="D7" s="52">
        <v>15.504516821819101</v>
      </c>
      <c r="E7" s="51">
        <v>132.36270438578899</v>
      </c>
      <c r="F7" s="50">
        <v>21.748112474288099</v>
      </c>
      <c r="G7" s="50">
        <v>259.70777871799999</v>
      </c>
      <c r="H7" s="50">
        <v>392.31551329799998</v>
      </c>
      <c r="J7" s="56">
        <v>9858143</v>
      </c>
      <c r="K7" s="56">
        <v>182728251</v>
      </c>
    </row>
    <row r="8" spans="1:11" x14ac:dyDescent="0.35">
      <c r="A8" s="50">
        <v>6</v>
      </c>
      <c r="B8" s="50"/>
      <c r="C8" s="51">
        <v>73.394996383541994</v>
      </c>
      <c r="D8" s="52">
        <v>6.8429734128710198</v>
      </c>
      <c r="E8" s="51">
        <v>61.570666786085603</v>
      </c>
      <c r="F8" s="50">
        <v>4.5906388728773502</v>
      </c>
      <c r="G8" s="50">
        <v>83.320831479199995</v>
      </c>
      <c r="H8" s="50">
        <v>147.166599182</v>
      </c>
      <c r="J8" s="56">
        <v>39360863</v>
      </c>
      <c r="K8" s="56">
        <v>300710972</v>
      </c>
    </row>
    <row r="9" spans="1:11" x14ac:dyDescent="0.35">
      <c r="A9" s="50">
        <v>7</v>
      </c>
      <c r="B9" s="50"/>
      <c r="C9" s="51">
        <v>22.328577329654099</v>
      </c>
      <c r="D9" s="52">
        <v>1.9673233987223</v>
      </c>
      <c r="E9" s="51">
        <v>19.0789567792465</v>
      </c>
      <c r="F9" s="50">
        <v>0.77154549406594097</v>
      </c>
      <c r="G9" s="50">
        <v>22.790724640899999</v>
      </c>
      <c r="H9" s="50">
        <v>16.374788541800001</v>
      </c>
      <c r="J9" s="56">
        <v>157348703</v>
      </c>
      <c r="K9" s="56">
        <v>772606013</v>
      </c>
    </row>
    <row r="10" spans="1:11" x14ac:dyDescent="0.35">
      <c r="A10" s="50"/>
      <c r="B10" s="50"/>
      <c r="C10" s="49"/>
      <c r="D10" s="50"/>
      <c r="E10" s="49"/>
      <c r="F10" s="50"/>
      <c r="G10" s="50"/>
      <c r="H10" s="50"/>
      <c r="J10" s="56"/>
      <c r="K10" s="56"/>
    </row>
    <row r="11" spans="1:11" ht="13.15" x14ac:dyDescent="0.4">
      <c r="A11" s="47" t="s">
        <v>64</v>
      </c>
      <c r="B11" s="50"/>
      <c r="C11" s="49"/>
      <c r="D11" s="50"/>
      <c r="E11" s="49"/>
      <c r="F11" s="50"/>
      <c r="G11" s="50"/>
      <c r="H11" s="50"/>
      <c r="J11" s="56"/>
      <c r="K11" s="56"/>
    </row>
    <row r="12" spans="1:11" x14ac:dyDescent="0.35">
      <c r="A12" s="50">
        <v>20</v>
      </c>
      <c r="B12" s="50"/>
      <c r="C12" s="51">
        <v>971.29861167086801</v>
      </c>
      <c r="D12" s="52">
        <v>124.96079747635</v>
      </c>
      <c r="E12" s="51">
        <v>995.24174920521602</v>
      </c>
      <c r="F12" s="50">
        <v>227.37015118422801</v>
      </c>
      <c r="G12" s="50">
        <v>1005.57991671</v>
      </c>
      <c r="H12" s="50">
        <v>1043.84217573</v>
      </c>
      <c r="J12" s="56">
        <v>201503</v>
      </c>
      <c r="K12" s="56">
        <v>119236408</v>
      </c>
    </row>
    <row r="13" spans="1:11" x14ac:dyDescent="0.35">
      <c r="A13" s="50">
        <v>48</v>
      </c>
      <c r="B13" s="50"/>
      <c r="C13" s="51">
        <v>513.98699968584401</v>
      </c>
      <c r="D13" s="52">
        <v>71.813329326107805</v>
      </c>
      <c r="E13" s="51">
        <v>493.12284713392501</v>
      </c>
      <c r="F13" s="50">
        <v>161.463211075712</v>
      </c>
      <c r="G13" s="50">
        <v>585.06858085800002</v>
      </c>
      <c r="H13" s="50">
        <v>710.555748494</v>
      </c>
      <c r="J13" s="56">
        <v>1034643</v>
      </c>
      <c r="K13" s="56">
        <v>523985480</v>
      </c>
    </row>
    <row r="14" spans="1:11" x14ac:dyDescent="0.35">
      <c r="A14" s="50">
        <f>64</f>
        <v>64</v>
      </c>
      <c r="B14" s="50"/>
      <c r="C14" s="51">
        <v>404.28444481378301</v>
      </c>
      <c r="D14" s="52">
        <v>55.694016287715897</v>
      </c>
      <c r="E14" s="51">
        <v>350.792295092161</v>
      </c>
      <c r="F14" s="50">
        <v>134.289277326959</v>
      </c>
      <c r="G14" s="50">
        <v>425.68239736999999</v>
      </c>
      <c r="H14" s="50">
        <v>660.19177857900002</v>
      </c>
      <c r="J14" s="56">
        <v>1799363</v>
      </c>
      <c r="K14" s="56">
        <v>879842056</v>
      </c>
    </row>
    <row r="15" spans="1:11" x14ac:dyDescent="0.35">
      <c r="A15" s="50">
        <v>96</v>
      </c>
      <c r="B15" s="50"/>
      <c r="C15" s="49">
        <v>263.02364130000001</v>
      </c>
      <c r="D15" s="50">
        <v>40.983234259</v>
      </c>
      <c r="E15" s="49">
        <v>244.38120000000001</v>
      </c>
      <c r="F15" s="50">
        <v>73.897350000000003</v>
      </c>
      <c r="G15" s="50">
        <v>241.82272922799999</v>
      </c>
      <c r="H15" s="50">
        <v>536.79120924100005</v>
      </c>
      <c r="J15" s="56">
        <v>3958563</v>
      </c>
      <c r="K15" s="56">
        <v>1863347336</v>
      </c>
    </row>
    <row r="16" spans="1:11" x14ac:dyDescent="0.35">
      <c r="A16" s="50">
        <v>128</v>
      </c>
      <c r="B16" s="50"/>
      <c r="C16" s="51">
        <v>200.00860036999799</v>
      </c>
      <c r="D16" s="52">
        <v>33.3614951755725</v>
      </c>
      <c r="E16" s="51">
        <v>196.18396680614799</v>
      </c>
      <c r="F16" s="50">
        <v>42.863661433911403</v>
      </c>
      <c r="G16" s="50">
        <v>170.649932197</v>
      </c>
      <c r="H16" s="50">
        <v>308.85072266100002</v>
      </c>
      <c r="J16" s="56">
        <v>6957443</v>
      </c>
      <c r="K16" s="56">
        <v>3209242120</v>
      </c>
    </row>
    <row r="17" spans="1:11" x14ac:dyDescent="0.35">
      <c r="A17" s="50">
        <v>256</v>
      </c>
      <c r="B17" s="50"/>
      <c r="C17" s="51">
        <v>18.535407965058599</v>
      </c>
      <c r="D17" s="52">
        <v>1.6709264699999999</v>
      </c>
      <c r="E17" s="51">
        <v>15.9992989107221</v>
      </c>
      <c r="F17" s="50">
        <v>5.1946798642099603</v>
      </c>
      <c r="G17" s="50">
        <v>53.113459043799999</v>
      </c>
      <c r="H17" s="50">
        <v>176.20771678400001</v>
      </c>
      <c r="J17" s="56">
        <v>27349763</v>
      </c>
      <c r="K17" s="56">
        <v>12216716296</v>
      </c>
    </row>
    <row r="18" spans="1:11" x14ac:dyDescent="0.35">
      <c r="A18" s="50">
        <v>512</v>
      </c>
      <c r="B18" s="50"/>
      <c r="C18" s="49">
        <v>4.5982374100000003</v>
      </c>
      <c r="D18" s="50">
        <v>0.49802343999999998</v>
      </c>
      <c r="E18" s="49">
        <v>3.9329182650000001</v>
      </c>
      <c r="F18" s="50">
        <v>0.86971222526599601</v>
      </c>
      <c r="G18" s="50">
        <v>16.404166872600001</v>
      </c>
      <c r="H18" s="50">
        <v>30.686368609100001</v>
      </c>
      <c r="J18" s="56">
        <v>108439043</v>
      </c>
      <c r="K18" s="56">
        <v>47626360840</v>
      </c>
    </row>
    <row r="19" spans="1:11" x14ac:dyDescent="0.35">
      <c r="A19" s="50"/>
      <c r="B19" s="50"/>
      <c r="C19" s="49"/>
      <c r="D19" s="50"/>
      <c r="E19" s="49"/>
      <c r="F19" s="50"/>
      <c r="G19" s="50"/>
      <c r="H19" s="50"/>
      <c r="J19" s="56"/>
      <c r="K19" s="56"/>
    </row>
    <row r="20" spans="1:11" x14ac:dyDescent="0.35">
      <c r="A20" s="50"/>
      <c r="B20" s="50"/>
      <c r="C20" s="49"/>
      <c r="D20" s="50"/>
      <c r="E20" s="49"/>
      <c r="F20" s="50"/>
      <c r="G20" s="50"/>
      <c r="H20" s="50"/>
      <c r="J20" s="56"/>
      <c r="K20" s="56"/>
    </row>
    <row r="21" spans="1:11" ht="13.15" x14ac:dyDescent="0.4">
      <c r="A21" s="47" t="s">
        <v>65</v>
      </c>
      <c r="B21" s="50"/>
      <c r="C21" s="49"/>
      <c r="D21" s="50"/>
      <c r="E21" s="49"/>
      <c r="F21" s="50"/>
      <c r="G21" s="50"/>
      <c r="H21" s="50"/>
      <c r="J21" s="56"/>
      <c r="K21" s="56"/>
    </row>
    <row r="22" spans="1:11" x14ac:dyDescent="0.35">
      <c r="A22" s="54" t="s">
        <v>66</v>
      </c>
      <c r="B22" s="50"/>
      <c r="C22" s="51">
        <v>846.27946999558196</v>
      </c>
      <c r="D22" s="52">
        <v>125.867272748819</v>
      </c>
      <c r="E22" s="51">
        <v>769.750646971842</v>
      </c>
      <c r="F22" s="50">
        <v>254.13140000000001</v>
      </c>
      <c r="G22" s="50">
        <v>1030.0480114</v>
      </c>
      <c r="H22" s="50">
        <v>1021.42897151</v>
      </c>
      <c r="J22" s="56">
        <v>201503</v>
      </c>
      <c r="K22" s="56">
        <v>119236408</v>
      </c>
    </row>
    <row r="23" spans="1:11" x14ac:dyDescent="0.35">
      <c r="A23" s="54" t="s">
        <v>67</v>
      </c>
      <c r="B23" s="50"/>
      <c r="C23" s="51">
        <v>646.18371973782303</v>
      </c>
      <c r="D23" s="52">
        <v>131.67719399741301</v>
      </c>
      <c r="E23" s="51">
        <v>878.05409165024696</v>
      </c>
      <c r="F23" s="50">
        <v>138.908662417133</v>
      </c>
      <c r="G23" s="50">
        <v>563.99311531800004</v>
      </c>
      <c r="H23" s="50">
        <v>648.15935466899998</v>
      </c>
      <c r="J23" s="56">
        <v>2065935</v>
      </c>
      <c r="K23" s="56">
        <v>367207929</v>
      </c>
    </row>
    <row r="24" spans="1:11" x14ac:dyDescent="0.35">
      <c r="A24" s="54" t="s">
        <v>68</v>
      </c>
      <c r="B24" s="50"/>
      <c r="C24" s="51">
        <v>195.075684976068</v>
      </c>
      <c r="D24" s="52">
        <v>19.758150360792499</v>
      </c>
      <c r="E24" s="51">
        <v>155.25122520491001</v>
      </c>
      <c r="F24" s="50">
        <v>45.697222171983803</v>
      </c>
      <c r="G24" s="21">
        <v>271.89073000000002</v>
      </c>
      <c r="H24" s="50">
        <v>379.06525703900002</v>
      </c>
      <c r="J24" s="56">
        <v>8942429</v>
      </c>
      <c r="K24" s="56">
        <v>470519202</v>
      </c>
    </row>
    <row r="25" spans="1:11" x14ac:dyDescent="0.35">
      <c r="A25" s="54" t="s">
        <v>69</v>
      </c>
      <c r="B25" s="50"/>
      <c r="C25" s="51">
        <v>27.0076499506152</v>
      </c>
      <c r="D25" s="52">
        <v>2.4128371914098201</v>
      </c>
      <c r="E25" s="51">
        <v>23.148567180075201</v>
      </c>
      <c r="F25" s="50">
        <v>12.9155800151643</v>
      </c>
      <c r="G25" s="50">
        <v>144.25828960699999</v>
      </c>
      <c r="H25" s="50">
        <v>201.97452627999999</v>
      </c>
      <c r="J25" s="56">
        <v>22264023</v>
      </c>
      <c r="K25" s="56">
        <v>1089023770</v>
      </c>
    </row>
    <row r="26" spans="1:11" x14ac:dyDescent="0.35">
      <c r="A26" s="54" t="s">
        <v>70</v>
      </c>
      <c r="B26" s="50"/>
      <c r="C26" s="51">
        <v>11.436080980149899</v>
      </c>
      <c r="D26" s="52">
        <v>0.98892617772508495</v>
      </c>
      <c r="E26" s="51">
        <v>9.8279204832777101</v>
      </c>
      <c r="F26" s="50">
        <v>4.3589747320422498</v>
      </c>
      <c r="G26" s="50">
        <v>80.465538248399994</v>
      </c>
      <c r="H26" s="50">
        <v>133.721823293</v>
      </c>
      <c r="J26" s="56">
        <v>43434345</v>
      </c>
      <c r="K26" s="56">
        <v>694123091</v>
      </c>
    </row>
    <row r="27" spans="1:11" x14ac:dyDescent="0.35">
      <c r="A27" s="54" t="s">
        <v>71</v>
      </c>
      <c r="B27" s="50"/>
      <c r="C27" s="51">
        <v>19.125563734355701</v>
      </c>
      <c r="D27" s="52">
        <v>1.6849858198501499</v>
      </c>
      <c r="E27" s="51">
        <v>16.473071560522101</v>
      </c>
      <c r="F27" s="50">
        <v>8.2135309999999997</v>
      </c>
      <c r="G27" s="50">
        <v>43.000490871300002</v>
      </c>
      <c r="H27" s="50">
        <v>32.8239366038</v>
      </c>
      <c r="J27" s="56">
        <v>88540293</v>
      </c>
      <c r="K27" s="56">
        <v>640317252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SpeedTest</vt:lpstr>
      <vt:lpstr>VanillaNetDiffSizes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Nitin</cp:lastModifiedBy>
  <cp:revision/>
  <dcterms:created xsi:type="dcterms:W3CDTF">2020-04-17T05:02:45Z</dcterms:created>
  <dcterms:modified xsi:type="dcterms:W3CDTF">2020-04-21T19:08:43Z</dcterms:modified>
  <cp:category/>
  <cp:contentStatus/>
</cp:coreProperties>
</file>