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24226"/>
  <mc:AlternateContent xmlns:mc="http://schemas.openxmlformats.org/markup-compatibility/2006">
    <mc:Choice Requires="x15">
      <x15ac:absPath xmlns:x15ac="http://schemas.microsoft.com/office/spreadsheetml/2010/11/ac" url="C:\Users\nitin\Downloads\Task\Excel\"/>
    </mc:Choice>
  </mc:AlternateContent>
  <xr:revisionPtr revIDLastSave="0" documentId="13_ncr:1_{C3480AE7-4270-4098-9C3B-AB12358E6BFF}" xr6:coauthVersionLast="47" xr6:coauthVersionMax="47" xr10:uidLastSave="{00000000-0000-0000-0000-000000000000}"/>
  <bookViews>
    <workbookView xWindow="-108" yWindow="-108" windowWidth="23256" windowHeight="13896" activeTab="6" xr2:uid="{00000000-000D-0000-FFFF-FFFF00000000}"/>
  </bookViews>
  <sheets>
    <sheet name="Ass_3" sheetId="7" r:id="rId1"/>
    <sheet name="Ass_4" sheetId="8" r:id="rId2"/>
    <sheet name="Ass_1" sheetId="1" r:id="rId3"/>
    <sheet name="Ass_2" sheetId="5" r:id="rId4"/>
    <sheet name="Tax Rates" sheetId="2" r:id="rId5"/>
    <sheet name="Product Details" sheetId="3" r:id="rId6"/>
    <sheet name="Sales Da" sheetId="4" r:id="rId7"/>
  </sheets>
  <definedNames>
    <definedName name="_xlnm._FilterDatabase" localSheetId="2" hidden="1">Ass_1!$A$1:$N$51</definedName>
    <definedName name="Slicer_Category">#N/A</definedName>
    <definedName name="Slicer_Category1">#N/A</definedName>
    <definedName name="Slicer_Product">#N/A</definedName>
    <definedName name="Slicer_Product1">#N/A</definedName>
  </definedNames>
  <calcPr calcId="191029"/>
  <pivotCaches>
    <pivotCache cacheId="0" r:id="rId8"/>
    <pivotCache cacheId="1" r:id="rId9"/>
    <pivotCache cacheId="2"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2" i="5" l="1"/>
  <c r="V2" i="5"/>
  <c r="U3" i="5"/>
  <c r="U4" i="5"/>
  <c r="U5" i="5"/>
  <c r="U6" i="5"/>
  <c r="U7" i="5"/>
  <c r="U8" i="5"/>
  <c r="U9" i="5"/>
  <c r="U10" i="5"/>
  <c r="U11" i="5"/>
  <c r="U12" i="5"/>
  <c r="U13" i="5"/>
  <c r="U14" i="5"/>
  <c r="U15" i="5"/>
  <c r="U16" i="5"/>
  <c r="U17" i="5"/>
  <c r="U18" i="5"/>
  <c r="U19" i="5"/>
  <c r="U20" i="5"/>
  <c r="U21" i="5"/>
  <c r="U22" i="5"/>
  <c r="U23" i="5"/>
  <c r="U24" i="5"/>
  <c r="U25" i="5"/>
  <c r="U26" i="5"/>
  <c r="U27" i="5"/>
  <c r="U28" i="5"/>
  <c r="U29" i="5"/>
  <c r="U30" i="5"/>
  <c r="U31" i="5"/>
  <c r="U32" i="5"/>
  <c r="U33" i="5"/>
  <c r="U34" i="5"/>
  <c r="U35" i="5"/>
  <c r="U36" i="5"/>
  <c r="U37" i="5"/>
  <c r="U38" i="5"/>
  <c r="U39" i="5"/>
  <c r="U40" i="5"/>
  <c r="U41" i="5"/>
  <c r="U42" i="5"/>
  <c r="U43" i="5"/>
  <c r="U44" i="5"/>
  <c r="U45" i="5"/>
  <c r="U46" i="5"/>
  <c r="U47" i="5"/>
  <c r="U48" i="5"/>
  <c r="U49" i="5"/>
  <c r="U50" i="5"/>
  <c r="U51" i="5"/>
  <c r="U52" i="5"/>
  <c r="U2" i="5"/>
  <c r="T3" i="5"/>
  <c r="T4" i="5"/>
  <c r="T5" i="5"/>
  <c r="T6" i="5"/>
  <c r="T7" i="5"/>
  <c r="T8" i="5"/>
  <c r="T9" i="5"/>
  <c r="T10" i="5"/>
  <c r="T11" i="5"/>
  <c r="T12" i="5"/>
  <c r="T13" i="5"/>
  <c r="T14" i="5"/>
  <c r="T15" i="5"/>
  <c r="T16" i="5"/>
  <c r="T17" i="5"/>
  <c r="T18" i="5"/>
  <c r="T19" i="5"/>
  <c r="T20" i="5"/>
  <c r="T21" i="5"/>
  <c r="T22" i="5"/>
  <c r="T23" i="5"/>
  <c r="T24" i="5"/>
  <c r="T25" i="5"/>
  <c r="T26" i="5"/>
  <c r="T27" i="5"/>
  <c r="T28" i="5"/>
  <c r="T29" i="5"/>
  <c r="T30" i="5"/>
  <c r="T31" i="5"/>
  <c r="T32" i="5"/>
  <c r="T33" i="5"/>
  <c r="T34" i="5"/>
  <c r="T35" i="5"/>
  <c r="T36" i="5"/>
  <c r="T37" i="5"/>
  <c r="T38" i="5"/>
  <c r="T39" i="5"/>
  <c r="T40" i="5"/>
  <c r="T41" i="5"/>
  <c r="T42" i="5"/>
  <c r="T43" i="5"/>
  <c r="T44" i="5"/>
  <c r="T45" i="5"/>
  <c r="T46" i="5"/>
  <c r="T47" i="5"/>
  <c r="T48" i="5"/>
  <c r="T49" i="5"/>
  <c r="T50" i="5"/>
  <c r="T51" i="5"/>
  <c r="T52" i="5"/>
  <c r="T2" i="5"/>
  <c r="S3" i="5"/>
  <c r="S4" i="5"/>
  <c r="S5" i="5"/>
  <c r="S6" i="5"/>
  <c r="S7" i="5"/>
  <c r="S8" i="5"/>
  <c r="S9" i="5"/>
  <c r="S10" i="5"/>
  <c r="S11" i="5"/>
  <c r="S12" i="5"/>
  <c r="S13" i="5"/>
  <c r="S14" i="5"/>
  <c r="S15" i="5"/>
  <c r="S16" i="5"/>
  <c r="S17" i="5"/>
  <c r="S18" i="5"/>
  <c r="S19" i="5"/>
  <c r="S20" i="5"/>
  <c r="S21" i="5"/>
  <c r="S22" i="5"/>
  <c r="S23" i="5"/>
  <c r="S24" i="5"/>
  <c r="S25" i="5"/>
  <c r="S26" i="5"/>
  <c r="S27" i="5"/>
  <c r="S28" i="5"/>
  <c r="S29" i="5"/>
  <c r="S30" i="5"/>
  <c r="S31" i="5"/>
  <c r="S32" i="5"/>
  <c r="S33" i="5"/>
  <c r="S34" i="5"/>
  <c r="S35" i="5"/>
  <c r="S36" i="5"/>
  <c r="S37" i="5"/>
  <c r="S38" i="5"/>
  <c r="S39" i="5"/>
  <c r="S40" i="5"/>
  <c r="S41" i="5"/>
  <c r="S42" i="5"/>
  <c r="S43" i="5"/>
  <c r="S44" i="5"/>
  <c r="S45" i="5"/>
  <c r="S46" i="5"/>
  <c r="S47" i="5"/>
  <c r="S48" i="5"/>
  <c r="S49" i="5"/>
  <c r="S50" i="5"/>
  <c r="S51" i="5"/>
  <c r="S52" i="5"/>
  <c r="S2" i="5"/>
  <c r="R3" i="5"/>
  <c r="R4" i="5"/>
  <c r="R5" i="5"/>
  <c r="R6" i="5"/>
  <c r="R7" i="5"/>
  <c r="R8" i="5"/>
  <c r="R9" i="5"/>
  <c r="R10" i="5"/>
  <c r="R11" i="5"/>
  <c r="R12" i="5"/>
  <c r="R13" i="5"/>
  <c r="R14" i="5"/>
  <c r="R15" i="5"/>
  <c r="R16" i="5"/>
  <c r="R17" i="5"/>
  <c r="R18" i="5"/>
  <c r="R19" i="5"/>
  <c r="R20" i="5"/>
  <c r="R21" i="5"/>
  <c r="R22" i="5"/>
  <c r="R23" i="5"/>
  <c r="R24" i="5"/>
  <c r="R25" i="5"/>
  <c r="R26" i="5"/>
  <c r="R27" i="5"/>
  <c r="R28" i="5"/>
  <c r="R29" i="5"/>
  <c r="R30" i="5"/>
  <c r="R31" i="5"/>
  <c r="R32" i="5"/>
  <c r="R33" i="5"/>
  <c r="R34" i="5"/>
  <c r="R35" i="5"/>
  <c r="R36" i="5"/>
  <c r="R37" i="5"/>
  <c r="R38" i="5"/>
  <c r="R39" i="5"/>
  <c r="R40" i="5"/>
  <c r="R41" i="5"/>
  <c r="R42" i="5"/>
  <c r="R43" i="5"/>
  <c r="R44" i="5"/>
  <c r="R45" i="5"/>
  <c r="R46" i="5"/>
  <c r="R47" i="5"/>
  <c r="R48" i="5"/>
  <c r="R49" i="5"/>
  <c r="R50" i="5"/>
  <c r="R51" i="5"/>
  <c r="R52" i="5"/>
  <c r="R2" i="5"/>
  <c r="I52" i="5"/>
  <c r="H52" i="5"/>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M52" i="5"/>
  <c r="N52" i="5"/>
  <c r="Q52" i="5"/>
  <c r="O52" i="5"/>
  <c r="P52" i="5"/>
  <c r="Q3" i="5"/>
  <c r="Q4" i="5"/>
  <c r="Q5" i="5"/>
  <c r="Q6" i="5"/>
  <c r="Q7" i="5"/>
  <c r="Q8" i="5"/>
  <c r="Q9" i="5"/>
  <c r="Q10" i="5"/>
  <c r="Q11" i="5"/>
  <c r="Q12" i="5"/>
  <c r="Q13" i="5"/>
  <c r="Q14" i="5"/>
  <c r="Q15" i="5"/>
  <c r="Q16" i="5"/>
  <c r="Q17" i="5"/>
  <c r="Q18" i="5"/>
  <c r="Q19" i="5"/>
  <c r="Q20" i="5"/>
  <c r="Q21" i="5"/>
  <c r="Q22" i="5"/>
  <c r="Q23" i="5"/>
  <c r="Q24" i="5"/>
  <c r="Q25" i="5"/>
  <c r="Q26" i="5"/>
  <c r="Q27" i="5"/>
  <c r="Q28" i="5"/>
  <c r="Q29" i="5"/>
  <c r="Q30" i="5"/>
  <c r="Q31" i="5"/>
  <c r="Q32" i="5"/>
  <c r="Q33" i="5"/>
  <c r="Q34" i="5"/>
  <c r="Q35" i="5"/>
  <c r="Q36" i="5"/>
  <c r="Q37" i="5"/>
  <c r="Q38" i="5"/>
  <c r="Q39" i="5"/>
  <c r="Q40" i="5"/>
  <c r="Q41" i="5"/>
  <c r="Q42" i="5"/>
  <c r="Q43" i="5"/>
  <c r="Q44" i="5"/>
  <c r="Q45" i="5"/>
  <c r="Q46" i="5"/>
  <c r="Q47" i="5"/>
  <c r="Q48" i="5"/>
  <c r="Q49" i="5"/>
  <c r="Q50" i="5"/>
  <c r="Q51" i="5"/>
  <c r="Q2" i="5"/>
  <c r="P3" i="5"/>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2" i="5"/>
  <c r="O3" i="5"/>
  <c r="O4" i="5"/>
  <c r="O5" i="5"/>
  <c r="O6" i="5"/>
  <c r="O7" i="5"/>
  <c r="O8" i="5"/>
  <c r="O9" i="5"/>
  <c r="O10" i="5"/>
  <c r="O11" i="5"/>
  <c r="O12" i="5"/>
  <c r="O13" i="5"/>
  <c r="O14" i="5"/>
  <c r="O15" i="5"/>
  <c r="O16" i="5"/>
  <c r="O17" i="5"/>
  <c r="O18" i="5"/>
  <c r="O19" i="5"/>
  <c r="O20" i="5"/>
  <c r="O21" i="5"/>
  <c r="O22" i="5"/>
  <c r="O23" i="5"/>
  <c r="O24" i="5"/>
  <c r="O25" i="5"/>
  <c r="O26" i="5"/>
  <c r="O27" i="5"/>
  <c r="O28" i="5"/>
  <c r="O29" i="5"/>
  <c r="O30" i="5"/>
  <c r="O31" i="5"/>
  <c r="O32" i="5"/>
  <c r="O33" i="5"/>
  <c r="O34" i="5"/>
  <c r="O35" i="5"/>
  <c r="O36" i="5"/>
  <c r="O37" i="5"/>
  <c r="O38" i="5"/>
  <c r="O39" i="5"/>
  <c r="O40" i="5"/>
  <c r="O41" i="5"/>
  <c r="O42" i="5"/>
  <c r="O43" i="5"/>
  <c r="O44" i="5"/>
  <c r="O45" i="5"/>
  <c r="O46" i="5"/>
  <c r="O47" i="5"/>
  <c r="O48" i="5"/>
  <c r="O49" i="5"/>
  <c r="O50" i="5"/>
  <c r="O51" i="5"/>
  <c r="O2" i="5"/>
  <c r="M51" i="5"/>
  <c r="N51" i="5" s="1"/>
  <c r="I51" i="5"/>
  <c r="M50" i="5"/>
  <c r="N50" i="5" s="1"/>
  <c r="I50" i="5"/>
  <c r="M49" i="5"/>
  <c r="N49" i="5" s="1"/>
  <c r="I49" i="5"/>
  <c r="M48" i="5"/>
  <c r="N48" i="5" s="1"/>
  <c r="I48" i="5"/>
  <c r="M47" i="5"/>
  <c r="N47" i="5" s="1"/>
  <c r="I47" i="5"/>
  <c r="M46" i="5"/>
  <c r="N46" i="5" s="1"/>
  <c r="I46" i="5"/>
  <c r="M45" i="5"/>
  <c r="N45" i="5" s="1"/>
  <c r="I45" i="5"/>
  <c r="M44" i="5"/>
  <c r="N44" i="5" s="1"/>
  <c r="I44" i="5"/>
  <c r="M43" i="5"/>
  <c r="N43" i="5" s="1"/>
  <c r="I43" i="5"/>
  <c r="M42" i="5"/>
  <c r="N42" i="5" s="1"/>
  <c r="I42" i="5"/>
  <c r="M41" i="5"/>
  <c r="N41" i="5" s="1"/>
  <c r="I41" i="5"/>
  <c r="M40" i="5"/>
  <c r="N40" i="5" s="1"/>
  <c r="I40" i="5"/>
  <c r="M39" i="5"/>
  <c r="N39" i="5" s="1"/>
  <c r="I39" i="5"/>
  <c r="M38" i="5"/>
  <c r="N38" i="5" s="1"/>
  <c r="I38" i="5"/>
  <c r="M37" i="5"/>
  <c r="N37" i="5" s="1"/>
  <c r="I37" i="5"/>
  <c r="M36" i="5"/>
  <c r="N36" i="5" s="1"/>
  <c r="I36" i="5"/>
  <c r="M35" i="5"/>
  <c r="N35" i="5" s="1"/>
  <c r="I35" i="5"/>
  <c r="M34" i="5"/>
  <c r="N34" i="5" s="1"/>
  <c r="I34" i="5"/>
  <c r="M33" i="5"/>
  <c r="N33" i="5" s="1"/>
  <c r="I33" i="5"/>
  <c r="M32" i="5"/>
  <c r="N32" i="5" s="1"/>
  <c r="I32" i="5"/>
  <c r="M31" i="5"/>
  <c r="N31" i="5" s="1"/>
  <c r="I31" i="5"/>
  <c r="M30" i="5"/>
  <c r="N30" i="5" s="1"/>
  <c r="I30" i="5"/>
  <c r="M29" i="5"/>
  <c r="N29" i="5" s="1"/>
  <c r="I29" i="5"/>
  <c r="M28" i="5"/>
  <c r="N28" i="5" s="1"/>
  <c r="I28" i="5"/>
  <c r="M27" i="5"/>
  <c r="N27" i="5" s="1"/>
  <c r="I27" i="5"/>
  <c r="M26" i="5"/>
  <c r="N26" i="5" s="1"/>
  <c r="I26" i="5"/>
  <c r="M25" i="5"/>
  <c r="N25" i="5" s="1"/>
  <c r="I25" i="5"/>
  <c r="M24" i="5"/>
  <c r="N24" i="5" s="1"/>
  <c r="I24" i="5"/>
  <c r="M23" i="5"/>
  <c r="N23" i="5" s="1"/>
  <c r="I23" i="5"/>
  <c r="M22" i="5"/>
  <c r="N22" i="5" s="1"/>
  <c r="I22" i="5"/>
  <c r="M21" i="5"/>
  <c r="N21" i="5" s="1"/>
  <c r="I21" i="5"/>
  <c r="M20" i="5"/>
  <c r="N20" i="5" s="1"/>
  <c r="I20" i="5"/>
  <c r="M19" i="5"/>
  <c r="N19" i="5" s="1"/>
  <c r="I19" i="5"/>
  <c r="M18" i="5"/>
  <c r="N18" i="5" s="1"/>
  <c r="I18" i="5"/>
  <c r="M17" i="5"/>
  <c r="N17" i="5" s="1"/>
  <c r="I17" i="5"/>
  <c r="M16" i="5"/>
  <c r="N16" i="5" s="1"/>
  <c r="I16" i="5"/>
  <c r="M15" i="5"/>
  <c r="N15" i="5" s="1"/>
  <c r="I15" i="5"/>
  <c r="M14" i="5"/>
  <c r="N14" i="5" s="1"/>
  <c r="I14" i="5"/>
  <c r="M13" i="5"/>
  <c r="N13" i="5" s="1"/>
  <c r="I13" i="5"/>
  <c r="M12" i="5"/>
  <c r="N12" i="5" s="1"/>
  <c r="I12" i="5"/>
  <c r="M11" i="5"/>
  <c r="N11" i="5" s="1"/>
  <c r="I11" i="5"/>
  <c r="M10" i="5"/>
  <c r="N10" i="5" s="1"/>
  <c r="I10" i="5"/>
  <c r="M9" i="5"/>
  <c r="N9" i="5" s="1"/>
  <c r="I9" i="5"/>
  <c r="M8" i="5"/>
  <c r="N8" i="5" s="1"/>
  <c r="I8" i="5"/>
  <c r="M7" i="5"/>
  <c r="N7" i="5" s="1"/>
  <c r="I7" i="5"/>
  <c r="M6" i="5"/>
  <c r="N6" i="5" s="1"/>
  <c r="I6" i="5"/>
  <c r="M5" i="5"/>
  <c r="N5" i="5" s="1"/>
  <c r="I5" i="5"/>
  <c r="M4" i="5"/>
  <c r="N4" i="5" s="1"/>
  <c r="I4" i="5"/>
  <c r="M3" i="5"/>
  <c r="N3" i="5" s="1"/>
  <c r="I3" i="5"/>
  <c r="M2" i="5"/>
  <c r="N2" i="5" s="1"/>
  <c r="L2" i="5"/>
  <c r="K2" i="5"/>
  <c r="J2" i="5"/>
  <c r="I2" i="5"/>
  <c r="H2" i="5"/>
  <c r="M22" i="1"/>
  <c r="N22" i="1" s="1"/>
  <c r="M12" i="1"/>
  <c r="N12" i="1" s="1"/>
  <c r="M17" i="1"/>
  <c r="N17" i="1" s="1"/>
  <c r="M27" i="1"/>
  <c r="N27" i="1" s="1"/>
  <c r="M37" i="1"/>
  <c r="N37" i="1" s="1"/>
  <c r="M42" i="1"/>
  <c r="N42" i="1" s="1"/>
  <c r="M32" i="1"/>
  <c r="N32" i="1" s="1"/>
  <c r="M47" i="1"/>
  <c r="N47" i="1" s="1"/>
  <c r="M2" i="1"/>
  <c r="N2" i="1" s="1"/>
  <c r="M8" i="1"/>
  <c r="N8" i="1" s="1"/>
  <c r="M23" i="1"/>
  <c r="N23" i="1" s="1"/>
  <c r="M13" i="1"/>
  <c r="N13" i="1" s="1"/>
  <c r="M18" i="1"/>
  <c r="N18" i="1" s="1"/>
  <c r="M28" i="1"/>
  <c r="N28" i="1" s="1"/>
  <c r="M38" i="1"/>
  <c r="N38" i="1" s="1"/>
  <c r="M43" i="1"/>
  <c r="N43" i="1" s="1"/>
  <c r="M33" i="1"/>
  <c r="N33" i="1" s="1"/>
  <c r="M48" i="1"/>
  <c r="N48" i="1" s="1"/>
  <c r="M3" i="1"/>
  <c r="N3" i="1" s="1"/>
  <c r="M9" i="1"/>
  <c r="N9" i="1" s="1"/>
  <c r="M24" i="1"/>
  <c r="N24" i="1" s="1"/>
  <c r="M14" i="1"/>
  <c r="N14" i="1" s="1"/>
  <c r="M19" i="1"/>
  <c r="N19" i="1" s="1"/>
  <c r="M29" i="1"/>
  <c r="N29" i="1" s="1"/>
  <c r="M39" i="1"/>
  <c r="N39" i="1" s="1"/>
  <c r="M44" i="1"/>
  <c r="N44" i="1" s="1"/>
  <c r="M34" i="1"/>
  <c r="N34" i="1" s="1"/>
  <c r="M49" i="1"/>
  <c r="N49" i="1" s="1"/>
  <c r="M4" i="1"/>
  <c r="N4" i="1" s="1"/>
  <c r="M10" i="1"/>
  <c r="N10" i="1" s="1"/>
  <c r="M25" i="1"/>
  <c r="N25" i="1" s="1"/>
  <c r="M15" i="1"/>
  <c r="N15" i="1" s="1"/>
  <c r="M20" i="1"/>
  <c r="N20" i="1" s="1"/>
  <c r="M30" i="1"/>
  <c r="N30" i="1" s="1"/>
  <c r="M40" i="1"/>
  <c r="N40" i="1" s="1"/>
  <c r="M45" i="1"/>
  <c r="N45" i="1" s="1"/>
  <c r="M35" i="1"/>
  <c r="N35" i="1" s="1"/>
  <c r="M50" i="1"/>
  <c r="N50" i="1" s="1"/>
  <c r="M5" i="1"/>
  <c r="N5" i="1" s="1"/>
  <c r="M11" i="1"/>
  <c r="N11" i="1" s="1"/>
  <c r="M26" i="1"/>
  <c r="N26" i="1" s="1"/>
  <c r="M16" i="1"/>
  <c r="N16" i="1" s="1"/>
  <c r="M21" i="1"/>
  <c r="N21" i="1" s="1"/>
  <c r="M31" i="1"/>
  <c r="N31" i="1" s="1"/>
  <c r="M41" i="1"/>
  <c r="N41" i="1" s="1"/>
  <c r="M46" i="1"/>
  <c r="N46" i="1" s="1"/>
  <c r="M36" i="1"/>
  <c r="N36" i="1" s="1"/>
  <c r="M51" i="1"/>
  <c r="N51" i="1" s="1"/>
  <c r="M6" i="1"/>
  <c r="N6" i="1" s="1"/>
  <c r="M7" i="1"/>
  <c r="N7" i="1" s="1"/>
  <c r="L7" i="1"/>
  <c r="K7" i="1"/>
  <c r="J7" i="1"/>
  <c r="I22" i="1"/>
  <c r="I12" i="1"/>
  <c r="I17" i="1"/>
  <c r="I27" i="1"/>
  <c r="I37" i="1"/>
  <c r="I42" i="1"/>
  <c r="I32" i="1"/>
  <c r="I47" i="1"/>
  <c r="I2" i="1"/>
  <c r="I8" i="1"/>
  <c r="I23" i="1"/>
  <c r="I13" i="1"/>
  <c r="I18" i="1"/>
  <c r="I28" i="1"/>
  <c r="I38" i="1"/>
  <c r="I43" i="1"/>
  <c r="I33" i="1"/>
  <c r="I48" i="1"/>
  <c r="I3" i="1"/>
  <c r="I9" i="1"/>
  <c r="I24" i="1"/>
  <c r="I14" i="1"/>
  <c r="I19" i="1"/>
  <c r="I29" i="1"/>
  <c r="I39" i="1"/>
  <c r="I44" i="1"/>
  <c r="I34" i="1"/>
  <c r="I49" i="1"/>
  <c r="I4" i="1"/>
  <c r="I10" i="1"/>
  <c r="I25" i="1"/>
  <c r="I15" i="1"/>
  <c r="I20" i="1"/>
  <c r="I30" i="1"/>
  <c r="I40" i="1"/>
  <c r="I45" i="1"/>
  <c r="I35" i="1"/>
  <c r="I50" i="1"/>
  <c r="I5" i="1"/>
  <c r="I11" i="1"/>
  <c r="I26" i="1"/>
  <c r="I16" i="1"/>
  <c r="I21" i="1"/>
  <c r="I31" i="1"/>
  <c r="I41" i="1"/>
  <c r="I46" i="1"/>
  <c r="I36" i="1"/>
  <c r="I51" i="1"/>
  <c r="I6" i="1"/>
  <c r="I7" i="1"/>
  <c r="H22" i="1"/>
  <c r="H12" i="1"/>
  <c r="H17" i="1"/>
  <c r="H27" i="1"/>
  <c r="H37" i="1"/>
  <c r="H42" i="1"/>
  <c r="H32" i="1"/>
  <c r="H47" i="1"/>
  <c r="H2" i="1"/>
  <c r="H8" i="1"/>
  <c r="H23" i="1"/>
  <c r="H13" i="1"/>
  <c r="H18" i="1"/>
  <c r="H28" i="1"/>
  <c r="H38" i="1"/>
  <c r="H43" i="1"/>
  <c r="H33" i="1"/>
  <c r="H48" i="1"/>
  <c r="H3" i="1"/>
  <c r="H9" i="1"/>
  <c r="H24" i="1"/>
  <c r="H14" i="1"/>
  <c r="H19" i="1"/>
  <c r="H29" i="1"/>
  <c r="H39" i="1"/>
  <c r="H44" i="1"/>
  <c r="H34" i="1"/>
  <c r="H49" i="1"/>
  <c r="H4" i="1"/>
  <c r="H10" i="1"/>
  <c r="H25" i="1"/>
  <c r="H15" i="1"/>
  <c r="H20" i="1"/>
  <c r="H30" i="1"/>
  <c r="H40" i="1"/>
  <c r="H45" i="1"/>
  <c r="H35" i="1"/>
  <c r="H50" i="1"/>
  <c r="H5" i="1"/>
  <c r="H11" i="1"/>
  <c r="H26" i="1"/>
  <c r="H16" i="1"/>
  <c r="H21" i="1"/>
  <c r="H31" i="1"/>
  <c r="H41" i="1"/>
  <c r="H46" i="1"/>
  <c r="H36" i="1"/>
  <c r="H51" i="1"/>
  <c r="H6" i="1"/>
  <c r="H7" i="1"/>
</calcChain>
</file>

<file path=xl/sharedStrings.xml><?xml version="1.0" encoding="utf-8"?>
<sst xmlns="http://schemas.openxmlformats.org/spreadsheetml/2006/main" count="871" uniqueCount="158">
  <si>
    <t>Transaction ID</t>
  </si>
  <si>
    <t>Product</t>
  </si>
  <si>
    <t>Category</t>
  </si>
  <si>
    <t>Region</t>
  </si>
  <si>
    <t>Sales ($)</t>
  </si>
  <si>
    <t>Date</t>
  </si>
  <si>
    <t>Units Sold</t>
  </si>
  <si>
    <t>T001</t>
  </si>
  <si>
    <t>T002</t>
  </si>
  <si>
    <t>T003</t>
  </si>
  <si>
    <t>T004</t>
  </si>
  <si>
    <t>T005</t>
  </si>
  <si>
    <t>T006</t>
  </si>
  <si>
    <t>T007</t>
  </si>
  <si>
    <t>T008</t>
  </si>
  <si>
    <t>T009</t>
  </si>
  <si>
    <t>T010</t>
  </si>
  <si>
    <t>T011</t>
  </si>
  <si>
    <t>T012</t>
  </si>
  <si>
    <t>T013</t>
  </si>
  <si>
    <t>T014</t>
  </si>
  <si>
    <t>T015</t>
  </si>
  <si>
    <t>T016</t>
  </si>
  <si>
    <t>T017</t>
  </si>
  <si>
    <t>T018</t>
  </si>
  <si>
    <t>T019</t>
  </si>
  <si>
    <t>T020</t>
  </si>
  <si>
    <t>T021</t>
  </si>
  <si>
    <t>T022</t>
  </si>
  <si>
    <t>T023</t>
  </si>
  <si>
    <t>T024</t>
  </si>
  <si>
    <t>T025</t>
  </si>
  <si>
    <t>T026</t>
  </si>
  <si>
    <t>T027</t>
  </si>
  <si>
    <t>T028</t>
  </si>
  <si>
    <t>T029</t>
  </si>
  <si>
    <t>T030</t>
  </si>
  <si>
    <t>T031</t>
  </si>
  <si>
    <t>T032</t>
  </si>
  <si>
    <t>T033</t>
  </si>
  <si>
    <t>T034</t>
  </si>
  <si>
    <t>T035</t>
  </si>
  <si>
    <t>T036</t>
  </si>
  <si>
    <t>T037</t>
  </si>
  <si>
    <t>T038</t>
  </si>
  <si>
    <t>T039</t>
  </si>
  <si>
    <t>T040</t>
  </si>
  <si>
    <t>T041</t>
  </si>
  <si>
    <t>T042</t>
  </si>
  <si>
    <t>T043</t>
  </si>
  <si>
    <t>T044</t>
  </si>
  <si>
    <t>T045</t>
  </si>
  <si>
    <t>T046</t>
  </si>
  <si>
    <t>T047</t>
  </si>
  <si>
    <t>T048</t>
  </si>
  <si>
    <t>T049</t>
  </si>
  <si>
    <t>T050</t>
  </si>
  <si>
    <t>Laptop</t>
  </si>
  <si>
    <t>Smartphone</t>
  </si>
  <si>
    <t>Refrigerator</t>
  </si>
  <si>
    <t>TV</t>
  </si>
  <si>
    <t>Washing Machine</t>
  </si>
  <si>
    <t>Microwave</t>
  </si>
  <si>
    <t>Camera</t>
  </si>
  <si>
    <t>Tablet</t>
  </si>
  <si>
    <t>Blender</t>
  </si>
  <si>
    <t>Air Conditioner</t>
  </si>
  <si>
    <t>Electronics</t>
  </si>
  <si>
    <t>Appliances</t>
  </si>
  <si>
    <t>North</t>
  </si>
  <si>
    <t>East</t>
  </si>
  <si>
    <t>West</t>
  </si>
  <si>
    <t>South</t>
  </si>
  <si>
    <t>2025-01-01</t>
  </si>
  <si>
    <t>2025-01-02</t>
  </si>
  <si>
    <t>2025-01-03</t>
  </si>
  <si>
    <t>2025-01-04</t>
  </si>
  <si>
    <t>2025-01-05</t>
  </si>
  <si>
    <t>2025-01-06</t>
  </si>
  <si>
    <t>2025-01-07</t>
  </si>
  <si>
    <t>2025-01-08</t>
  </si>
  <si>
    <t>2025-01-09</t>
  </si>
  <si>
    <t>2025-01-10</t>
  </si>
  <si>
    <t>2025-01-11</t>
  </si>
  <si>
    <t>2025-01-12</t>
  </si>
  <si>
    <t>2025-01-13</t>
  </si>
  <si>
    <t>2025-01-14</t>
  </si>
  <si>
    <t>2025-01-15</t>
  </si>
  <si>
    <t>2025-01-16</t>
  </si>
  <si>
    <t>2025-01-17</t>
  </si>
  <si>
    <t>2025-01-18</t>
  </si>
  <si>
    <t>2025-01-19</t>
  </si>
  <si>
    <t>2025-01-20</t>
  </si>
  <si>
    <t>2025-01-21</t>
  </si>
  <si>
    <t>2025-01-22</t>
  </si>
  <si>
    <t>2025-01-23</t>
  </si>
  <si>
    <t>2025-01-24</t>
  </si>
  <si>
    <t>2025-01-25</t>
  </si>
  <si>
    <t>2025-01-26</t>
  </si>
  <si>
    <t>2025-01-27</t>
  </si>
  <si>
    <t>2025-01-28</t>
  </si>
  <si>
    <t>2025-01-29</t>
  </si>
  <si>
    <t>2025-01-30</t>
  </si>
  <si>
    <t>2025-01-31</t>
  </si>
  <si>
    <t>2025-02-01</t>
  </si>
  <si>
    <t>2025-02-02</t>
  </si>
  <si>
    <t>2025-02-03</t>
  </si>
  <si>
    <t>2025-02-04</t>
  </si>
  <si>
    <t>2025-02-05</t>
  </si>
  <si>
    <t>2025-02-06</t>
  </si>
  <si>
    <t>2025-02-07</t>
  </si>
  <si>
    <t>2025-02-08</t>
  </si>
  <si>
    <t>2025-02-09</t>
  </si>
  <si>
    <t>2025-02-10</t>
  </si>
  <si>
    <t>2025-02-11</t>
  </si>
  <si>
    <t>2025-02-12</t>
  </si>
  <si>
    <t>2025-02-13</t>
  </si>
  <si>
    <t>2025-02-14</t>
  </si>
  <si>
    <t>2025-02-15</t>
  </si>
  <si>
    <t>2025-02-16</t>
  </si>
  <si>
    <t>2025-02-17</t>
  </si>
  <si>
    <t>2025-02-18</t>
  </si>
  <si>
    <t>2025-02-19</t>
  </si>
  <si>
    <t>Tax Rate (%)</t>
  </si>
  <si>
    <t>Supplier</t>
  </si>
  <si>
    <t>Warranty (Years)</t>
  </si>
  <si>
    <t>TechCo</t>
  </si>
  <si>
    <t>MobilePlus</t>
  </si>
  <si>
    <t>HomeEssence</t>
  </si>
  <si>
    <t>VisionMax</t>
  </si>
  <si>
    <t>KitchenKing</t>
  </si>
  <si>
    <t>Total Sales each product</t>
  </si>
  <si>
    <t xml:space="preserve">Av Sales </t>
  </si>
  <si>
    <t>Max Sale</t>
  </si>
  <si>
    <t>Min Sale</t>
  </si>
  <si>
    <t>Count</t>
  </si>
  <si>
    <t>Sales Tax 10%</t>
  </si>
  <si>
    <t>Total Revenue</t>
  </si>
  <si>
    <t>Q1</t>
  </si>
  <si>
    <t>Q2</t>
  </si>
  <si>
    <t>Q3</t>
  </si>
  <si>
    <t>T051</t>
  </si>
  <si>
    <t>Q4</t>
  </si>
  <si>
    <t>Q5</t>
  </si>
  <si>
    <t>Q6</t>
  </si>
  <si>
    <t>Q7</t>
  </si>
  <si>
    <t>Q8</t>
  </si>
  <si>
    <t>ErrorIf</t>
  </si>
  <si>
    <t>Sum of Sales ($)</t>
  </si>
  <si>
    <t>Row Labels</t>
  </si>
  <si>
    <t>Grand Total</t>
  </si>
  <si>
    <t>(All)</t>
  </si>
  <si>
    <t>Sum of Sales Tax 10%</t>
  </si>
  <si>
    <t>Jan</t>
  </si>
  <si>
    <t>Feb</t>
  </si>
  <si>
    <t>Sum of Total Revenue</t>
  </si>
  <si>
    <t>Expenses</t>
  </si>
  <si>
    <t>Sum of Expenses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</si>
</sst>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1" fillId="0" borderId="0" xfId="0" applyFont="1"/>
    <xf numFmtId="14"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3">
    <dxf>
      <fill>
        <patternFill>
          <bgColor theme="6" tint="0.59996337778862885"/>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[Ass_1.xlsx]Ass_3!Pivot1</c:name>
    <c:fmtId val="1"/>
  </c:pivotSource>
  <c:chart>
    <c:title>
      <c:tx>
        <c:rich>
          <a:bodyPr rot="0" spcFirstLastPara="1" vertOverflow="ellipsis" vert="horz" wrap="square" anchor="ctr" anchorCtr="1"/>
          <a:lstStyle/>
          <a:p>
            <a:pPr>
              <a:defRPr sz="1400" b="0" i="0" u="sng" strike="noStrike" kern="1200" spc="0" baseline="0">
                <a:solidFill>
                  <a:schemeClr val="tx1">
                    <a:lumMod val="65000"/>
                    <a:lumOff val="35000"/>
                  </a:schemeClr>
                </a:solidFill>
                <a:latin typeface="+mn-lt"/>
                <a:ea typeface="+mn-ea"/>
                <a:cs typeface="+mn-cs"/>
              </a:defRPr>
            </a:pPr>
            <a:r>
              <a:rPr lang="en-US" b="1" u="sng">
                <a:solidFill>
                  <a:sysClr val="windowText" lastClr="000000"/>
                </a:solidFill>
              </a:rPr>
              <a:t>Total Sales By Product</a:t>
            </a:r>
          </a:p>
        </c:rich>
      </c:tx>
      <c:overlay val="0"/>
      <c:spPr>
        <a:noFill/>
        <a:ln>
          <a:noFill/>
        </a:ln>
        <a:effectLst/>
      </c:spPr>
      <c:txPr>
        <a:bodyPr rot="0" spcFirstLastPara="1" vertOverflow="ellipsis" vert="horz" wrap="square" anchor="ctr" anchorCtr="1"/>
        <a:lstStyle/>
        <a:p>
          <a:pPr>
            <a:defRPr sz="1400" b="0"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905960208582175E-2"/>
          <c:y val="0.20712343665035352"/>
          <c:w val="0.8956569217507605"/>
          <c:h val="0.43267823577517739"/>
        </c:manualLayout>
      </c:layout>
      <c:barChart>
        <c:barDir val="col"/>
        <c:grouping val="clustered"/>
        <c:varyColors val="0"/>
        <c:ser>
          <c:idx val="0"/>
          <c:order val="0"/>
          <c:tx>
            <c:strRef>
              <c:f>Ass_3!$B$3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Ass_3!$A$4:$A$14</c:f>
              <c:strCache>
                <c:ptCount val="10"/>
                <c:pt idx="0">
                  <c:v>Air Conditioner</c:v>
                </c:pt>
                <c:pt idx="1">
                  <c:v>Blender</c:v>
                </c:pt>
                <c:pt idx="2">
                  <c:v>Camera</c:v>
                </c:pt>
                <c:pt idx="3">
                  <c:v>Laptop</c:v>
                </c:pt>
                <c:pt idx="4">
                  <c:v>Microwave</c:v>
                </c:pt>
                <c:pt idx="5">
                  <c:v>Refrigerator</c:v>
                </c:pt>
                <c:pt idx="6">
                  <c:v>Smartphone</c:v>
                </c:pt>
                <c:pt idx="7">
                  <c:v>Tablet</c:v>
                </c:pt>
                <c:pt idx="8">
                  <c:v>TV</c:v>
                </c:pt>
                <c:pt idx="9">
                  <c:v>Washing Machine</c:v>
                </c:pt>
              </c:strCache>
            </c:strRef>
          </c:cat>
          <c:val>
            <c:numRef>
              <c:f>Ass_3!$B$4:$B$14</c:f>
              <c:numCache>
                <c:formatCode>General</c:formatCode>
                <c:ptCount val="10"/>
                <c:pt idx="0">
                  <c:v>10000</c:v>
                </c:pt>
                <c:pt idx="1">
                  <c:v>1500</c:v>
                </c:pt>
                <c:pt idx="2">
                  <c:v>2000</c:v>
                </c:pt>
                <c:pt idx="3">
                  <c:v>7500</c:v>
                </c:pt>
                <c:pt idx="4">
                  <c:v>2500</c:v>
                </c:pt>
                <c:pt idx="5">
                  <c:v>6000</c:v>
                </c:pt>
                <c:pt idx="6">
                  <c:v>4000</c:v>
                </c:pt>
                <c:pt idx="7">
                  <c:v>3000</c:v>
                </c:pt>
                <c:pt idx="8">
                  <c:v>4500</c:v>
                </c:pt>
                <c:pt idx="9">
                  <c:v>3500</c:v>
                </c:pt>
              </c:numCache>
            </c:numRef>
          </c:val>
          <c:extLst>
            <c:ext xmlns:c16="http://schemas.microsoft.com/office/drawing/2014/chart" uri="{C3380CC4-5D6E-409C-BE32-E72D297353CC}">
              <c16:uniqueId val="{00000000-B7E2-47CA-B60A-87573E109618}"/>
            </c:ext>
          </c:extLst>
        </c:ser>
        <c:dLbls>
          <c:dLblPos val="outEnd"/>
          <c:showLegendKey val="0"/>
          <c:showVal val="1"/>
          <c:showCatName val="0"/>
          <c:showSerName val="0"/>
          <c:showPercent val="0"/>
          <c:showBubbleSize val="0"/>
        </c:dLbls>
        <c:gapWidth val="219"/>
        <c:overlap val="-27"/>
        <c:axId val="7783968"/>
        <c:axId val="7783488"/>
      </c:barChart>
      <c:catAx>
        <c:axId val="7783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7783488"/>
        <c:crosses val="autoZero"/>
        <c:auto val="1"/>
        <c:lblAlgn val="ctr"/>
        <c:lblOffset val="100"/>
        <c:noMultiLvlLbl val="0"/>
      </c:catAx>
      <c:valAx>
        <c:axId val="7783488"/>
        <c:scaling>
          <c:orientation val="minMax"/>
        </c:scaling>
        <c:delete val="1"/>
        <c:axPos val="l"/>
        <c:numFmt formatCode="General" sourceLinked="1"/>
        <c:majorTickMark val="none"/>
        <c:minorTickMark val="none"/>
        <c:tickLblPos val="nextTo"/>
        <c:crossAx val="7783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[Ass_1.xlsx]Ass_3!Pivot2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solidFill>
                  <a:schemeClr val="tx1"/>
                </a:solidFill>
              </a:rPr>
              <a:t>Sales</a:t>
            </a:r>
            <a:r>
              <a:rPr lang="en-US" b="1" u="sng" baseline="0">
                <a:solidFill>
                  <a:schemeClr val="tx1"/>
                </a:solidFill>
              </a:rPr>
              <a:t> Percentage By Catrgory</a:t>
            </a:r>
            <a:endParaRPr lang="en-US" b="1" u="sng">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694920177231368"/>
          <c:y val="0.18973308621279911"/>
          <c:w val="0.62032087538353475"/>
          <c:h val="0.65096861018309737"/>
        </c:manualLayout>
      </c:layout>
      <c:pie3DChart>
        <c:varyColors val="1"/>
        <c:ser>
          <c:idx val="0"/>
          <c:order val="0"/>
          <c:tx>
            <c:strRef>
              <c:f>Ass_3!$B$17</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7C6D-40FB-BDE2-09E42C407727}"/>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7C6D-40FB-BDE2-09E42C407727}"/>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Ass_3!$A$18:$A$20</c:f>
              <c:strCache>
                <c:ptCount val="2"/>
                <c:pt idx="0">
                  <c:v>Appliances</c:v>
                </c:pt>
                <c:pt idx="1">
                  <c:v>Electronics</c:v>
                </c:pt>
              </c:strCache>
            </c:strRef>
          </c:cat>
          <c:val>
            <c:numRef>
              <c:f>Ass_3!$B$18:$B$20</c:f>
              <c:numCache>
                <c:formatCode>General</c:formatCode>
                <c:ptCount val="2"/>
                <c:pt idx="0">
                  <c:v>23500</c:v>
                </c:pt>
                <c:pt idx="1">
                  <c:v>21000</c:v>
                </c:pt>
              </c:numCache>
            </c:numRef>
          </c:val>
          <c:extLst>
            <c:ext xmlns:c16="http://schemas.microsoft.com/office/drawing/2014/chart" uri="{C3380CC4-5D6E-409C-BE32-E72D297353CC}">
              <c16:uniqueId val="{00000000-F77B-4EDC-8CD1-F6E5B9C9A47C}"/>
            </c:ext>
          </c:extLst>
        </c:ser>
        <c:dLbls>
          <c:showLegendKey val="0"/>
          <c:showVal val="0"/>
          <c:showCatName val="0"/>
          <c:showSerName val="0"/>
          <c:showPercent val="0"/>
          <c:showBubbleSize val="0"/>
          <c:showLeaderLines val="0"/>
        </c:dLbls>
      </c:pie3DChart>
      <c:spPr>
        <a:noFill/>
        <a:ln>
          <a:noFill/>
        </a:ln>
        <a:effectLst/>
      </c:spPr>
    </c:plotArea>
    <c:legend>
      <c:legendPos val="r"/>
      <c:layout>
        <c:manualLayout>
          <c:xMode val="edge"/>
          <c:yMode val="edge"/>
          <c:x val="0.8037450424330761"/>
          <c:y val="0.16944519866051228"/>
          <c:w val="0.16809760410964672"/>
          <c:h val="0.18971464991833864"/>
        </c:manualLayout>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[Ass_1.xlsx]Ass_3!PivotTable3</c:name>
    <c:fmtId val="3"/>
  </c:pivotSource>
  <c:chart>
    <c:title>
      <c:tx>
        <c:rich>
          <a:bodyPr rot="0" spcFirstLastPara="1" vertOverflow="ellipsis" vert="horz" wrap="square" anchor="ctr" anchorCtr="1"/>
          <a:lstStyle/>
          <a:p>
            <a:pPr>
              <a:defRPr sz="1400" b="0" i="0" u="sng" strike="noStrike" kern="1200" spc="0" baseline="0">
                <a:solidFill>
                  <a:schemeClr val="tx1">
                    <a:lumMod val="65000"/>
                    <a:lumOff val="35000"/>
                  </a:schemeClr>
                </a:solidFill>
                <a:latin typeface="+mn-lt"/>
                <a:ea typeface="+mn-ea"/>
                <a:cs typeface="+mn-cs"/>
              </a:defRPr>
            </a:pPr>
            <a:r>
              <a:rPr lang="en-US" b="1" i="0" u="sng">
                <a:solidFill>
                  <a:schemeClr val="tx1"/>
                </a:solidFill>
              </a:rPr>
              <a:t>Sales</a:t>
            </a:r>
            <a:r>
              <a:rPr lang="en-US" b="1" i="0" u="sng" baseline="0">
                <a:solidFill>
                  <a:schemeClr val="tx1"/>
                </a:solidFill>
              </a:rPr>
              <a:t> Trand Over Time</a:t>
            </a:r>
            <a:endParaRPr lang="en-US" b="1" i="0" u="sng">
              <a:solidFill>
                <a:schemeClr val="tx1"/>
              </a:solidFill>
            </a:endParaRPr>
          </a:p>
        </c:rich>
      </c:tx>
      <c:overlay val="0"/>
      <c:spPr>
        <a:noFill/>
        <a:ln>
          <a:noFill/>
        </a:ln>
        <a:effectLst/>
      </c:spPr>
      <c:txPr>
        <a:bodyPr rot="0" spcFirstLastPara="1" vertOverflow="ellipsis" vert="horz" wrap="square" anchor="ctr" anchorCtr="1"/>
        <a:lstStyle/>
        <a:p>
          <a:pPr>
            <a:defRPr sz="1400" b="0"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Ass_3!$B$22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Ass_3!$A$23:$A$73</c:f>
              <c:strCache>
                <c:ptCount val="50"/>
                <c:pt idx="0">
                  <c:v>2025-01-01</c:v>
                </c:pt>
                <c:pt idx="1">
                  <c:v>2025-01-02</c:v>
                </c:pt>
                <c:pt idx="2">
                  <c:v>2025-01-03</c:v>
                </c:pt>
                <c:pt idx="3">
                  <c:v>2025-01-04</c:v>
                </c:pt>
                <c:pt idx="4">
                  <c:v>2025-01-05</c:v>
                </c:pt>
                <c:pt idx="5">
                  <c:v>2025-01-06</c:v>
                </c:pt>
                <c:pt idx="6">
                  <c:v>2025-01-07</c:v>
                </c:pt>
                <c:pt idx="7">
                  <c:v>2025-01-08</c:v>
                </c:pt>
                <c:pt idx="8">
                  <c:v>2025-01-09</c:v>
                </c:pt>
                <c:pt idx="9">
                  <c:v>2025-01-10</c:v>
                </c:pt>
                <c:pt idx="10">
                  <c:v>2025-01-11</c:v>
                </c:pt>
                <c:pt idx="11">
                  <c:v>2025-01-12</c:v>
                </c:pt>
                <c:pt idx="12">
                  <c:v>2025-01-13</c:v>
                </c:pt>
                <c:pt idx="13">
                  <c:v>2025-01-14</c:v>
                </c:pt>
                <c:pt idx="14">
                  <c:v>2025-01-15</c:v>
                </c:pt>
                <c:pt idx="15">
                  <c:v>2025-01-16</c:v>
                </c:pt>
                <c:pt idx="16">
                  <c:v>2025-01-17</c:v>
                </c:pt>
                <c:pt idx="17">
                  <c:v>2025-01-18</c:v>
                </c:pt>
                <c:pt idx="18">
                  <c:v>2025-01-19</c:v>
                </c:pt>
                <c:pt idx="19">
                  <c:v>2025-01-20</c:v>
                </c:pt>
                <c:pt idx="20">
                  <c:v>2025-01-21</c:v>
                </c:pt>
                <c:pt idx="21">
                  <c:v>2025-01-22</c:v>
                </c:pt>
                <c:pt idx="22">
                  <c:v>2025-01-23</c:v>
                </c:pt>
                <c:pt idx="23">
                  <c:v>2025-01-24</c:v>
                </c:pt>
                <c:pt idx="24">
                  <c:v>2025-01-25</c:v>
                </c:pt>
                <c:pt idx="25">
                  <c:v>2025-01-26</c:v>
                </c:pt>
                <c:pt idx="26">
                  <c:v>2025-01-27</c:v>
                </c:pt>
                <c:pt idx="27">
                  <c:v>2025-01-28</c:v>
                </c:pt>
                <c:pt idx="28">
                  <c:v>2025-01-29</c:v>
                </c:pt>
                <c:pt idx="29">
                  <c:v>2025-01-30</c:v>
                </c:pt>
                <c:pt idx="30">
                  <c:v>2025-01-31</c:v>
                </c:pt>
                <c:pt idx="31">
                  <c:v>2025-02-01</c:v>
                </c:pt>
                <c:pt idx="32">
                  <c:v>2025-02-02</c:v>
                </c:pt>
                <c:pt idx="33">
                  <c:v>2025-02-03</c:v>
                </c:pt>
                <c:pt idx="34">
                  <c:v>2025-02-04</c:v>
                </c:pt>
                <c:pt idx="35">
                  <c:v>2025-02-05</c:v>
                </c:pt>
                <c:pt idx="36">
                  <c:v>2025-02-06</c:v>
                </c:pt>
                <c:pt idx="37">
                  <c:v>2025-02-07</c:v>
                </c:pt>
                <c:pt idx="38">
                  <c:v>2025-02-08</c:v>
                </c:pt>
                <c:pt idx="39">
                  <c:v>2025-02-09</c:v>
                </c:pt>
                <c:pt idx="40">
                  <c:v>2025-02-10</c:v>
                </c:pt>
                <c:pt idx="41">
                  <c:v>2025-02-11</c:v>
                </c:pt>
                <c:pt idx="42">
                  <c:v>2025-02-12</c:v>
                </c:pt>
                <c:pt idx="43">
                  <c:v>2025-02-13</c:v>
                </c:pt>
                <c:pt idx="44">
                  <c:v>2025-02-14</c:v>
                </c:pt>
                <c:pt idx="45">
                  <c:v>2025-02-15</c:v>
                </c:pt>
                <c:pt idx="46">
                  <c:v>2025-02-16</c:v>
                </c:pt>
                <c:pt idx="47">
                  <c:v>2025-02-17</c:v>
                </c:pt>
                <c:pt idx="48">
                  <c:v>2025-02-18</c:v>
                </c:pt>
                <c:pt idx="49">
                  <c:v>2025-02-19</c:v>
                </c:pt>
              </c:strCache>
            </c:strRef>
          </c:cat>
          <c:val>
            <c:numRef>
              <c:f>Ass_3!$B$23:$B$73</c:f>
              <c:numCache>
                <c:formatCode>General</c:formatCode>
                <c:ptCount val="50"/>
                <c:pt idx="0">
                  <c:v>1500</c:v>
                </c:pt>
                <c:pt idx="1">
                  <c:v>800</c:v>
                </c:pt>
                <c:pt idx="2">
                  <c:v>1200</c:v>
                </c:pt>
                <c:pt idx="3">
                  <c:v>900</c:v>
                </c:pt>
                <c:pt idx="4">
                  <c:v>700</c:v>
                </c:pt>
                <c:pt idx="5">
                  <c:v>500</c:v>
                </c:pt>
                <c:pt idx="6">
                  <c:v>400</c:v>
                </c:pt>
                <c:pt idx="7">
                  <c:v>600</c:v>
                </c:pt>
                <c:pt idx="8">
                  <c:v>300</c:v>
                </c:pt>
                <c:pt idx="9">
                  <c:v>2000</c:v>
                </c:pt>
                <c:pt idx="10">
                  <c:v>1500</c:v>
                </c:pt>
                <c:pt idx="11">
                  <c:v>800</c:v>
                </c:pt>
                <c:pt idx="12">
                  <c:v>1200</c:v>
                </c:pt>
                <c:pt idx="13">
                  <c:v>900</c:v>
                </c:pt>
                <c:pt idx="14">
                  <c:v>700</c:v>
                </c:pt>
                <c:pt idx="15">
                  <c:v>500</c:v>
                </c:pt>
                <c:pt idx="16">
                  <c:v>400</c:v>
                </c:pt>
                <c:pt idx="17">
                  <c:v>600</c:v>
                </c:pt>
                <c:pt idx="18">
                  <c:v>300</c:v>
                </c:pt>
                <c:pt idx="19">
                  <c:v>2000</c:v>
                </c:pt>
                <c:pt idx="20">
                  <c:v>1500</c:v>
                </c:pt>
                <c:pt idx="21">
                  <c:v>800</c:v>
                </c:pt>
                <c:pt idx="22">
                  <c:v>1200</c:v>
                </c:pt>
                <c:pt idx="23">
                  <c:v>900</c:v>
                </c:pt>
                <c:pt idx="24">
                  <c:v>700</c:v>
                </c:pt>
                <c:pt idx="25">
                  <c:v>500</c:v>
                </c:pt>
                <c:pt idx="26">
                  <c:v>400</c:v>
                </c:pt>
                <c:pt idx="27">
                  <c:v>600</c:v>
                </c:pt>
                <c:pt idx="28">
                  <c:v>300</c:v>
                </c:pt>
                <c:pt idx="29">
                  <c:v>2000</c:v>
                </c:pt>
                <c:pt idx="30">
                  <c:v>1500</c:v>
                </c:pt>
                <c:pt idx="31">
                  <c:v>800</c:v>
                </c:pt>
                <c:pt idx="32">
                  <c:v>1200</c:v>
                </c:pt>
                <c:pt idx="33">
                  <c:v>900</c:v>
                </c:pt>
                <c:pt idx="34">
                  <c:v>700</c:v>
                </c:pt>
                <c:pt idx="35">
                  <c:v>500</c:v>
                </c:pt>
                <c:pt idx="36">
                  <c:v>400</c:v>
                </c:pt>
                <c:pt idx="37">
                  <c:v>600</c:v>
                </c:pt>
                <c:pt idx="38">
                  <c:v>300</c:v>
                </c:pt>
                <c:pt idx="39">
                  <c:v>2000</c:v>
                </c:pt>
                <c:pt idx="40">
                  <c:v>1500</c:v>
                </c:pt>
                <c:pt idx="41">
                  <c:v>800</c:v>
                </c:pt>
                <c:pt idx="42">
                  <c:v>1200</c:v>
                </c:pt>
                <c:pt idx="43">
                  <c:v>900</c:v>
                </c:pt>
                <c:pt idx="44">
                  <c:v>700</c:v>
                </c:pt>
                <c:pt idx="45">
                  <c:v>500</c:v>
                </c:pt>
                <c:pt idx="46">
                  <c:v>400</c:v>
                </c:pt>
                <c:pt idx="47">
                  <c:v>600</c:v>
                </c:pt>
                <c:pt idx="48">
                  <c:v>300</c:v>
                </c:pt>
                <c:pt idx="49">
                  <c:v>2000</c:v>
                </c:pt>
              </c:numCache>
            </c:numRef>
          </c:val>
          <c:smooth val="0"/>
          <c:extLst>
            <c:ext xmlns:c16="http://schemas.microsoft.com/office/drawing/2014/chart" uri="{C3380CC4-5D6E-409C-BE32-E72D297353CC}">
              <c16:uniqueId val="{00000000-DB93-4F97-9A90-90ECA7D919A5}"/>
            </c:ext>
          </c:extLst>
        </c:ser>
        <c:dLbls>
          <c:showLegendKey val="0"/>
          <c:showVal val="0"/>
          <c:showCatName val="0"/>
          <c:showSerName val="0"/>
          <c:showPercent val="0"/>
          <c:showBubbleSize val="0"/>
        </c:dLbls>
        <c:marker val="1"/>
        <c:smooth val="0"/>
        <c:axId val="322065168"/>
        <c:axId val="337249280"/>
      </c:lineChart>
      <c:catAx>
        <c:axId val="322065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337249280"/>
        <c:crosses val="autoZero"/>
        <c:auto val="1"/>
        <c:lblAlgn val="ctr"/>
        <c:lblOffset val="100"/>
        <c:noMultiLvlLbl val="0"/>
      </c:catAx>
      <c:valAx>
        <c:axId val="33724928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322065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ysClr val="windowText" lastClr="000000"/>
                </a:solidFill>
              </a:rPr>
              <a:t>Sales V/S Sales Tax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6469816272965882E-2"/>
          <c:y val="0.13484107579462104"/>
          <c:w val="0.86486351706036746"/>
          <c:h val="0.75432653742243094"/>
        </c:manualLayout>
      </c:layout>
      <c:scatterChart>
        <c:scatterStyle val="lineMarker"/>
        <c:varyColors val="0"/>
        <c:ser>
          <c:idx val="0"/>
          <c:order val="0"/>
          <c:tx>
            <c:strRef>
              <c:f>Ass_1!$M$1</c:f>
              <c:strCache>
                <c:ptCount val="1"/>
                <c:pt idx="0">
                  <c:v>Sales Tax 10%</c:v>
                </c:pt>
              </c:strCache>
            </c:strRef>
          </c:tx>
          <c:spPr>
            <a:ln w="28575" cap="rnd">
              <a:no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Ass_1!$E$2:$E$51</c:f>
              <c:numCache>
                <c:formatCode>General</c:formatCode>
                <c:ptCount val="50"/>
                <c:pt idx="0">
                  <c:v>2000</c:v>
                </c:pt>
                <c:pt idx="1">
                  <c:v>2000</c:v>
                </c:pt>
                <c:pt idx="2">
                  <c:v>2000</c:v>
                </c:pt>
                <c:pt idx="3">
                  <c:v>2000</c:v>
                </c:pt>
                <c:pt idx="4">
                  <c:v>2000</c:v>
                </c:pt>
                <c:pt idx="5">
                  <c:v>1500</c:v>
                </c:pt>
                <c:pt idx="6">
                  <c:v>1500</c:v>
                </c:pt>
                <c:pt idx="7">
                  <c:v>1500</c:v>
                </c:pt>
                <c:pt idx="8">
                  <c:v>1500</c:v>
                </c:pt>
                <c:pt idx="9">
                  <c:v>1500</c:v>
                </c:pt>
                <c:pt idx="10">
                  <c:v>1200</c:v>
                </c:pt>
                <c:pt idx="11">
                  <c:v>1200</c:v>
                </c:pt>
                <c:pt idx="12">
                  <c:v>1200</c:v>
                </c:pt>
                <c:pt idx="13">
                  <c:v>1200</c:v>
                </c:pt>
                <c:pt idx="14">
                  <c:v>1200</c:v>
                </c:pt>
                <c:pt idx="15">
                  <c:v>900</c:v>
                </c:pt>
                <c:pt idx="16">
                  <c:v>900</c:v>
                </c:pt>
                <c:pt idx="17">
                  <c:v>900</c:v>
                </c:pt>
                <c:pt idx="18">
                  <c:v>900</c:v>
                </c:pt>
                <c:pt idx="19">
                  <c:v>900</c:v>
                </c:pt>
                <c:pt idx="20">
                  <c:v>800</c:v>
                </c:pt>
                <c:pt idx="21">
                  <c:v>800</c:v>
                </c:pt>
                <c:pt idx="22">
                  <c:v>800</c:v>
                </c:pt>
                <c:pt idx="23">
                  <c:v>800</c:v>
                </c:pt>
                <c:pt idx="24">
                  <c:v>800</c:v>
                </c:pt>
                <c:pt idx="25">
                  <c:v>700</c:v>
                </c:pt>
                <c:pt idx="26">
                  <c:v>700</c:v>
                </c:pt>
                <c:pt idx="27">
                  <c:v>700</c:v>
                </c:pt>
                <c:pt idx="28">
                  <c:v>700</c:v>
                </c:pt>
                <c:pt idx="29">
                  <c:v>700</c:v>
                </c:pt>
                <c:pt idx="30">
                  <c:v>600</c:v>
                </c:pt>
                <c:pt idx="31">
                  <c:v>600</c:v>
                </c:pt>
                <c:pt idx="32">
                  <c:v>600</c:v>
                </c:pt>
                <c:pt idx="33">
                  <c:v>600</c:v>
                </c:pt>
                <c:pt idx="34">
                  <c:v>600</c:v>
                </c:pt>
                <c:pt idx="35">
                  <c:v>500</c:v>
                </c:pt>
                <c:pt idx="36">
                  <c:v>500</c:v>
                </c:pt>
                <c:pt idx="37">
                  <c:v>500</c:v>
                </c:pt>
                <c:pt idx="38">
                  <c:v>500</c:v>
                </c:pt>
                <c:pt idx="39">
                  <c:v>500</c:v>
                </c:pt>
                <c:pt idx="40">
                  <c:v>400</c:v>
                </c:pt>
                <c:pt idx="41">
                  <c:v>400</c:v>
                </c:pt>
                <c:pt idx="42">
                  <c:v>400</c:v>
                </c:pt>
                <c:pt idx="43">
                  <c:v>400</c:v>
                </c:pt>
                <c:pt idx="44">
                  <c:v>400</c:v>
                </c:pt>
                <c:pt idx="45">
                  <c:v>300</c:v>
                </c:pt>
                <c:pt idx="46">
                  <c:v>300</c:v>
                </c:pt>
                <c:pt idx="47">
                  <c:v>300</c:v>
                </c:pt>
                <c:pt idx="48">
                  <c:v>300</c:v>
                </c:pt>
                <c:pt idx="49">
                  <c:v>300</c:v>
                </c:pt>
              </c:numCache>
            </c:numRef>
          </c:xVal>
          <c:yVal>
            <c:numRef>
              <c:f>Ass_1!$M$2:$M$51</c:f>
              <c:numCache>
                <c:formatCode>General</c:formatCode>
                <c:ptCount val="50"/>
                <c:pt idx="0">
                  <c:v>200</c:v>
                </c:pt>
                <c:pt idx="1">
                  <c:v>200</c:v>
                </c:pt>
                <c:pt idx="2">
                  <c:v>200</c:v>
                </c:pt>
                <c:pt idx="3">
                  <c:v>200</c:v>
                </c:pt>
                <c:pt idx="4">
                  <c:v>200</c:v>
                </c:pt>
                <c:pt idx="5">
                  <c:v>150</c:v>
                </c:pt>
                <c:pt idx="6">
                  <c:v>150</c:v>
                </c:pt>
                <c:pt idx="7">
                  <c:v>150</c:v>
                </c:pt>
                <c:pt idx="8">
                  <c:v>150</c:v>
                </c:pt>
                <c:pt idx="9">
                  <c:v>150</c:v>
                </c:pt>
                <c:pt idx="10">
                  <c:v>120</c:v>
                </c:pt>
                <c:pt idx="11">
                  <c:v>120</c:v>
                </c:pt>
                <c:pt idx="12">
                  <c:v>120</c:v>
                </c:pt>
                <c:pt idx="13">
                  <c:v>120</c:v>
                </c:pt>
                <c:pt idx="14">
                  <c:v>120</c:v>
                </c:pt>
                <c:pt idx="15">
                  <c:v>90</c:v>
                </c:pt>
                <c:pt idx="16">
                  <c:v>90</c:v>
                </c:pt>
                <c:pt idx="17">
                  <c:v>90</c:v>
                </c:pt>
                <c:pt idx="18">
                  <c:v>90</c:v>
                </c:pt>
                <c:pt idx="19">
                  <c:v>90</c:v>
                </c:pt>
                <c:pt idx="20">
                  <c:v>80</c:v>
                </c:pt>
                <c:pt idx="21">
                  <c:v>80</c:v>
                </c:pt>
                <c:pt idx="22">
                  <c:v>80</c:v>
                </c:pt>
                <c:pt idx="23">
                  <c:v>80</c:v>
                </c:pt>
                <c:pt idx="24">
                  <c:v>80</c:v>
                </c:pt>
                <c:pt idx="25">
                  <c:v>70</c:v>
                </c:pt>
                <c:pt idx="26">
                  <c:v>70</c:v>
                </c:pt>
                <c:pt idx="27">
                  <c:v>70</c:v>
                </c:pt>
                <c:pt idx="28">
                  <c:v>70</c:v>
                </c:pt>
                <c:pt idx="29">
                  <c:v>70</c:v>
                </c:pt>
                <c:pt idx="30">
                  <c:v>60</c:v>
                </c:pt>
                <c:pt idx="31">
                  <c:v>60</c:v>
                </c:pt>
                <c:pt idx="32">
                  <c:v>60</c:v>
                </c:pt>
                <c:pt idx="33">
                  <c:v>60</c:v>
                </c:pt>
                <c:pt idx="34">
                  <c:v>60</c:v>
                </c:pt>
                <c:pt idx="35">
                  <c:v>50</c:v>
                </c:pt>
                <c:pt idx="36">
                  <c:v>50</c:v>
                </c:pt>
                <c:pt idx="37">
                  <c:v>50</c:v>
                </c:pt>
                <c:pt idx="38">
                  <c:v>50</c:v>
                </c:pt>
                <c:pt idx="39">
                  <c:v>50</c:v>
                </c:pt>
                <c:pt idx="40">
                  <c:v>40</c:v>
                </c:pt>
                <c:pt idx="41">
                  <c:v>40</c:v>
                </c:pt>
                <c:pt idx="42">
                  <c:v>40</c:v>
                </c:pt>
                <c:pt idx="43">
                  <c:v>40</c:v>
                </c:pt>
                <c:pt idx="44">
                  <c:v>40</c:v>
                </c:pt>
                <c:pt idx="45">
                  <c:v>30</c:v>
                </c:pt>
                <c:pt idx="46">
                  <c:v>30</c:v>
                </c:pt>
                <c:pt idx="47">
                  <c:v>30</c:v>
                </c:pt>
                <c:pt idx="48">
                  <c:v>30</c:v>
                </c:pt>
                <c:pt idx="49">
                  <c:v>30</c:v>
                </c:pt>
              </c:numCache>
            </c:numRef>
          </c:yVal>
          <c:smooth val="0"/>
          <c:extLst>
            <c:ext xmlns:c16="http://schemas.microsoft.com/office/drawing/2014/chart" uri="{C3380CC4-5D6E-409C-BE32-E72D297353CC}">
              <c16:uniqueId val="{00000000-0B55-43BC-9847-8F1195C77DF9}"/>
            </c:ext>
          </c:extLst>
        </c:ser>
        <c:dLbls>
          <c:dLblPos val="t"/>
          <c:showLegendKey val="0"/>
          <c:showVal val="1"/>
          <c:showCatName val="0"/>
          <c:showSerName val="0"/>
          <c:showPercent val="0"/>
          <c:showBubbleSize val="0"/>
        </c:dLbls>
        <c:axId val="337259360"/>
        <c:axId val="337260800"/>
      </c:scatterChart>
      <c:valAx>
        <c:axId val="33725936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337260800"/>
        <c:crosses val="autoZero"/>
        <c:crossBetween val="midCat"/>
      </c:valAx>
      <c:valAx>
        <c:axId val="337260800"/>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3372593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u="sng">
                <a:solidFill>
                  <a:sysClr val="windowText" lastClr="000000"/>
                </a:solidFill>
              </a:rPr>
              <a:t>Sales</a:t>
            </a:r>
            <a:r>
              <a:rPr lang="en-IN" b="1" u="sng" baseline="0">
                <a:solidFill>
                  <a:sysClr val="windowText" lastClr="000000"/>
                </a:solidFill>
              </a:rPr>
              <a:t> and Revnue</a:t>
            </a:r>
            <a:endParaRPr lang="en-IN" b="1" u="sng">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lotArea>
      <c:layout>
        <c:manualLayout>
          <c:layoutTarget val="inner"/>
          <c:xMode val="edge"/>
          <c:yMode val="edge"/>
          <c:x val="8.9136482939632541E-2"/>
          <c:y val="0.23189814814814816"/>
          <c:w val="0.87458573928258965"/>
          <c:h val="0.61498432487605714"/>
        </c:manualLayout>
      </c:layout>
      <c:barChart>
        <c:barDir val="col"/>
        <c:grouping val="clustered"/>
        <c:varyColors val="0"/>
        <c:ser>
          <c:idx val="0"/>
          <c:order val="0"/>
          <c:tx>
            <c:strRef>
              <c:f>Ass_1!$E$1</c:f>
              <c:strCache>
                <c:ptCount val="1"/>
                <c:pt idx="0">
                  <c:v>Sales ($)</c:v>
                </c:pt>
              </c:strCache>
            </c:strRef>
          </c:tx>
          <c:spPr>
            <a:solidFill>
              <a:schemeClr val="accent1"/>
            </a:solidFill>
            <a:ln>
              <a:noFill/>
            </a:ln>
            <a:effectLst/>
          </c:spPr>
          <c:invertIfNegative val="0"/>
          <c:val>
            <c:numRef>
              <c:f>Ass_1!$E$2:$E$51</c:f>
              <c:numCache>
                <c:formatCode>General</c:formatCode>
                <c:ptCount val="50"/>
                <c:pt idx="0">
                  <c:v>2000</c:v>
                </c:pt>
                <c:pt idx="1">
                  <c:v>2000</c:v>
                </c:pt>
                <c:pt idx="2">
                  <c:v>2000</c:v>
                </c:pt>
                <c:pt idx="3">
                  <c:v>2000</c:v>
                </c:pt>
                <c:pt idx="4">
                  <c:v>2000</c:v>
                </c:pt>
                <c:pt idx="5">
                  <c:v>1500</c:v>
                </c:pt>
                <c:pt idx="6">
                  <c:v>1500</c:v>
                </c:pt>
                <c:pt idx="7">
                  <c:v>1500</c:v>
                </c:pt>
                <c:pt idx="8">
                  <c:v>1500</c:v>
                </c:pt>
                <c:pt idx="9">
                  <c:v>1500</c:v>
                </c:pt>
                <c:pt idx="10">
                  <c:v>1200</c:v>
                </c:pt>
                <c:pt idx="11">
                  <c:v>1200</c:v>
                </c:pt>
                <c:pt idx="12">
                  <c:v>1200</c:v>
                </c:pt>
                <c:pt idx="13">
                  <c:v>1200</c:v>
                </c:pt>
                <c:pt idx="14">
                  <c:v>1200</c:v>
                </c:pt>
                <c:pt idx="15">
                  <c:v>900</c:v>
                </c:pt>
                <c:pt idx="16">
                  <c:v>900</c:v>
                </c:pt>
                <c:pt idx="17">
                  <c:v>900</c:v>
                </c:pt>
                <c:pt idx="18">
                  <c:v>900</c:v>
                </c:pt>
                <c:pt idx="19">
                  <c:v>900</c:v>
                </c:pt>
                <c:pt idx="20">
                  <c:v>800</c:v>
                </c:pt>
                <c:pt idx="21">
                  <c:v>800</c:v>
                </c:pt>
                <c:pt idx="22">
                  <c:v>800</c:v>
                </c:pt>
                <c:pt idx="23">
                  <c:v>800</c:v>
                </c:pt>
                <c:pt idx="24">
                  <c:v>800</c:v>
                </c:pt>
                <c:pt idx="25">
                  <c:v>700</c:v>
                </c:pt>
                <c:pt idx="26">
                  <c:v>700</c:v>
                </c:pt>
                <c:pt idx="27">
                  <c:v>700</c:v>
                </c:pt>
                <c:pt idx="28">
                  <c:v>700</c:v>
                </c:pt>
                <c:pt idx="29">
                  <c:v>700</c:v>
                </c:pt>
                <c:pt idx="30">
                  <c:v>600</c:v>
                </c:pt>
                <c:pt idx="31">
                  <c:v>600</c:v>
                </c:pt>
                <c:pt idx="32">
                  <c:v>600</c:v>
                </c:pt>
                <c:pt idx="33">
                  <c:v>600</c:v>
                </c:pt>
                <c:pt idx="34">
                  <c:v>600</c:v>
                </c:pt>
                <c:pt idx="35">
                  <c:v>500</c:v>
                </c:pt>
                <c:pt idx="36">
                  <c:v>500</c:v>
                </c:pt>
                <c:pt idx="37">
                  <c:v>500</c:v>
                </c:pt>
                <c:pt idx="38">
                  <c:v>500</c:v>
                </c:pt>
                <c:pt idx="39">
                  <c:v>500</c:v>
                </c:pt>
                <c:pt idx="40">
                  <c:v>400</c:v>
                </c:pt>
                <c:pt idx="41">
                  <c:v>400</c:v>
                </c:pt>
                <c:pt idx="42">
                  <c:v>400</c:v>
                </c:pt>
                <c:pt idx="43">
                  <c:v>400</c:v>
                </c:pt>
                <c:pt idx="44">
                  <c:v>400</c:v>
                </c:pt>
                <c:pt idx="45">
                  <c:v>300</c:v>
                </c:pt>
                <c:pt idx="46">
                  <c:v>300</c:v>
                </c:pt>
                <c:pt idx="47">
                  <c:v>300</c:v>
                </c:pt>
                <c:pt idx="48">
                  <c:v>300</c:v>
                </c:pt>
                <c:pt idx="49">
                  <c:v>300</c:v>
                </c:pt>
              </c:numCache>
            </c:numRef>
          </c:val>
          <c:extLst>
            <c:ext xmlns:c16="http://schemas.microsoft.com/office/drawing/2014/chart" uri="{C3380CC4-5D6E-409C-BE32-E72D297353CC}">
              <c16:uniqueId val="{00000000-1F83-4997-AC91-9BB58841F86F}"/>
            </c:ext>
          </c:extLst>
        </c:ser>
        <c:dLbls>
          <c:showLegendKey val="0"/>
          <c:showVal val="0"/>
          <c:showCatName val="0"/>
          <c:showSerName val="0"/>
          <c:showPercent val="0"/>
          <c:showBubbleSize val="0"/>
        </c:dLbls>
        <c:gapWidth val="150"/>
        <c:axId val="310807808"/>
        <c:axId val="310805408"/>
      </c:barChart>
      <c:lineChart>
        <c:grouping val="standard"/>
        <c:varyColors val="0"/>
        <c:ser>
          <c:idx val="1"/>
          <c:order val="1"/>
          <c:tx>
            <c:strRef>
              <c:f>Ass_1!$N$1</c:f>
              <c:strCache>
                <c:ptCount val="1"/>
                <c:pt idx="0">
                  <c:v>Total Revenue</c:v>
                </c:pt>
              </c:strCache>
            </c:strRef>
          </c:tx>
          <c:spPr>
            <a:ln w="28575" cap="rnd">
              <a:solidFill>
                <a:schemeClr val="accent2"/>
              </a:solidFill>
              <a:round/>
            </a:ln>
            <a:effectLst/>
          </c:spPr>
          <c:marker>
            <c:symbol val="none"/>
          </c:marker>
          <c:val>
            <c:numRef>
              <c:f>Ass_1!$N$2:$N$51</c:f>
              <c:numCache>
                <c:formatCode>General</c:formatCode>
                <c:ptCount val="50"/>
                <c:pt idx="0">
                  <c:v>2200</c:v>
                </c:pt>
                <c:pt idx="1">
                  <c:v>2200</c:v>
                </c:pt>
                <c:pt idx="2">
                  <c:v>2200</c:v>
                </c:pt>
                <c:pt idx="3">
                  <c:v>2200</c:v>
                </c:pt>
                <c:pt idx="4">
                  <c:v>2200</c:v>
                </c:pt>
                <c:pt idx="5">
                  <c:v>1650</c:v>
                </c:pt>
                <c:pt idx="6">
                  <c:v>1650</c:v>
                </c:pt>
                <c:pt idx="7">
                  <c:v>1650</c:v>
                </c:pt>
                <c:pt idx="8">
                  <c:v>1650</c:v>
                </c:pt>
                <c:pt idx="9">
                  <c:v>1650</c:v>
                </c:pt>
                <c:pt idx="10">
                  <c:v>1320</c:v>
                </c:pt>
                <c:pt idx="11">
                  <c:v>1320</c:v>
                </c:pt>
                <c:pt idx="12">
                  <c:v>1320</c:v>
                </c:pt>
                <c:pt idx="13">
                  <c:v>1320</c:v>
                </c:pt>
                <c:pt idx="14">
                  <c:v>1320</c:v>
                </c:pt>
                <c:pt idx="15">
                  <c:v>990</c:v>
                </c:pt>
                <c:pt idx="16">
                  <c:v>990</c:v>
                </c:pt>
                <c:pt idx="17">
                  <c:v>990</c:v>
                </c:pt>
                <c:pt idx="18">
                  <c:v>990</c:v>
                </c:pt>
                <c:pt idx="19">
                  <c:v>990</c:v>
                </c:pt>
                <c:pt idx="20">
                  <c:v>880</c:v>
                </c:pt>
                <c:pt idx="21">
                  <c:v>880</c:v>
                </c:pt>
                <c:pt idx="22">
                  <c:v>880</c:v>
                </c:pt>
                <c:pt idx="23">
                  <c:v>880</c:v>
                </c:pt>
                <c:pt idx="24">
                  <c:v>880</c:v>
                </c:pt>
                <c:pt idx="25">
                  <c:v>770</c:v>
                </c:pt>
                <c:pt idx="26">
                  <c:v>770</c:v>
                </c:pt>
                <c:pt idx="27">
                  <c:v>770</c:v>
                </c:pt>
                <c:pt idx="28">
                  <c:v>770</c:v>
                </c:pt>
                <c:pt idx="29">
                  <c:v>770</c:v>
                </c:pt>
                <c:pt idx="30">
                  <c:v>660</c:v>
                </c:pt>
                <c:pt idx="31">
                  <c:v>660</c:v>
                </c:pt>
                <c:pt idx="32">
                  <c:v>660</c:v>
                </c:pt>
                <c:pt idx="33">
                  <c:v>660</c:v>
                </c:pt>
                <c:pt idx="34">
                  <c:v>660</c:v>
                </c:pt>
                <c:pt idx="35">
                  <c:v>550</c:v>
                </c:pt>
                <c:pt idx="36">
                  <c:v>550</c:v>
                </c:pt>
                <c:pt idx="37">
                  <c:v>550</c:v>
                </c:pt>
                <c:pt idx="38">
                  <c:v>550</c:v>
                </c:pt>
                <c:pt idx="39">
                  <c:v>550</c:v>
                </c:pt>
                <c:pt idx="40">
                  <c:v>440</c:v>
                </c:pt>
                <c:pt idx="41">
                  <c:v>440</c:v>
                </c:pt>
                <c:pt idx="42">
                  <c:v>440</c:v>
                </c:pt>
                <c:pt idx="43">
                  <c:v>440</c:v>
                </c:pt>
                <c:pt idx="44">
                  <c:v>440</c:v>
                </c:pt>
                <c:pt idx="45">
                  <c:v>330</c:v>
                </c:pt>
                <c:pt idx="46">
                  <c:v>330</c:v>
                </c:pt>
                <c:pt idx="47">
                  <c:v>330</c:v>
                </c:pt>
                <c:pt idx="48">
                  <c:v>330</c:v>
                </c:pt>
                <c:pt idx="49">
                  <c:v>330</c:v>
                </c:pt>
              </c:numCache>
            </c:numRef>
          </c:val>
          <c:smooth val="0"/>
          <c:extLst>
            <c:ext xmlns:c16="http://schemas.microsoft.com/office/drawing/2014/chart" uri="{C3380CC4-5D6E-409C-BE32-E72D297353CC}">
              <c16:uniqueId val="{00000001-1F83-4997-AC91-9BB58841F86F}"/>
            </c:ext>
          </c:extLst>
        </c:ser>
        <c:dLbls>
          <c:showLegendKey val="0"/>
          <c:showVal val="0"/>
          <c:showCatName val="0"/>
          <c:showSerName val="0"/>
          <c:showPercent val="0"/>
          <c:showBubbleSize val="0"/>
        </c:dLbls>
        <c:marker val="1"/>
        <c:smooth val="0"/>
        <c:axId val="310807808"/>
        <c:axId val="310805408"/>
      </c:lineChart>
      <c:catAx>
        <c:axId val="31080780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10805408"/>
        <c:crosses val="autoZero"/>
        <c:auto val="1"/>
        <c:lblAlgn val="ctr"/>
        <c:lblOffset val="100"/>
        <c:noMultiLvlLbl val="0"/>
      </c:catAx>
      <c:valAx>
        <c:axId val="3108054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310807808"/>
        <c:crosses val="autoZero"/>
        <c:crossBetween val="between"/>
      </c:valAx>
      <c:spPr>
        <a:noFill/>
        <a:ln>
          <a:noFill/>
        </a:ln>
        <a:effectLst/>
      </c:spPr>
    </c:plotArea>
    <c:legend>
      <c:legendPos val="b"/>
      <c:layout>
        <c:manualLayout>
          <c:xMode val="edge"/>
          <c:yMode val="edge"/>
          <c:x val="0.56773793660407834"/>
          <c:y val="0.13728582004172551"/>
          <c:w val="0.40298566525338181"/>
          <c:h val="7.211588935998385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[Ass_1.xlsx]Ass_4!PivotTable5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Povit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996140603392317"/>
          <c:y val="0.25258821813939925"/>
          <c:w val="0.57650043744531931"/>
          <c:h val="0.3676104549431321"/>
        </c:manualLayout>
      </c:layout>
      <c:barChart>
        <c:barDir val="col"/>
        <c:grouping val="clustered"/>
        <c:varyColors val="0"/>
        <c:ser>
          <c:idx val="0"/>
          <c:order val="0"/>
          <c:tx>
            <c:strRef>
              <c:f>Ass_4!$F$3</c:f>
              <c:strCache>
                <c:ptCount val="1"/>
                <c:pt idx="0">
                  <c:v>Sum of Total Revenue</c:v>
                </c:pt>
              </c:strCache>
            </c:strRef>
          </c:tx>
          <c:spPr>
            <a:solidFill>
              <a:schemeClr val="accent1"/>
            </a:solidFill>
            <a:ln>
              <a:noFill/>
            </a:ln>
            <a:effectLst/>
          </c:spPr>
          <c:invertIfNegative val="0"/>
          <c:cat>
            <c:strRef>
              <c:f>Ass_4!$E$4:$E$14</c:f>
              <c:strCache>
                <c:ptCount val="10"/>
                <c:pt idx="0">
                  <c:v>Air Conditioner</c:v>
                </c:pt>
                <c:pt idx="1">
                  <c:v>Blender</c:v>
                </c:pt>
                <c:pt idx="2">
                  <c:v>Camera</c:v>
                </c:pt>
                <c:pt idx="3">
                  <c:v>Laptop</c:v>
                </c:pt>
                <c:pt idx="4">
                  <c:v>Microwave</c:v>
                </c:pt>
                <c:pt idx="5">
                  <c:v>Refrigerator</c:v>
                </c:pt>
                <c:pt idx="6">
                  <c:v>Smartphone</c:v>
                </c:pt>
                <c:pt idx="7">
                  <c:v>Tablet</c:v>
                </c:pt>
                <c:pt idx="8">
                  <c:v>TV</c:v>
                </c:pt>
                <c:pt idx="9">
                  <c:v>Washing Machine</c:v>
                </c:pt>
              </c:strCache>
            </c:strRef>
          </c:cat>
          <c:val>
            <c:numRef>
              <c:f>Ass_4!$F$4:$F$14</c:f>
              <c:numCache>
                <c:formatCode>General</c:formatCode>
                <c:ptCount val="10"/>
                <c:pt idx="0">
                  <c:v>11000</c:v>
                </c:pt>
                <c:pt idx="1">
                  <c:v>1650</c:v>
                </c:pt>
                <c:pt idx="2">
                  <c:v>2200</c:v>
                </c:pt>
                <c:pt idx="3">
                  <c:v>8250</c:v>
                </c:pt>
                <c:pt idx="4">
                  <c:v>2750</c:v>
                </c:pt>
                <c:pt idx="5">
                  <c:v>6600</c:v>
                </c:pt>
                <c:pt idx="6">
                  <c:v>4400</c:v>
                </c:pt>
                <c:pt idx="7">
                  <c:v>3300</c:v>
                </c:pt>
                <c:pt idx="8">
                  <c:v>4950</c:v>
                </c:pt>
                <c:pt idx="9">
                  <c:v>3850</c:v>
                </c:pt>
              </c:numCache>
            </c:numRef>
          </c:val>
          <c:extLst>
            <c:ext xmlns:c16="http://schemas.microsoft.com/office/drawing/2014/chart" uri="{C3380CC4-5D6E-409C-BE32-E72D297353CC}">
              <c16:uniqueId val="{00000000-CCA0-4A6E-93E2-6970E3DA810C}"/>
            </c:ext>
          </c:extLst>
        </c:ser>
        <c:ser>
          <c:idx val="1"/>
          <c:order val="1"/>
          <c:tx>
            <c:strRef>
              <c:f>Ass_4!$G$3</c:f>
              <c:strCache>
                <c:ptCount val="1"/>
                <c:pt idx="0">
                  <c:v>Sum of Sales Tax 10%</c:v>
                </c:pt>
              </c:strCache>
            </c:strRef>
          </c:tx>
          <c:spPr>
            <a:solidFill>
              <a:schemeClr val="accent2"/>
            </a:solidFill>
            <a:ln>
              <a:noFill/>
            </a:ln>
            <a:effectLst/>
          </c:spPr>
          <c:invertIfNegative val="0"/>
          <c:cat>
            <c:strRef>
              <c:f>Ass_4!$E$4:$E$14</c:f>
              <c:strCache>
                <c:ptCount val="10"/>
                <c:pt idx="0">
                  <c:v>Air Conditioner</c:v>
                </c:pt>
                <c:pt idx="1">
                  <c:v>Blender</c:v>
                </c:pt>
                <c:pt idx="2">
                  <c:v>Camera</c:v>
                </c:pt>
                <c:pt idx="3">
                  <c:v>Laptop</c:v>
                </c:pt>
                <c:pt idx="4">
                  <c:v>Microwave</c:v>
                </c:pt>
                <c:pt idx="5">
                  <c:v>Refrigerator</c:v>
                </c:pt>
                <c:pt idx="6">
                  <c:v>Smartphone</c:v>
                </c:pt>
                <c:pt idx="7">
                  <c:v>Tablet</c:v>
                </c:pt>
                <c:pt idx="8">
                  <c:v>TV</c:v>
                </c:pt>
                <c:pt idx="9">
                  <c:v>Washing Machine</c:v>
                </c:pt>
              </c:strCache>
            </c:strRef>
          </c:cat>
          <c:val>
            <c:numRef>
              <c:f>Ass_4!$G$4:$G$14</c:f>
              <c:numCache>
                <c:formatCode>General</c:formatCode>
                <c:ptCount val="10"/>
                <c:pt idx="0">
                  <c:v>1000</c:v>
                </c:pt>
                <c:pt idx="1">
                  <c:v>150</c:v>
                </c:pt>
                <c:pt idx="2">
                  <c:v>200</c:v>
                </c:pt>
                <c:pt idx="3">
                  <c:v>750</c:v>
                </c:pt>
                <c:pt idx="4">
                  <c:v>250</c:v>
                </c:pt>
                <c:pt idx="5">
                  <c:v>600</c:v>
                </c:pt>
                <c:pt idx="6">
                  <c:v>400</c:v>
                </c:pt>
                <c:pt idx="7">
                  <c:v>300</c:v>
                </c:pt>
                <c:pt idx="8">
                  <c:v>450</c:v>
                </c:pt>
                <c:pt idx="9">
                  <c:v>350</c:v>
                </c:pt>
              </c:numCache>
            </c:numRef>
          </c:val>
          <c:extLst>
            <c:ext xmlns:c16="http://schemas.microsoft.com/office/drawing/2014/chart" uri="{C3380CC4-5D6E-409C-BE32-E72D297353CC}">
              <c16:uniqueId val="{00000001-CCA0-4A6E-93E2-6970E3DA810C}"/>
            </c:ext>
          </c:extLst>
        </c:ser>
        <c:ser>
          <c:idx val="2"/>
          <c:order val="2"/>
          <c:tx>
            <c:strRef>
              <c:f>Ass_4!$H$3</c:f>
              <c:strCache>
                <c:ptCount val="1"/>
                <c:pt idx="0">
                  <c:v>Sum of Sales ($)</c:v>
                </c:pt>
              </c:strCache>
            </c:strRef>
          </c:tx>
          <c:spPr>
            <a:solidFill>
              <a:schemeClr val="accent3"/>
            </a:solidFill>
            <a:ln>
              <a:noFill/>
            </a:ln>
            <a:effectLst/>
          </c:spPr>
          <c:invertIfNegative val="0"/>
          <c:cat>
            <c:strRef>
              <c:f>Ass_4!$E$4:$E$14</c:f>
              <c:strCache>
                <c:ptCount val="10"/>
                <c:pt idx="0">
                  <c:v>Air Conditioner</c:v>
                </c:pt>
                <c:pt idx="1">
                  <c:v>Blender</c:v>
                </c:pt>
                <c:pt idx="2">
                  <c:v>Camera</c:v>
                </c:pt>
                <c:pt idx="3">
                  <c:v>Laptop</c:v>
                </c:pt>
                <c:pt idx="4">
                  <c:v>Microwave</c:v>
                </c:pt>
                <c:pt idx="5">
                  <c:v>Refrigerator</c:v>
                </c:pt>
                <c:pt idx="6">
                  <c:v>Smartphone</c:v>
                </c:pt>
                <c:pt idx="7">
                  <c:v>Tablet</c:v>
                </c:pt>
                <c:pt idx="8">
                  <c:v>TV</c:v>
                </c:pt>
                <c:pt idx="9">
                  <c:v>Washing Machine</c:v>
                </c:pt>
              </c:strCache>
            </c:strRef>
          </c:cat>
          <c:val>
            <c:numRef>
              <c:f>Ass_4!$H$4:$H$14</c:f>
              <c:numCache>
                <c:formatCode>General</c:formatCode>
                <c:ptCount val="10"/>
                <c:pt idx="0">
                  <c:v>10000</c:v>
                </c:pt>
                <c:pt idx="1">
                  <c:v>1500</c:v>
                </c:pt>
                <c:pt idx="2">
                  <c:v>2000</c:v>
                </c:pt>
                <c:pt idx="3">
                  <c:v>7500</c:v>
                </c:pt>
                <c:pt idx="4">
                  <c:v>2500</c:v>
                </c:pt>
                <c:pt idx="5">
                  <c:v>6000</c:v>
                </c:pt>
                <c:pt idx="6">
                  <c:v>4000</c:v>
                </c:pt>
                <c:pt idx="7">
                  <c:v>3000</c:v>
                </c:pt>
                <c:pt idx="8">
                  <c:v>4500</c:v>
                </c:pt>
                <c:pt idx="9">
                  <c:v>3500</c:v>
                </c:pt>
              </c:numCache>
            </c:numRef>
          </c:val>
          <c:extLst>
            <c:ext xmlns:c16="http://schemas.microsoft.com/office/drawing/2014/chart" uri="{C3380CC4-5D6E-409C-BE32-E72D297353CC}">
              <c16:uniqueId val="{00000002-CCA0-4A6E-93E2-6970E3DA810C}"/>
            </c:ext>
          </c:extLst>
        </c:ser>
        <c:ser>
          <c:idx val="3"/>
          <c:order val="3"/>
          <c:tx>
            <c:strRef>
              <c:f>Ass_4!$I$3</c:f>
              <c:strCache>
                <c:ptCount val="1"/>
                <c:pt idx="0">
                  <c:v>Sum of Expenses</c:v>
                </c:pt>
              </c:strCache>
            </c:strRef>
          </c:tx>
          <c:spPr>
            <a:solidFill>
              <a:schemeClr val="accent4"/>
            </a:solidFill>
            <a:ln>
              <a:noFill/>
            </a:ln>
            <a:effectLst/>
          </c:spPr>
          <c:invertIfNegative val="0"/>
          <c:cat>
            <c:strRef>
              <c:f>Ass_4!$E$4:$E$14</c:f>
              <c:strCache>
                <c:ptCount val="10"/>
                <c:pt idx="0">
                  <c:v>Air Conditioner</c:v>
                </c:pt>
                <c:pt idx="1">
                  <c:v>Blender</c:v>
                </c:pt>
                <c:pt idx="2">
                  <c:v>Camera</c:v>
                </c:pt>
                <c:pt idx="3">
                  <c:v>Laptop</c:v>
                </c:pt>
                <c:pt idx="4">
                  <c:v>Microwave</c:v>
                </c:pt>
                <c:pt idx="5">
                  <c:v>Refrigerator</c:v>
                </c:pt>
                <c:pt idx="6">
                  <c:v>Smartphone</c:v>
                </c:pt>
                <c:pt idx="7">
                  <c:v>Tablet</c:v>
                </c:pt>
                <c:pt idx="8">
                  <c:v>TV</c:v>
                </c:pt>
                <c:pt idx="9">
                  <c:v>Washing Machine</c:v>
                </c:pt>
              </c:strCache>
            </c:strRef>
          </c:cat>
          <c:val>
            <c:numRef>
              <c:f>Ass_4!$I$4:$I$14</c:f>
              <c:numCache>
                <c:formatCode>General</c:formatCode>
                <c:ptCount val="10"/>
                <c:pt idx="0">
                  <c:v>2425</c:v>
                </c:pt>
                <c:pt idx="1">
                  <c:v>2327</c:v>
                </c:pt>
                <c:pt idx="2">
                  <c:v>1791</c:v>
                </c:pt>
                <c:pt idx="3">
                  <c:v>2237</c:v>
                </c:pt>
                <c:pt idx="4">
                  <c:v>2348</c:v>
                </c:pt>
                <c:pt idx="5">
                  <c:v>2060</c:v>
                </c:pt>
                <c:pt idx="6">
                  <c:v>1964</c:v>
                </c:pt>
                <c:pt idx="7">
                  <c:v>2209</c:v>
                </c:pt>
                <c:pt idx="8">
                  <c:v>2602</c:v>
                </c:pt>
                <c:pt idx="9">
                  <c:v>2445</c:v>
                </c:pt>
              </c:numCache>
            </c:numRef>
          </c:val>
          <c:extLst>
            <c:ext xmlns:c16="http://schemas.microsoft.com/office/drawing/2014/chart" uri="{C3380CC4-5D6E-409C-BE32-E72D297353CC}">
              <c16:uniqueId val="{00000004-CCA0-4A6E-93E2-6970E3DA810C}"/>
            </c:ext>
          </c:extLst>
        </c:ser>
        <c:dLbls>
          <c:showLegendKey val="0"/>
          <c:showVal val="0"/>
          <c:showCatName val="0"/>
          <c:showSerName val="0"/>
          <c:showPercent val="0"/>
          <c:showBubbleSize val="0"/>
        </c:dLbls>
        <c:gapWidth val="219"/>
        <c:overlap val="-27"/>
        <c:axId val="1043056160"/>
        <c:axId val="1043046992"/>
      </c:barChart>
      <c:catAx>
        <c:axId val="1043056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046992"/>
        <c:crosses val="autoZero"/>
        <c:auto val="1"/>
        <c:lblAlgn val="ctr"/>
        <c:lblOffset val="100"/>
        <c:noMultiLvlLbl val="0"/>
      </c:catAx>
      <c:valAx>
        <c:axId val="1043046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056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99060</xdr:colOff>
      <xdr:row>1</xdr:row>
      <xdr:rowOff>102870</xdr:rowOff>
    </xdr:from>
    <xdr:to>
      <xdr:col>8</xdr:col>
      <xdr:colOff>518160</xdr:colOff>
      <xdr:row>13</xdr:row>
      <xdr:rowOff>99060</xdr:rowOff>
    </xdr:to>
    <xdr:graphicFrame macro="">
      <xdr:nvGraphicFramePr>
        <xdr:cNvPr id="2" name="Chart 1">
          <a:extLst>
            <a:ext uri="{FF2B5EF4-FFF2-40B4-BE49-F238E27FC236}">
              <a16:creationId xmlns:a16="http://schemas.microsoft.com/office/drawing/2014/main" id="{56F0A7B6-4FF4-2434-997F-0CB57460E9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30480</xdr:colOff>
      <xdr:row>1</xdr:row>
      <xdr:rowOff>41910</xdr:rowOff>
    </xdr:from>
    <xdr:to>
      <xdr:col>16</xdr:col>
      <xdr:colOff>38100</xdr:colOff>
      <xdr:row>13</xdr:row>
      <xdr:rowOff>106680</xdr:rowOff>
    </xdr:to>
    <xdr:graphicFrame macro="">
      <xdr:nvGraphicFramePr>
        <xdr:cNvPr id="4" name="Chart 3">
          <a:extLst>
            <a:ext uri="{FF2B5EF4-FFF2-40B4-BE49-F238E27FC236}">
              <a16:creationId xmlns:a16="http://schemas.microsoft.com/office/drawing/2014/main" id="{1A3AC02F-88CF-BDF9-52F1-C7B36487FF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129540</xdr:colOff>
      <xdr:row>15</xdr:row>
      <xdr:rowOff>163830</xdr:rowOff>
    </xdr:from>
    <xdr:to>
      <xdr:col>7</xdr:col>
      <xdr:colOff>441960</xdr:colOff>
      <xdr:row>34</xdr:row>
      <xdr:rowOff>60960</xdr:rowOff>
    </xdr:to>
    <xdr:graphicFrame macro="">
      <xdr:nvGraphicFramePr>
        <xdr:cNvPr id="5" name="Chart 4">
          <a:extLst>
            <a:ext uri="{FF2B5EF4-FFF2-40B4-BE49-F238E27FC236}">
              <a16:creationId xmlns:a16="http://schemas.microsoft.com/office/drawing/2014/main" id="{782AF729-4A47-10E0-4CB8-83BA1D624E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548640</xdr:colOff>
      <xdr:row>16</xdr:row>
      <xdr:rowOff>0</xdr:rowOff>
    </xdr:from>
    <xdr:to>
      <xdr:col>16</xdr:col>
      <xdr:colOff>38100</xdr:colOff>
      <xdr:row>34</xdr:row>
      <xdr:rowOff>106680</xdr:rowOff>
    </xdr:to>
    <xdr:graphicFrame macro="">
      <xdr:nvGraphicFramePr>
        <xdr:cNvPr id="6" name="Chart 5">
          <a:extLst>
            <a:ext uri="{FF2B5EF4-FFF2-40B4-BE49-F238E27FC236}">
              <a16:creationId xmlns:a16="http://schemas.microsoft.com/office/drawing/2014/main" id="{4CD9752E-D3CB-4EC5-B7FE-FB08F26432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586740</xdr:colOff>
      <xdr:row>34</xdr:row>
      <xdr:rowOff>160020</xdr:rowOff>
    </xdr:from>
    <xdr:to>
      <xdr:col>16</xdr:col>
      <xdr:colOff>53340</xdr:colOff>
      <xdr:row>51</xdr:row>
      <xdr:rowOff>22860</xdr:rowOff>
    </xdr:to>
    <xdr:graphicFrame macro="">
      <xdr:nvGraphicFramePr>
        <xdr:cNvPr id="7" name="Chart 6">
          <a:extLst>
            <a:ext uri="{FF2B5EF4-FFF2-40B4-BE49-F238E27FC236}">
              <a16:creationId xmlns:a16="http://schemas.microsoft.com/office/drawing/2014/main" id="{7300DAAB-669B-435E-B899-83A1E2E232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xdr:col>
      <xdr:colOff>213360</xdr:colOff>
      <xdr:row>35</xdr:row>
      <xdr:rowOff>68581</xdr:rowOff>
    </xdr:from>
    <xdr:to>
      <xdr:col>4</xdr:col>
      <xdr:colOff>434340</xdr:colOff>
      <xdr:row>40</xdr:row>
      <xdr:rowOff>121921</xdr:rowOff>
    </xdr:to>
    <mc:AlternateContent xmlns:mc="http://schemas.openxmlformats.org/markup-compatibility/2006" xmlns:a14="http://schemas.microsoft.com/office/drawing/2010/main">
      <mc:Choice Requires="a14">
        <xdr:graphicFrame macro="">
          <xdr:nvGraphicFramePr>
            <xdr:cNvPr id="8" name="Product">
              <a:extLst>
                <a:ext uri="{FF2B5EF4-FFF2-40B4-BE49-F238E27FC236}">
                  <a16:creationId xmlns:a16="http://schemas.microsoft.com/office/drawing/2014/main" id="{8D04DEB5-8070-DC8E-FC5F-F355A021A438}"/>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2270760" y="6469381"/>
              <a:ext cx="1828800" cy="9677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708660</xdr:colOff>
      <xdr:row>35</xdr:row>
      <xdr:rowOff>83821</xdr:rowOff>
    </xdr:from>
    <xdr:to>
      <xdr:col>6</xdr:col>
      <xdr:colOff>365760</xdr:colOff>
      <xdr:row>40</xdr:row>
      <xdr:rowOff>45721</xdr:rowOff>
    </xdr:to>
    <mc:AlternateContent xmlns:mc="http://schemas.openxmlformats.org/markup-compatibility/2006" xmlns:a14="http://schemas.microsoft.com/office/drawing/2010/main">
      <mc:Choice Requires="a14">
        <xdr:graphicFrame macro="">
          <xdr:nvGraphicFramePr>
            <xdr:cNvPr id="9" name="Category">
              <a:extLst>
                <a:ext uri="{FF2B5EF4-FFF2-40B4-BE49-F238E27FC236}">
                  <a16:creationId xmlns:a16="http://schemas.microsoft.com/office/drawing/2014/main" id="{D60EAA4E-21CC-2B85-A4C9-12C8F7A7D984}"/>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4373880" y="6484621"/>
              <a:ext cx="1828800" cy="876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129540</xdr:colOff>
      <xdr:row>1</xdr:row>
      <xdr:rowOff>114301</xdr:rowOff>
    </xdr:from>
    <xdr:to>
      <xdr:col>11</xdr:col>
      <xdr:colOff>304800</xdr:colOff>
      <xdr:row>8</xdr:row>
      <xdr:rowOff>7621</xdr:rowOff>
    </xdr:to>
    <mc:AlternateContent xmlns:mc="http://schemas.openxmlformats.org/markup-compatibility/2006" xmlns:a14="http://schemas.microsoft.com/office/drawing/2010/main">
      <mc:Choice Requires="a14">
        <xdr:graphicFrame macro="">
          <xdr:nvGraphicFramePr>
            <xdr:cNvPr id="2" name="Product 1">
              <a:extLst>
                <a:ext uri="{FF2B5EF4-FFF2-40B4-BE49-F238E27FC236}">
                  <a16:creationId xmlns:a16="http://schemas.microsoft.com/office/drawing/2014/main" id="{563FD785-7D57-29C7-FFC8-78FDFC61B3B1}"/>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8983980" y="297181"/>
              <a:ext cx="1828800" cy="1173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152400</xdr:colOff>
      <xdr:row>8</xdr:row>
      <xdr:rowOff>121921</xdr:rowOff>
    </xdr:from>
    <xdr:to>
      <xdr:col>11</xdr:col>
      <xdr:colOff>327660</xdr:colOff>
      <xdr:row>15</xdr:row>
      <xdr:rowOff>22861</xdr:rowOff>
    </xdr:to>
    <mc:AlternateContent xmlns:mc="http://schemas.openxmlformats.org/markup-compatibility/2006" xmlns:a14="http://schemas.microsoft.com/office/drawing/2010/main">
      <mc:Choice Requires="a14">
        <xdr:graphicFrame macro="">
          <xdr:nvGraphicFramePr>
            <xdr:cNvPr id="3" name="Category 1">
              <a:extLst>
                <a:ext uri="{FF2B5EF4-FFF2-40B4-BE49-F238E27FC236}">
                  <a16:creationId xmlns:a16="http://schemas.microsoft.com/office/drawing/2014/main" id="{536CBEE2-21D3-6958-AA74-D87A4FDACFE8}"/>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9006840" y="1584961"/>
              <a:ext cx="1828800" cy="1181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830580</xdr:colOff>
      <xdr:row>15</xdr:row>
      <xdr:rowOff>45720</xdr:rowOff>
    </xdr:from>
    <xdr:to>
      <xdr:col>6</xdr:col>
      <xdr:colOff>1303020</xdr:colOff>
      <xdr:row>30</xdr:row>
      <xdr:rowOff>45720</xdr:rowOff>
    </xdr:to>
    <xdr:graphicFrame macro="">
      <xdr:nvGraphicFramePr>
        <xdr:cNvPr id="4" name="Chart 3">
          <a:extLst>
            <a:ext uri="{FF2B5EF4-FFF2-40B4-BE49-F238E27FC236}">
              <a16:creationId xmlns:a16="http://schemas.microsoft.com/office/drawing/2014/main" id="{46450AA3-7DB2-C358-023E-8625CBEF43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tin Gupta" refreshedDate="45689.774369212966" createdVersion="8" refreshedVersion="8" minRefreshableVersion="3" recordCount="50" xr:uid="{60998559-9405-49E1-AAED-8ED7730AE46C}">
  <cacheSource type="worksheet">
    <worksheetSource ref="A1:G51" sheet="Sales Da"/>
  </cacheSource>
  <cacheFields count="9">
    <cacheField name="Transaction ID" numFmtId="0">
      <sharedItems/>
    </cacheField>
    <cacheField name="Product" numFmtId="0">
      <sharedItems/>
    </cacheField>
    <cacheField name="Category" numFmtId="0">
      <sharedItems/>
    </cacheField>
    <cacheField name="Region" numFmtId="0">
      <sharedItems/>
    </cacheField>
    <cacheField name="Sales ($)" numFmtId="0">
      <sharedItems containsSemiMixedTypes="0" containsString="0" containsNumber="1" containsInteger="1" minValue="300" maxValue="2000"/>
    </cacheField>
    <cacheField name="Date" numFmtId="14">
      <sharedItems containsSemiMixedTypes="0" containsNonDate="0" containsDate="1" containsString="0" minDate="2025-01-01T00:00:00" maxDate="2025-02-20T00:00:00" count="50">
        <d v="2025-01-01T00:00:00"/>
        <d v="2025-01-02T00:00:00"/>
        <d v="2025-01-03T00:00:00"/>
        <d v="2025-01-04T00:00:00"/>
        <d v="2025-01-05T00:00:00"/>
        <d v="2025-01-06T00:00:00"/>
        <d v="2025-01-07T00:00:00"/>
        <d v="2025-01-08T00:00:00"/>
        <d v="2025-01-09T00:00:00"/>
        <d v="2025-01-10T00:00:00"/>
        <d v="2025-01-11T00:00:00"/>
        <d v="2025-01-12T00:00:00"/>
        <d v="2025-01-13T00:00:00"/>
        <d v="2025-01-14T00:00:00"/>
        <d v="2025-01-15T00:00:00"/>
        <d v="2025-01-16T00:00:00"/>
        <d v="2025-01-17T00:00:00"/>
        <d v="2025-01-18T00:00:00"/>
        <d v="2025-01-19T00:00:00"/>
        <d v="2025-01-20T00:00:00"/>
        <d v="2025-01-21T00:00:00"/>
        <d v="2025-01-22T00:00:00"/>
        <d v="2025-01-23T00:00:00"/>
        <d v="2025-01-24T00:00:00"/>
        <d v="2025-01-25T00:00:00"/>
        <d v="2025-01-26T00:00:00"/>
        <d v="2025-01-27T00:00:00"/>
        <d v="2025-01-28T00:00:00"/>
        <d v="2025-01-29T00:00:00"/>
        <d v="2025-01-30T00:00:00"/>
        <d v="2025-01-31T00:00:00"/>
        <d v="2025-02-01T00:00:00"/>
        <d v="2025-02-02T00:00:00"/>
        <d v="2025-02-03T00:00:00"/>
        <d v="2025-02-04T00:00:00"/>
        <d v="2025-02-05T00:00:00"/>
        <d v="2025-02-06T00:00:00"/>
        <d v="2025-02-07T00:00:00"/>
        <d v="2025-02-08T00:00:00"/>
        <d v="2025-02-09T00:00:00"/>
        <d v="2025-02-10T00:00:00"/>
        <d v="2025-02-11T00:00:00"/>
        <d v="2025-02-12T00:00:00"/>
        <d v="2025-02-13T00:00:00"/>
        <d v="2025-02-14T00:00:00"/>
        <d v="2025-02-15T00:00:00"/>
        <d v="2025-02-16T00:00:00"/>
        <d v="2025-02-17T00:00:00"/>
        <d v="2025-02-18T00:00:00"/>
        <d v="2025-02-19T00:00:00"/>
      </sharedItems>
      <fieldGroup par="8"/>
    </cacheField>
    <cacheField name="Units Sold" numFmtId="0">
      <sharedItems containsSemiMixedTypes="0" containsString="0" containsNumber="1" containsInteger="1" minValue="1" maxValue="5"/>
    </cacheField>
    <cacheField name="Days (Date)" numFmtId="0" databaseField="0">
      <fieldGroup base="5">
        <rangePr groupBy="days" startDate="2025-01-01T00:00:00" endDate="2025-02-20T00:00:00"/>
        <groupItems count="368">
          <s v="&lt;01-01-202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0-02-2025"/>
        </groupItems>
      </fieldGroup>
    </cacheField>
    <cacheField name="Months (Date)" numFmtId="0" databaseField="0">
      <fieldGroup base="5">
        <rangePr groupBy="months" startDate="2025-01-01T00:00:00" endDate="2025-02-20T00:00:00"/>
        <groupItems count="14">
          <s v="&lt;01-01-2025"/>
          <s v="Jan"/>
          <s v="Feb"/>
          <s v="Mar"/>
          <s v="Apr"/>
          <s v="May"/>
          <s v="Jun"/>
          <s v="Jul"/>
          <s v="Aug"/>
          <s v="Sep"/>
          <s v="Oct"/>
          <s v="Nov"/>
          <s v="Dec"/>
          <s v="&gt;20-02-2025"/>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tin Gupta" refreshedDate="45689.774369560182" createdVersion="8" refreshedVersion="8" minRefreshableVersion="3" recordCount="50" xr:uid="{ACC94656-7B9A-4997-A327-93620F42E0C8}">
  <cacheSource type="worksheet">
    <worksheetSource ref="A1:N51" sheet="Ass_1"/>
  </cacheSource>
  <cacheFields count="14">
    <cacheField name="Transaction ID" numFmtId="0">
      <sharedItems/>
    </cacheField>
    <cacheField name="Product" numFmtId="0">
      <sharedItems count="10">
        <s v="Air Conditioner"/>
        <s v="Laptop"/>
        <s v="Refrigerator"/>
        <s v="TV"/>
        <s v="Smartphone"/>
        <s v="Washing Machine"/>
        <s v="Tablet"/>
        <s v="Microwave"/>
        <s v="Camera"/>
        <s v="Blender"/>
      </sharedItems>
    </cacheField>
    <cacheField name="Category" numFmtId="0">
      <sharedItems count="2">
        <s v="Appliances"/>
        <s v="Electronics"/>
      </sharedItems>
    </cacheField>
    <cacheField name="Region" numFmtId="0">
      <sharedItems count="4">
        <s v="East"/>
        <s v="South"/>
        <s v="North"/>
        <s v="West"/>
      </sharedItems>
    </cacheField>
    <cacheField name="Sales ($)" numFmtId="0">
      <sharedItems containsSemiMixedTypes="0" containsString="0" containsNumber="1" containsInteger="1" minValue="300" maxValue="2000"/>
    </cacheField>
    <cacheField name="Date" numFmtId="0">
      <sharedItems count="50">
        <s v="2025-01-10"/>
        <s v="2025-01-20"/>
        <s v="2025-01-30"/>
        <s v="2025-02-09"/>
        <s v="2025-02-19"/>
        <s v="2025-01-01"/>
        <s v="2025-01-11"/>
        <s v="2025-01-21"/>
        <s v="2025-01-31"/>
        <s v="2025-02-10"/>
        <s v="2025-01-03"/>
        <s v="2025-01-13"/>
        <s v="2025-01-23"/>
        <s v="2025-02-02"/>
        <s v="2025-02-12"/>
        <s v="2025-01-04"/>
        <s v="2025-01-14"/>
        <s v="2025-01-24"/>
        <s v="2025-02-03"/>
        <s v="2025-02-13"/>
        <s v="2025-01-02"/>
        <s v="2025-01-12"/>
        <s v="2025-01-22"/>
        <s v="2025-02-01"/>
        <s v="2025-02-11"/>
        <s v="2025-01-05"/>
        <s v="2025-01-15"/>
        <s v="2025-01-25"/>
        <s v="2025-02-04"/>
        <s v="2025-02-14"/>
        <s v="2025-01-08"/>
        <s v="2025-01-18"/>
        <s v="2025-01-28"/>
        <s v="2025-02-07"/>
        <s v="2025-02-17"/>
        <s v="2025-01-06"/>
        <s v="2025-01-16"/>
        <s v="2025-01-26"/>
        <s v="2025-02-05"/>
        <s v="2025-02-15"/>
        <s v="2025-01-07"/>
        <s v="2025-01-17"/>
        <s v="2025-01-27"/>
        <s v="2025-02-06"/>
        <s v="2025-02-16"/>
        <s v="2025-01-09"/>
        <s v="2025-01-19"/>
        <s v="2025-01-29"/>
        <s v="2025-02-08"/>
        <s v="2025-02-18"/>
      </sharedItems>
    </cacheField>
    <cacheField name="Units Sold" numFmtId="0">
      <sharedItems containsSemiMixedTypes="0" containsString="0" containsNumber="1" containsInteger="1" minValue="1" maxValue="5"/>
    </cacheField>
    <cacheField name="Total Sales each product" numFmtId="0">
      <sharedItems containsSemiMixedTypes="0" containsString="0" containsNumber="1" containsInteger="1" minValue="600" maxValue="10000"/>
    </cacheField>
    <cacheField name="Av Sales " numFmtId="0">
      <sharedItems containsSemiMixedTypes="0" containsString="0" containsNumber="1" containsInteger="1" minValue="300" maxValue="2000"/>
    </cacheField>
    <cacheField name="Max Sale" numFmtId="0">
      <sharedItems containsString="0" containsBlank="1" containsNumber="1" containsInteger="1" minValue="1500" maxValue="1500"/>
    </cacheField>
    <cacheField name="Min Sale" numFmtId="0">
      <sharedItems containsString="0" containsBlank="1" containsNumber="1" containsInteger="1" minValue="300" maxValue="300"/>
    </cacheField>
    <cacheField name="Count" numFmtId="0">
      <sharedItems containsString="0" containsBlank="1" containsNumber="1" containsInteger="1" minValue="45" maxValue="45"/>
    </cacheField>
    <cacheField name="Sales Tax 10%" numFmtId="0">
      <sharedItems containsSemiMixedTypes="0" containsString="0" containsNumber="1" containsInteger="1" minValue="30" maxValue="200"/>
    </cacheField>
    <cacheField name="Total Revenue" numFmtId="0">
      <sharedItems containsSemiMixedTypes="0" containsString="0" containsNumber="1" containsInteger="1" minValue="330" maxValue="2200"/>
    </cacheField>
  </cacheFields>
  <extLst>
    <ext xmlns:x14="http://schemas.microsoft.com/office/spreadsheetml/2009/9/main" uri="{725AE2AE-9491-48be-B2B4-4EB974FC3084}">
      <x14:pivotCacheDefinition pivotCacheId="661775700"/>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tin Gupta" refreshedDate="45689.777007523146" createdVersion="8" refreshedVersion="8" minRefreshableVersion="3" recordCount="50" xr:uid="{CED7EF34-AA86-49AD-A45F-4B55EFB19736}">
  <cacheSource type="worksheet">
    <worksheetSource ref="A1:O51" sheet="Ass_1"/>
  </cacheSource>
  <cacheFields count="15">
    <cacheField name="Transaction ID" numFmtId="0">
      <sharedItems/>
    </cacheField>
    <cacheField name="Product" numFmtId="0">
      <sharedItems count="10">
        <s v="Air Conditioner"/>
        <s v="Laptop"/>
        <s v="Refrigerator"/>
        <s v="TV"/>
        <s v="Smartphone"/>
        <s v="Washing Machine"/>
        <s v="Tablet"/>
        <s v="Microwave"/>
        <s v="Camera"/>
        <s v="Blender"/>
      </sharedItems>
    </cacheField>
    <cacheField name="Category" numFmtId="0">
      <sharedItems count="2">
        <s v="Appliances"/>
        <s v="Electronics"/>
      </sharedItems>
    </cacheField>
    <cacheField name="Region" numFmtId="0">
      <sharedItems count="4">
        <s v="East"/>
        <s v="South"/>
        <s v="North"/>
        <s v="West"/>
      </sharedItems>
    </cacheField>
    <cacheField name="Sales ($)" numFmtId="0">
      <sharedItems containsSemiMixedTypes="0" containsString="0" containsNumber="1" containsInteger="1" minValue="300" maxValue="2000"/>
    </cacheField>
    <cacheField name="Date" numFmtId="0">
      <sharedItems/>
    </cacheField>
    <cacheField name="Units Sold" numFmtId="0">
      <sharedItems containsSemiMixedTypes="0" containsString="0" containsNumber="1" containsInteger="1" minValue="1" maxValue="5"/>
    </cacheField>
    <cacheField name="Total Sales each product" numFmtId="0">
      <sharedItems containsSemiMixedTypes="0" containsString="0" containsNumber="1" containsInteger="1" minValue="600" maxValue="10000"/>
    </cacheField>
    <cacheField name="Av Sales " numFmtId="0">
      <sharedItems containsSemiMixedTypes="0" containsString="0" containsNumber="1" containsInteger="1" minValue="300" maxValue="2000"/>
    </cacheField>
    <cacheField name="Max Sale" numFmtId="0">
      <sharedItems containsString="0" containsBlank="1" containsNumber="1" containsInteger="1" minValue="1500" maxValue="1500"/>
    </cacheField>
    <cacheField name="Min Sale" numFmtId="0">
      <sharedItems containsString="0" containsBlank="1" containsNumber="1" containsInteger="1" minValue="300" maxValue="300"/>
    </cacheField>
    <cacheField name="Count" numFmtId="0">
      <sharedItems containsString="0" containsBlank="1" containsNumber="1" containsInteger="1" minValue="45" maxValue="45"/>
    </cacheField>
    <cacheField name="Sales Tax 10%" numFmtId="0">
      <sharedItems containsSemiMixedTypes="0" containsString="0" containsNumber="1" containsInteger="1" minValue="30" maxValue="200"/>
    </cacheField>
    <cacheField name="Total Revenue" numFmtId="0">
      <sharedItems containsSemiMixedTypes="0" containsString="0" containsNumber="1" containsInteger="1" minValue="330" maxValue="2200"/>
    </cacheField>
    <cacheField name="Expenses" numFmtId="0">
      <sharedItems containsSemiMixedTypes="0" containsString="0" containsNumber="1" containsInteger="1" minValue="112" maxValue="781"/>
    </cacheField>
  </cacheFields>
  <extLst>
    <ext xmlns:x14="http://schemas.microsoft.com/office/spreadsheetml/2009/9/main" uri="{725AE2AE-9491-48be-B2B4-4EB974FC3084}">
      <x14:pivotCacheDefinition pivotCacheId="5270412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s v="T001"/>
    <s v="Laptop"/>
    <s v="Electronics"/>
    <s v="North"/>
    <n v="1500"/>
    <x v="0"/>
    <n v="3"/>
  </r>
  <r>
    <s v="T002"/>
    <s v="Smartphone"/>
    <s v="Electronics"/>
    <s v="East"/>
    <n v="800"/>
    <x v="1"/>
    <n v="5"/>
  </r>
  <r>
    <s v="T003"/>
    <s v="Refrigerator"/>
    <s v="Appliances"/>
    <s v="West"/>
    <n v="1200"/>
    <x v="2"/>
    <n v="2"/>
  </r>
  <r>
    <s v="T004"/>
    <s v="TV"/>
    <s v="Electronics"/>
    <s v="South"/>
    <n v="900"/>
    <x v="3"/>
    <n v="1"/>
  </r>
  <r>
    <s v="T005"/>
    <s v="Washing Machine"/>
    <s v="Appliances"/>
    <s v="North"/>
    <n v="700"/>
    <x v="4"/>
    <n v="1"/>
  </r>
  <r>
    <s v="T006"/>
    <s v="Microwave"/>
    <s v="Appliances"/>
    <s v="East"/>
    <n v="500"/>
    <x v="5"/>
    <n v="3"/>
  </r>
  <r>
    <s v="T007"/>
    <s v="Camera"/>
    <s v="Electronics"/>
    <s v="West"/>
    <n v="400"/>
    <x v="6"/>
    <n v="2"/>
  </r>
  <r>
    <s v="T008"/>
    <s v="Tablet"/>
    <s v="Electronics"/>
    <s v="South"/>
    <n v="600"/>
    <x v="7"/>
    <n v="4"/>
  </r>
  <r>
    <s v="T009"/>
    <s v="Blender"/>
    <s v="Appliances"/>
    <s v="North"/>
    <n v="300"/>
    <x v="8"/>
    <n v="2"/>
  </r>
  <r>
    <s v="T010"/>
    <s v="Air Conditioner"/>
    <s v="Appliances"/>
    <s v="East"/>
    <n v="2000"/>
    <x v="9"/>
    <n v="1"/>
  </r>
  <r>
    <s v="T011"/>
    <s v="Laptop"/>
    <s v="Electronics"/>
    <s v="West"/>
    <n v="1500"/>
    <x v="10"/>
    <n v="3"/>
  </r>
  <r>
    <s v="T012"/>
    <s v="Smartphone"/>
    <s v="Electronics"/>
    <s v="South"/>
    <n v="800"/>
    <x v="11"/>
    <n v="5"/>
  </r>
  <r>
    <s v="T013"/>
    <s v="Refrigerator"/>
    <s v="Appliances"/>
    <s v="North"/>
    <n v="1200"/>
    <x v="12"/>
    <n v="2"/>
  </r>
  <r>
    <s v="T014"/>
    <s v="TV"/>
    <s v="Electronics"/>
    <s v="East"/>
    <n v="900"/>
    <x v="13"/>
    <n v="1"/>
  </r>
  <r>
    <s v="T015"/>
    <s v="Washing Machine"/>
    <s v="Appliances"/>
    <s v="West"/>
    <n v="700"/>
    <x v="14"/>
    <n v="1"/>
  </r>
  <r>
    <s v="T016"/>
    <s v="Microwave"/>
    <s v="Appliances"/>
    <s v="South"/>
    <n v="500"/>
    <x v="15"/>
    <n v="3"/>
  </r>
  <r>
    <s v="T017"/>
    <s v="Camera"/>
    <s v="Electronics"/>
    <s v="North"/>
    <n v="400"/>
    <x v="16"/>
    <n v="2"/>
  </r>
  <r>
    <s v="T018"/>
    <s v="Tablet"/>
    <s v="Electronics"/>
    <s v="East"/>
    <n v="600"/>
    <x v="17"/>
    <n v="4"/>
  </r>
  <r>
    <s v="T019"/>
    <s v="Blender"/>
    <s v="Appliances"/>
    <s v="West"/>
    <n v="300"/>
    <x v="18"/>
    <n v="2"/>
  </r>
  <r>
    <s v="T020"/>
    <s v="Air Conditioner"/>
    <s v="Appliances"/>
    <s v="South"/>
    <n v="2000"/>
    <x v="19"/>
    <n v="1"/>
  </r>
  <r>
    <s v="T021"/>
    <s v="Laptop"/>
    <s v="Electronics"/>
    <s v="North"/>
    <n v="1500"/>
    <x v="20"/>
    <n v="3"/>
  </r>
  <r>
    <s v="T022"/>
    <s v="Smartphone"/>
    <s v="Electronics"/>
    <s v="East"/>
    <n v="800"/>
    <x v="21"/>
    <n v="5"/>
  </r>
  <r>
    <s v="T023"/>
    <s v="Refrigerator"/>
    <s v="Appliances"/>
    <s v="West"/>
    <n v="1200"/>
    <x v="22"/>
    <n v="2"/>
  </r>
  <r>
    <s v="T024"/>
    <s v="TV"/>
    <s v="Electronics"/>
    <s v="South"/>
    <n v="900"/>
    <x v="23"/>
    <n v="1"/>
  </r>
  <r>
    <s v="T025"/>
    <s v="Washing Machine"/>
    <s v="Appliances"/>
    <s v="North"/>
    <n v="700"/>
    <x v="24"/>
    <n v="1"/>
  </r>
  <r>
    <s v="T026"/>
    <s v="Microwave"/>
    <s v="Appliances"/>
    <s v="East"/>
    <n v="500"/>
    <x v="25"/>
    <n v="3"/>
  </r>
  <r>
    <s v="T027"/>
    <s v="Camera"/>
    <s v="Electronics"/>
    <s v="West"/>
    <n v="400"/>
    <x v="26"/>
    <n v="2"/>
  </r>
  <r>
    <s v="T028"/>
    <s v="Tablet"/>
    <s v="Electronics"/>
    <s v="South"/>
    <n v="600"/>
    <x v="27"/>
    <n v="4"/>
  </r>
  <r>
    <s v="T029"/>
    <s v="Blender"/>
    <s v="Appliances"/>
    <s v="North"/>
    <n v="300"/>
    <x v="28"/>
    <n v="2"/>
  </r>
  <r>
    <s v="T030"/>
    <s v="Air Conditioner"/>
    <s v="Appliances"/>
    <s v="East"/>
    <n v="2000"/>
    <x v="29"/>
    <n v="1"/>
  </r>
  <r>
    <s v="T031"/>
    <s v="Laptop"/>
    <s v="Electronics"/>
    <s v="West"/>
    <n v="1500"/>
    <x v="30"/>
    <n v="3"/>
  </r>
  <r>
    <s v="T032"/>
    <s v="Smartphone"/>
    <s v="Electronics"/>
    <s v="South"/>
    <n v="800"/>
    <x v="31"/>
    <n v="5"/>
  </r>
  <r>
    <s v="T033"/>
    <s v="Refrigerator"/>
    <s v="Appliances"/>
    <s v="North"/>
    <n v="1200"/>
    <x v="32"/>
    <n v="2"/>
  </r>
  <r>
    <s v="T034"/>
    <s v="TV"/>
    <s v="Electronics"/>
    <s v="East"/>
    <n v="900"/>
    <x v="33"/>
    <n v="1"/>
  </r>
  <r>
    <s v="T035"/>
    <s v="Washing Machine"/>
    <s v="Appliances"/>
    <s v="West"/>
    <n v="700"/>
    <x v="34"/>
    <n v="1"/>
  </r>
  <r>
    <s v="T036"/>
    <s v="Microwave"/>
    <s v="Appliances"/>
    <s v="South"/>
    <n v="500"/>
    <x v="35"/>
    <n v="3"/>
  </r>
  <r>
    <s v="T037"/>
    <s v="Camera"/>
    <s v="Electronics"/>
    <s v="North"/>
    <n v="400"/>
    <x v="36"/>
    <n v="2"/>
  </r>
  <r>
    <s v="T038"/>
    <s v="Tablet"/>
    <s v="Electronics"/>
    <s v="East"/>
    <n v="600"/>
    <x v="37"/>
    <n v="4"/>
  </r>
  <r>
    <s v="T039"/>
    <s v="Blender"/>
    <s v="Appliances"/>
    <s v="West"/>
    <n v="300"/>
    <x v="38"/>
    <n v="2"/>
  </r>
  <r>
    <s v="T040"/>
    <s v="Air Conditioner"/>
    <s v="Appliances"/>
    <s v="South"/>
    <n v="2000"/>
    <x v="39"/>
    <n v="1"/>
  </r>
  <r>
    <s v="T041"/>
    <s v="Laptop"/>
    <s v="Electronics"/>
    <s v="North"/>
    <n v="1500"/>
    <x v="40"/>
    <n v="3"/>
  </r>
  <r>
    <s v="T042"/>
    <s v="Smartphone"/>
    <s v="Electronics"/>
    <s v="East"/>
    <n v="800"/>
    <x v="41"/>
    <n v="5"/>
  </r>
  <r>
    <s v="T043"/>
    <s v="Refrigerator"/>
    <s v="Appliances"/>
    <s v="West"/>
    <n v="1200"/>
    <x v="42"/>
    <n v="2"/>
  </r>
  <r>
    <s v="T044"/>
    <s v="TV"/>
    <s v="Electronics"/>
    <s v="South"/>
    <n v="900"/>
    <x v="43"/>
    <n v="1"/>
  </r>
  <r>
    <s v="T045"/>
    <s v="Washing Machine"/>
    <s v="Appliances"/>
    <s v="North"/>
    <n v="700"/>
    <x v="44"/>
    <n v="1"/>
  </r>
  <r>
    <s v="T046"/>
    <s v="Microwave"/>
    <s v="Appliances"/>
    <s v="East"/>
    <n v="500"/>
    <x v="45"/>
    <n v="3"/>
  </r>
  <r>
    <s v="T047"/>
    <s v="Camera"/>
    <s v="Electronics"/>
    <s v="West"/>
    <n v="400"/>
    <x v="46"/>
    <n v="2"/>
  </r>
  <r>
    <s v="T048"/>
    <s v="Tablet"/>
    <s v="Electronics"/>
    <s v="South"/>
    <n v="600"/>
    <x v="47"/>
    <n v="4"/>
  </r>
  <r>
    <s v="T049"/>
    <s v="Blender"/>
    <s v="Appliances"/>
    <s v="North"/>
    <n v="300"/>
    <x v="48"/>
    <n v="2"/>
  </r>
  <r>
    <s v="T050"/>
    <s v="Air Conditioner"/>
    <s v="Appliances"/>
    <s v="East"/>
    <n v="2000"/>
    <x v="49"/>
    <n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s v="T010"/>
    <x v="0"/>
    <x v="0"/>
    <x v="0"/>
    <n v="2000"/>
    <x v="0"/>
    <n v="1"/>
    <n v="10000"/>
    <n v="2000"/>
    <m/>
    <m/>
    <m/>
    <n v="200"/>
    <n v="2200"/>
  </r>
  <r>
    <s v="T020"/>
    <x v="0"/>
    <x v="0"/>
    <x v="1"/>
    <n v="2000"/>
    <x v="1"/>
    <n v="1"/>
    <n v="10000"/>
    <n v="2000"/>
    <m/>
    <m/>
    <m/>
    <n v="200"/>
    <n v="2200"/>
  </r>
  <r>
    <s v="T030"/>
    <x v="0"/>
    <x v="0"/>
    <x v="0"/>
    <n v="2000"/>
    <x v="2"/>
    <n v="1"/>
    <n v="8000"/>
    <n v="2000"/>
    <m/>
    <m/>
    <m/>
    <n v="200"/>
    <n v="2200"/>
  </r>
  <r>
    <s v="T040"/>
    <x v="0"/>
    <x v="0"/>
    <x v="1"/>
    <n v="2000"/>
    <x v="3"/>
    <n v="1"/>
    <n v="6000"/>
    <n v="2000"/>
    <m/>
    <m/>
    <m/>
    <n v="200"/>
    <n v="2200"/>
  </r>
  <r>
    <s v="T050"/>
    <x v="0"/>
    <x v="0"/>
    <x v="0"/>
    <n v="2000"/>
    <x v="4"/>
    <n v="1"/>
    <n v="4000"/>
    <n v="2000"/>
    <m/>
    <m/>
    <m/>
    <n v="200"/>
    <n v="2200"/>
  </r>
  <r>
    <s v="T001"/>
    <x v="1"/>
    <x v="1"/>
    <x v="2"/>
    <n v="1500"/>
    <x v="5"/>
    <n v="3"/>
    <n v="7500"/>
    <n v="1500"/>
    <n v="1500"/>
    <n v="300"/>
    <n v="45"/>
    <n v="150"/>
    <n v="1650"/>
  </r>
  <r>
    <s v="T011"/>
    <x v="1"/>
    <x v="1"/>
    <x v="3"/>
    <n v="1500"/>
    <x v="6"/>
    <n v="3"/>
    <n v="7500"/>
    <n v="1500"/>
    <m/>
    <m/>
    <m/>
    <n v="150"/>
    <n v="1650"/>
  </r>
  <r>
    <s v="T021"/>
    <x v="1"/>
    <x v="1"/>
    <x v="2"/>
    <n v="1500"/>
    <x v="7"/>
    <n v="3"/>
    <n v="6000"/>
    <n v="1500"/>
    <m/>
    <m/>
    <m/>
    <n v="150"/>
    <n v="1650"/>
  </r>
  <r>
    <s v="T031"/>
    <x v="1"/>
    <x v="1"/>
    <x v="3"/>
    <n v="1500"/>
    <x v="8"/>
    <n v="3"/>
    <n v="4500"/>
    <n v="1500"/>
    <m/>
    <m/>
    <m/>
    <n v="150"/>
    <n v="1650"/>
  </r>
  <r>
    <s v="T041"/>
    <x v="1"/>
    <x v="1"/>
    <x v="2"/>
    <n v="1500"/>
    <x v="9"/>
    <n v="3"/>
    <n v="3000"/>
    <n v="1500"/>
    <m/>
    <m/>
    <m/>
    <n v="150"/>
    <n v="1650"/>
  </r>
  <r>
    <s v="T003"/>
    <x v="2"/>
    <x v="0"/>
    <x v="3"/>
    <n v="1200"/>
    <x v="10"/>
    <n v="2"/>
    <n v="6000"/>
    <n v="1200"/>
    <m/>
    <m/>
    <m/>
    <n v="120"/>
    <n v="1320"/>
  </r>
  <r>
    <s v="T013"/>
    <x v="2"/>
    <x v="0"/>
    <x v="2"/>
    <n v="1200"/>
    <x v="11"/>
    <n v="2"/>
    <n v="6000"/>
    <n v="1200"/>
    <m/>
    <m/>
    <m/>
    <n v="120"/>
    <n v="1320"/>
  </r>
  <r>
    <s v="T023"/>
    <x v="2"/>
    <x v="0"/>
    <x v="3"/>
    <n v="1200"/>
    <x v="12"/>
    <n v="2"/>
    <n v="4800"/>
    <n v="1200"/>
    <m/>
    <m/>
    <m/>
    <n v="120"/>
    <n v="1320"/>
  </r>
  <r>
    <s v="T033"/>
    <x v="2"/>
    <x v="0"/>
    <x v="2"/>
    <n v="1200"/>
    <x v="13"/>
    <n v="2"/>
    <n v="3600"/>
    <n v="1200"/>
    <m/>
    <m/>
    <m/>
    <n v="120"/>
    <n v="1320"/>
  </r>
  <r>
    <s v="T043"/>
    <x v="2"/>
    <x v="0"/>
    <x v="3"/>
    <n v="1200"/>
    <x v="14"/>
    <n v="2"/>
    <n v="2400"/>
    <n v="1200"/>
    <m/>
    <m/>
    <m/>
    <n v="120"/>
    <n v="1320"/>
  </r>
  <r>
    <s v="T004"/>
    <x v="3"/>
    <x v="1"/>
    <x v="1"/>
    <n v="900"/>
    <x v="15"/>
    <n v="1"/>
    <n v="4500"/>
    <n v="900"/>
    <m/>
    <m/>
    <m/>
    <n v="90"/>
    <n v="990"/>
  </r>
  <r>
    <s v="T014"/>
    <x v="3"/>
    <x v="1"/>
    <x v="0"/>
    <n v="900"/>
    <x v="16"/>
    <n v="1"/>
    <n v="4500"/>
    <n v="900"/>
    <m/>
    <m/>
    <m/>
    <n v="90"/>
    <n v="990"/>
  </r>
  <r>
    <s v="T024"/>
    <x v="3"/>
    <x v="1"/>
    <x v="1"/>
    <n v="900"/>
    <x v="17"/>
    <n v="1"/>
    <n v="3600"/>
    <n v="900"/>
    <m/>
    <m/>
    <m/>
    <n v="90"/>
    <n v="990"/>
  </r>
  <r>
    <s v="T034"/>
    <x v="3"/>
    <x v="1"/>
    <x v="0"/>
    <n v="900"/>
    <x v="18"/>
    <n v="1"/>
    <n v="2700"/>
    <n v="900"/>
    <m/>
    <m/>
    <m/>
    <n v="90"/>
    <n v="990"/>
  </r>
  <r>
    <s v="T044"/>
    <x v="3"/>
    <x v="1"/>
    <x v="1"/>
    <n v="900"/>
    <x v="19"/>
    <n v="1"/>
    <n v="1800"/>
    <n v="900"/>
    <m/>
    <m/>
    <m/>
    <n v="90"/>
    <n v="990"/>
  </r>
  <r>
    <s v="T002"/>
    <x v="4"/>
    <x v="1"/>
    <x v="0"/>
    <n v="800"/>
    <x v="20"/>
    <n v="5"/>
    <n v="4000"/>
    <n v="800"/>
    <m/>
    <m/>
    <m/>
    <n v="80"/>
    <n v="880"/>
  </r>
  <r>
    <s v="T012"/>
    <x v="4"/>
    <x v="1"/>
    <x v="1"/>
    <n v="800"/>
    <x v="21"/>
    <n v="5"/>
    <n v="4000"/>
    <n v="800"/>
    <m/>
    <m/>
    <m/>
    <n v="80"/>
    <n v="880"/>
  </r>
  <r>
    <s v="T022"/>
    <x v="4"/>
    <x v="1"/>
    <x v="0"/>
    <n v="800"/>
    <x v="22"/>
    <n v="5"/>
    <n v="3200"/>
    <n v="800"/>
    <m/>
    <m/>
    <m/>
    <n v="80"/>
    <n v="880"/>
  </r>
  <r>
    <s v="T032"/>
    <x v="4"/>
    <x v="1"/>
    <x v="1"/>
    <n v="800"/>
    <x v="23"/>
    <n v="5"/>
    <n v="2400"/>
    <n v="800"/>
    <m/>
    <m/>
    <m/>
    <n v="80"/>
    <n v="880"/>
  </r>
  <r>
    <s v="T042"/>
    <x v="4"/>
    <x v="1"/>
    <x v="0"/>
    <n v="800"/>
    <x v="24"/>
    <n v="5"/>
    <n v="1600"/>
    <n v="800"/>
    <m/>
    <m/>
    <m/>
    <n v="80"/>
    <n v="880"/>
  </r>
  <r>
    <s v="T005"/>
    <x v="5"/>
    <x v="0"/>
    <x v="2"/>
    <n v="700"/>
    <x v="25"/>
    <n v="1"/>
    <n v="3500"/>
    <n v="700"/>
    <m/>
    <m/>
    <m/>
    <n v="70"/>
    <n v="770"/>
  </r>
  <r>
    <s v="T015"/>
    <x v="5"/>
    <x v="0"/>
    <x v="3"/>
    <n v="700"/>
    <x v="26"/>
    <n v="1"/>
    <n v="3500"/>
    <n v="700"/>
    <m/>
    <m/>
    <m/>
    <n v="70"/>
    <n v="770"/>
  </r>
  <r>
    <s v="T025"/>
    <x v="5"/>
    <x v="0"/>
    <x v="2"/>
    <n v="700"/>
    <x v="27"/>
    <n v="1"/>
    <n v="2800"/>
    <n v="700"/>
    <m/>
    <m/>
    <m/>
    <n v="70"/>
    <n v="770"/>
  </r>
  <r>
    <s v="T035"/>
    <x v="5"/>
    <x v="0"/>
    <x v="3"/>
    <n v="700"/>
    <x v="28"/>
    <n v="1"/>
    <n v="2100"/>
    <n v="700"/>
    <m/>
    <m/>
    <m/>
    <n v="70"/>
    <n v="770"/>
  </r>
  <r>
    <s v="T045"/>
    <x v="5"/>
    <x v="0"/>
    <x v="2"/>
    <n v="700"/>
    <x v="29"/>
    <n v="1"/>
    <n v="1400"/>
    <n v="700"/>
    <m/>
    <m/>
    <m/>
    <n v="70"/>
    <n v="770"/>
  </r>
  <r>
    <s v="T008"/>
    <x v="6"/>
    <x v="1"/>
    <x v="1"/>
    <n v="600"/>
    <x v="30"/>
    <n v="4"/>
    <n v="3000"/>
    <n v="600"/>
    <m/>
    <m/>
    <m/>
    <n v="60"/>
    <n v="660"/>
  </r>
  <r>
    <s v="T018"/>
    <x v="6"/>
    <x v="1"/>
    <x v="0"/>
    <n v="600"/>
    <x v="31"/>
    <n v="4"/>
    <n v="3000"/>
    <n v="600"/>
    <m/>
    <m/>
    <m/>
    <n v="60"/>
    <n v="660"/>
  </r>
  <r>
    <s v="T028"/>
    <x v="6"/>
    <x v="1"/>
    <x v="1"/>
    <n v="600"/>
    <x v="32"/>
    <n v="4"/>
    <n v="2400"/>
    <n v="600"/>
    <m/>
    <m/>
    <m/>
    <n v="60"/>
    <n v="660"/>
  </r>
  <r>
    <s v="T038"/>
    <x v="6"/>
    <x v="1"/>
    <x v="0"/>
    <n v="600"/>
    <x v="33"/>
    <n v="4"/>
    <n v="1800"/>
    <n v="600"/>
    <m/>
    <m/>
    <m/>
    <n v="60"/>
    <n v="660"/>
  </r>
  <r>
    <s v="T048"/>
    <x v="6"/>
    <x v="1"/>
    <x v="1"/>
    <n v="600"/>
    <x v="34"/>
    <n v="4"/>
    <n v="1200"/>
    <n v="600"/>
    <m/>
    <m/>
    <m/>
    <n v="60"/>
    <n v="660"/>
  </r>
  <r>
    <s v="T006"/>
    <x v="7"/>
    <x v="0"/>
    <x v="0"/>
    <n v="500"/>
    <x v="35"/>
    <n v="3"/>
    <n v="2500"/>
    <n v="500"/>
    <m/>
    <m/>
    <m/>
    <n v="50"/>
    <n v="550"/>
  </r>
  <r>
    <s v="T016"/>
    <x v="7"/>
    <x v="0"/>
    <x v="1"/>
    <n v="500"/>
    <x v="36"/>
    <n v="3"/>
    <n v="2500"/>
    <n v="500"/>
    <m/>
    <m/>
    <m/>
    <n v="50"/>
    <n v="550"/>
  </r>
  <r>
    <s v="T026"/>
    <x v="7"/>
    <x v="0"/>
    <x v="0"/>
    <n v="500"/>
    <x v="37"/>
    <n v="3"/>
    <n v="2000"/>
    <n v="500"/>
    <m/>
    <m/>
    <m/>
    <n v="50"/>
    <n v="550"/>
  </r>
  <r>
    <s v="T036"/>
    <x v="7"/>
    <x v="0"/>
    <x v="1"/>
    <n v="500"/>
    <x v="38"/>
    <n v="3"/>
    <n v="1500"/>
    <n v="500"/>
    <m/>
    <m/>
    <m/>
    <n v="50"/>
    <n v="550"/>
  </r>
  <r>
    <s v="T046"/>
    <x v="7"/>
    <x v="0"/>
    <x v="0"/>
    <n v="500"/>
    <x v="39"/>
    <n v="3"/>
    <n v="1000"/>
    <n v="500"/>
    <m/>
    <m/>
    <m/>
    <n v="50"/>
    <n v="550"/>
  </r>
  <r>
    <s v="T007"/>
    <x v="8"/>
    <x v="1"/>
    <x v="3"/>
    <n v="400"/>
    <x v="40"/>
    <n v="2"/>
    <n v="2000"/>
    <n v="400"/>
    <m/>
    <m/>
    <m/>
    <n v="40"/>
    <n v="440"/>
  </r>
  <r>
    <s v="T017"/>
    <x v="8"/>
    <x v="1"/>
    <x v="2"/>
    <n v="400"/>
    <x v="41"/>
    <n v="2"/>
    <n v="2000"/>
    <n v="400"/>
    <m/>
    <m/>
    <m/>
    <n v="40"/>
    <n v="440"/>
  </r>
  <r>
    <s v="T027"/>
    <x v="8"/>
    <x v="1"/>
    <x v="3"/>
    <n v="400"/>
    <x v="42"/>
    <n v="2"/>
    <n v="1600"/>
    <n v="400"/>
    <m/>
    <m/>
    <m/>
    <n v="40"/>
    <n v="440"/>
  </r>
  <r>
    <s v="T037"/>
    <x v="8"/>
    <x v="1"/>
    <x v="2"/>
    <n v="400"/>
    <x v="43"/>
    <n v="2"/>
    <n v="1200"/>
    <n v="400"/>
    <m/>
    <m/>
    <m/>
    <n v="40"/>
    <n v="440"/>
  </r>
  <r>
    <s v="T047"/>
    <x v="8"/>
    <x v="1"/>
    <x v="3"/>
    <n v="400"/>
    <x v="44"/>
    <n v="2"/>
    <n v="800"/>
    <n v="400"/>
    <m/>
    <m/>
    <m/>
    <n v="40"/>
    <n v="440"/>
  </r>
  <r>
    <s v="T009"/>
    <x v="9"/>
    <x v="0"/>
    <x v="2"/>
    <n v="300"/>
    <x v="45"/>
    <n v="2"/>
    <n v="1500"/>
    <n v="300"/>
    <m/>
    <m/>
    <m/>
    <n v="30"/>
    <n v="330"/>
  </r>
  <r>
    <s v="T019"/>
    <x v="9"/>
    <x v="0"/>
    <x v="3"/>
    <n v="300"/>
    <x v="46"/>
    <n v="2"/>
    <n v="1500"/>
    <n v="300"/>
    <m/>
    <m/>
    <m/>
    <n v="30"/>
    <n v="330"/>
  </r>
  <r>
    <s v="T029"/>
    <x v="9"/>
    <x v="0"/>
    <x v="2"/>
    <n v="300"/>
    <x v="47"/>
    <n v="2"/>
    <n v="1200"/>
    <n v="300"/>
    <m/>
    <m/>
    <m/>
    <n v="30"/>
    <n v="330"/>
  </r>
  <r>
    <s v="T039"/>
    <x v="9"/>
    <x v="0"/>
    <x v="3"/>
    <n v="300"/>
    <x v="48"/>
    <n v="2"/>
    <n v="900"/>
    <n v="300"/>
    <m/>
    <m/>
    <m/>
    <n v="30"/>
    <n v="330"/>
  </r>
  <r>
    <s v="T049"/>
    <x v="9"/>
    <x v="0"/>
    <x v="2"/>
    <n v="300"/>
    <x v="49"/>
    <n v="2"/>
    <n v="600"/>
    <n v="300"/>
    <m/>
    <m/>
    <m/>
    <n v="30"/>
    <n v="33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s v="T010"/>
    <x v="0"/>
    <x v="0"/>
    <x v="0"/>
    <n v="2000"/>
    <s v="2025-01-10"/>
    <n v="1"/>
    <n v="10000"/>
    <n v="2000"/>
    <m/>
    <m/>
    <m/>
    <n v="200"/>
    <n v="2200"/>
    <n v="523"/>
  </r>
  <r>
    <s v="T020"/>
    <x v="0"/>
    <x v="0"/>
    <x v="1"/>
    <n v="2000"/>
    <s v="2025-01-20"/>
    <n v="1"/>
    <n v="10000"/>
    <n v="2000"/>
    <m/>
    <m/>
    <m/>
    <n v="200"/>
    <n v="2200"/>
    <n v="147"/>
  </r>
  <r>
    <s v="T030"/>
    <x v="0"/>
    <x v="0"/>
    <x v="0"/>
    <n v="2000"/>
    <s v="2025-01-30"/>
    <n v="1"/>
    <n v="8000"/>
    <n v="2000"/>
    <m/>
    <m/>
    <m/>
    <n v="200"/>
    <n v="2200"/>
    <n v="689"/>
  </r>
  <r>
    <s v="T040"/>
    <x v="0"/>
    <x v="0"/>
    <x v="1"/>
    <n v="2000"/>
    <s v="2025-02-09"/>
    <n v="1"/>
    <n v="6000"/>
    <n v="2000"/>
    <m/>
    <m/>
    <m/>
    <n v="200"/>
    <n v="2200"/>
    <n v="354"/>
  </r>
  <r>
    <s v="T050"/>
    <x v="0"/>
    <x v="0"/>
    <x v="0"/>
    <n v="2000"/>
    <s v="2025-02-19"/>
    <n v="1"/>
    <n v="4000"/>
    <n v="2000"/>
    <m/>
    <m/>
    <m/>
    <n v="200"/>
    <n v="2200"/>
    <n v="712"/>
  </r>
  <r>
    <s v="T001"/>
    <x v="1"/>
    <x v="1"/>
    <x v="2"/>
    <n v="1500"/>
    <s v="2025-01-01"/>
    <n v="3"/>
    <n v="7500"/>
    <n v="1500"/>
    <n v="1500"/>
    <n v="300"/>
    <n v="45"/>
    <n v="150"/>
    <n v="1650"/>
    <n v="278"/>
  </r>
  <r>
    <s v="T011"/>
    <x v="1"/>
    <x v="1"/>
    <x v="3"/>
    <n v="1500"/>
    <s v="2025-01-11"/>
    <n v="3"/>
    <n v="7500"/>
    <n v="1500"/>
    <m/>
    <m/>
    <m/>
    <n v="150"/>
    <n v="1650"/>
    <n v="431"/>
  </r>
  <r>
    <s v="T021"/>
    <x v="1"/>
    <x v="1"/>
    <x v="2"/>
    <n v="1500"/>
    <s v="2025-01-21"/>
    <n v="3"/>
    <n v="6000"/>
    <n v="1500"/>
    <m/>
    <m/>
    <m/>
    <n v="150"/>
    <n v="1650"/>
    <n v="599"/>
  </r>
  <r>
    <s v="T031"/>
    <x v="1"/>
    <x v="1"/>
    <x v="3"/>
    <n v="1500"/>
    <s v="2025-01-31"/>
    <n v="3"/>
    <n v="4500"/>
    <n v="1500"/>
    <m/>
    <m/>
    <m/>
    <n v="150"/>
    <n v="1650"/>
    <n v="186"/>
  </r>
  <r>
    <s v="T041"/>
    <x v="1"/>
    <x v="1"/>
    <x v="2"/>
    <n v="1500"/>
    <s v="2025-02-10"/>
    <n v="3"/>
    <n v="3000"/>
    <n v="1500"/>
    <m/>
    <m/>
    <m/>
    <n v="150"/>
    <n v="1650"/>
    <n v="743"/>
  </r>
  <r>
    <s v="T003"/>
    <x v="2"/>
    <x v="0"/>
    <x v="3"/>
    <n v="1200"/>
    <s v="2025-01-03"/>
    <n v="2"/>
    <n v="6000"/>
    <n v="1200"/>
    <m/>
    <m/>
    <m/>
    <n v="120"/>
    <n v="1320"/>
    <n v="392"/>
  </r>
  <r>
    <s v="T013"/>
    <x v="2"/>
    <x v="0"/>
    <x v="2"/>
    <n v="1200"/>
    <s v="2025-01-13"/>
    <n v="2"/>
    <n v="6000"/>
    <n v="1200"/>
    <m/>
    <m/>
    <m/>
    <n v="120"/>
    <n v="1320"/>
    <n v="215"/>
  </r>
  <r>
    <s v="T023"/>
    <x v="2"/>
    <x v="0"/>
    <x v="3"/>
    <n v="1200"/>
    <s v="2025-01-23"/>
    <n v="2"/>
    <n v="4800"/>
    <n v="1200"/>
    <m/>
    <m/>
    <m/>
    <n v="120"/>
    <n v="1320"/>
    <n v="654"/>
  </r>
  <r>
    <s v="T033"/>
    <x v="2"/>
    <x v="0"/>
    <x v="2"/>
    <n v="1200"/>
    <s v="2025-02-02"/>
    <n v="2"/>
    <n v="3600"/>
    <n v="1200"/>
    <m/>
    <m/>
    <m/>
    <n v="120"/>
    <n v="1320"/>
    <n v="478"/>
  </r>
  <r>
    <s v="T043"/>
    <x v="2"/>
    <x v="0"/>
    <x v="3"/>
    <n v="1200"/>
    <s v="2025-02-12"/>
    <n v="2"/>
    <n v="2400"/>
    <n v="1200"/>
    <m/>
    <m/>
    <m/>
    <n v="120"/>
    <n v="1320"/>
    <n v="321"/>
  </r>
  <r>
    <s v="T004"/>
    <x v="3"/>
    <x v="1"/>
    <x v="1"/>
    <n v="900"/>
    <s v="2025-01-04"/>
    <n v="1"/>
    <n v="4500"/>
    <n v="900"/>
    <m/>
    <m/>
    <m/>
    <n v="90"/>
    <n v="990"/>
    <n v="765"/>
  </r>
  <r>
    <s v="T014"/>
    <x v="3"/>
    <x v="1"/>
    <x v="0"/>
    <n v="900"/>
    <s v="2025-01-14"/>
    <n v="1"/>
    <n v="4500"/>
    <n v="900"/>
    <m/>
    <m/>
    <m/>
    <n v="90"/>
    <n v="990"/>
    <n v="537"/>
  </r>
  <r>
    <s v="T024"/>
    <x v="3"/>
    <x v="1"/>
    <x v="1"/>
    <n v="900"/>
    <s v="2025-01-24"/>
    <n v="1"/>
    <n v="3600"/>
    <n v="900"/>
    <m/>
    <m/>
    <m/>
    <n v="90"/>
    <n v="990"/>
    <n v="193"/>
  </r>
  <r>
    <s v="T034"/>
    <x v="3"/>
    <x v="1"/>
    <x v="0"/>
    <n v="900"/>
    <s v="2025-02-03"/>
    <n v="1"/>
    <n v="2700"/>
    <n v="900"/>
    <m/>
    <m/>
    <m/>
    <n v="90"/>
    <n v="990"/>
    <n v="408"/>
  </r>
  <r>
    <s v="T044"/>
    <x v="3"/>
    <x v="1"/>
    <x v="1"/>
    <n v="900"/>
    <s v="2025-02-13"/>
    <n v="1"/>
    <n v="1800"/>
    <n v="900"/>
    <m/>
    <m/>
    <m/>
    <n v="90"/>
    <n v="990"/>
    <n v="699"/>
  </r>
  <r>
    <s v="T002"/>
    <x v="4"/>
    <x v="1"/>
    <x v="0"/>
    <n v="800"/>
    <s v="2025-01-02"/>
    <n v="5"/>
    <n v="4000"/>
    <n v="800"/>
    <m/>
    <m/>
    <m/>
    <n v="80"/>
    <n v="880"/>
    <n v="112"/>
  </r>
  <r>
    <s v="T012"/>
    <x v="4"/>
    <x v="1"/>
    <x v="1"/>
    <n v="800"/>
    <s v="2025-01-12"/>
    <n v="5"/>
    <n v="4000"/>
    <n v="800"/>
    <m/>
    <m/>
    <m/>
    <n v="80"/>
    <n v="880"/>
    <n v="384"/>
  </r>
  <r>
    <s v="T022"/>
    <x v="4"/>
    <x v="1"/>
    <x v="0"/>
    <n v="800"/>
    <s v="2025-01-22"/>
    <n v="5"/>
    <n v="3200"/>
    <n v="800"/>
    <m/>
    <m/>
    <m/>
    <n v="80"/>
    <n v="880"/>
    <n v="247"/>
  </r>
  <r>
    <s v="T032"/>
    <x v="4"/>
    <x v="1"/>
    <x v="1"/>
    <n v="800"/>
    <s v="2025-02-01"/>
    <n v="5"/>
    <n v="2400"/>
    <n v="800"/>
    <m/>
    <m/>
    <m/>
    <n v="80"/>
    <n v="880"/>
    <n v="693"/>
  </r>
  <r>
    <s v="T042"/>
    <x v="4"/>
    <x v="1"/>
    <x v="0"/>
    <n v="800"/>
    <s v="2025-02-11"/>
    <n v="5"/>
    <n v="1600"/>
    <n v="800"/>
    <m/>
    <m/>
    <m/>
    <n v="80"/>
    <n v="880"/>
    <n v="528"/>
  </r>
  <r>
    <s v="T005"/>
    <x v="5"/>
    <x v="0"/>
    <x v="2"/>
    <n v="700"/>
    <s v="2025-01-05"/>
    <n v="1"/>
    <n v="3500"/>
    <n v="700"/>
    <m/>
    <m/>
    <m/>
    <n v="70"/>
    <n v="770"/>
    <n v="305"/>
  </r>
  <r>
    <s v="T015"/>
    <x v="5"/>
    <x v="0"/>
    <x v="3"/>
    <n v="700"/>
    <s v="2025-01-15"/>
    <n v="1"/>
    <n v="3500"/>
    <n v="700"/>
    <m/>
    <m/>
    <m/>
    <n v="70"/>
    <n v="770"/>
    <n v="762"/>
  </r>
  <r>
    <s v="T025"/>
    <x v="5"/>
    <x v="0"/>
    <x v="2"/>
    <n v="700"/>
    <s v="2025-01-25"/>
    <n v="1"/>
    <n v="2800"/>
    <n v="700"/>
    <m/>
    <m/>
    <m/>
    <n v="70"/>
    <n v="770"/>
    <n v="415"/>
  </r>
  <r>
    <s v="T035"/>
    <x v="5"/>
    <x v="0"/>
    <x v="3"/>
    <n v="700"/>
    <s v="2025-02-04"/>
    <n v="1"/>
    <n v="2100"/>
    <n v="700"/>
    <m/>
    <m/>
    <m/>
    <n v="70"/>
    <n v="770"/>
    <n v="229"/>
  </r>
  <r>
    <s v="T045"/>
    <x v="5"/>
    <x v="0"/>
    <x v="2"/>
    <n v="700"/>
    <s v="2025-02-14"/>
    <n v="1"/>
    <n v="1400"/>
    <n v="700"/>
    <m/>
    <m/>
    <m/>
    <n v="70"/>
    <n v="770"/>
    <n v="734"/>
  </r>
  <r>
    <s v="T008"/>
    <x v="6"/>
    <x v="1"/>
    <x v="1"/>
    <n v="600"/>
    <s v="2025-01-08"/>
    <n v="4"/>
    <n v="3000"/>
    <n v="600"/>
    <m/>
    <m/>
    <m/>
    <n v="60"/>
    <n v="660"/>
    <n v="673"/>
  </r>
  <r>
    <s v="T018"/>
    <x v="6"/>
    <x v="1"/>
    <x v="0"/>
    <n v="600"/>
    <s v="2025-01-18"/>
    <n v="4"/>
    <n v="3000"/>
    <n v="600"/>
    <m/>
    <m/>
    <m/>
    <n v="60"/>
    <n v="660"/>
    <n v="352"/>
  </r>
  <r>
    <s v="T028"/>
    <x v="6"/>
    <x v="1"/>
    <x v="1"/>
    <n v="600"/>
    <s v="2025-01-28"/>
    <n v="4"/>
    <n v="2400"/>
    <n v="600"/>
    <m/>
    <m/>
    <m/>
    <n v="60"/>
    <n v="660"/>
    <n v="144"/>
  </r>
  <r>
    <s v="T038"/>
    <x v="6"/>
    <x v="1"/>
    <x v="0"/>
    <n v="600"/>
    <s v="2025-02-07"/>
    <n v="4"/>
    <n v="1800"/>
    <n v="600"/>
    <m/>
    <m/>
    <m/>
    <n v="60"/>
    <n v="660"/>
    <n v="781"/>
  </r>
  <r>
    <s v="T048"/>
    <x v="6"/>
    <x v="1"/>
    <x v="1"/>
    <n v="600"/>
    <s v="2025-02-17"/>
    <n v="4"/>
    <n v="1200"/>
    <n v="600"/>
    <m/>
    <m/>
    <m/>
    <n v="60"/>
    <n v="660"/>
    <n v="259"/>
  </r>
  <r>
    <s v="T006"/>
    <x v="7"/>
    <x v="0"/>
    <x v="0"/>
    <n v="500"/>
    <s v="2025-01-06"/>
    <n v="3"/>
    <n v="2500"/>
    <n v="500"/>
    <m/>
    <m/>
    <m/>
    <n v="50"/>
    <n v="550"/>
    <n v="487"/>
  </r>
  <r>
    <s v="T016"/>
    <x v="7"/>
    <x v="0"/>
    <x v="1"/>
    <n v="500"/>
    <s v="2025-01-16"/>
    <n v="3"/>
    <n v="2500"/>
    <n v="500"/>
    <m/>
    <m/>
    <m/>
    <n v="50"/>
    <n v="550"/>
    <n v="398"/>
  </r>
  <r>
    <s v="T026"/>
    <x v="7"/>
    <x v="0"/>
    <x v="0"/>
    <n v="500"/>
    <s v="2025-01-26"/>
    <n v="3"/>
    <n v="2000"/>
    <n v="500"/>
    <m/>
    <m/>
    <m/>
    <n v="50"/>
    <n v="550"/>
    <n v="620"/>
  </r>
  <r>
    <s v="T036"/>
    <x v="7"/>
    <x v="0"/>
    <x v="1"/>
    <n v="500"/>
    <s v="2025-02-05"/>
    <n v="3"/>
    <n v="1500"/>
    <n v="500"/>
    <m/>
    <m/>
    <m/>
    <n v="50"/>
    <n v="550"/>
    <n v="132"/>
  </r>
  <r>
    <s v="T046"/>
    <x v="7"/>
    <x v="0"/>
    <x v="0"/>
    <n v="500"/>
    <s v="2025-02-15"/>
    <n v="3"/>
    <n v="1000"/>
    <n v="500"/>
    <m/>
    <m/>
    <m/>
    <n v="50"/>
    <n v="550"/>
    <n v="711"/>
  </r>
  <r>
    <s v="T007"/>
    <x v="8"/>
    <x v="1"/>
    <x v="3"/>
    <n v="400"/>
    <s v="2025-01-07"/>
    <n v="2"/>
    <n v="2000"/>
    <n v="400"/>
    <m/>
    <m/>
    <m/>
    <n v="40"/>
    <n v="440"/>
    <n v="268"/>
  </r>
  <r>
    <s v="T017"/>
    <x v="8"/>
    <x v="1"/>
    <x v="2"/>
    <n v="400"/>
    <s v="2025-01-17"/>
    <n v="2"/>
    <n v="2000"/>
    <n v="400"/>
    <m/>
    <m/>
    <m/>
    <n v="40"/>
    <n v="440"/>
    <n v="439"/>
  </r>
  <r>
    <s v="T027"/>
    <x v="8"/>
    <x v="1"/>
    <x v="3"/>
    <n v="400"/>
    <s v="2025-01-27"/>
    <n v="2"/>
    <n v="1600"/>
    <n v="400"/>
    <m/>
    <m/>
    <m/>
    <n v="40"/>
    <n v="440"/>
    <n v="523"/>
  </r>
  <r>
    <s v="T037"/>
    <x v="8"/>
    <x v="1"/>
    <x v="2"/>
    <n v="400"/>
    <s v="2025-02-06"/>
    <n v="2"/>
    <n v="1200"/>
    <n v="400"/>
    <m/>
    <m/>
    <m/>
    <n v="40"/>
    <n v="440"/>
    <n v="197"/>
  </r>
  <r>
    <s v="T047"/>
    <x v="8"/>
    <x v="1"/>
    <x v="3"/>
    <n v="400"/>
    <s v="2025-02-16"/>
    <n v="2"/>
    <n v="800"/>
    <n v="400"/>
    <m/>
    <m/>
    <m/>
    <n v="40"/>
    <n v="440"/>
    <n v="364"/>
  </r>
  <r>
    <s v="T009"/>
    <x v="9"/>
    <x v="0"/>
    <x v="2"/>
    <n v="300"/>
    <s v="2025-01-09"/>
    <n v="2"/>
    <n v="1500"/>
    <n v="300"/>
    <m/>
    <m/>
    <m/>
    <n v="30"/>
    <n v="330"/>
    <n v="658"/>
  </r>
  <r>
    <s v="T019"/>
    <x v="9"/>
    <x v="0"/>
    <x v="3"/>
    <n v="300"/>
    <s v="2025-01-19"/>
    <n v="2"/>
    <n v="1500"/>
    <n v="300"/>
    <m/>
    <m/>
    <m/>
    <n v="30"/>
    <n v="330"/>
    <n v="238"/>
  </r>
  <r>
    <s v="T029"/>
    <x v="9"/>
    <x v="0"/>
    <x v="2"/>
    <n v="300"/>
    <s v="2025-01-29"/>
    <n v="2"/>
    <n v="1200"/>
    <n v="300"/>
    <m/>
    <m/>
    <m/>
    <n v="30"/>
    <n v="330"/>
    <n v="504"/>
  </r>
  <r>
    <s v="T039"/>
    <x v="9"/>
    <x v="0"/>
    <x v="3"/>
    <n v="300"/>
    <s v="2025-02-08"/>
    <n v="2"/>
    <n v="900"/>
    <n v="300"/>
    <m/>
    <m/>
    <m/>
    <n v="30"/>
    <n v="330"/>
    <n v="179"/>
  </r>
  <r>
    <s v="T049"/>
    <x v="9"/>
    <x v="0"/>
    <x v="2"/>
    <n v="300"/>
    <s v="2025-02-18"/>
    <n v="2"/>
    <n v="600"/>
    <n v="300"/>
    <m/>
    <m/>
    <m/>
    <n v="30"/>
    <n v="330"/>
    <n v="74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D8C64A-6DB3-44F3-960E-CC6A465025EA}" name="Pivot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14" firstHeaderRow="1" firstDataRow="1" firstDataCol="1"/>
  <pivotFields count="14">
    <pivotField showAll="0"/>
    <pivotField axis="axisRow" showAll="0">
      <items count="11">
        <item x="0"/>
        <item x="9"/>
        <item x="8"/>
        <item x="1"/>
        <item x="7"/>
        <item x="2"/>
        <item x="4"/>
        <item x="6"/>
        <item x="3"/>
        <item x="5"/>
        <item t="default"/>
      </items>
    </pivotField>
    <pivotField showAll="0">
      <items count="3">
        <item x="0"/>
        <item x="1"/>
        <item t="default"/>
      </items>
    </pivotField>
    <pivotField showAll="0"/>
    <pivotField dataField="1" showAll="0"/>
    <pivotField showAll="0"/>
    <pivotField showAll="0"/>
    <pivotField showAll="0"/>
    <pivotField showAll="0"/>
    <pivotField showAll="0"/>
    <pivotField showAll="0"/>
    <pivotField showAll="0"/>
    <pivotField showAll="0"/>
    <pivotField showAll="0"/>
  </pivotFields>
  <rowFields count="1">
    <field x="1"/>
  </rowFields>
  <rowItems count="11">
    <i>
      <x/>
    </i>
    <i>
      <x v="1"/>
    </i>
    <i>
      <x v="2"/>
    </i>
    <i>
      <x v="3"/>
    </i>
    <i>
      <x v="4"/>
    </i>
    <i>
      <x v="5"/>
    </i>
    <i>
      <x v="6"/>
    </i>
    <i>
      <x v="7"/>
    </i>
    <i>
      <x v="8"/>
    </i>
    <i>
      <x v="9"/>
    </i>
    <i t="grand">
      <x/>
    </i>
  </rowItems>
  <colItems count="1">
    <i/>
  </colItems>
  <dataFields count="1">
    <dataField name="Sum of Sales ($)" fld="4"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F1548E2-5B05-4BE5-BA1A-F68F1BE0B1D7}"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2:B73" firstHeaderRow="1" firstDataRow="1" firstDataCol="1"/>
  <pivotFields count="14">
    <pivotField showAll="0"/>
    <pivotField showAll="0"/>
    <pivotField showAll="0"/>
    <pivotField showAll="0"/>
    <pivotField dataField="1" showAll="0"/>
    <pivotField axis="axisRow" showAll="0">
      <items count="51">
        <item x="5"/>
        <item x="20"/>
        <item x="10"/>
        <item x="15"/>
        <item x="25"/>
        <item x="35"/>
        <item x="40"/>
        <item x="30"/>
        <item x="45"/>
        <item x="0"/>
        <item x="6"/>
        <item x="21"/>
        <item x="11"/>
        <item x="16"/>
        <item x="26"/>
        <item x="36"/>
        <item x="41"/>
        <item x="31"/>
        <item x="46"/>
        <item x="1"/>
        <item x="7"/>
        <item x="22"/>
        <item x="12"/>
        <item x="17"/>
        <item x="27"/>
        <item x="37"/>
        <item x="42"/>
        <item x="32"/>
        <item x="47"/>
        <item x="2"/>
        <item x="8"/>
        <item x="23"/>
        <item x="13"/>
        <item x="18"/>
        <item x="28"/>
        <item x="38"/>
        <item x="43"/>
        <item x="33"/>
        <item x="48"/>
        <item x="3"/>
        <item x="9"/>
        <item x="24"/>
        <item x="14"/>
        <item x="19"/>
        <item x="29"/>
        <item x="39"/>
        <item x="44"/>
        <item x="34"/>
        <item x="49"/>
        <item x="4"/>
        <item t="default"/>
      </items>
    </pivotField>
    <pivotField showAll="0"/>
    <pivotField showAll="0"/>
    <pivotField showAll="0"/>
    <pivotField showAll="0"/>
    <pivotField showAll="0"/>
    <pivotField showAll="0"/>
    <pivotField showAll="0"/>
    <pivotField showAll="0"/>
  </pivotFields>
  <rowFields count="1">
    <field x="5"/>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Sales ($)" fld="4" baseField="0" baseItem="0"/>
  </dataField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4320536-6810-407B-86C9-1D7F52486CD4}" name="Pivot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7:B20" firstHeaderRow="1" firstDataRow="1" firstDataCol="1"/>
  <pivotFields count="14">
    <pivotField showAll="0"/>
    <pivotField showAll="0"/>
    <pivotField axis="axisRow" showAll="0">
      <items count="3">
        <item x="0"/>
        <item x="1"/>
        <item t="default"/>
      </items>
    </pivotField>
    <pivotField showAll="0"/>
    <pivotField dataField="1" showAll="0"/>
    <pivotField showAll="0"/>
    <pivotField showAll="0"/>
    <pivotField showAll="0"/>
    <pivotField showAll="0"/>
    <pivotField showAll="0"/>
    <pivotField showAll="0"/>
    <pivotField showAll="0"/>
    <pivotField showAll="0"/>
    <pivotField showAll="0"/>
  </pivotFields>
  <rowFields count="1">
    <field x="2"/>
  </rowFields>
  <rowItems count="3">
    <i>
      <x/>
    </i>
    <i>
      <x v="1"/>
    </i>
    <i t="grand">
      <x/>
    </i>
  </rowItems>
  <colItems count="1">
    <i/>
  </colItems>
  <dataFields count="1">
    <dataField name="Sum of Sales ($)" fld="4" baseField="2" baseItem="0"/>
  </dataFields>
  <chartFormats count="3">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2" count="1" selected="0">
            <x v="0"/>
          </reference>
        </references>
      </pivotArea>
    </chartFormat>
    <chartFormat chart="5" format="2">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EF290B9-8E06-4205-A13C-28A7B323E36C}"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E3:I14" firstHeaderRow="0" firstDataRow="1" firstDataCol="1" rowPageCount="1" colPageCount="1"/>
  <pivotFields count="15">
    <pivotField showAll="0"/>
    <pivotField axis="axisRow" showAll="0">
      <items count="11">
        <item x="0"/>
        <item x="9"/>
        <item x="8"/>
        <item x="1"/>
        <item x="7"/>
        <item x="2"/>
        <item x="4"/>
        <item x="6"/>
        <item x="3"/>
        <item x="5"/>
        <item t="default"/>
      </items>
    </pivotField>
    <pivotField showAll="0">
      <items count="3">
        <item x="0"/>
        <item x="1"/>
        <item t="default"/>
      </items>
    </pivotField>
    <pivotField axis="axisPage" multipleItemSelectionAllowed="1" showAll="0">
      <items count="5">
        <item x="0"/>
        <item x="2"/>
        <item x="1"/>
        <item x="3"/>
        <item t="default"/>
      </items>
    </pivotField>
    <pivotField dataField="1" showAll="0"/>
    <pivotField showAll="0"/>
    <pivotField showAll="0"/>
    <pivotField showAll="0"/>
    <pivotField showAll="0"/>
    <pivotField showAll="0"/>
    <pivotField showAll="0"/>
    <pivotField showAll="0"/>
    <pivotField dataField="1" showAll="0"/>
    <pivotField dataField="1" showAll="0"/>
    <pivotField dataField="1" showAll="0"/>
  </pivotFields>
  <rowFields count="1">
    <field x="1"/>
  </rowFields>
  <rowItems count="11">
    <i>
      <x/>
    </i>
    <i>
      <x v="1"/>
    </i>
    <i>
      <x v="2"/>
    </i>
    <i>
      <x v="3"/>
    </i>
    <i>
      <x v="4"/>
    </i>
    <i>
      <x v="5"/>
    </i>
    <i>
      <x v="6"/>
    </i>
    <i>
      <x v="7"/>
    </i>
    <i>
      <x v="8"/>
    </i>
    <i>
      <x v="9"/>
    </i>
    <i t="grand">
      <x/>
    </i>
  </rowItems>
  <colFields count="1">
    <field x="-2"/>
  </colFields>
  <colItems count="4">
    <i>
      <x/>
    </i>
    <i i="1">
      <x v="1"/>
    </i>
    <i i="2">
      <x v="2"/>
    </i>
    <i i="3">
      <x v="3"/>
    </i>
  </colItems>
  <pageFields count="1">
    <pageField fld="3" hier="-1"/>
  </pageFields>
  <dataFields count="4">
    <dataField name="Sum of Total Revenue" fld="13" baseField="1" baseItem="0"/>
    <dataField name="Sum of Sales Tax 10%" fld="12" baseField="0" baseItem="0"/>
    <dataField name="Sum of Sales ($)" fld="4" baseField="0" baseItem="0"/>
    <dataField name="Sum of Expenses" fld="14" baseField="0" baseItem="0"/>
  </dataFields>
  <conditionalFormats count="1">
    <conditionalFormat priority="1">
      <pivotAreas count="1">
        <pivotArea outline="0" fieldPosition="0">
          <references count="1">
            <reference field="4294967294" count="1">
              <x v="0"/>
            </reference>
          </references>
        </pivotArea>
      </pivotAreas>
    </conditionalFormat>
  </conditional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1025620-CA3B-4BB8-8F5E-D605CA6B82F1}" name="Pivot_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C6" firstHeaderRow="1" firstDataRow="1" firstDataCol="1"/>
  <pivotFields count="9">
    <pivotField showAll="0"/>
    <pivotField showAll="0"/>
    <pivotField showAll="0"/>
    <pivotField showAll="0"/>
    <pivotField dataField="1" showAll="0"/>
    <pivotField axis="axisRow" numFmtId="14"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8"/>
    <field x="7"/>
    <field x="5"/>
  </rowFields>
  <rowItems count="3">
    <i>
      <x v="1"/>
    </i>
    <i>
      <x v="2"/>
    </i>
    <i t="grand">
      <x/>
    </i>
  </rowItems>
  <colItems count="1">
    <i/>
  </colItems>
  <dataFields count="1">
    <dataField name="Sum of Sales ($)"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D2538397-303B-4738-B41B-45BE578214C6}" sourceName="Product">
  <pivotTables>
    <pivotTable tabId="7" name="Pivot1"/>
  </pivotTables>
  <data>
    <tabular pivotCacheId="661775700">
      <items count="10">
        <i x="0" s="1"/>
        <i x="9" s="1"/>
        <i x="8" s="1"/>
        <i x="1" s="1"/>
        <i x="7" s="1"/>
        <i x="2" s="1"/>
        <i x="4" s="1"/>
        <i x="6" s="1"/>
        <i x="3"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FA591706-E0D8-492D-AF95-3A578558A7C2}" sourceName="Category">
  <pivotTables>
    <pivotTable tabId="7" name="Pivot1"/>
  </pivotTables>
  <data>
    <tabular pivotCacheId="661775700">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1" xr10:uid="{CF5F29FF-AF59-46EB-8252-48264F222993}" sourceName="Product">
  <pivotTables>
    <pivotTable tabId="8" name="PivotTable5"/>
  </pivotTables>
  <data>
    <tabular pivotCacheId="527041207">
      <items count="10">
        <i x="0" s="1"/>
        <i x="9" s="1"/>
        <i x="8" s="1"/>
        <i x="1" s="1"/>
        <i x="7" s="1"/>
        <i x="2" s="1"/>
        <i x="4" s="1"/>
        <i x="6" s="1"/>
        <i x="3" s="1"/>
        <i x="5"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27154CE9-AD64-4E8D-8A20-3C6E56EDB9C8}" sourceName="Category">
  <pivotTables>
    <pivotTable tabId="8" name="PivotTable5"/>
  </pivotTables>
  <data>
    <tabular pivotCacheId="527041207">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3390AB5A-3B2A-420B-9CA0-1128BEE6B2CB}" cache="Slicer_Product" caption="Product" rowHeight="234950"/>
  <slicer name="Category" xr10:uid="{BE0FF123-C877-4B9E-98F7-5A681810F830}" cache="Slicer_Category" caption="Category"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F849F890-7C7C-49C6-9CCD-12FEA00B7D6D}" cache="Slicer_Product1" caption="Product" rowHeight="234950"/>
  <slicer name="Category 1" xr10:uid="{949E7871-235A-4498-9304-5A14CFD8234B}" cache="Slicer_Category1" caption="Category" rowHeight="2349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EF73E5-57A7-45CA-B503-E6CF205F5967}">
  <dimension ref="A3:B73"/>
  <sheetViews>
    <sheetView topLeftCell="A21" workbookViewId="0">
      <selection activeCell="F49" sqref="F49"/>
    </sheetView>
  </sheetViews>
  <sheetFormatPr defaultRowHeight="14.4" x14ac:dyDescent="0.3"/>
  <cols>
    <col min="1" max="1" width="12.5546875" bestFit="1" customWidth="1"/>
    <col min="2" max="2" width="14.5546875" bestFit="1" customWidth="1"/>
    <col min="4" max="4" width="14.5546875" bestFit="1" customWidth="1"/>
    <col min="5" max="5" width="19.109375" bestFit="1" customWidth="1"/>
    <col min="6" max="6" width="12.5546875" bestFit="1" customWidth="1"/>
    <col min="7" max="7" width="14.5546875" bestFit="1" customWidth="1"/>
  </cols>
  <sheetData>
    <row r="3" spans="1:2" x14ac:dyDescent="0.3">
      <c r="A3" s="5" t="s">
        <v>149</v>
      </c>
      <c r="B3" t="s">
        <v>148</v>
      </c>
    </row>
    <row r="4" spans="1:2" x14ac:dyDescent="0.3">
      <c r="A4" s="6" t="s">
        <v>66</v>
      </c>
      <c r="B4">
        <v>10000</v>
      </c>
    </row>
    <row r="5" spans="1:2" x14ac:dyDescent="0.3">
      <c r="A5" s="6" t="s">
        <v>65</v>
      </c>
      <c r="B5">
        <v>1500</v>
      </c>
    </row>
    <row r="6" spans="1:2" x14ac:dyDescent="0.3">
      <c r="A6" s="6" t="s">
        <v>63</v>
      </c>
      <c r="B6">
        <v>2000</v>
      </c>
    </row>
    <row r="7" spans="1:2" x14ac:dyDescent="0.3">
      <c r="A7" s="6" t="s">
        <v>57</v>
      </c>
      <c r="B7">
        <v>7500</v>
      </c>
    </row>
    <row r="8" spans="1:2" x14ac:dyDescent="0.3">
      <c r="A8" s="6" t="s">
        <v>62</v>
      </c>
      <c r="B8">
        <v>2500</v>
      </c>
    </row>
    <row r="9" spans="1:2" x14ac:dyDescent="0.3">
      <c r="A9" s="6" t="s">
        <v>59</v>
      </c>
      <c r="B9">
        <v>6000</v>
      </c>
    </row>
    <row r="10" spans="1:2" x14ac:dyDescent="0.3">
      <c r="A10" s="6" t="s">
        <v>58</v>
      </c>
      <c r="B10">
        <v>4000</v>
      </c>
    </row>
    <row r="11" spans="1:2" x14ac:dyDescent="0.3">
      <c r="A11" s="6" t="s">
        <v>64</v>
      </c>
      <c r="B11">
        <v>3000</v>
      </c>
    </row>
    <row r="12" spans="1:2" x14ac:dyDescent="0.3">
      <c r="A12" s="6" t="s">
        <v>60</v>
      </c>
      <c r="B12">
        <v>4500</v>
      </c>
    </row>
    <row r="13" spans="1:2" x14ac:dyDescent="0.3">
      <c r="A13" s="6" t="s">
        <v>61</v>
      </c>
      <c r="B13">
        <v>3500</v>
      </c>
    </row>
    <row r="14" spans="1:2" x14ac:dyDescent="0.3">
      <c r="A14" s="6" t="s">
        <v>150</v>
      </c>
      <c r="B14">
        <v>44500</v>
      </c>
    </row>
    <row r="17" spans="1:2" x14ac:dyDescent="0.3">
      <c r="A17" s="5" t="s">
        <v>149</v>
      </c>
      <c r="B17" t="s">
        <v>148</v>
      </c>
    </row>
    <row r="18" spans="1:2" x14ac:dyDescent="0.3">
      <c r="A18" s="6" t="s">
        <v>68</v>
      </c>
      <c r="B18">
        <v>23500</v>
      </c>
    </row>
    <row r="19" spans="1:2" x14ac:dyDescent="0.3">
      <c r="A19" s="6" t="s">
        <v>67</v>
      </c>
      <c r="B19">
        <v>21000</v>
      </c>
    </row>
    <row r="20" spans="1:2" x14ac:dyDescent="0.3">
      <c r="A20" s="6" t="s">
        <v>150</v>
      </c>
      <c r="B20">
        <v>44500</v>
      </c>
    </row>
    <row r="22" spans="1:2" x14ac:dyDescent="0.3">
      <c r="A22" s="5" t="s">
        <v>149</v>
      </c>
      <c r="B22" t="s">
        <v>148</v>
      </c>
    </row>
    <row r="23" spans="1:2" x14ac:dyDescent="0.3">
      <c r="A23" s="6" t="s">
        <v>73</v>
      </c>
      <c r="B23">
        <v>1500</v>
      </c>
    </row>
    <row r="24" spans="1:2" x14ac:dyDescent="0.3">
      <c r="A24" s="6" t="s">
        <v>74</v>
      </c>
      <c r="B24">
        <v>800</v>
      </c>
    </row>
    <row r="25" spans="1:2" x14ac:dyDescent="0.3">
      <c r="A25" s="6" t="s">
        <v>75</v>
      </c>
      <c r="B25">
        <v>1200</v>
      </c>
    </row>
    <row r="26" spans="1:2" x14ac:dyDescent="0.3">
      <c r="A26" s="6" t="s">
        <v>76</v>
      </c>
      <c r="B26">
        <v>900</v>
      </c>
    </row>
    <row r="27" spans="1:2" x14ac:dyDescent="0.3">
      <c r="A27" s="6" t="s">
        <v>77</v>
      </c>
      <c r="B27">
        <v>700</v>
      </c>
    </row>
    <row r="28" spans="1:2" x14ac:dyDescent="0.3">
      <c r="A28" s="6" t="s">
        <v>78</v>
      </c>
      <c r="B28">
        <v>500</v>
      </c>
    </row>
    <row r="29" spans="1:2" x14ac:dyDescent="0.3">
      <c r="A29" s="6" t="s">
        <v>79</v>
      </c>
      <c r="B29">
        <v>400</v>
      </c>
    </row>
    <row r="30" spans="1:2" x14ac:dyDescent="0.3">
      <c r="A30" s="6" t="s">
        <v>80</v>
      </c>
      <c r="B30">
        <v>600</v>
      </c>
    </row>
    <row r="31" spans="1:2" x14ac:dyDescent="0.3">
      <c r="A31" s="6" t="s">
        <v>81</v>
      </c>
      <c r="B31">
        <v>300</v>
      </c>
    </row>
    <row r="32" spans="1:2" x14ac:dyDescent="0.3">
      <c r="A32" s="6" t="s">
        <v>82</v>
      </c>
      <c r="B32">
        <v>2000</v>
      </c>
    </row>
    <row r="33" spans="1:2" x14ac:dyDescent="0.3">
      <c r="A33" s="6" t="s">
        <v>83</v>
      </c>
      <c r="B33">
        <v>1500</v>
      </c>
    </row>
    <row r="34" spans="1:2" x14ac:dyDescent="0.3">
      <c r="A34" s="6" t="s">
        <v>84</v>
      </c>
      <c r="B34">
        <v>800</v>
      </c>
    </row>
    <row r="35" spans="1:2" x14ac:dyDescent="0.3">
      <c r="A35" s="6" t="s">
        <v>85</v>
      </c>
      <c r="B35">
        <v>1200</v>
      </c>
    </row>
    <row r="36" spans="1:2" x14ac:dyDescent="0.3">
      <c r="A36" s="6" t="s">
        <v>86</v>
      </c>
      <c r="B36">
        <v>900</v>
      </c>
    </row>
    <row r="37" spans="1:2" x14ac:dyDescent="0.3">
      <c r="A37" s="6" t="s">
        <v>87</v>
      </c>
      <c r="B37">
        <v>700</v>
      </c>
    </row>
    <row r="38" spans="1:2" x14ac:dyDescent="0.3">
      <c r="A38" s="6" t="s">
        <v>88</v>
      </c>
      <c r="B38">
        <v>500</v>
      </c>
    </row>
    <row r="39" spans="1:2" x14ac:dyDescent="0.3">
      <c r="A39" s="6" t="s">
        <v>89</v>
      </c>
      <c r="B39">
        <v>400</v>
      </c>
    </row>
    <row r="40" spans="1:2" x14ac:dyDescent="0.3">
      <c r="A40" s="6" t="s">
        <v>90</v>
      </c>
      <c r="B40">
        <v>600</v>
      </c>
    </row>
    <row r="41" spans="1:2" x14ac:dyDescent="0.3">
      <c r="A41" s="6" t="s">
        <v>91</v>
      </c>
      <c r="B41">
        <v>300</v>
      </c>
    </row>
    <row r="42" spans="1:2" x14ac:dyDescent="0.3">
      <c r="A42" s="6" t="s">
        <v>92</v>
      </c>
      <c r="B42">
        <v>2000</v>
      </c>
    </row>
    <row r="43" spans="1:2" x14ac:dyDescent="0.3">
      <c r="A43" s="6" t="s">
        <v>93</v>
      </c>
      <c r="B43">
        <v>1500</v>
      </c>
    </row>
    <row r="44" spans="1:2" x14ac:dyDescent="0.3">
      <c r="A44" s="6" t="s">
        <v>94</v>
      </c>
      <c r="B44">
        <v>800</v>
      </c>
    </row>
    <row r="45" spans="1:2" x14ac:dyDescent="0.3">
      <c r="A45" s="6" t="s">
        <v>95</v>
      </c>
      <c r="B45">
        <v>1200</v>
      </c>
    </row>
    <row r="46" spans="1:2" x14ac:dyDescent="0.3">
      <c r="A46" s="6" t="s">
        <v>96</v>
      </c>
      <c r="B46">
        <v>900</v>
      </c>
    </row>
    <row r="47" spans="1:2" x14ac:dyDescent="0.3">
      <c r="A47" s="6" t="s">
        <v>97</v>
      </c>
      <c r="B47">
        <v>700</v>
      </c>
    </row>
    <row r="48" spans="1:2" x14ac:dyDescent="0.3">
      <c r="A48" s="6" t="s">
        <v>98</v>
      </c>
      <c r="B48">
        <v>500</v>
      </c>
    </row>
    <row r="49" spans="1:2" x14ac:dyDescent="0.3">
      <c r="A49" s="6" t="s">
        <v>99</v>
      </c>
      <c r="B49">
        <v>400</v>
      </c>
    </row>
    <row r="50" spans="1:2" x14ac:dyDescent="0.3">
      <c r="A50" s="6" t="s">
        <v>100</v>
      </c>
      <c r="B50">
        <v>600</v>
      </c>
    </row>
    <row r="51" spans="1:2" x14ac:dyDescent="0.3">
      <c r="A51" s="6" t="s">
        <v>101</v>
      </c>
      <c r="B51">
        <v>300</v>
      </c>
    </row>
    <row r="52" spans="1:2" x14ac:dyDescent="0.3">
      <c r="A52" s="6" t="s">
        <v>102</v>
      </c>
      <c r="B52">
        <v>2000</v>
      </c>
    </row>
    <row r="53" spans="1:2" x14ac:dyDescent="0.3">
      <c r="A53" s="6" t="s">
        <v>103</v>
      </c>
      <c r="B53">
        <v>1500</v>
      </c>
    </row>
    <row r="54" spans="1:2" x14ac:dyDescent="0.3">
      <c r="A54" s="6" t="s">
        <v>104</v>
      </c>
      <c r="B54">
        <v>800</v>
      </c>
    </row>
    <row r="55" spans="1:2" x14ac:dyDescent="0.3">
      <c r="A55" s="6" t="s">
        <v>105</v>
      </c>
      <c r="B55">
        <v>1200</v>
      </c>
    </row>
    <row r="56" spans="1:2" x14ac:dyDescent="0.3">
      <c r="A56" s="6" t="s">
        <v>106</v>
      </c>
      <c r="B56">
        <v>900</v>
      </c>
    </row>
    <row r="57" spans="1:2" x14ac:dyDescent="0.3">
      <c r="A57" s="6" t="s">
        <v>107</v>
      </c>
      <c r="B57">
        <v>700</v>
      </c>
    </row>
    <row r="58" spans="1:2" x14ac:dyDescent="0.3">
      <c r="A58" s="6" t="s">
        <v>108</v>
      </c>
      <c r="B58">
        <v>500</v>
      </c>
    </row>
    <row r="59" spans="1:2" x14ac:dyDescent="0.3">
      <c r="A59" s="6" t="s">
        <v>109</v>
      </c>
      <c r="B59">
        <v>400</v>
      </c>
    </row>
    <row r="60" spans="1:2" x14ac:dyDescent="0.3">
      <c r="A60" s="6" t="s">
        <v>110</v>
      </c>
      <c r="B60">
        <v>600</v>
      </c>
    </row>
    <row r="61" spans="1:2" x14ac:dyDescent="0.3">
      <c r="A61" s="6" t="s">
        <v>111</v>
      </c>
      <c r="B61">
        <v>300</v>
      </c>
    </row>
    <row r="62" spans="1:2" x14ac:dyDescent="0.3">
      <c r="A62" s="6" t="s">
        <v>112</v>
      </c>
      <c r="B62">
        <v>2000</v>
      </c>
    </row>
    <row r="63" spans="1:2" x14ac:dyDescent="0.3">
      <c r="A63" s="6" t="s">
        <v>113</v>
      </c>
      <c r="B63">
        <v>1500</v>
      </c>
    </row>
    <row r="64" spans="1:2" x14ac:dyDescent="0.3">
      <c r="A64" s="6" t="s">
        <v>114</v>
      </c>
      <c r="B64">
        <v>800</v>
      </c>
    </row>
    <row r="65" spans="1:2" x14ac:dyDescent="0.3">
      <c r="A65" s="6" t="s">
        <v>115</v>
      </c>
      <c r="B65">
        <v>1200</v>
      </c>
    </row>
    <row r="66" spans="1:2" x14ac:dyDescent="0.3">
      <c r="A66" s="6" t="s">
        <v>116</v>
      </c>
      <c r="B66">
        <v>900</v>
      </c>
    </row>
    <row r="67" spans="1:2" x14ac:dyDescent="0.3">
      <c r="A67" s="6" t="s">
        <v>117</v>
      </c>
      <c r="B67">
        <v>700</v>
      </c>
    </row>
    <row r="68" spans="1:2" x14ac:dyDescent="0.3">
      <c r="A68" s="6" t="s">
        <v>118</v>
      </c>
      <c r="B68">
        <v>500</v>
      </c>
    </row>
    <row r="69" spans="1:2" x14ac:dyDescent="0.3">
      <c r="A69" s="6" t="s">
        <v>119</v>
      </c>
      <c r="B69">
        <v>400</v>
      </c>
    </row>
    <row r="70" spans="1:2" x14ac:dyDescent="0.3">
      <c r="A70" s="6" t="s">
        <v>120</v>
      </c>
      <c r="B70">
        <v>600</v>
      </c>
    </row>
    <row r="71" spans="1:2" x14ac:dyDescent="0.3">
      <c r="A71" s="6" t="s">
        <v>121</v>
      </c>
      <c r="B71">
        <v>300</v>
      </c>
    </row>
    <row r="72" spans="1:2" x14ac:dyDescent="0.3">
      <c r="A72" s="6" t="s">
        <v>122</v>
      </c>
      <c r="B72">
        <v>2000</v>
      </c>
    </row>
    <row r="73" spans="1:2" x14ac:dyDescent="0.3">
      <c r="A73" s="6" t="s">
        <v>150</v>
      </c>
      <c r="B73">
        <v>44500</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23D0DC-0F3C-4499-A9FA-031F1BF801F5}">
  <dimension ref="B1:I14"/>
  <sheetViews>
    <sheetView workbookViewId="0">
      <selection activeCell="C3" sqref="C3"/>
    </sheetView>
  </sheetViews>
  <sheetFormatPr defaultRowHeight="14.4" x14ac:dyDescent="0.3"/>
  <cols>
    <col min="1" max="1" width="15.44140625" bestFit="1" customWidth="1"/>
    <col min="2" max="2" width="12.5546875" bestFit="1" customWidth="1"/>
    <col min="3" max="3" width="14.5546875" bestFit="1" customWidth="1"/>
    <col min="6" max="6" width="15.44140625" bestFit="1" customWidth="1"/>
    <col min="7" max="7" width="19.6640625" bestFit="1" customWidth="1"/>
    <col min="8" max="8" width="19.109375" bestFit="1" customWidth="1"/>
    <col min="9" max="9" width="14.5546875" bestFit="1" customWidth="1"/>
    <col min="10" max="10" width="15.21875" bestFit="1" customWidth="1"/>
  </cols>
  <sheetData>
    <row r="1" spans="2:9" x14ac:dyDescent="0.3">
      <c r="E1" s="5" t="s">
        <v>3</v>
      </c>
      <c r="F1" t="s">
        <v>151</v>
      </c>
    </row>
    <row r="3" spans="2:9" x14ac:dyDescent="0.3">
      <c r="B3" s="5" t="s">
        <v>149</v>
      </c>
      <c r="C3" t="s">
        <v>148</v>
      </c>
      <c r="E3" s="5" t="s">
        <v>149</v>
      </c>
      <c r="F3" t="s">
        <v>155</v>
      </c>
      <c r="G3" t="s">
        <v>152</v>
      </c>
      <c r="H3" t="s">
        <v>148</v>
      </c>
      <c r="I3" t="s">
        <v>157</v>
      </c>
    </row>
    <row r="4" spans="2:9" x14ac:dyDescent="0.3">
      <c r="B4" s="6" t="s">
        <v>153</v>
      </c>
      <c r="C4">
        <v>28200</v>
      </c>
      <c r="E4" s="6" t="s">
        <v>66</v>
      </c>
      <c r="F4">
        <v>11000</v>
      </c>
      <c r="G4">
        <v>1000</v>
      </c>
      <c r="H4">
        <v>10000</v>
      </c>
      <c r="I4">
        <v>2425</v>
      </c>
    </row>
    <row r="5" spans="2:9" x14ac:dyDescent="0.3">
      <c r="B5" s="6" t="s">
        <v>154</v>
      </c>
      <c r="C5">
        <v>16300</v>
      </c>
      <c r="E5" s="6" t="s">
        <v>65</v>
      </c>
      <c r="F5">
        <v>1650</v>
      </c>
      <c r="G5">
        <v>150</v>
      </c>
      <c r="H5">
        <v>1500</v>
      </c>
      <c r="I5">
        <v>2327</v>
      </c>
    </row>
    <row r="6" spans="2:9" x14ac:dyDescent="0.3">
      <c r="B6" s="6" t="s">
        <v>150</v>
      </c>
      <c r="C6">
        <v>44500</v>
      </c>
      <c r="E6" s="6" t="s">
        <v>63</v>
      </c>
      <c r="F6">
        <v>2200</v>
      </c>
      <c r="G6">
        <v>200</v>
      </c>
      <c r="H6">
        <v>2000</v>
      </c>
      <c r="I6">
        <v>1791</v>
      </c>
    </row>
    <row r="7" spans="2:9" x14ac:dyDescent="0.3">
      <c r="E7" s="6" t="s">
        <v>57</v>
      </c>
      <c r="F7">
        <v>8250</v>
      </c>
      <c r="G7">
        <v>750</v>
      </c>
      <c r="H7">
        <v>7500</v>
      </c>
      <c r="I7">
        <v>2237</v>
      </c>
    </row>
    <row r="8" spans="2:9" x14ac:dyDescent="0.3">
      <c r="E8" s="6" t="s">
        <v>62</v>
      </c>
      <c r="F8">
        <v>2750</v>
      </c>
      <c r="G8">
        <v>250</v>
      </c>
      <c r="H8">
        <v>2500</v>
      </c>
      <c r="I8">
        <v>2348</v>
      </c>
    </row>
    <row r="9" spans="2:9" x14ac:dyDescent="0.3">
      <c r="E9" s="6" t="s">
        <v>59</v>
      </c>
      <c r="F9">
        <v>6600</v>
      </c>
      <c r="G9">
        <v>600</v>
      </c>
      <c r="H9">
        <v>6000</v>
      </c>
      <c r="I9">
        <v>2060</v>
      </c>
    </row>
    <row r="10" spans="2:9" x14ac:dyDescent="0.3">
      <c r="E10" s="6" t="s">
        <v>58</v>
      </c>
      <c r="F10">
        <v>4400</v>
      </c>
      <c r="G10">
        <v>400</v>
      </c>
      <c r="H10">
        <v>4000</v>
      </c>
      <c r="I10">
        <v>1964</v>
      </c>
    </row>
    <row r="11" spans="2:9" x14ac:dyDescent="0.3">
      <c r="E11" s="6" t="s">
        <v>64</v>
      </c>
      <c r="F11">
        <v>3300</v>
      </c>
      <c r="G11">
        <v>300</v>
      </c>
      <c r="H11">
        <v>3000</v>
      </c>
      <c r="I11">
        <v>2209</v>
      </c>
    </row>
    <row r="12" spans="2:9" x14ac:dyDescent="0.3">
      <c r="E12" s="6" t="s">
        <v>60</v>
      </c>
      <c r="F12">
        <v>4950</v>
      </c>
      <c r="G12">
        <v>450</v>
      </c>
      <c r="H12">
        <v>4500</v>
      </c>
      <c r="I12">
        <v>2602</v>
      </c>
    </row>
    <row r="13" spans="2:9" x14ac:dyDescent="0.3">
      <c r="E13" s="6" t="s">
        <v>61</v>
      </c>
      <c r="F13">
        <v>3850</v>
      </c>
      <c r="G13">
        <v>350</v>
      </c>
      <c r="H13">
        <v>3500</v>
      </c>
      <c r="I13">
        <v>2445</v>
      </c>
    </row>
    <row r="14" spans="2:9" x14ac:dyDescent="0.3">
      <c r="E14" s="6" t="s">
        <v>150</v>
      </c>
      <c r="F14">
        <v>48950</v>
      </c>
      <c r="G14">
        <v>4450</v>
      </c>
      <c r="H14">
        <v>44500</v>
      </c>
      <c r="I14">
        <v>22408</v>
      </c>
    </row>
  </sheetData>
  <sortState xmlns:xlrd2="http://schemas.microsoft.com/office/spreadsheetml/2017/richdata2" columnSort="1" ref="E3:H14">
    <sortCondition descending="1" ref="F3"/>
  </sortState>
  <conditionalFormatting pivot="1" sqref="F4:F14">
    <cfRule type="cellIs" dxfId="2" priority="1" operator="lessThan">
      <formula>3000</formula>
    </cfRule>
  </conditionalFormatting>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1"/>
  <sheetViews>
    <sheetView topLeftCell="B4" workbookViewId="0">
      <selection activeCell="P2" sqref="P2"/>
    </sheetView>
  </sheetViews>
  <sheetFormatPr defaultRowHeight="14.4" x14ac:dyDescent="0.3"/>
  <cols>
    <col min="1" max="1" width="17.5546875" bestFit="1" customWidth="1"/>
    <col min="2" max="2" width="15.44140625" bestFit="1" customWidth="1"/>
    <col min="3" max="3" width="13" bestFit="1" customWidth="1"/>
    <col min="4" max="4" width="11.21875" bestFit="1" customWidth="1"/>
    <col min="5" max="5" width="12.44140625" bestFit="1" customWidth="1"/>
    <col min="6" max="6" width="10.33203125" bestFit="1" customWidth="1"/>
    <col min="7" max="7" width="13.88671875" bestFit="1" customWidth="1"/>
    <col min="8" max="8" width="21.77734375" bestFit="1" customWidth="1"/>
    <col min="9" max="9" width="12.77734375" bestFit="1" customWidth="1"/>
    <col min="10" max="10" width="13" bestFit="1" customWidth="1"/>
    <col min="11" max="11" width="12.6640625" bestFit="1" customWidth="1"/>
    <col min="12" max="12" width="10.5546875" bestFit="1" customWidth="1"/>
    <col min="13" max="13" width="16.88671875" bestFit="1" customWidth="1"/>
    <col min="14" max="14" width="17.5546875" bestFit="1" customWidth="1"/>
  </cols>
  <sheetData>
    <row r="1" spans="1:15" x14ac:dyDescent="0.3">
      <c r="A1" s="1" t="s">
        <v>0</v>
      </c>
      <c r="B1" s="1" t="s">
        <v>1</v>
      </c>
      <c r="C1" s="1" t="s">
        <v>2</v>
      </c>
      <c r="D1" s="1" t="s">
        <v>3</v>
      </c>
      <c r="E1" s="1" t="s">
        <v>4</v>
      </c>
      <c r="F1" s="1" t="s">
        <v>5</v>
      </c>
      <c r="G1" s="1" t="s">
        <v>6</v>
      </c>
      <c r="H1" s="3" t="s">
        <v>131</v>
      </c>
      <c r="I1" s="2" t="s">
        <v>132</v>
      </c>
      <c r="J1" s="2" t="s">
        <v>133</v>
      </c>
      <c r="K1" s="2" t="s">
        <v>134</v>
      </c>
      <c r="L1" s="2" t="s">
        <v>135</v>
      </c>
      <c r="M1" s="2" t="s">
        <v>136</v>
      </c>
      <c r="N1" s="2" t="s">
        <v>137</v>
      </c>
      <c r="O1" s="2" t="s">
        <v>156</v>
      </c>
    </row>
    <row r="2" spans="1:15" x14ac:dyDescent="0.3">
      <c r="A2" t="s">
        <v>16</v>
      </c>
      <c r="B2" t="s">
        <v>66</v>
      </c>
      <c r="C2" t="s">
        <v>68</v>
      </c>
      <c r="D2" t="s">
        <v>70</v>
      </c>
      <c r="E2">
        <v>2000</v>
      </c>
      <c r="F2" t="s">
        <v>82</v>
      </c>
      <c r="G2">
        <v>1</v>
      </c>
      <c r="H2">
        <f t="shared" ref="H2:H33" si="0">SUMIF(A1:G51,E2)</f>
        <v>10000</v>
      </c>
      <c r="I2">
        <f t="shared" ref="I2:I33" si="1">AVERAGEIF(A1:G51,E2)</f>
        <v>2000</v>
      </c>
      <c r="M2">
        <f t="shared" ref="M2:M33" si="2">E2*10%</f>
        <v>200</v>
      </c>
      <c r="N2">
        <f t="shared" ref="N2:N33" si="3">E2+M2</f>
        <v>2200</v>
      </c>
      <c r="O2">
        <v>523</v>
      </c>
    </row>
    <row r="3" spans="1:15" x14ac:dyDescent="0.3">
      <c r="A3" t="s">
        <v>26</v>
      </c>
      <c r="B3" t="s">
        <v>66</v>
      </c>
      <c r="C3" t="s">
        <v>68</v>
      </c>
      <c r="D3" t="s">
        <v>72</v>
      </c>
      <c r="E3">
        <v>2000</v>
      </c>
      <c r="F3" t="s">
        <v>92</v>
      </c>
      <c r="G3">
        <v>1</v>
      </c>
      <c r="H3">
        <f t="shared" si="0"/>
        <v>10000</v>
      </c>
      <c r="I3">
        <f t="shared" si="1"/>
        <v>2000</v>
      </c>
      <c r="M3">
        <f t="shared" si="2"/>
        <v>200</v>
      </c>
      <c r="N3">
        <f t="shared" si="3"/>
        <v>2200</v>
      </c>
      <c r="O3">
        <v>147</v>
      </c>
    </row>
    <row r="4" spans="1:15" x14ac:dyDescent="0.3">
      <c r="A4" t="s">
        <v>36</v>
      </c>
      <c r="B4" t="s">
        <v>66</v>
      </c>
      <c r="C4" t="s">
        <v>68</v>
      </c>
      <c r="D4" t="s">
        <v>70</v>
      </c>
      <c r="E4">
        <v>2000</v>
      </c>
      <c r="F4" t="s">
        <v>102</v>
      </c>
      <c r="G4">
        <v>1</v>
      </c>
      <c r="H4">
        <f t="shared" si="0"/>
        <v>8000</v>
      </c>
      <c r="I4">
        <f t="shared" si="1"/>
        <v>2000</v>
      </c>
      <c r="M4">
        <f t="shared" si="2"/>
        <v>200</v>
      </c>
      <c r="N4">
        <f t="shared" si="3"/>
        <v>2200</v>
      </c>
      <c r="O4">
        <v>689</v>
      </c>
    </row>
    <row r="5" spans="1:15" x14ac:dyDescent="0.3">
      <c r="A5" t="s">
        <v>46</v>
      </c>
      <c r="B5" t="s">
        <v>66</v>
      </c>
      <c r="C5" t="s">
        <v>68</v>
      </c>
      <c r="D5" t="s">
        <v>72</v>
      </c>
      <c r="E5">
        <v>2000</v>
      </c>
      <c r="F5" t="s">
        <v>112</v>
      </c>
      <c r="G5">
        <v>1</v>
      </c>
      <c r="H5">
        <f t="shared" si="0"/>
        <v>6000</v>
      </c>
      <c r="I5">
        <f t="shared" si="1"/>
        <v>2000</v>
      </c>
      <c r="M5">
        <f t="shared" si="2"/>
        <v>200</v>
      </c>
      <c r="N5">
        <f t="shared" si="3"/>
        <v>2200</v>
      </c>
      <c r="O5">
        <v>354</v>
      </c>
    </row>
    <row r="6" spans="1:15" x14ac:dyDescent="0.3">
      <c r="A6" t="s">
        <v>56</v>
      </c>
      <c r="B6" t="s">
        <v>66</v>
      </c>
      <c r="C6" t="s">
        <v>68</v>
      </c>
      <c r="D6" t="s">
        <v>70</v>
      </c>
      <c r="E6">
        <v>2000</v>
      </c>
      <c r="F6" t="s">
        <v>122</v>
      </c>
      <c r="G6">
        <v>1</v>
      </c>
      <c r="H6">
        <f t="shared" si="0"/>
        <v>4000</v>
      </c>
      <c r="I6">
        <f t="shared" si="1"/>
        <v>2000</v>
      </c>
      <c r="M6">
        <f t="shared" si="2"/>
        <v>200</v>
      </c>
      <c r="N6">
        <f t="shared" si="3"/>
        <v>2200</v>
      </c>
      <c r="O6">
        <v>712</v>
      </c>
    </row>
    <row r="7" spans="1:15" x14ac:dyDescent="0.3">
      <c r="A7" t="s">
        <v>7</v>
      </c>
      <c r="B7" t="s">
        <v>57</v>
      </c>
      <c r="C7" t="s">
        <v>67</v>
      </c>
      <c r="D7" t="s">
        <v>69</v>
      </c>
      <c r="E7">
        <v>1500</v>
      </c>
      <c r="F7" t="s">
        <v>73</v>
      </c>
      <c r="G7">
        <v>3</v>
      </c>
      <c r="H7">
        <f t="shared" si="0"/>
        <v>7500</v>
      </c>
      <c r="I7">
        <f t="shared" si="1"/>
        <v>1500</v>
      </c>
      <c r="J7">
        <f>MAX(E7:E56)</f>
        <v>1500</v>
      </c>
      <c r="K7">
        <f>MIN(E7:E56)</f>
        <v>300</v>
      </c>
      <c r="L7">
        <f>COUNTA(A7:A56)</f>
        <v>45</v>
      </c>
      <c r="M7">
        <f t="shared" si="2"/>
        <v>150</v>
      </c>
      <c r="N7">
        <f t="shared" si="3"/>
        <v>1650</v>
      </c>
      <c r="O7">
        <v>278</v>
      </c>
    </row>
    <row r="8" spans="1:15" x14ac:dyDescent="0.3">
      <c r="A8" t="s">
        <v>17</v>
      </c>
      <c r="B8" t="s">
        <v>57</v>
      </c>
      <c r="C8" t="s">
        <v>67</v>
      </c>
      <c r="D8" t="s">
        <v>71</v>
      </c>
      <c r="E8">
        <v>1500</v>
      </c>
      <c r="F8" t="s">
        <v>83</v>
      </c>
      <c r="G8">
        <v>3</v>
      </c>
      <c r="H8">
        <f t="shared" si="0"/>
        <v>7500</v>
      </c>
      <c r="I8">
        <f t="shared" si="1"/>
        <v>1500</v>
      </c>
      <c r="M8">
        <f t="shared" si="2"/>
        <v>150</v>
      </c>
      <c r="N8">
        <f t="shared" si="3"/>
        <v>1650</v>
      </c>
      <c r="O8">
        <v>431</v>
      </c>
    </row>
    <row r="9" spans="1:15" x14ac:dyDescent="0.3">
      <c r="A9" t="s">
        <v>27</v>
      </c>
      <c r="B9" t="s">
        <v>57</v>
      </c>
      <c r="C9" t="s">
        <v>67</v>
      </c>
      <c r="D9" t="s">
        <v>69</v>
      </c>
      <c r="E9">
        <v>1500</v>
      </c>
      <c r="F9" t="s">
        <v>93</v>
      </c>
      <c r="G9">
        <v>3</v>
      </c>
      <c r="H9">
        <f t="shared" si="0"/>
        <v>6000</v>
      </c>
      <c r="I9">
        <f t="shared" si="1"/>
        <v>1500</v>
      </c>
      <c r="M9">
        <f t="shared" si="2"/>
        <v>150</v>
      </c>
      <c r="N9">
        <f t="shared" si="3"/>
        <v>1650</v>
      </c>
      <c r="O9">
        <v>599</v>
      </c>
    </row>
    <row r="10" spans="1:15" x14ac:dyDescent="0.3">
      <c r="A10" t="s">
        <v>37</v>
      </c>
      <c r="B10" t="s">
        <v>57</v>
      </c>
      <c r="C10" t="s">
        <v>67</v>
      </c>
      <c r="D10" t="s">
        <v>71</v>
      </c>
      <c r="E10">
        <v>1500</v>
      </c>
      <c r="F10" t="s">
        <v>103</v>
      </c>
      <c r="G10">
        <v>3</v>
      </c>
      <c r="H10">
        <f t="shared" si="0"/>
        <v>4500</v>
      </c>
      <c r="I10">
        <f t="shared" si="1"/>
        <v>1500</v>
      </c>
      <c r="M10">
        <f t="shared" si="2"/>
        <v>150</v>
      </c>
      <c r="N10">
        <f t="shared" si="3"/>
        <v>1650</v>
      </c>
      <c r="O10">
        <v>186</v>
      </c>
    </row>
    <row r="11" spans="1:15" x14ac:dyDescent="0.3">
      <c r="A11" t="s">
        <v>47</v>
      </c>
      <c r="B11" t="s">
        <v>57</v>
      </c>
      <c r="C11" t="s">
        <v>67</v>
      </c>
      <c r="D11" t="s">
        <v>69</v>
      </c>
      <c r="E11">
        <v>1500</v>
      </c>
      <c r="F11" t="s">
        <v>113</v>
      </c>
      <c r="G11">
        <v>3</v>
      </c>
      <c r="H11">
        <f t="shared" si="0"/>
        <v>3000</v>
      </c>
      <c r="I11">
        <f t="shared" si="1"/>
        <v>1500</v>
      </c>
      <c r="M11">
        <f t="shared" si="2"/>
        <v>150</v>
      </c>
      <c r="N11">
        <f t="shared" si="3"/>
        <v>1650</v>
      </c>
      <c r="O11">
        <v>743</v>
      </c>
    </row>
    <row r="12" spans="1:15" x14ac:dyDescent="0.3">
      <c r="A12" t="s">
        <v>9</v>
      </c>
      <c r="B12" t="s">
        <v>59</v>
      </c>
      <c r="C12" t="s">
        <v>68</v>
      </c>
      <c r="D12" t="s">
        <v>71</v>
      </c>
      <c r="E12">
        <v>1200</v>
      </c>
      <c r="F12" t="s">
        <v>75</v>
      </c>
      <c r="G12">
        <v>2</v>
      </c>
      <c r="H12">
        <f t="shared" si="0"/>
        <v>6000</v>
      </c>
      <c r="I12">
        <f t="shared" si="1"/>
        <v>1200</v>
      </c>
      <c r="M12">
        <f t="shared" si="2"/>
        <v>120</v>
      </c>
      <c r="N12">
        <f t="shared" si="3"/>
        <v>1320</v>
      </c>
      <c r="O12">
        <v>392</v>
      </c>
    </row>
    <row r="13" spans="1:15" x14ac:dyDescent="0.3">
      <c r="A13" t="s">
        <v>19</v>
      </c>
      <c r="B13" t="s">
        <v>59</v>
      </c>
      <c r="C13" t="s">
        <v>68</v>
      </c>
      <c r="D13" t="s">
        <v>69</v>
      </c>
      <c r="E13">
        <v>1200</v>
      </c>
      <c r="F13" t="s">
        <v>85</v>
      </c>
      <c r="G13">
        <v>2</v>
      </c>
      <c r="H13">
        <f t="shared" si="0"/>
        <v>6000</v>
      </c>
      <c r="I13">
        <f t="shared" si="1"/>
        <v>1200</v>
      </c>
      <c r="M13">
        <f t="shared" si="2"/>
        <v>120</v>
      </c>
      <c r="N13">
        <f t="shared" si="3"/>
        <v>1320</v>
      </c>
      <c r="O13">
        <v>215</v>
      </c>
    </row>
    <row r="14" spans="1:15" x14ac:dyDescent="0.3">
      <c r="A14" t="s">
        <v>29</v>
      </c>
      <c r="B14" t="s">
        <v>59</v>
      </c>
      <c r="C14" t="s">
        <v>68</v>
      </c>
      <c r="D14" t="s">
        <v>71</v>
      </c>
      <c r="E14">
        <v>1200</v>
      </c>
      <c r="F14" t="s">
        <v>95</v>
      </c>
      <c r="G14">
        <v>2</v>
      </c>
      <c r="H14">
        <f t="shared" si="0"/>
        <v>4800</v>
      </c>
      <c r="I14">
        <f t="shared" si="1"/>
        <v>1200</v>
      </c>
      <c r="M14">
        <f t="shared" si="2"/>
        <v>120</v>
      </c>
      <c r="N14">
        <f t="shared" si="3"/>
        <v>1320</v>
      </c>
      <c r="O14">
        <v>654</v>
      </c>
    </row>
    <row r="15" spans="1:15" x14ac:dyDescent="0.3">
      <c r="A15" t="s">
        <v>39</v>
      </c>
      <c r="B15" t="s">
        <v>59</v>
      </c>
      <c r="C15" t="s">
        <v>68</v>
      </c>
      <c r="D15" t="s">
        <v>69</v>
      </c>
      <c r="E15">
        <v>1200</v>
      </c>
      <c r="F15" t="s">
        <v>105</v>
      </c>
      <c r="G15">
        <v>2</v>
      </c>
      <c r="H15">
        <f t="shared" si="0"/>
        <v>3600</v>
      </c>
      <c r="I15">
        <f t="shared" si="1"/>
        <v>1200</v>
      </c>
      <c r="M15">
        <f t="shared" si="2"/>
        <v>120</v>
      </c>
      <c r="N15">
        <f t="shared" si="3"/>
        <v>1320</v>
      </c>
      <c r="O15">
        <v>478</v>
      </c>
    </row>
    <row r="16" spans="1:15" x14ac:dyDescent="0.3">
      <c r="A16" t="s">
        <v>49</v>
      </c>
      <c r="B16" t="s">
        <v>59</v>
      </c>
      <c r="C16" t="s">
        <v>68</v>
      </c>
      <c r="D16" t="s">
        <v>71</v>
      </c>
      <c r="E16">
        <v>1200</v>
      </c>
      <c r="F16" t="s">
        <v>115</v>
      </c>
      <c r="G16">
        <v>2</v>
      </c>
      <c r="H16">
        <f t="shared" si="0"/>
        <v>2400</v>
      </c>
      <c r="I16">
        <f t="shared" si="1"/>
        <v>1200</v>
      </c>
      <c r="M16">
        <f t="shared" si="2"/>
        <v>120</v>
      </c>
      <c r="N16">
        <f t="shared" si="3"/>
        <v>1320</v>
      </c>
      <c r="O16">
        <v>321</v>
      </c>
    </row>
    <row r="17" spans="1:15" x14ac:dyDescent="0.3">
      <c r="A17" t="s">
        <v>10</v>
      </c>
      <c r="B17" t="s">
        <v>60</v>
      </c>
      <c r="C17" t="s">
        <v>67</v>
      </c>
      <c r="D17" t="s">
        <v>72</v>
      </c>
      <c r="E17">
        <v>900</v>
      </c>
      <c r="F17" t="s">
        <v>76</v>
      </c>
      <c r="G17">
        <v>1</v>
      </c>
      <c r="H17">
        <f t="shared" si="0"/>
        <v>4500</v>
      </c>
      <c r="I17">
        <f t="shared" si="1"/>
        <v>900</v>
      </c>
      <c r="M17">
        <f t="shared" si="2"/>
        <v>90</v>
      </c>
      <c r="N17">
        <f t="shared" si="3"/>
        <v>990</v>
      </c>
      <c r="O17">
        <v>765</v>
      </c>
    </row>
    <row r="18" spans="1:15" x14ac:dyDescent="0.3">
      <c r="A18" t="s">
        <v>20</v>
      </c>
      <c r="B18" t="s">
        <v>60</v>
      </c>
      <c r="C18" t="s">
        <v>67</v>
      </c>
      <c r="D18" t="s">
        <v>70</v>
      </c>
      <c r="E18">
        <v>900</v>
      </c>
      <c r="F18" t="s">
        <v>86</v>
      </c>
      <c r="G18">
        <v>1</v>
      </c>
      <c r="H18">
        <f t="shared" si="0"/>
        <v>4500</v>
      </c>
      <c r="I18">
        <f t="shared" si="1"/>
        <v>900</v>
      </c>
      <c r="M18">
        <f t="shared" si="2"/>
        <v>90</v>
      </c>
      <c r="N18">
        <f t="shared" si="3"/>
        <v>990</v>
      </c>
      <c r="O18">
        <v>537</v>
      </c>
    </row>
    <row r="19" spans="1:15" x14ac:dyDescent="0.3">
      <c r="A19" t="s">
        <v>30</v>
      </c>
      <c r="B19" t="s">
        <v>60</v>
      </c>
      <c r="C19" t="s">
        <v>67</v>
      </c>
      <c r="D19" t="s">
        <v>72</v>
      </c>
      <c r="E19">
        <v>900</v>
      </c>
      <c r="F19" t="s">
        <v>96</v>
      </c>
      <c r="G19">
        <v>1</v>
      </c>
      <c r="H19">
        <f t="shared" si="0"/>
        <v>3600</v>
      </c>
      <c r="I19">
        <f t="shared" si="1"/>
        <v>900</v>
      </c>
      <c r="M19">
        <f t="shared" si="2"/>
        <v>90</v>
      </c>
      <c r="N19">
        <f t="shared" si="3"/>
        <v>990</v>
      </c>
      <c r="O19">
        <v>193</v>
      </c>
    </row>
    <row r="20" spans="1:15" x14ac:dyDescent="0.3">
      <c r="A20" t="s">
        <v>40</v>
      </c>
      <c r="B20" t="s">
        <v>60</v>
      </c>
      <c r="C20" t="s">
        <v>67</v>
      </c>
      <c r="D20" t="s">
        <v>70</v>
      </c>
      <c r="E20">
        <v>900</v>
      </c>
      <c r="F20" t="s">
        <v>106</v>
      </c>
      <c r="G20">
        <v>1</v>
      </c>
      <c r="H20">
        <f t="shared" si="0"/>
        <v>2700</v>
      </c>
      <c r="I20">
        <f t="shared" si="1"/>
        <v>900</v>
      </c>
      <c r="M20">
        <f t="shared" si="2"/>
        <v>90</v>
      </c>
      <c r="N20">
        <f t="shared" si="3"/>
        <v>990</v>
      </c>
      <c r="O20">
        <v>408</v>
      </c>
    </row>
    <row r="21" spans="1:15" x14ac:dyDescent="0.3">
      <c r="A21" t="s">
        <v>50</v>
      </c>
      <c r="B21" t="s">
        <v>60</v>
      </c>
      <c r="C21" t="s">
        <v>67</v>
      </c>
      <c r="D21" t="s">
        <v>72</v>
      </c>
      <c r="E21">
        <v>900</v>
      </c>
      <c r="F21" t="s">
        <v>116</v>
      </c>
      <c r="G21">
        <v>1</v>
      </c>
      <c r="H21">
        <f t="shared" si="0"/>
        <v>1800</v>
      </c>
      <c r="I21">
        <f t="shared" si="1"/>
        <v>900</v>
      </c>
      <c r="M21">
        <f t="shared" si="2"/>
        <v>90</v>
      </c>
      <c r="N21">
        <f t="shared" si="3"/>
        <v>990</v>
      </c>
      <c r="O21">
        <v>699</v>
      </c>
    </row>
    <row r="22" spans="1:15" x14ac:dyDescent="0.3">
      <c r="A22" t="s">
        <v>8</v>
      </c>
      <c r="B22" t="s">
        <v>58</v>
      </c>
      <c r="C22" t="s">
        <v>67</v>
      </c>
      <c r="D22" t="s">
        <v>70</v>
      </c>
      <c r="E22">
        <v>800</v>
      </c>
      <c r="F22" t="s">
        <v>74</v>
      </c>
      <c r="G22">
        <v>5</v>
      </c>
      <c r="H22">
        <f t="shared" si="0"/>
        <v>4000</v>
      </c>
      <c r="I22">
        <f t="shared" si="1"/>
        <v>800</v>
      </c>
      <c r="M22">
        <f t="shared" si="2"/>
        <v>80</v>
      </c>
      <c r="N22">
        <f t="shared" si="3"/>
        <v>880</v>
      </c>
      <c r="O22">
        <v>112</v>
      </c>
    </row>
    <row r="23" spans="1:15" x14ac:dyDescent="0.3">
      <c r="A23" t="s">
        <v>18</v>
      </c>
      <c r="B23" t="s">
        <v>58</v>
      </c>
      <c r="C23" t="s">
        <v>67</v>
      </c>
      <c r="D23" t="s">
        <v>72</v>
      </c>
      <c r="E23">
        <v>800</v>
      </c>
      <c r="F23" t="s">
        <v>84</v>
      </c>
      <c r="G23">
        <v>5</v>
      </c>
      <c r="H23">
        <f t="shared" si="0"/>
        <v>4000</v>
      </c>
      <c r="I23">
        <f t="shared" si="1"/>
        <v>800</v>
      </c>
      <c r="M23">
        <f t="shared" si="2"/>
        <v>80</v>
      </c>
      <c r="N23">
        <f t="shared" si="3"/>
        <v>880</v>
      </c>
      <c r="O23">
        <v>384</v>
      </c>
    </row>
    <row r="24" spans="1:15" x14ac:dyDescent="0.3">
      <c r="A24" t="s">
        <v>28</v>
      </c>
      <c r="B24" t="s">
        <v>58</v>
      </c>
      <c r="C24" t="s">
        <v>67</v>
      </c>
      <c r="D24" t="s">
        <v>70</v>
      </c>
      <c r="E24">
        <v>800</v>
      </c>
      <c r="F24" t="s">
        <v>94</v>
      </c>
      <c r="G24">
        <v>5</v>
      </c>
      <c r="H24">
        <f t="shared" si="0"/>
        <v>3200</v>
      </c>
      <c r="I24">
        <f t="shared" si="1"/>
        <v>800</v>
      </c>
      <c r="M24">
        <f t="shared" si="2"/>
        <v>80</v>
      </c>
      <c r="N24">
        <f t="shared" si="3"/>
        <v>880</v>
      </c>
      <c r="O24">
        <v>247</v>
      </c>
    </row>
    <row r="25" spans="1:15" x14ac:dyDescent="0.3">
      <c r="A25" t="s">
        <v>38</v>
      </c>
      <c r="B25" t="s">
        <v>58</v>
      </c>
      <c r="C25" t="s">
        <v>67</v>
      </c>
      <c r="D25" t="s">
        <v>72</v>
      </c>
      <c r="E25">
        <v>800</v>
      </c>
      <c r="F25" t="s">
        <v>104</v>
      </c>
      <c r="G25">
        <v>5</v>
      </c>
      <c r="H25">
        <f t="shared" si="0"/>
        <v>2400</v>
      </c>
      <c r="I25">
        <f t="shared" si="1"/>
        <v>800</v>
      </c>
      <c r="M25">
        <f t="shared" si="2"/>
        <v>80</v>
      </c>
      <c r="N25">
        <f t="shared" si="3"/>
        <v>880</v>
      </c>
      <c r="O25">
        <v>693</v>
      </c>
    </row>
    <row r="26" spans="1:15" x14ac:dyDescent="0.3">
      <c r="A26" t="s">
        <v>48</v>
      </c>
      <c r="B26" t="s">
        <v>58</v>
      </c>
      <c r="C26" t="s">
        <v>67</v>
      </c>
      <c r="D26" t="s">
        <v>70</v>
      </c>
      <c r="E26">
        <v>800</v>
      </c>
      <c r="F26" t="s">
        <v>114</v>
      </c>
      <c r="G26">
        <v>5</v>
      </c>
      <c r="H26">
        <f t="shared" si="0"/>
        <v>1600</v>
      </c>
      <c r="I26">
        <f t="shared" si="1"/>
        <v>800</v>
      </c>
      <c r="M26">
        <f t="shared" si="2"/>
        <v>80</v>
      </c>
      <c r="N26">
        <f t="shared" si="3"/>
        <v>880</v>
      </c>
      <c r="O26">
        <v>528</v>
      </c>
    </row>
    <row r="27" spans="1:15" x14ac:dyDescent="0.3">
      <c r="A27" t="s">
        <v>11</v>
      </c>
      <c r="B27" t="s">
        <v>61</v>
      </c>
      <c r="C27" t="s">
        <v>68</v>
      </c>
      <c r="D27" t="s">
        <v>69</v>
      </c>
      <c r="E27">
        <v>700</v>
      </c>
      <c r="F27" t="s">
        <v>77</v>
      </c>
      <c r="G27">
        <v>1</v>
      </c>
      <c r="H27">
        <f t="shared" si="0"/>
        <v>3500</v>
      </c>
      <c r="I27">
        <f t="shared" si="1"/>
        <v>700</v>
      </c>
      <c r="M27">
        <f t="shared" si="2"/>
        <v>70</v>
      </c>
      <c r="N27">
        <f t="shared" si="3"/>
        <v>770</v>
      </c>
      <c r="O27">
        <v>305</v>
      </c>
    </row>
    <row r="28" spans="1:15" x14ac:dyDescent="0.3">
      <c r="A28" t="s">
        <v>21</v>
      </c>
      <c r="B28" t="s">
        <v>61</v>
      </c>
      <c r="C28" t="s">
        <v>68</v>
      </c>
      <c r="D28" t="s">
        <v>71</v>
      </c>
      <c r="E28">
        <v>700</v>
      </c>
      <c r="F28" t="s">
        <v>87</v>
      </c>
      <c r="G28">
        <v>1</v>
      </c>
      <c r="H28">
        <f t="shared" si="0"/>
        <v>3500</v>
      </c>
      <c r="I28">
        <f t="shared" si="1"/>
        <v>700</v>
      </c>
      <c r="M28">
        <f t="shared" si="2"/>
        <v>70</v>
      </c>
      <c r="N28">
        <f t="shared" si="3"/>
        <v>770</v>
      </c>
      <c r="O28">
        <v>762</v>
      </c>
    </row>
    <row r="29" spans="1:15" x14ac:dyDescent="0.3">
      <c r="A29" t="s">
        <v>31</v>
      </c>
      <c r="B29" t="s">
        <v>61</v>
      </c>
      <c r="C29" t="s">
        <v>68</v>
      </c>
      <c r="D29" t="s">
        <v>69</v>
      </c>
      <c r="E29">
        <v>700</v>
      </c>
      <c r="F29" t="s">
        <v>97</v>
      </c>
      <c r="G29">
        <v>1</v>
      </c>
      <c r="H29">
        <f t="shared" si="0"/>
        <v>2800</v>
      </c>
      <c r="I29">
        <f t="shared" si="1"/>
        <v>700</v>
      </c>
      <c r="M29">
        <f t="shared" si="2"/>
        <v>70</v>
      </c>
      <c r="N29">
        <f t="shared" si="3"/>
        <v>770</v>
      </c>
      <c r="O29">
        <v>415</v>
      </c>
    </row>
    <row r="30" spans="1:15" x14ac:dyDescent="0.3">
      <c r="A30" t="s">
        <v>41</v>
      </c>
      <c r="B30" t="s">
        <v>61</v>
      </c>
      <c r="C30" t="s">
        <v>68</v>
      </c>
      <c r="D30" t="s">
        <v>71</v>
      </c>
      <c r="E30">
        <v>700</v>
      </c>
      <c r="F30" t="s">
        <v>107</v>
      </c>
      <c r="G30">
        <v>1</v>
      </c>
      <c r="H30">
        <f t="shared" si="0"/>
        <v>2100</v>
      </c>
      <c r="I30">
        <f t="shared" si="1"/>
        <v>700</v>
      </c>
      <c r="M30">
        <f t="shared" si="2"/>
        <v>70</v>
      </c>
      <c r="N30">
        <f t="shared" si="3"/>
        <v>770</v>
      </c>
      <c r="O30">
        <v>229</v>
      </c>
    </row>
    <row r="31" spans="1:15" x14ac:dyDescent="0.3">
      <c r="A31" t="s">
        <v>51</v>
      </c>
      <c r="B31" t="s">
        <v>61</v>
      </c>
      <c r="C31" t="s">
        <v>68</v>
      </c>
      <c r="D31" t="s">
        <v>69</v>
      </c>
      <c r="E31">
        <v>700</v>
      </c>
      <c r="F31" t="s">
        <v>117</v>
      </c>
      <c r="G31">
        <v>1</v>
      </c>
      <c r="H31">
        <f t="shared" si="0"/>
        <v>1400</v>
      </c>
      <c r="I31">
        <f t="shared" si="1"/>
        <v>700</v>
      </c>
      <c r="M31">
        <f t="shared" si="2"/>
        <v>70</v>
      </c>
      <c r="N31">
        <f t="shared" si="3"/>
        <v>770</v>
      </c>
      <c r="O31">
        <v>734</v>
      </c>
    </row>
    <row r="32" spans="1:15" x14ac:dyDescent="0.3">
      <c r="A32" t="s">
        <v>14</v>
      </c>
      <c r="B32" t="s">
        <v>64</v>
      </c>
      <c r="C32" t="s">
        <v>67</v>
      </c>
      <c r="D32" t="s">
        <v>72</v>
      </c>
      <c r="E32">
        <v>600</v>
      </c>
      <c r="F32" t="s">
        <v>80</v>
      </c>
      <c r="G32">
        <v>4</v>
      </c>
      <c r="H32">
        <f t="shared" si="0"/>
        <v>3000</v>
      </c>
      <c r="I32">
        <f t="shared" si="1"/>
        <v>600</v>
      </c>
      <c r="M32">
        <f t="shared" si="2"/>
        <v>60</v>
      </c>
      <c r="N32">
        <f t="shared" si="3"/>
        <v>660</v>
      </c>
      <c r="O32">
        <v>673</v>
      </c>
    </row>
    <row r="33" spans="1:15" x14ac:dyDescent="0.3">
      <c r="A33" t="s">
        <v>24</v>
      </c>
      <c r="B33" t="s">
        <v>64</v>
      </c>
      <c r="C33" t="s">
        <v>67</v>
      </c>
      <c r="D33" t="s">
        <v>70</v>
      </c>
      <c r="E33">
        <v>600</v>
      </c>
      <c r="F33" t="s">
        <v>90</v>
      </c>
      <c r="G33">
        <v>4</v>
      </c>
      <c r="H33">
        <f t="shared" si="0"/>
        <v>3000</v>
      </c>
      <c r="I33">
        <f t="shared" si="1"/>
        <v>600</v>
      </c>
      <c r="M33">
        <f t="shared" si="2"/>
        <v>60</v>
      </c>
      <c r="N33">
        <f t="shared" si="3"/>
        <v>660</v>
      </c>
      <c r="O33">
        <v>352</v>
      </c>
    </row>
    <row r="34" spans="1:15" x14ac:dyDescent="0.3">
      <c r="A34" t="s">
        <v>34</v>
      </c>
      <c r="B34" t="s">
        <v>64</v>
      </c>
      <c r="C34" t="s">
        <v>67</v>
      </c>
      <c r="D34" t="s">
        <v>72</v>
      </c>
      <c r="E34">
        <v>600</v>
      </c>
      <c r="F34" t="s">
        <v>100</v>
      </c>
      <c r="G34">
        <v>4</v>
      </c>
      <c r="H34">
        <f t="shared" ref="H34:H51" si="4">SUMIF(A33:G83,E34)</f>
        <v>2400</v>
      </c>
      <c r="I34">
        <f t="shared" ref="I34:I51" si="5">AVERAGEIF(A33:G83,E34)</f>
        <v>600</v>
      </c>
      <c r="M34">
        <f t="shared" ref="M34:M51" si="6">E34*10%</f>
        <v>60</v>
      </c>
      <c r="N34">
        <f t="shared" ref="N34:N51" si="7">E34+M34</f>
        <v>660</v>
      </c>
      <c r="O34">
        <v>144</v>
      </c>
    </row>
    <row r="35" spans="1:15" x14ac:dyDescent="0.3">
      <c r="A35" t="s">
        <v>44</v>
      </c>
      <c r="B35" t="s">
        <v>64</v>
      </c>
      <c r="C35" t="s">
        <v>67</v>
      </c>
      <c r="D35" t="s">
        <v>70</v>
      </c>
      <c r="E35">
        <v>600</v>
      </c>
      <c r="F35" t="s">
        <v>110</v>
      </c>
      <c r="G35">
        <v>4</v>
      </c>
      <c r="H35">
        <f t="shared" si="4"/>
        <v>1800</v>
      </c>
      <c r="I35">
        <f t="shared" si="5"/>
        <v>600</v>
      </c>
      <c r="M35">
        <f t="shared" si="6"/>
        <v>60</v>
      </c>
      <c r="N35">
        <f t="shared" si="7"/>
        <v>660</v>
      </c>
      <c r="O35">
        <v>781</v>
      </c>
    </row>
    <row r="36" spans="1:15" x14ac:dyDescent="0.3">
      <c r="A36" t="s">
        <v>54</v>
      </c>
      <c r="B36" t="s">
        <v>64</v>
      </c>
      <c r="C36" t="s">
        <v>67</v>
      </c>
      <c r="D36" t="s">
        <v>72</v>
      </c>
      <c r="E36">
        <v>600</v>
      </c>
      <c r="F36" t="s">
        <v>120</v>
      </c>
      <c r="G36">
        <v>4</v>
      </c>
      <c r="H36">
        <f t="shared" si="4"/>
        <v>1200</v>
      </c>
      <c r="I36">
        <f t="shared" si="5"/>
        <v>600</v>
      </c>
      <c r="M36">
        <f t="shared" si="6"/>
        <v>60</v>
      </c>
      <c r="N36">
        <f t="shared" si="7"/>
        <v>660</v>
      </c>
      <c r="O36">
        <v>259</v>
      </c>
    </row>
    <row r="37" spans="1:15" x14ac:dyDescent="0.3">
      <c r="A37" t="s">
        <v>12</v>
      </c>
      <c r="B37" t="s">
        <v>62</v>
      </c>
      <c r="C37" t="s">
        <v>68</v>
      </c>
      <c r="D37" t="s">
        <v>70</v>
      </c>
      <c r="E37">
        <v>500</v>
      </c>
      <c r="F37" t="s">
        <v>78</v>
      </c>
      <c r="G37">
        <v>3</v>
      </c>
      <c r="H37">
        <f t="shared" si="4"/>
        <v>2500</v>
      </c>
      <c r="I37">
        <f t="shared" si="5"/>
        <v>500</v>
      </c>
      <c r="M37">
        <f t="shared" si="6"/>
        <v>50</v>
      </c>
      <c r="N37">
        <f t="shared" si="7"/>
        <v>550</v>
      </c>
      <c r="O37">
        <v>487</v>
      </c>
    </row>
    <row r="38" spans="1:15" x14ac:dyDescent="0.3">
      <c r="A38" t="s">
        <v>22</v>
      </c>
      <c r="B38" t="s">
        <v>62</v>
      </c>
      <c r="C38" t="s">
        <v>68</v>
      </c>
      <c r="D38" t="s">
        <v>72</v>
      </c>
      <c r="E38">
        <v>500</v>
      </c>
      <c r="F38" t="s">
        <v>88</v>
      </c>
      <c r="G38">
        <v>3</v>
      </c>
      <c r="H38">
        <f t="shared" si="4"/>
        <v>2500</v>
      </c>
      <c r="I38">
        <f t="shared" si="5"/>
        <v>500</v>
      </c>
      <c r="M38">
        <f t="shared" si="6"/>
        <v>50</v>
      </c>
      <c r="N38">
        <f t="shared" si="7"/>
        <v>550</v>
      </c>
      <c r="O38">
        <v>398</v>
      </c>
    </row>
    <row r="39" spans="1:15" x14ac:dyDescent="0.3">
      <c r="A39" t="s">
        <v>32</v>
      </c>
      <c r="B39" t="s">
        <v>62</v>
      </c>
      <c r="C39" t="s">
        <v>68</v>
      </c>
      <c r="D39" t="s">
        <v>70</v>
      </c>
      <c r="E39">
        <v>500</v>
      </c>
      <c r="F39" t="s">
        <v>98</v>
      </c>
      <c r="G39">
        <v>3</v>
      </c>
      <c r="H39">
        <f t="shared" si="4"/>
        <v>2000</v>
      </c>
      <c r="I39">
        <f t="shared" si="5"/>
        <v>500</v>
      </c>
      <c r="M39">
        <f t="shared" si="6"/>
        <v>50</v>
      </c>
      <c r="N39">
        <f t="shared" si="7"/>
        <v>550</v>
      </c>
      <c r="O39">
        <v>620</v>
      </c>
    </row>
    <row r="40" spans="1:15" x14ac:dyDescent="0.3">
      <c r="A40" t="s">
        <v>42</v>
      </c>
      <c r="B40" t="s">
        <v>62</v>
      </c>
      <c r="C40" t="s">
        <v>68</v>
      </c>
      <c r="D40" t="s">
        <v>72</v>
      </c>
      <c r="E40">
        <v>500</v>
      </c>
      <c r="F40" t="s">
        <v>108</v>
      </c>
      <c r="G40">
        <v>3</v>
      </c>
      <c r="H40">
        <f t="shared" si="4"/>
        <v>1500</v>
      </c>
      <c r="I40">
        <f t="shared" si="5"/>
        <v>500</v>
      </c>
      <c r="M40">
        <f t="shared" si="6"/>
        <v>50</v>
      </c>
      <c r="N40">
        <f t="shared" si="7"/>
        <v>550</v>
      </c>
      <c r="O40">
        <v>132</v>
      </c>
    </row>
    <row r="41" spans="1:15" x14ac:dyDescent="0.3">
      <c r="A41" t="s">
        <v>52</v>
      </c>
      <c r="B41" t="s">
        <v>62</v>
      </c>
      <c r="C41" t="s">
        <v>68</v>
      </c>
      <c r="D41" t="s">
        <v>70</v>
      </c>
      <c r="E41">
        <v>500</v>
      </c>
      <c r="F41" t="s">
        <v>118</v>
      </c>
      <c r="G41">
        <v>3</v>
      </c>
      <c r="H41">
        <f t="shared" si="4"/>
        <v>1000</v>
      </c>
      <c r="I41">
        <f t="shared" si="5"/>
        <v>500</v>
      </c>
      <c r="M41">
        <f t="shared" si="6"/>
        <v>50</v>
      </c>
      <c r="N41">
        <f t="shared" si="7"/>
        <v>550</v>
      </c>
      <c r="O41">
        <v>711</v>
      </c>
    </row>
    <row r="42" spans="1:15" x14ac:dyDescent="0.3">
      <c r="A42" t="s">
        <v>13</v>
      </c>
      <c r="B42" t="s">
        <v>63</v>
      </c>
      <c r="C42" t="s">
        <v>67</v>
      </c>
      <c r="D42" t="s">
        <v>71</v>
      </c>
      <c r="E42">
        <v>400</v>
      </c>
      <c r="F42" t="s">
        <v>79</v>
      </c>
      <c r="G42">
        <v>2</v>
      </c>
      <c r="H42">
        <f t="shared" si="4"/>
        <v>2000</v>
      </c>
      <c r="I42">
        <f t="shared" si="5"/>
        <v>400</v>
      </c>
      <c r="M42">
        <f t="shared" si="6"/>
        <v>40</v>
      </c>
      <c r="N42">
        <f t="shared" si="7"/>
        <v>440</v>
      </c>
      <c r="O42">
        <v>268</v>
      </c>
    </row>
    <row r="43" spans="1:15" x14ac:dyDescent="0.3">
      <c r="A43" t="s">
        <v>23</v>
      </c>
      <c r="B43" t="s">
        <v>63</v>
      </c>
      <c r="C43" t="s">
        <v>67</v>
      </c>
      <c r="D43" t="s">
        <v>69</v>
      </c>
      <c r="E43">
        <v>400</v>
      </c>
      <c r="F43" t="s">
        <v>89</v>
      </c>
      <c r="G43">
        <v>2</v>
      </c>
      <c r="H43">
        <f t="shared" si="4"/>
        <v>2000</v>
      </c>
      <c r="I43">
        <f t="shared" si="5"/>
        <v>400</v>
      </c>
      <c r="M43">
        <f t="shared" si="6"/>
        <v>40</v>
      </c>
      <c r="N43">
        <f t="shared" si="7"/>
        <v>440</v>
      </c>
      <c r="O43">
        <v>439</v>
      </c>
    </row>
    <row r="44" spans="1:15" x14ac:dyDescent="0.3">
      <c r="A44" t="s">
        <v>33</v>
      </c>
      <c r="B44" t="s">
        <v>63</v>
      </c>
      <c r="C44" t="s">
        <v>67</v>
      </c>
      <c r="D44" t="s">
        <v>71</v>
      </c>
      <c r="E44">
        <v>400</v>
      </c>
      <c r="F44" t="s">
        <v>99</v>
      </c>
      <c r="G44">
        <v>2</v>
      </c>
      <c r="H44">
        <f t="shared" si="4"/>
        <v>1600</v>
      </c>
      <c r="I44">
        <f t="shared" si="5"/>
        <v>400</v>
      </c>
      <c r="M44">
        <f t="shared" si="6"/>
        <v>40</v>
      </c>
      <c r="N44">
        <f t="shared" si="7"/>
        <v>440</v>
      </c>
      <c r="O44">
        <v>523</v>
      </c>
    </row>
    <row r="45" spans="1:15" x14ac:dyDescent="0.3">
      <c r="A45" t="s">
        <v>43</v>
      </c>
      <c r="B45" t="s">
        <v>63</v>
      </c>
      <c r="C45" t="s">
        <v>67</v>
      </c>
      <c r="D45" t="s">
        <v>69</v>
      </c>
      <c r="E45">
        <v>400</v>
      </c>
      <c r="F45" t="s">
        <v>109</v>
      </c>
      <c r="G45">
        <v>2</v>
      </c>
      <c r="H45">
        <f t="shared" si="4"/>
        <v>1200</v>
      </c>
      <c r="I45">
        <f t="shared" si="5"/>
        <v>400</v>
      </c>
      <c r="M45">
        <f t="shared" si="6"/>
        <v>40</v>
      </c>
      <c r="N45">
        <f t="shared" si="7"/>
        <v>440</v>
      </c>
      <c r="O45">
        <v>197</v>
      </c>
    </row>
    <row r="46" spans="1:15" x14ac:dyDescent="0.3">
      <c r="A46" t="s">
        <v>53</v>
      </c>
      <c r="B46" t="s">
        <v>63</v>
      </c>
      <c r="C46" t="s">
        <v>67</v>
      </c>
      <c r="D46" t="s">
        <v>71</v>
      </c>
      <c r="E46">
        <v>400</v>
      </c>
      <c r="F46" t="s">
        <v>119</v>
      </c>
      <c r="G46">
        <v>2</v>
      </c>
      <c r="H46">
        <f t="shared" si="4"/>
        <v>800</v>
      </c>
      <c r="I46">
        <f t="shared" si="5"/>
        <v>400</v>
      </c>
      <c r="M46">
        <f t="shared" si="6"/>
        <v>40</v>
      </c>
      <c r="N46">
        <f t="shared" si="7"/>
        <v>440</v>
      </c>
      <c r="O46">
        <v>364</v>
      </c>
    </row>
    <row r="47" spans="1:15" x14ac:dyDescent="0.3">
      <c r="A47" t="s">
        <v>15</v>
      </c>
      <c r="B47" t="s">
        <v>65</v>
      </c>
      <c r="C47" t="s">
        <v>68</v>
      </c>
      <c r="D47" t="s">
        <v>69</v>
      </c>
      <c r="E47">
        <v>300</v>
      </c>
      <c r="F47" t="s">
        <v>81</v>
      </c>
      <c r="G47">
        <v>2</v>
      </c>
      <c r="H47">
        <f t="shared" si="4"/>
        <v>1500</v>
      </c>
      <c r="I47">
        <f t="shared" si="5"/>
        <v>300</v>
      </c>
      <c r="M47">
        <f t="shared" si="6"/>
        <v>30</v>
      </c>
      <c r="N47">
        <f t="shared" si="7"/>
        <v>330</v>
      </c>
      <c r="O47">
        <v>658</v>
      </c>
    </row>
    <row r="48" spans="1:15" x14ac:dyDescent="0.3">
      <c r="A48" t="s">
        <v>25</v>
      </c>
      <c r="B48" t="s">
        <v>65</v>
      </c>
      <c r="C48" t="s">
        <v>68</v>
      </c>
      <c r="D48" t="s">
        <v>71</v>
      </c>
      <c r="E48">
        <v>300</v>
      </c>
      <c r="F48" t="s">
        <v>91</v>
      </c>
      <c r="G48">
        <v>2</v>
      </c>
      <c r="H48">
        <f t="shared" si="4"/>
        <v>1500</v>
      </c>
      <c r="I48">
        <f t="shared" si="5"/>
        <v>300</v>
      </c>
      <c r="M48">
        <f t="shared" si="6"/>
        <v>30</v>
      </c>
      <c r="N48">
        <f t="shared" si="7"/>
        <v>330</v>
      </c>
      <c r="O48">
        <v>238</v>
      </c>
    </row>
    <row r="49" spans="1:15" x14ac:dyDescent="0.3">
      <c r="A49" t="s">
        <v>35</v>
      </c>
      <c r="B49" t="s">
        <v>65</v>
      </c>
      <c r="C49" t="s">
        <v>68</v>
      </c>
      <c r="D49" t="s">
        <v>69</v>
      </c>
      <c r="E49">
        <v>300</v>
      </c>
      <c r="F49" t="s">
        <v>101</v>
      </c>
      <c r="G49">
        <v>2</v>
      </c>
      <c r="H49">
        <f t="shared" si="4"/>
        <v>1200</v>
      </c>
      <c r="I49">
        <f t="shared" si="5"/>
        <v>300</v>
      </c>
      <c r="M49">
        <f t="shared" si="6"/>
        <v>30</v>
      </c>
      <c r="N49">
        <f t="shared" si="7"/>
        <v>330</v>
      </c>
      <c r="O49">
        <v>504</v>
      </c>
    </row>
    <row r="50" spans="1:15" x14ac:dyDescent="0.3">
      <c r="A50" t="s">
        <v>45</v>
      </c>
      <c r="B50" t="s">
        <v>65</v>
      </c>
      <c r="C50" t="s">
        <v>68</v>
      </c>
      <c r="D50" t="s">
        <v>71</v>
      </c>
      <c r="E50">
        <v>300</v>
      </c>
      <c r="F50" t="s">
        <v>111</v>
      </c>
      <c r="G50">
        <v>2</v>
      </c>
      <c r="H50">
        <f t="shared" si="4"/>
        <v>900</v>
      </c>
      <c r="I50">
        <f t="shared" si="5"/>
        <v>300</v>
      </c>
      <c r="M50">
        <f t="shared" si="6"/>
        <v>30</v>
      </c>
      <c r="N50">
        <f t="shared" si="7"/>
        <v>330</v>
      </c>
      <c r="O50">
        <v>179</v>
      </c>
    </row>
    <row r="51" spans="1:15" x14ac:dyDescent="0.3">
      <c r="A51" t="s">
        <v>55</v>
      </c>
      <c r="B51" t="s">
        <v>65</v>
      </c>
      <c r="C51" t="s">
        <v>68</v>
      </c>
      <c r="D51" t="s">
        <v>69</v>
      </c>
      <c r="E51">
        <v>300</v>
      </c>
      <c r="F51" t="s">
        <v>121</v>
      </c>
      <c r="G51">
        <v>2</v>
      </c>
      <c r="H51">
        <f t="shared" si="4"/>
        <v>600</v>
      </c>
      <c r="I51">
        <f t="shared" si="5"/>
        <v>300</v>
      </c>
      <c r="M51">
        <f t="shared" si="6"/>
        <v>30</v>
      </c>
      <c r="N51">
        <f t="shared" si="7"/>
        <v>330</v>
      </c>
      <c r="O51">
        <v>748</v>
      </c>
    </row>
  </sheetData>
  <autoFilter ref="A1:N51" xr:uid="{00000000-0001-0000-0000-000000000000}">
    <sortState xmlns:xlrd2="http://schemas.microsoft.com/office/spreadsheetml/2017/richdata2" ref="A2:N51">
      <sortCondition descending="1" ref="E1:E51"/>
    </sortState>
  </autoFilter>
  <conditionalFormatting sqref="E1:E1048576">
    <cfRule type="cellIs" dxfId="1" priority="1" operator="greaterThan">
      <formula>1950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18775-65DB-4C9B-ADFE-886A77FC283B}">
  <dimension ref="A1:X52"/>
  <sheetViews>
    <sheetView workbookViewId="0">
      <selection activeCell="K21" sqref="K21"/>
    </sheetView>
  </sheetViews>
  <sheetFormatPr defaultRowHeight="14.4" x14ac:dyDescent="0.3"/>
  <cols>
    <col min="1" max="1" width="13.109375" bestFit="1" customWidth="1"/>
    <col min="2" max="2" width="15.44140625" bestFit="1" customWidth="1"/>
    <col min="3" max="3" width="9.88671875" bestFit="1" customWidth="1"/>
    <col min="4" max="4" width="6.77734375" bestFit="1" customWidth="1"/>
    <col min="5" max="5" width="8" bestFit="1" customWidth="1"/>
    <col min="6" max="6" width="10.33203125" bestFit="1" customWidth="1"/>
    <col min="8" max="8" width="21.77734375" bestFit="1" customWidth="1"/>
    <col min="9" max="9" width="8.33203125" bestFit="1" customWidth="1"/>
    <col min="13" max="13" width="12.44140625" bestFit="1" customWidth="1"/>
    <col min="14" max="14" width="13.109375" bestFit="1" customWidth="1"/>
    <col min="20" max="20" width="11" bestFit="1" customWidth="1"/>
  </cols>
  <sheetData>
    <row r="1" spans="1:24" x14ac:dyDescent="0.3">
      <c r="A1" s="1" t="s">
        <v>0</v>
      </c>
      <c r="B1" s="1" t="s">
        <v>1</v>
      </c>
      <c r="C1" s="1" t="s">
        <v>2</v>
      </c>
      <c r="D1" s="1" t="s">
        <v>3</v>
      </c>
      <c r="E1" s="1" t="s">
        <v>4</v>
      </c>
      <c r="F1" s="1" t="s">
        <v>5</v>
      </c>
      <c r="G1" s="1" t="s">
        <v>6</v>
      </c>
      <c r="H1" s="3" t="s">
        <v>131</v>
      </c>
      <c r="I1" s="2" t="s">
        <v>132</v>
      </c>
      <c r="J1" s="2" t="s">
        <v>133</v>
      </c>
      <c r="K1" s="2" t="s">
        <v>134</v>
      </c>
      <c r="L1" s="2" t="s">
        <v>135</v>
      </c>
      <c r="M1" s="2" t="s">
        <v>136</v>
      </c>
      <c r="N1" s="2" t="s">
        <v>137</v>
      </c>
      <c r="O1" s="2" t="s">
        <v>138</v>
      </c>
      <c r="P1" s="2" t="s">
        <v>139</v>
      </c>
      <c r="Q1" s="2" t="s">
        <v>140</v>
      </c>
      <c r="R1" s="2" t="s">
        <v>142</v>
      </c>
      <c r="S1" s="2" t="s">
        <v>143</v>
      </c>
      <c r="T1" s="2" t="s">
        <v>144</v>
      </c>
      <c r="U1" s="2" t="s">
        <v>145</v>
      </c>
      <c r="V1" s="2" t="s">
        <v>146</v>
      </c>
      <c r="W1" s="2" t="s">
        <v>147</v>
      </c>
      <c r="X1" s="2"/>
    </row>
    <row r="2" spans="1:24" x14ac:dyDescent="0.3">
      <c r="A2" t="s">
        <v>7</v>
      </c>
      <c r="B2" t="s">
        <v>57</v>
      </c>
      <c r="C2" t="s">
        <v>67</v>
      </c>
      <c r="D2" t="s">
        <v>69</v>
      </c>
      <c r="E2">
        <v>1500</v>
      </c>
      <c r="F2" t="s">
        <v>73</v>
      </c>
      <c r="G2">
        <v>3</v>
      </c>
      <c r="H2">
        <f>SUMIF(A1:G51,E2)</f>
        <v>7500</v>
      </c>
      <c r="I2">
        <f t="shared" ref="I2:I33" si="0">AVERAGEIF(A1:G51,E2)</f>
        <v>1500</v>
      </c>
      <c r="J2">
        <f>MAX(E2:E51)</f>
        <v>10000</v>
      </c>
      <c r="K2">
        <f>MIN(E2:E51)</f>
        <v>300</v>
      </c>
      <c r="L2">
        <f>COUNTA(A2:A51)</f>
        <v>50</v>
      </c>
      <c r="M2">
        <f t="shared" ref="M2:M33" si="1">E2*10%</f>
        <v>150</v>
      </c>
      <c r="N2">
        <f t="shared" ref="N2:N33" si="2">E2+M2</f>
        <v>1650</v>
      </c>
      <c r="O2">
        <f>IF(E2&gt;=2000,E2,0)</f>
        <v>0</v>
      </c>
      <c r="P2" t="str">
        <f>IF(E2&gt;1000,"High",IF(E2&gt;500,"Medium","Low"))</f>
        <v>High</v>
      </c>
      <c r="Q2" t="b">
        <f>AND(E2&gt;5000,M2&gt;500)</f>
        <v>0</v>
      </c>
      <c r="R2" t="b">
        <f>OR(E2&lt;2000,E2&gt;20000)</f>
        <v>1</v>
      </c>
      <c r="S2">
        <f>IF(E2&gt;8000,E2+(E2*5%),0)</f>
        <v>0</v>
      </c>
      <c r="T2" t="str">
        <f>IF(AND(MONTH(F2)&gt;=1,MONTH(F2)&lt;=3),"Q1 Tran","Not Q1 Tran")</f>
        <v>Q1 Tran</v>
      </c>
      <c r="U2" t="str">
        <f>IF(E2&gt;AVERAGE(E2:E52),"Yes","No")</f>
        <v>Yes</v>
      </c>
      <c r="V2">
        <f>COUNTIF(P:P,"High")</f>
        <v>17</v>
      </c>
      <c r="W2">
        <f>IFERROR(COUNTIF(P:P,"High"),"Error")</f>
        <v>17</v>
      </c>
    </row>
    <row r="3" spans="1:24" x14ac:dyDescent="0.3">
      <c r="A3" t="s">
        <v>8</v>
      </c>
      <c r="B3" t="s">
        <v>58</v>
      </c>
      <c r="C3" t="s">
        <v>67</v>
      </c>
      <c r="D3" t="s">
        <v>70</v>
      </c>
      <c r="E3">
        <v>800</v>
      </c>
      <c r="F3" t="s">
        <v>74</v>
      </c>
      <c r="G3">
        <v>5</v>
      </c>
      <c r="H3">
        <f t="shared" ref="H3:H52" si="3">SUMIF(A2:G52,E3)</f>
        <v>4000</v>
      </c>
      <c r="I3">
        <f t="shared" si="0"/>
        <v>800</v>
      </c>
      <c r="M3">
        <f t="shared" si="1"/>
        <v>80</v>
      </c>
      <c r="N3">
        <f t="shared" si="2"/>
        <v>880</v>
      </c>
      <c r="O3">
        <f t="shared" ref="O3:O52" si="4">IF(E3&gt;=2000,E3,0)</f>
        <v>0</v>
      </c>
      <c r="P3" t="str">
        <f t="shared" ref="P3:P52" si="5">IF(E3&gt;1000,"High",IF(E3&gt;500,"Medium","Low"))</f>
        <v>Medium</v>
      </c>
      <c r="Q3" t="b">
        <f t="shared" ref="Q3:Q52" si="6">AND(E3&gt;5000,M3&gt;500)</f>
        <v>0</v>
      </c>
      <c r="R3" t="b">
        <f t="shared" ref="R3:R52" si="7">OR(E3&lt;2000,E3&gt;20000)</f>
        <v>1</v>
      </c>
      <c r="S3">
        <f t="shared" ref="S3:S52" si="8">IF(E3&gt;8000,E3+(E3*5%),0)</f>
        <v>0</v>
      </c>
      <c r="T3" t="str">
        <f t="shared" ref="T3:T52" si="9">IF(AND(MONTH(F3)&gt;=1,MONTH(F3)&lt;=3),"Q1 Tran","Not Q1 Tran")</f>
        <v>Q1 Tran</v>
      </c>
      <c r="U3" t="str">
        <f t="shared" ref="U3:U52" si="10">IF(E3&gt;AVERAGE(E3:E53),"Yes","No")</f>
        <v>No</v>
      </c>
    </row>
    <row r="4" spans="1:24" x14ac:dyDescent="0.3">
      <c r="A4" t="s">
        <v>9</v>
      </c>
      <c r="B4" t="s">
        <v>59</v>
      </c>
      <c r="C4" t="s">
        <v>68</v>
      </c>
      <c r="D4" t="s">
        <v>71</v>
      </c>
      <c r="E4">
        <v>1200</v>
      </c>
      <c r="F4" t="s">
        <v>75</v>
      </c>
      <c r="G4">
        <v>2</v>
      </c>
      <c r="H4">
        <f t="shared" si="3"/>
        <v>6000</v>
      </c>
      <c r="I4">
        <f t="shared" si="0"/>
        <v>1200</v>
      </c>
      <c r="M4">
        <f t="shared" si="1"/>
        <v>120</v>
      </c>
      <c r="N4">
        <f t="shared" si="2"/>
        <v>1320</v>
      </c>
      <c r="O4">
        <f t="shared" si="4"/>
        <v>0</v>
      </c>
      <c r="P4" t="str">
        <f t="shared" si="5"/>
        <v>High</v>
      </c>
      <c r="Q4" t="b">
        <f t="shared" si="6"/>
        <v>0</v>
      </c>
      <c r="R4" t="b">
        <f t="shared" si="7"/>
        <v>1</v>
      </c>
      <c r="S4">
        <f t="shared" si="8"/>
        <v>0</v>
      </c>
      <c r="T4" t="str">
        <f t="shared" si="9"/>
        <v>Q1 Tran</v>
      </c>
      <c r="U4" t="str">
        <f t="shared" si="10"/>
        <v>Yes</v>
      </c>
    </row>
    <row r="5" spans="1:24" x14ac:dyDescent="0.3">
      <c r="A5" t="s">
        <v>10</v>
      </c>
      <c r="B5" t="s">
        <v>60</v>
      </c>
      <c r="C5" t="s">
        <v>67</v>
      </c>
      <c r="D5" t="s">
        <v>72</v>
      </c>
      <c r="E5">
        <v>900</v>
      </c>
      <c r="F5" t="s">
        <v>76</v>
      </c>
      <c r="G5">
        <v>1</v>
      </c>
      <c r="H5">
        <f t="shared" si="3"/>
        <v>4500</v>
      </c>
      <c r="I5">
        <f t="shared" si="0"/>
        <v>900</v>
      </c>
      <c r="M5">
        <f t="shared" si="1"/>
        <v>90</v>
      </c>
      <c r="N5">
        <f t="shared" si="2"/>
        <v>990</v>
      </c>
      <c r="O5">
        <f t="shared" si="4"/>
        <v>0</v>
      </c>
      <c r="P5" t="str">
        <f t="shared" si="5"/>
        <v>Medium</v>
      </c>
      <c r="Q5" t="b">
        <f t="shared" si="6"/>
        <v>0</v>
      </c>
      <c r="R5" t="b">
        <f t="shared" si="7"/>
        <v>1</v>
      </c>
      <c r="S5">
        <f t="shared" si="8"/>
        <v>0</v>
      </c>
      <c r="T5" t="str">
        <f t="shared" si="9"/>
        <v>Q1 Tran</v>
      </c>
      <c r="U5" t="str">
        <f t="shared" si="10"/>
        <v>No</v>
      </c>
    </row>
    <row r="6" spans="1:24" x14ac:dyDescent="0.3">
      <c r="A6" t="s">
        <v>11</v>
      </c>
      <c r="B6" t="s">
        <v>61</v>
      </c>
      <c r="C6" t="s">
        <v>68</v>
      </c>
      <c r="D6" t="s">
        <v>69</v>
      </c>
      <c r="E6">
        <v>700</v>
      </c>
      <c r="F6" t="s">
        <v>77</v>
      </c>
      <c r="G6">
        <v>1</v>
      </c>
      <c r="H6">
        <f t="shared" si="3"/>
        <v>3500</v>
      </c>
      <c r="I6">
        <f t="shared" si="0"/>
        <v>700</v>
      </c>
      <c r="M6">
        <f t="shared" si="1"/>
        <v>70</v>
      </c>
      <c r="N6">
        <f t="shared" si="2"/>
        <v>770</v>
      </c>
      <c r="O6">
        <f t="shared" si="4"/>
        <v>0</v>
      </c>
      <c r="P6" t="str">
        <f t="shared" si="5"/>
        <v>Medium</v>
      </c>
      <c r="Q6" t="b">
        <f t="shared" si="6"/>
        <v>0</v>
      </c>
      <c r="R6" t="b">
        <f t="shared" si="7"/>
        <v>1</v>
      </c>
      <c r="S6">
        <f t="shared" si="8"/>
        <v>0</v>
      </c>
      <c r="T6" t="str">
        <f t="shared" si="9"/>
        <v>Q1 Tran</v>
      </c>
      <c r="U6" t="str">
        <f t="shared" si="10"/>
        <v>No</v>
      </c>
    </row>
    <row r="7" spans="1:24" x14ac:dyDescent="0.3">
      <c r="A7" t="s">
        <v>12</v>
      </c>
      <c r="B7" t="s">
        <v>62</v>
      </c>
      <c r="C7" t="s">
        <v>68</v>
      </c>
      <c r="D7" t="s">
        <v>70</v>
      </c>
      <c r="E7">
        <v>10000</v>
      </c>
      <c r="F7" s="4">
        <v>45388</v>
      </c>
      <c r="G7">
        <v>3</v>
      </c>
      <c r="H7">
        <f t="shared" si="3"/>
        <v>10000</v>
      </c>
      <c r="I7">
        <f t="shared" si="0"/>
        <v>10000</v>
      </c>
      <c r="M7">
        <f t="shared" si="1"/>
        <v>1000</v>
      </c>
      <c r="N7">
        <f t="shared" si="2"/>
        <v>11000</v>
      </c>
      <c r="O7">
        <f t="shared" si="4"/>
        <v>10000</v>
      </c>
      <c r="P7" t="str">
        <f t="shared" si="5"/>
        <v>High</v>
      </c>
      <c r="Q7" t="b">
        <f t="shared" si="6"/>
        <v>1</v>
      </c>
      <c r="R7" t="b">
        <f t="shared" si="7"/>
        <v>0</v>
      </c>
      <c r="S7">
        <f t="shared" si="8"/>
        <v>10500</v>
      </c>
      <c r="T7" t="str">
        <f t="shared" si="9"/>
        <v>Not Q1 Tran</v>
      </c>
      <c r="U7" t="str">
        <f t="shared" si="10"/>
        <v>Yes</v>
      </c>
    </row>
    <row r="8" spans="1:24" x14ac:dyDescent="0.3">
      <c r="A8" t="s">
        <v>13</v>
      </c>
      <c r="B8" t="s">
        <v>63</v>
      </c>
      <c r="C8" t="s">
        <v>67</v>
      </c>
      <c r="D8" t="s">
        <v>71</v>
      </c>
      <c r="E8">
        <v>400</v>
      </c>
      <c r="F8" t="s">
        <v>79</v>
      </c>
      <c r="G8">
        <v>2</v>
      </c>
      <c r="H8">
        <f t="shared" si="3"/>
        <v>2000</v>
      </c>
      <c r="I8">
        <f t="shared" si="0"/>
        <v>400</v>
      </c>
      <c r="M8">
        <f t="shared" si="1"/>
        <v>40</v>
      </c>
      <c r="N8">
        <f t="shared" si="2"/>
        <v>440</v>
      </c>
      <c r="O8">
        <f t="shared" si="4"/>
        <v>0</v>
      </c>
      <c r="P8" t="str">
        <f t="shared" si="5"/>
        <v>Low</v>
      </c>
      <c r="Q8" t="b">
        <f t="shared" si="6"/>
        <v>0</v>
      </c>
      <c r="R8" t="b">
        <f t="shared" si="7"/>
        <v>1</v>
      </c>
      <c r="S8">
        <f t="shared" si="8"/>
        <v>0</v>
      </c>
      <c r="T8" t="str">
        <f t="shared" si="9"/>
        <v>Q1 Tran</v>
      </c>
      <c r="U8" t="str">
        <f t="shared" si="10"/>
        <v>No</v>
      </c>
    </row>
    <row r="9" spans="1:24" x14ac:dyDescent="0.3">
      <c r="A9" t="s">
        <v>14</v>
      </c>
      <c r="B9" t="s">
        <v>64</v>
      </c>
      <c r="C9" t="s">
        <v>67</v>
      </c>
      <c r="D9" t="s">
        <v>72</v>
      </c>
      <c r="E9">
        <v>600</v>
      </c>
      <c r="F9" t="s">
        <v>80</v>
      </c>
      <c r="G9">
        <v>4</v>
      </c>
      <c r="H9">
        <f t="shared" si="3"/>
        <v>3000</v>
      </c>
      <c r="I9">
        <f t="shared" si="0"/>
        <v>600</v>
      </c>
      <c r="M9">
        <f t="shared" si="1"/>
        <v>60</v>
      </c>
      <c r="N9">
        <f t="shared" si="2"/>
        <v>660</v>
      </c>
      <c r="O9">
        <f t="shared" si="4"/>
        <v>0</v>
      </c>
      <c r="P9" t="str">
        <f t="shared" si="5"/>
        <v>Medium</v>
      </c>
      <c r="Q9" t="b">
        <f t="shared" si="6"/>
        <v>0</v>
      </c>
      <c r="R9" t="b">
        <f t="shared" si="7"/>
        <v>1</v>
      </c>
      <c r="S9">
        <f t="shared" si="8"/>
        <v>0</v>
      </c>
      <c r="T9" t="str">
        <f t="shared" si="9"/>
        <v>Q1 Tran</v>
      </c>
      <c r="U9" t="str">
        <f t="shared" si="10"/>
        <v>No</v>
      </c>
    </row>
    <row r="10" spans="1:24" x14ac:dyDescent="0.3">
      <c r="A10" t="s">
        <v>15</v>
      </c>
      <c r="B10" t="s">
        <v>65</v>
      </c>
      <c r="C10" t="s">
        <v>68</v>
      </c>
      <c r="D10" t="s">
        <v>69</v>
      </c>
      <c r="E10">
        <v>300</v>
      </c>
      <c r="F10" t="s">
        <v>81</v>
      </c>
      <c r="G10">
        <v>2</v>
      </c>
      <c r="H10">
        <f t="shared" si="3"/>
        <v>1500</v>
      </c>
      <c r="I10">
        <f t="shared" si="0"/>
        <v>300</v>
      </c>
      <c r="M10">
        <f t="shared" si="1"/>
        <v>30</v>
      </c>
      <c r="N10">
        <f t="shared" si="2"/>
        <v>330</v>
      </c>
      <c r="O10">
        <f t="shared" si="4"/>
        <v>0</v>
      </c>
      <c r="P10" t="str">
        <f t="shared" si="5"/>
        <v>Low</v>
      </c>
      <c r="Q10" t="b">
        <f t="shared" si="6"/>
        <v>0</v>
      </c>
      <c r="R10" t="b">
        <f t="shared" si="7"/>
        <v>1</v>
      </c>
      <c r="S10">
        <f t="shared" si="8"/>
        <v>0</v>
      </c>
      <c r="T10" t="str">
        <f t="shared" si="9"/>
        <v>Q1 Tran</v>
      </c>
      <c r="U10" t="str">
        <f t="shared" si="10"/>
        <v>No</v>
      </c>
    </row>
    <row r="11" spans="1:24" x14ac:dyDescent="0.3">
      <c r="A11" t="s">
        <v>16</v>
      </c>
      <c r="B11" t="s">
        <v>66</v>
      </c>
      <c r="C11" t="s">
        <v>68</v>
      </c>
      <c r="D11" t="s">
        <v>70</v>
      </c>
      <c r="E11">
        <v>2000</v>
      </c>
      <c r="F11" t="s">
        <v>82</v>
      </c>
      <c r="G11">
        <v>1</v>
      </c>
      <c r="H11">
        <f t="shared" si="3"/>
        <v>10000</v>
      </c>
      <c r="I11">
        <f t="shared" si="0"/>
        <v>2000</v>
      </c>
      <c r="M11">
        <f t="shared" si="1"/>
        <v>200</v>
      </c>
      <c r="N11">
        <f t="shared" si="2"/>
        <v>2200</v>
      </c>
      <c r="O11">
        <f t="shared" si="4"/>
        <v>2000</v>
      </c>
      <c r="P11" t="str">
        <f t="shared" si="5"/>
        <v>High</v>
      </c>
      <c r="Q11" t="b">
        <f t="shared" si="6"/>
        <v>0</v>
      </c>
      <c r="R11" t="b">
        <f t="shared" si="7"/>
        <v>0</v>
      </c>
      <c r="S11">
        <f t="shared" si="8"/>
        <v>0</v>
      </c>
      <c r="T11" t="str">
        <f t="shared" si="9"/>
        <v>Q1 Tran</v>
      </c>
      <c r="U11" t="str">
        <f t="shared" si="10"/>
        <v>Yes</v>
      </c>
    </row>
    <row r="12" spans="1:24" x14ac:dyDescent="0.3">
      <c r="A12" t="s">
        <v>17</v>
      </c>
      <c r="B12" t="s">
        <v>57</v>
      </c>
      <c r="C12" t="s">
        <v>67</v>
      </c>
      <c r="D12" t="s">
        <v>71</v>
      </c>
      <c r="E12">
        <v>1500</v>
      </c>
      <c r="F12" t="s">
        <v>83</v>
      </c>
      <c r="G12">
        <v>3</v>
      </c>
      <c r="H12">
        <f t="shared" si="3"/>
        <v>6000</v>
      </c>
      <c r="I12">
        <f t="shared" si="0"/>
        <v>1500</v>
      </c>
      <c r="M12">
        <f t="shared" si="1"/>
        <v>150</v>
      </c>
      <c r="N12">
        <f t="shared" si="2"/>
        <v>1650</v>
      </c>
      <c r="O12">
        <f t="shared" si="4"/>
        <v>0</v>
      </c>
      <c r="P12" t="str">
        <f t="shared" si="5"/>
        <v>High</v>
      </c>
      <c r="Q12" t="b">
        <f t="shared" si="6"/>
        <v>0</v>
      </c>
      <c r="R12" t="b">
        <f t="shared" si="7"/>
        <v>1</v>
      </c>
      <c r="S12">
        <f t="shared" si="8"/>
        <v>0</v>
      </c>
      <c r="T12" t="str">
        <f t="shared" si="9"/>
        <v>Q1 Tran</v>
      </c>
      <c r="U12" t="str">
        <f t="shared" si="10"/>
        <v>Yes</v>
      </c>
    </row>
    <row r="13" spans="1:24" x14ac:dyDescent="0.3">
      <c r="A13" t="s">
        <v>18</v>
      </c>
      <c r="B13" t="s">
        <v>58</v>
      </c>
      <c r="C13" t="s">
        <v>67</v>
      </c>
      <c r="D13" t="s">
        <v>72</v>
      </c>
      <c r="E13">
        <v>800</v>
      </c>
      <c r="F13" t="s">
        <v>84</v>
      </c>
      <c r="G13">
        <v>5</v>
      </c>
      <c r="H13">
        <f t="shared" si="3"/>
        <v>3200</v>
      </c>
      <c r="I13">
        <f t="shared" si="0"/>
        <v>800</v>
      </c>
      <c r="M13">
        <f t="shared" si="1"/>
        <v>80</v>
      </c>
      <c r="N13">
        <f t="shared" si="2"/>
        <v>880</v>
      </c>
      <c r="O13">
        <f t="shared" si="4"/>
        <v>0</v>
      </c>
      <c r="P13" t="str">
        <f t="shared" si="5"/>
        <v>Medium</v>
      </c>
      <c r="Q13" t="b">
        <f t="shared" si="6"/>
        <v>0</v>
      </c>
      <c r="R13" t="b">
        <f t="shared" si="7"/>
        <v>1</v>
      </c>
      <c r="S13">
        <f t="shared" si="8"/>
        <v>0</v>
      </c>
      <c r="T13" t="str">
        <f t="shared" si="9"/>
        <v>Q1 Tran</v>
      </c>
      <c r="U13" t="str">
        <f t="shared" si="10"/>
        <v>No</v>
      </c>
    </row>
    <row r="14" spans="1:24" x14ac:dyDescent="0.3">
      <c r="A14" t="s">
        <v>19</v>
      </c>
      <c r="B14" t="s">
        <v>59</v>
      </c>
      <c r="C14" t="s">
        <v>68</v>
      </c>
      <c r="D14" t="s">
        <v>69</v>
      </c>
      <c r="E14">
        <v>1200</v>
      </c>
      <c r="F14" t="s">
        <v>85</v>
      </c>
      <c r="G14">
        <v>2</v>
      </c>
      <c r="H14">
        <f t="shared" si="3"/>
        <v>4800</v>
      </c>
      <c r="I14">
        <f t="shared" si="0"/>
        <v>1200</v>
      </c>
      <c r="M14">
        <f t="shared" si="1"/>
        <v>120</v>
      </c>
      <c r="N14">
        <f t="shared" si="2"/>
        <v>1320</v>
      </c>
      <c r="O14">
        <f t="shared" si="4"/>
        <v>0</v>
      </c>
      <c r="P14" t="str">
        <f t="shared" si="5"/>
        <v>High</v>
      </c>
      <c r="Q14" t="b">
        <f t="shared" si="6"/>
        <v>0</v>
      </c>
      <c r="R14" t="b">
        <f t="shared" si="7"/>
        <v>1</v>
      </c>
      <c r="S14">
        <f t="shared" si="8"/>
        <v>0</v>
      </c>
      <c r="T14" t="str">
        <f t="shared" si="9"/>
        <v>Q1 Tran</v>
      </c>
      <c r="U14" t="str">
        <f t="shared" si="10"/>
        <v>Yes</v>
      </c>
    </row>
    <row r="15" spans="1:24" x14ac:dyDescent="0.3">
      <c r="A15" t="s">
        <v>20</v>
      </c>
      <c r="B15" t="s">
        <v>60</v>
      </c>
      <c r="C15" t="s">
        <v>67</v>
      </c>
      <c r="D15" t="s">
        <v>70</v>
      </c>
      <c r="E15">
        <v>900</v>
      </c>
      <c r="F15" t="s">
        <v>86</v>
      </c>
      <c r="G15">
        <v>1</v>
      </c>
      <c r="H15">
        <f t="shared" si="3"/>
        <v>3600</v>
      </c>
      <c r="I15">
        <f t="shared" si="0"/>
        <v>900</v>
      </c>
      <c r="M15">
        <f t="shared" si="1"/>
        <v>90</v>
      </c>
      <c r="N15">
        <f t="shared" si="2"/>
        <v>990</v>
      </c>
      <c r="O15">
        <f t="shared" si="4"/>
        <v>0</v>
      </c>
      <c r="P15" t="str">
        <f t="shared" si="5"/>
        <v>Medium</v>
      </c>
      <c r="Q15" t="b">
        <f t="shared" si="6"/>
        <v>0</v>
      </c>
      <c r="R15" t="b">
        <f t="shared" si="7"/>
        <v>1</v>
      </c>
      <c r="S15">
        <f t="shared" si="8"/>
        <v>0</v>
      </c>
      <c r="T15" t="str">
        <f t="shared" si="9"/>
        <v>Q1 Tran</v>
      </c>
      <c r="U15" t="str">
        <f t="shared" si="10"/>
        <v>No</v>
      </c>
    </row>
    <row r="16" spans="1:24" x14ac:dyDescent="0.3">
      <c r="A16" t="s">
        <v>21</v>
      </c>
      <c r="B16" t="s">
        <v>61</v>
      </c>
      <c r="C16" t="s">
        <v>68</v>
      </c>
      <c r="D16" t="s">
        <v>71</v>
      </c>
      <c r="E16">
        <v>700</v>
      </c>
      <c r="F16" t="s">
        <v>87</v>
      </c>
      <c r="G16">
        <v>1</v>
      </c>
      <c r="H16">
        <f t="shared" si="3"/>
        <v>2800</v>
      </c>
      <c r="I16">
        <f t="shared" si="0"/>
        <v>700</v>
      </c>
      <c r="M16">
        <f t="shared" si="1"/>
        <v>70</v>
      </c>
      <c r="N16">
        <f t="shared" si="2"/>
        <v>770</v>
      </c>
      <c r="O16">
        <f t="shared" si="4"/>
        <v>0</v>
      </c>
      <c r="P16" t="str">
        <f t="shared" si="5"/>
        <v>Medium</v>
      </c>
      <c r="Q16" t="b">
        <f t="shared" si="6"/>
        <v>0</v>
      </c>
      <c r="R16" t="b">
        <f t="shared" si="7"/>
        <v>1</v>
      </c>
      <c r="S16">
        <f t="shared" si="8"/>
        <v>0</v>
      </c>
      <c r="T16" t="str">
        <f t="shared" si="9"/>
        <v>Q1 Tran</v>
      </c>
      <c r="U16" t="str">
        <f t="shared" si="10"/>
        <v>No</v>
      </c>
    </row>
    <row r="17" spans="1:21" x14ac:dyDescent="0.3">
      <c r="A17" t="s">
        <v>22</v>
      </c>
      <c r="B17" t="s">
        <v>62</v>
      </c>
      <c r="C17" t="s">
        <v>68</v>
      </c>
      <c r="D17" t="s">
        <v>72</v>
      </c>
      <c r="E17">
        <v>500</v>
      </c>
      <c r="F17" t="s">
        <v>88</v>
      </c>
      <c r="G17">
        <v>3</v>
      </c>
      <c r="H17">
        <f t="shared" si="3"/>
        <v>2000</v>
      </c>
      <c r="I17">
        <f t="shared" si="0"/>
        <v>500</v>
      </c>
      <c r="M17">
        <f t="shared" si="1"/>
        <v>50</v>
      </c>
      <c r="N17">
        <f t="shared" si="2"/>
        <v>550</v>
      </c>
      <c r="O17">
        <f t="shared" si="4"/>
        <v>0</v>
      </c>
      <c r="P17" t="str">
        <f t="shared" si="5"/>
        <v>Low</v>
      </c>
      <c r="Q17" t="b">
        <f t="shared" si="6"/>
        <v>0</v>
      </c>
      <c r="R17" t="b">
        <f t="shared" si="7"/>
        <v>1</v>
      </c>
      <c r="S17">
        <f t="shared" si="8"/>
        <v>0</v>
      </c>
      <c r="T17" t="str">
        <f t="shared" si="9"/>
        <v>Q1 Tran</v>
      </c>
      <c r="U17" t="str">
        <f t="shared" si="10"/>
        <v>No</v>
      </c>
    </row>
    <row r="18" spans="1:21" x14ac:dyDescent="0.3">
      <c r="A18" t="s">
        <v>23</v>
      </c>
      <c r="B18" t="s">
        <v>63</v>
      </c>
      <c r="C18" t="s">
        <v>67</v>
      </c>
      <c r="D18" t="s">
        <v>69</v>
      </c>
      <c r="E18">
        <v>400</v>
      </c>
      <c r="F18" t="s">
        <v>89</v>
      </c>
      <c r="G18">
        <v>2</v>
      </c>
      <c r="H18">
        <f t="shared" si="3"/>
        <v>1600</v>
      </c>
      <c r="I18">
        <f t="shared" si="0"/>
        <v>400</v>
      </c>
      <c r="M18">
        <f t="shared" si="1"/>
        <v>40</v>
      </c>
      <c r="N18">
        <f t="shared" si="2"/>
        <v>440</v>
      </c>
      <c r="O18">
        <f t="shared" si="4"/>
        <v>0</v>
      </c>
      <c r="P18" t="str">
        <f t="shared" si="5"/>
        <v>Low</v>
      </c>
      <c r="Q18" t="b">
        <f t="shared" si="6"/>
        <v>0</v>
      </c>
      <c r="R18" t="b">
        <f t="shared" si="7"/>
        <v>1</v>
      </c>
      <c r="S18">
        <f t="shared" si="8"/>
        <v>0</v>
      </c>
      <c r="T18" t="str">
        <f t="shared" si="9"/>
        <v>Q1 Tran</v>
      </c>
      <c r="U18" t="str">
        <f t="shared" si="10"/>
        <v>No</v>
      </c>
    </row>
    <row r="19" spans="1:21" x14ac:dyDescent="0.3">
      <c r="A19" t="s">
        <v>24</v>
      </c>
      <c r="B19" t="s">
        <v>64</v>
      </c>
      <c r="C19" t="s">
        <v>67</v>
      </c>
      <c r="D19" t="s">
        <v>70</v>
      </c>
      <c r="E19">
        <v>600</v>
      </c>
      <c r="F19" t="s">
        <v>90</v>
      </c>
      <c r="G19">
        <v>4</v>
      </c>
      <c r="H19">
        <f t="shared" si="3"/>
        <v>2400</v>
      </c>
      <c r="I19">
        <f t="shared" si="0"/>
        <v>600</v>
      </c>
      <c r="M19">
        <f t="shared" si="1"/>
        <v>60</v>
      </c>
      <c r="N19">
        <f t="shared" si="2"/>
        <v>660</v>
      </c>
      <c r="O19">
        <f t="shared" si="4"/>
        <v>0</v>
      </c>
      <c r="P19" t="str">
        <f t="shared" si="5"/>
        <v>Medium</v>
      </c>
      <c r="Q19" t="b">
        <f t="shared" si="6"/>
        <v>0</v>
      </c>
      <c r="R19" t="b">
        <f t="shared" si="7"/>
        <v>1</v>
      </c>
      <c r="S19">
        <f t="shared" si="8"/>
        <v>0</v>
      </c>
      <c r="T19" t="str">
        <f t="shared" si="9"/>
        <v>Q1 Tran</v>
      </c>
      <c r="U19" t="str">
        <f t="shared" si="10"/>
        <v>No</v>
      </c>
    </row>
    <row r="20" spans="1:21" x14ac:dyDescent="0.3">
      <c r="A20" t="s">
        <v>25</v>
      </c>
      <c r="B20" t="s">
        <v>65</v>
      </c>
      <c r="C20" t="s">
        <v>68</v>
      </c>
      <c r="D20" t="s">
        <v>71</v>
      </c>
      <c r="E20">
        <v>300</v>
      </c>
      <c r="F20" t="s">
        <v>91</v>
      </c>
      <c r="G20">
        <v>2</v>
      </c>
      <c r="H20">
        <f t="shared" si="3"/>
        <v>1200</v>
      </c>
      <c r="I20">
        <f t="shared" si="0"/>
        <v>300</v>
      </c>
      <c r="M20">
        <f t="shared" si="1"/>
        <v>30</v>
      </c>
      <c r="N20">
        <f t="shared" si="2"/>
        <v>330</v>
      </c>
      <c r="O20">
        <f t="shared" si="4"/>
        <v>0</v>
      </c>
      <c r="P20" t="str">
        <f t="shared" si="5"/>
        <v>Low</v>
      </c>
      <c r="Q20" t="b">
        <f t="shared" si="6"/>
        <v>0</v>
      </c>
      <c r="R20" t="b">
        <f t="shared" si="7"/>
        <v>1</v>
      </c>
      <c r="S20">
        <f t="shared" si="8"/>
        <v>0</v>
      </c>
      <c r="T20" t="str">
        <f t="shared" si="9"/>
        <v>Q1 Tran</v>
      </c>
      <c r="U20" t="str">
        <f t="shared" si="10"/>
        <v>No</v>
      </c>
    </row>
    <row r="21" spans="1:21" x14ac:dyDescent="0.3">
      <c r="A21" t="s">
        <v>26</v>
      </c>
      <c r="B21" t="s">
        <v>66</v>
      </c>
      <c r="C21" t="s">
        <v>68</v>
      </c>
      <c r="D21" t="s">
        <v>72</v>
      </c>
      <c r="E21">
        <v>2000</v>
      </c>
      <c r="F21" t="s">
        <v>92</v>
      </c>
      <c r="G21">
        <v>1</v>
      </c>
      <c r="H21">
        <f t="shared" si="3"/>
        <v>8000</v>
      </c>
      <c r="I21">
        <f t="shared" si="0"/>
        <v>2000</v>
      </c>
      <c r="M21">
        <f t="shared" si="1"/>
        <v>200</v>
      </c>
      <c r="N21">
        <f t="shared" si="2"/>
        <v>2200</v>
      </c>
      <c r="O21">
        <f t="shared" si="4"/>
        <v>2000</v>
      </c>
      <c r="P21" t="str">
        <f t="shared" si="5"/>
        <v>High</v>
      </c>
      <c r="Q21" t="b">
        <f t="shared" si="6"/>
        <v>0</v>
      </c>
      <c r="R21" t="b">
        <f t="shared" si="7"/>
        <v>0</v>
      </c>
      <c r="S21">
        <f t="shared" si="8"/>
        <v>0</v>
      </c>
      <c r="T21" t="str">
        <f t="shared" si="9"/>
        <v>Q1 Tran</v>
      </c>
      <c r="U21" t="str">
        <f t="shared" si="10"/>
        <v>Yes</v>
      </c>
    </row>
    <row r="22" spans="1:21" x14ac:dyDescent="0.3">
      <c r="A22" t="s">
        <v>27</v>
      </c>
      <c r="B22" t="s">
        <v>57</v>
      </c>
      <c r="C22" t="s">
        <v>67</v>
      </c>
      <c r="D22" t="s">
        <v>69</v>
      </c>
      <c r="E22">
        <v>1500</v>
      </c>
      <c r="F22" t="s">
        <v>93</v>
      </c>
      <c r="G22">
        <v>3</v>
      </c>
      <c r="H22">
        <f t="shared" si="3"/>
        <v>4500</v>
      </c>
      <c r="I22">
        <f t="shared" si="0"/>
        <v>1500</v>
      </c>
      <c r="M22">
        <f t="shared" si="1"/>
        <v>150</v>
      </c>
      <c r="N22">
        <f t="shared" si="2"/>
        <v>1650</v>
      </c>
      <c r="O22">
        <f t="shared" si="4"/>
        <v>0</v>
      </c>
      <c r="P22" t="str">
        <f t="shared" si="5"/>
        <v>High</v>
      </c>
      <c r="Q22" t="b">
        <f t="shared" si="6"/>
        <v>0</v>
      </c>
      <c r="R22" t="b">
        <f t="shared" si="7"/>
        <v>1</v>
      </c>
      <c r="S22">
        <f t="shared" si="8"/>
        <v>0</v>
      </c>
      <c r="T22" t="str">
        <f t="shared" si="9"/>
        <v>Q1 Tran</v>
      </c>
      <c r="U22" t="str">
        <f t="shared" si="10"/>
        <v>Yes</v>
      </c>
    </row>
    <row r="23" spans="1:21" x14ac:dyDescent="0.3">
      <c r="A23" t="s">
        <v>28</v>
      </c>
      <c r="B23" t="s">
        <v>58</v>
      </c>
      <c r="C23" t="s">
        <v>67</v>
      </c>
      <c r="D23" t="s">
        <v>70</v>
      </c>
      <c r="E23">
        <v>800</v>
      </c>
      <c r="F23" t="s">
        <v>94</v>
      </c>
      <c r="G23">
        <v>5</v>
      </c>
      <c r="H23">
        <f t="shared" si="3"/>
        <v>2400</v>
      </c>
      <c r="I23">
        <f t="shared" si="0"/>
        <v>800</v>
      </c>
      <c r="M23">
        <f t="shared" si="1"/>
        <v>80</v>
      </c>
      <c r="N23">
        <f t="shared" si="2"/>
        <v>880</v>
      </c>
      <c r="O23">
        <f t="shared" si="4"/>
        <v>0</v>
      </c>
      <c r="P23" t="str">
        <f t="shared" si="5"/>
        <v>Medium</v>
      </c>
      <c r="Q23" t="b">
        <f t="shared" si="6"/>
        <v>0</v>
      </c>
      <c r="R23" t="b">
        <f t="shared" si="7"/>
        <v>1</v>
      </c>
      <c r="S23">
        <f t="shared" si="8"/>
        <v>0</v>
      </c>
      <c r="T23" t="str">
        <f t="shared" si="9"/>
        <v>Q1 Tran</v>
      </c>
      <c r="U23" t="str">
        <f t="shared" si="10"/>
        <v>No</v>
      </c>
    </row>
    <row r="24" spans="1:21" x14ac:dyDescent="0.3">
      <c r="A24" t="s">
        <v>29</v>
      </c>
      <c r="B24" t="s">
        <v>59</v>
      </c>
      <c r="C24" t="s">
        <v>68</v>
      </c>
      <c r="D24" t="s">
        <v>71</v>
      </c>
      <c r="E24">
        <v>1200</v>
      </c>
      <c r="F24" t="s">
        <v>95</v>
      </c>
      <c r="G24">
        <v>2</v>
      </c>
      <c r="H24">
        <f t="shared" si="3"/>
        <v>3600</v>
      </c>
      <c r="I24">
        <f t="shared" si="0"/>
        <v>1200</v>
      </c>
      <c r="M24">
        <f t="shared" si="1"/>
        <v>120</v>
      </c>
      <c r="N24">
        <f t="shared" si="2"/>
        <v>1320</v>
      </c>
      <c r="O24">
        <f t="shared" si="4"/>
        <v>0</v>
      </c>
      <c r="P24" t="str">
        <f t="shared" si="5"/>
        <v>High</v>
      </c>
      <c r="Q24" t="b">
        <f t="shared" si="6"/>
        <v>0</v>
      </c>
      <c r="R24" t="b">
        <f t="shared" si="7"/>
        <v>1</v>
      </c>
      <c r="S24">
        <f t="shared" si="8"/>
        <v>0</v>
      </c>
      <c r="T24" t="str">
        <f t="shared" si="9"/>
        <v>Q1 Tran</v>
      </c>
      <c r="U24" t="str">
        <f t="shared" si="10"/>
        <v>Yes</v>
      </c>
    </row>
    <row r="25" spans="1:21" x14ac:dyDescent="0.3">
      <c r="A25" t="s">
        <v>30</v>
      </c>
      <c r="B25" t="s">
        <v>60</v>
      </c>
      <c r="C25" t="s">
        <v>67</v>
      </c>
      <c r="D25" t="s">
        <v>72</v>
      </c>
      <c r="E25">
        <v>900</v>
      </c>
      <c r="F25" t="s">
        <v>96</v>
      </c>
      <c r="G25">
        <v>1</v>
      </c>
      <c r="H25">
        <f t="shared" si="3"/>
        <v>2700</v>
      </c>
      <c r="I25">
        <f t="shared" si="0"/>
        <v>900</v>
      </c>
      <c r="M25">
        <f t="shared" si="1"/>
        <v>90</v>
      </c>
      <c r="N25">
        <f t="shared" si="2"/>
        <v>990</v>
      </c>
      <c r="O25">
        <f t="shared" si="4"/>
        <v>0</v>
      </c>
      <c r="P25" t="str">
        <f t="shared" si="5"/>
        <v>Medium</v>
      </c>
      <c r="Q25" t="b">
        <f t="shared" si="6"/>
        <v>0</v>
      </c>
      <c r="R25" t="b">
        <f t="shared" si="7"/>
        <v>1</v>
      </c>
      <c r="S25">
        <f t="shared" si="8"/>
        <v>0</v>
      </c>
      <c r="T25" t="str">
        <f t="shared" si="9"/>
        <v>Q1 Tran</v>
      </c>
      <c r="U25" t="str">
        <f t="shared" si="10"/>
        <v>No</v>
      </c>
    </row>
    <row r="26" spans="1:21" x14ac:dyDescent="0.3">
      <c r="A26" t="s">
        <v>31</v>
      </c>
      <c r="B26" t="s">
        <v>61</v>
      </c>
      <c r="C26" t="s">
        <v>68</v>
      </c>
      <c r="D26" t="s">
        <v>69</v>
      </c>
      <c r="E26">
        <v>700</v>
      </c>
      <c r="F26" t="s">
        <v>97</v>
      </c>
      <c r="G26">
        <v>1</v>
      </c>
      <c r="H26">
        <f t="shared" si="3"/>
        <v>2100</v>
      </c>
      <c r="I26">
        <f t="shared" si="0"/>
        <v>700</v>
      </c>
      <c r="M26">
        <f t="shared" si="1"/>
        <v>70</v>
      </c>
      <c r="N26">
        <f t="shared" si="2"/>
        <v>770</v>
      </c>
      <c r="O26">
        <f t="shared" si="4"/>
        <v>0</v>
      </c>
      <c r="P26" t="str">
        <f t="shared" si="5"/>
        <v>Medium</v>
      </c>
      <c r="Q26" t="b">
        <f t="shared" si="6"/>
        <v>0</v>
      </c>
      <c r="R26" t="b">
        <f t="shared" si="7"/>
        <v>1</v>
      </c>
      <c r="S26">
        <f t="shared" si="8"/>
        <v>0</v>
      </c>
      <c r="T26" t="str">
        <f t="shared" si="9"/>
        <v>Q1 Tran</v>
      </c>
      <c r="U26" t="str">
        <f t="shared" si="10"/>
        <v>No</v>
      </c>
    </row>
    <row r="27" spans="1:21" x14ac:dyDescent="0.3">
      <c r="A27" t="s">
        <v>32</v>
      </c>
      <c r="B27" t="s">
        <v>62</v>
      </c>
      <c r="C27" t="s">
        <v>68</v>
      </c>
      <c r="D27" t="s">
        <v>70</v>
      </c>
      <c r="E27">
        <v>500</v>
      </c>
      <c r="F27" t="s">
        <v>98</v>
      </c>
      <c r="G27">
        <v>3</v>
      </c>
      <c r="H27">
        <f t="shared" si="3"/>
        <v>1500</v>
      </c>
      <c r="I27">
        <f t="shared" si="0"/>
        <v>500</v>
      </c>
      <c r="M27">
        <f t="shared" si="1"/>
        <v>50</v>
      </c>
      <c r="N27">
        <f t="shared" si="2"/>
        <v>550</v>
      </c>
      <c r="O27">
        <f t="shared" si="4"/>
        <v>0</v>
      </c>
      <c r="P27" t="str">
        <f t="shared" si="5"/>
        <v>Low</v>
      </c>
      <c r="Q27" t="b">
        <f t="shared" si="6"/>
        <v>0</v>
      </c>
      <c r="R27" t="b">
        <f t="shared" si="7"/>
        <v>1</v>
      </c>
      <c r="S27">
        <f t="shared" si="8"/>
        <v>0</v>
      </c>
      <c r="T27" t="str">
        <f t="shared" si="9"/>
        <v>Q1 Tran</v>
      </c>
      <c r="U27" t="str">
        <f t="shared" si="10"/>
        <v>No</v>
      </c>
    </row>
    <row r="28" spans="1:21" x14ac:dyDescent="0.3">
      <c r="A28" t="s">
        <v>33</v>
      </c>
      <c r="B28" t="s">
        <v>63</v>
      </c>
      <c r="C28" t="s">
        <v>67</v>
      </c>
      <c r="D28" t="s">
        <v>71</v>
      </c>
      <c r="E28">
        <v>400</v>
      </c>
      <c r="F28" t="s">
        <v>99</v>
      </c>
      <c r="G28">
        <v>2</v>
      </c>
      <c r="H28">
        <f t="shared" si="3"/>
        <v>1200</v>
      </c>
      <c r="I28">
        <f t="shared" si="0"/>
        <v>400</v>
      </c>
      <c r="M28">
        <f t="shared" si="1"/>
        <v>40</v>
      </c>
      <c r="N28">
        <f t="shared" si="2"/>
        <v>440</v>
      </c>
      <c r="O28">
        <f t="shared" si="4"/>
        <v>0</v>
      </c>
      <c r="P28" t="str">
        <f t="shared" si="5"/>
        <v>Low</v>
      </c>
      <c r="Q28" t="b">
        <f t="shared" si="6"/>
        <v>0</v>
      </c>
      <c r="R28" t="b">
        <f t="shared" si="7"/>
        <v>1</v>
      </c>
      <c r="S28">
        <f t="shared" si="8"/>
        <v>0</v>
      </c>
      <c r="T28" t="str">
        <f t="shared" si="9"/>
        <v>Q1 Tran</v>
      </c>
      <c r="U28" t="str">
        <f t="shared" si="10"/>
        <v>No</v>
      </c>
    </row>
    <row r="29" spans="1:21" x14ac:dyDescent="0.3">
      <c r="A29" t="s">
        <v>34</v>
      </c>
      <c r="B29" t="s">
        <v>64</v>
      </c>
      <c r="C29" t="s">
        <v>67</v>
      </c>
      <c r="D29" t="s">
        <v>72</v>
      </c>
      <c r="E29">
        <v>600</v>
      </c>
      <c r="F29" t="s">
        <v>100</v>
      </c>
      <c r="G29">
        <v>4</v>
      </c>
      <c r="H29">
        <f t="shared" si="3"/>
        <v>1800</v>
      </c>
      <c r="I29">
        <f t="shared" si="0"/>
        <v>600</v>
      </c>
      <c r="M29">
        <f t="shared" si="1"/>
        <v>60</v>
      </c>
      <c r="N29">
        <f t="shared" si="2"/>
        <v>660</v>
      </c>
      <c r="O29">
        <f t="shared" si="4"/>
        <v>0</v>
      </c>
      <c r="P29" t="str">
        <f t="shared" si="5"/>
        <v>Medium</v>
      </c>
      <c r="Q29" t="b">
        <f t="shared" si="6"/>
        <v>0</v>
      </c>
      <c r="R29" t="b">
        <f t="shared" si="7"/>
        <v>1</v>
      </c>
      <c r="S29">
        <f t="shared" si="8"/>
        <v>0</v>
      </c>
      <c r="T29" t="str">
        <f t="shared" si="9"/>
        <v>Q1 Tran</v>
      </c>
      <c r="U29" t="str">
        <f t="shared" si="10"/>
        <v>No</v>
      </c>
    </row>
    <row r="30" spans="1:21" x14ac:dyDescent="0.3">
      <c r="A30" t="s">
        <v>35</v>
      </c>
      <c r="B30" t="s">
        <v>65</v>
      </c>
      <c r="C30" t="s">
        <v>68</v>
      </c>
      <c r="D30" t="s">
        <v>69</v>
      </c>
      <c r="E30">
        <v>300</v>
      </c>
      <c r="F30" t="s">
        <v>101</v>
      </c>
      <c r="G30">
        <v>2</v>
      </c>
      <c r="H30">
        <f t="shared" si="3"/>
        <v>900</v>
      </c>
      <c r="I30">
        <f t="shared" si="0"/>
        <v>300</v>
      </c>
      <c r="M30">
        <f t="shared" si="1"/>
        <v>30</v>
      </c>
      <c r="N30">
        <f t="shared" si="2"/>
        <v>330</v>
      </c>
      <c r="O30">
        <f t="shared" si="4"/>
        <v>0</v>
      </c>
      <c r="P30" t="str">
        <f t="shared" si="5"/>
        <v>Low</v>
      </c>
      <c r="Q30" t="b">
        <f t="shared" si="6"/>
        <v>0</v>
      </c>
      <c r="R30" t="b">
        <f t="shared" si="7"/>
        <v>1</v>
      </c>
      <c r="S30">
        <f t="shared" si="8"/>
        <v>0</v>
      </c>
      <c r="T30" t="str">
        <f t="shared" si="9"/>
        <v>Q1 Tran</v>
      </c>
      <c r="U30" t="str">
        <f t="shared" si="10"/>
        <v>No</v>
      </c>
    </row>
    <row r="31" spans="1:21" x14ac:dyDescent="0.3">
      <c r="A31" t="s">
        <v>36</v>
      </c>
      <c r="B31" t="s">
        <v>66</v>
      </c>
      <c r="C31" t="s">
        <v>68</v>
      </c>
      <c r="D31" t="s">
        <v>70</v>
      </c>
      <c r="E31">
        <v>2000</v>
      </c>
      <c r="F31" t="s">
        <v>102</v>
      </c>
      <c r="G31">
        <v>1</v>
      </c>
      <c r="H31">
        <f t="shared" si="3"/>
        <v>6000</v>
      </c>
      <c r="I31">
        <f t="shared" si="0"/>
        <v>2000</v>
      </c>
      <c r="M31">
        <f t="shared" si="1"/>
        <v>200</v>
      </c>
      <c r="N31">
        <f t="shared" si="2"/>
        <v>2200</v>
      </c>
      <c r="O31">
        <f t="shared" si="4"/>
        <v>2000</v>
      </c>
      <c r="P31" t="str">
        <f t="shared" si="5"/>
        <v>High</v>
      </c>
      <c r="Q31" t="b">
        <f t="shared" si="6"/>
        <v>0</v>
      </c>
      <c r="R31" t="b">
        <f t="shared" si="7"/>
        <v>0</v>
      </c>
      <c r="S31">
        <f t="shared" si="8"/>
        <v>0</v>
      </c>
      <c r="T31" t="str">
        <f t="shared" si="9"/>
        <v>Q1 Tran</v>
      </c>
      <c r="U31" t="str">
        <f t="shared" si="10"/>
        <v>Yes</v>
      </c>
    </row>
    <row r="32" spans="1:21" x14ac:dyDescent="0.3">
      <c r="A32" t="s">
        <v>37</v>
      </c>
      <c r="B32" t="s">
        <v>57</v>
      </c>
      <c r="C32" t="s">
        <v>67</v>
      </c>
      <c r="D32" t="s">
        <v>71</v>
      </c>
      <c r="E32">
        <v>1500</v>
      </c>
      <c r="F32" t="s">
        <v>103</v>
      </c>
      <c r="G32">
        <v>3</v>
      </c>
      <c r="H32">
        <f t="shared" si="3"/>
        <v>3000</v>
      </c>
      <c r="I32">
        <f t="shared" si="0"/>
        <v>1500</v>
      </c>
      <c r="M32">
        <f t="shared" si="1"/>
        <v>150</v>
      </c>
      <c r="N32">
        <f t="shared" si="2"/>
        <v>1650</v>
      </c>
      <c r="O32">
        <f t="shared" si="4"/>
        <v>0</v>
      </c>
      <c r="P32" t="str">
        <f t="shared" si="5"/>
        <v>High</v>
      </c>
      <c r="Q32" t="b">
        <f t="shared" si="6"/>
        <v>0</v>
      </c>
      <c r="R32" t="b">
        <f t="shared" si="7"/>
        <v>1</v>
      </c>
      <c r="S32">
        <f t="shared" si="8"/>
        <v>0</v>
      </c>
      <c r="T32" t="str">
        <f t="shared" si="9"/>
        <v>Q1 Tran</v>
      </c>
      <c r="U32" t="str">
        <f t="shared" si="10"/>
        <v>Yes</v>
      </c>
    </row>
    <row r="33" spans="1:21" x14ac:dyDescent="0.3">
      <c r="A33" t="s">
        <v>38</v>
      </c>
      <c r="B33" t="s">
        <v>58</v>
      </c>
      <c r="C33" t="s">
        <v>67</v>
      </c>
      <c r="D33" t="s">
        <v>72</v>
      </c>
      <c r="E33">
        <v>800</v>
      </c>
      <c r="F33" t="s">
        <v>104</v>
      </c>
      <c r="G33">
        <v>5</v>
      </c>
      <c r="H33">
        <f t="shared" si="3"/>
        <v>1600</v>
      </c>
      <c r="I33">
        <f t="shared" si="0"/>
        <v>800</v>
      </c>
      <c r="M33">
        <f t="shared" si="1"/>
        <v>80</v>
      </c>
      <c r="N33">
        <f t="shared" si="2"/>
        <v>880</v>
      </c>
      <c r="O33">
        <f t="shared" si="4"/>
        <v>0</v>
      </c>
      <c r="P33" t="str">
        <f t="shared" si="5"/>
        <v>Medium</v>
      </c>
      <c r="Q33" t="b">
        <f t="shared" si="6"/>
        <v>0</v>
      </c>
      <c r="R33" t="b">
        <f t="shared" si="7"/>
        <v>1</v>
      </c>
      <c r="S33">
        <f t="shared" si="8"/>
        <v>0</v>
      </c>
      <c r="T33" t="str">
        <f t="shared" si="9"/>
        <v>Q1 Tran</v>
      </c>
      <c r="U33" t="str">
        <f t="shared" si="10"/>
        <v>No</v>
      </c>
    </row>
    <row r="34" spans="1:21" x14ac:dyDescent="0.3">
      <c r="A34" t="s">
        <v>39</v>
      </c>
      <c r="B34" t="s">
        <v>59</v>
      </c>
      <c r="C34" t="s">
        <v>68</v>
      </c>
      <c r="D34" t="s">
        <v>69</v>
      </c>
      <c r="E34">
        <v>1200</v>
      </c>
      <c r="F34" t="s">
        <v>105</v>
      </c>
      <c r="G34">
        <v>2</v>
      </c>
      <c r="H34">
        <f t="shared" si="3"/>
        <v>2400</v>
      </c>
      <c r="I34">
        <f t="shared" ref="I34:I52" si="11">AVERAGEIF(A33:G83,E34)</f>
        <v>1200</v>
      </c>
      <c r="M34">
        <f t="shared" ref="M34:M52" si="12">E34*10%</f>
        <v>120</v>
      </c>
      <c r="N34">
        <f t="shared" ref="N34:N52" si="13">E34+M34</f>
        <v>1320</v>
      </c>
      <c r="O34">
        <f t="shared" si="4"/>
        <v>0</v>
      </c>
      <c r="P34" t="str">
        <f t="shared" si="5"/>
        <v>High</v>
      </c>
      <c r="Q34" t="b">
        <f t="shared" si="6"/>
        <v>0</v>
      </c>
      <c r="R34" t="b">
        <f t="shared" si="7"/>
        <v>1</v>
      </c>
      <c r="S34">
        <f t="shared" si="8"/>
        <v>0</v>
      </c>
      <c r="T34" t="str">
        <f t="shared" si="9"/>
        <v>Q1 Tran</v>
      </c>
      <c r="U34" t="str">
        <f t="shared" si="10"/>
        <v>Yes</v>
      </c>
    </row>
    <row r="35" spans="1:21" x14ac:dyDescent="0.3">
      <c r="A35" t="s">
        <v>40</v>
      </c>
      <c r="B35" t="s">
        <v>60</v>
      </c>
      <c r="C35" t="s">
        <v>67</v>
      </c>
      <c r="D35" t="s">
        <v>70</v>
      </c>
      <c r="E35">
        <v>900</v>
      </c>
      <c r="F35" t="s">
        <v>106</v>
      </c>
      <c r="G35">
        <v>1</v>
      </c>
      <c r="H35">
        <f t="shared" si="3"/>
        <v>1800</v>
      </c>
      <c r="I35">
        <f t="shared" si="11"/>
        <v>900</v>
      </c>
      <c r="M35">
        <f t="shared" si="12"/>
        <v>90</v>
      </c>
      <c r="N35">
        <f t="shared" si="13"/>
        <v>990</v>
      </c>
      <c r="O35">
        <f t="shared" si="4"/>
        <v>0</v>
      </c>
      <c r="P35" t="str">
        <f t="shared" si="5"/>
        <v>Medium</v>
      </c>
      <c r="Q35" t="b">
        <f t="shared" si="6"/>
        <v>0</v>
      </c>
      <c r="R35" t="b">
        <f t="shared" si="7"/>
        <v>1</v>
      </c>
      <c r="S35">
        <f t="shared" si="8"/>
        <v>0</v>
      </c>
      <c r="T35" t="str">
        <f t="shared" si="9"/>
        <v>Q1 Tran</v>
      </c>
      <c r="U35" t="str">
        <f t="shared" si="10"/>
        <v>No</v>
      </c>
    </row>
    <row r="36" spans="1:21" x14ac:dyDescent="0.3">
      <c r="A36" t="s">
        <v>41</v>
      </c>
      <c r="B36" t="s">
        <v>61</v>
      </c>
      <c r="C36" t="s">
        <v>68</v>
      </c>
      <c r="D36" t="s">
        <v>71</v>
      </c>
      <c r="E36">
        <v>700</v>
      </c>
      <c r="F36" t="s">
        <v>107</v>
      </c>
      <c r="G36">
        <v>1</v>
      </c>
      <c r="H36">
        <f t="shared" si="3"/>
        <v>1400</v>
      </c>
      <c r="I36">
        <f t="shared" si="11"/>
        <v>700</v>
      </c>
      <c r="M36">
        <f t="shared" si="12"/>
        <v>70</v>
      </c>
      <c r="N36">
        <f t="shared" si="13"/>
        <v>770</v>
      </c>
      <c r="O36">
        <f t="shared" si="4"/>
        <v>0</v>
      </c>
      <c r="P36" t="str">
        <f t="shared" si="5"/>
        <v>Medium</v>
      </c>
      <c r="Q36" t="b">
        <f t="shared" si="6"/>
        <v>0</v>
      </c>
      <c r="R36" t="b">
        <f t="shared" si="7"/>
        <v>1</v>
      </c>
      <c r="S36">
        <f t="shared" si="8"/>
        <v>0</v>
      </c>
      <c r="T36" t="str">
        <f t="shared" si="9"/>
        <v>Q1 Tran</v>
      </c>
      <c r="U36" t="str">
        <f t="shared" si="10"/>
        <v>No</v>
      </c>
    </row>
    <row r="37" spans="1:21" x14ac:dyDescent="0.3">
      <c r="A37" t="s">
        <v>42</v>
      </c>
      <c r="B37" t="s">
        <v>62</v>
      </c>
      <c r="C37" t="s">
        <v>68</v>
      </c>
      <c r="D37" t="s">
        <v>72</v>
      </c>
      <c r="E37">
        <v>500</v>
      </c>
      <c r="F37" t="s">
        <v>108</v>
      </c>
      <c r="G37">
        <v>3</v>
      </c>
      <c r="H37">
        <f t="shared" si="3"/>
        <v>1000</v>
      </c>
      <c r="I37">
        <f t="shared" si="11"/>
        <v>500</v>
      </c>
      <c r="M37">
        <f t="shared" si="12"/>
        <v>50</v>
      </c>
      <c r="N37">
        <f t="shared" si="13"/>
        <v>550</v>
      </c>
      <c r="O37">
        <f t="shared" si="4"/>
        <v>0</v>
      </c>
      <c r="P37" t="str">
        <f t="shared" si="5"/>
        <v>Low</v>
      </c>
      <c r="Q37" t="b">
        <f t="shared" si="6"/>
        <v>0</v>
      </c>
      <c r="R37" t="b">
        <f t="shared" si="7"/>
        <v>1</v>
      </c>
      <c r="S37">
        <f t="shared" si="8"/>
        <v>0</v>
      </c>
      <c r="T37" t="str">
        <f t="shared" si="9"/>
        <v>Q1 Tran</v>
      </c>
      <c r="U37" t="str">
        <f t="shared" si="10"/>
        <v>No</v>
      </c>
    </row>
    <row r="38" spans="1:21" x14ac:dyDescent="0.3">
      <c r="A38" t="s">
        <v>43</v>
      </c>
      <c r="B38" t="s">
        <v>63</v>
      </c>
      <c r="C38" t="s">
        <v>67</v>
      </c>
      <c r="D38" t="s">
        <v>69</v>
      </c>
      <c r="E38">
        <v>400</v>
      </c>
      <c r="F38" t="s">
        <v>109</v>
      </c>
      <c r="G38">
        <v>2</v>
      </c>
      <c r="H38">
        <f t="shared" si="3"/>
        <v>800</v>
      </c>
      <c r="I38">
        <f t="shared" si="11"/>
        <v>400</v>
      </c>
      <c r="M38">
        <f t="shared" si="12"/>
        <v>40</v>
      </c>
      <c r="N38">
        <f t="shared" si="13"/>
        <v>440</v>
      </c>
      <c r="O38">
        <f t="shared" si="4"/>
        <v>0</v>
      </c>
      <c r="P38" t="str">
        <f t="shared" si="5"/>
        <v>Low</v>
      </c>
      <c r="Q38" t="b">
        <f t="shared" si="6"/>
        <v>0</v>
      </c>
      <c r="R38" t="b">
        <f t="shared" si="7"/>
        <v>1</v>
      </c>
      <c r="S38">
        <f t="shared" si="8"/>
        <v>0</v>
      </c>
      <c r="T38" t="str">
        <f t="shared" si="9"/>
        <v>Q1 Tran</v>
      </c>
      <c r="U38" t="str">
        <f t="shared" si="10"/>
        <v>No</v>
      </c>
    </row>
    <row r="39" spans="1:21" x14ac:dyDescent="0.3">
      <c r="A39" t="s">
        <v>44</v>
      </c>
      <c r="B39" t="s">
        <v>64</v>
      </c>
      <c r="C39" t="s">
        <v>67</v>
      </c>
      <c r="D39" t="s">
        <v>70</v>
      </c>
      <c r="E39">
        <v>600</v>
      </c>
      <c r="F39" t="s">
        <v>110</v>
      </c>
      <c r="G39">
        <v>4</v>
      </c>
      <c r="H39">
        <f t="shared" si="3"/>
        <v>1200</v>
      </c>
      <c r="I39">
        <f t="shared" si="11"/>
        <v>600</v>
      </c>
      <c r="M39">
        <f t="shared" si="12"/>
        <v>60</v>
      </c>
      <c r="N39">
        <f t="shared" si="13"/>
        <v>660</v>
      </c>
      <c r="O39">
        <f t="shared" si="4"/>
        <v>0</v>
      </c>
      <c r="P39" t="str">
        <f t="shared" si="5"/>
        <v>Medium</v>
      </c>
      <c r="Q39" t="b">
        <f t="shared" si="6"/>
        <v>0</v>
      </c>
      <c r="R39" t="b">
        <f t="shared" si="7"/>
        <v>1</v>
      </c>
      <c r="S39">
        <f t="shared" si="8"/>
        <v>0</v>
      </c>
      <c r="T39" t="str">
        <f t="shared" si="9"/>
        <v>Q1 Tran</v>
      </c>
      <c r="U39" t="str">
        <f t="shared" si="10"/>
        <v>No</v>
      </c>
    </row>
    <row r="40" spans="1:21" x14ac:dyDescent="0.3">
      <c r="A40" t="s">
        <v>45</v>
      </c>
      <c r="B40" t="s">
        <v>65</v>
      </c>
      <c r="C40" t="s">
        <v>68</v>
      </c>
      <c r="D40" t="s">
        <v>71</v>
      </c>
      <c r="E40">
        <v>300</v>
      </c>
      <c r="F40" t="s">
        <v>111</v>
      </c>
      <c r="G40">
        <v>2</v>
      </c>
      <c r="H40">
        <f t="shared" si="3"/>
        <v>600</v>
      </c>
      <c r="I40">
        <f t="shared" si="11"/>
        <v>300</v>
      </c>
      <c r="M40">
        <f t="shared" si="12"/>
        <v>30</v>
      </c>
      <c r="N40">
        <f t="shared" si="13"/>
        <v>330</v>
      </c>
      <c r="O40">
        <f t="shared" si="4"/>
        <v>0</v>
      </c>
      <c r="P40" t="str">
        <f t="shared" si="5"/>
        <v>Low</v>
      </c>
      <c r="Q40" t="b">
        <f t="shared" si="6"/>
        <v>0</v>
      </c>
      <c r="R40" t="b">
        <f t="shared" si="7"/>
        <v>1</v>
      </c>
      <c r="S40">
        <f t="shared" si="8"/>
        <v>0</v>
      </c>
      <c r="T40" t="str">
        <f t="shared" si="9"/>
        <v>Q1 Tran</v>
      </c>
      <c r="U40" t="str">
        <f t="shared" si="10"/>
        <v>No</v>
      </c>
    </row>
    <row r="41" spans="1:21" x14ac:dyDescent="0.3">
      <c r="A41" t="s">
        <v>46</v>
      </c>
      <c r="B41" t="s">
        <v>66</v>
      </c>
      <c r="C41" t="s">
        <v>68</v>
      </c>
      <c r="D41" t="s">
        <v>72</v>
      </c>
      <c r="E41">
        <v>2000</v>
      </c>
      <c r="F41" t="s">
        <v>112</v>
      </c>
      <c r="G41">
        <v>1</v>
      </c>
      <c r="H41">
        <f t="shared" si="3"/>
        <v>4000</v>
      </c>
      <c r="I41">
        <f t="shared" si="11"/>
        <v>2000</v>
      </c>
      <c r="M41">
        <f t="shared" si="12"/>
        <v>200</v>
      </c>
      <c r="N41">
        <f t="shared" si="13"/>
        <v>2200</v>
      </c>
      <c r="O41">
        <f t="shared" si="4"/>
        <v>2000</v>
      </c>
      <c r="P41" t="str">
        <f t="shared" si="5"/>
        <v>High</v>
      </c>
      <c r="Q41" t="b">
        <f t="shared" si="6"/>
        <v>0</v>
      </c>
      <c r="R41" t="b">
        <f t="shared" si="7"/>
        <v>0</v>
      </c>
      <c r="S41">
        <f t="shared" si="8"/>
        <v>0</v>
      </c>
      <c r="T41" t="str">
        <f t="shared" si="9"/>
        <v>Q1 Tran</v>
      </c>
      <c r="U41" t="str">
        <f t="shared" si="10"/>
        <v>Yes</v>
      </c>
    </row>
    <row r="42" spans="1:21" x14ac:dyDescent="0.3">
      <c r="A42" t="s">
        <v>47</v>
      </c>
      <c r="B42" t="s">
        <v>57</v>
      </c>
      <c r="C42" t="s">
        <v>67</v>
      </c>
      <c r="D42" t="s">
        <v>69</v>
      </c>
      <c r="E42">
        <v>1500</v>
      </c>
      <c r="F42" t="s">
        <v>113</v>
      </c>
      <c r="G42">
        <v>3</v>
      </c>
      <c r="H42">
        <f t="shared" si="3"/>
        <v>1500</v>
      </c>
      <c r="I42">
        <f t="shared" si="11"/>
        <v>1500</v>
      </c>
      <c r="M42">
        <f t="shared" si="12"/>
        <v>150</v>
      </c>
      <c r="N42">
        <f t="shared" si="13"/>
        <v>1650</v>
      </c>
      <c r="O42">
        <f t="shared" si="4"/>
        <v>0</v>
      </c>
      <c r="P42" t="str">
        <f t="shared" si="5"/>
        <v>High</v>
      </c>
      <c r="Q42" t="b">
        <f t="shared" si="6"/>
        <v>0</v>
      </c>
      <c r="R42" t="b">
        <f t="shared" si="7"/>
        <v>1</v>
      </c>
      <c r="S42">
        <f t="shared" si="8"/>
        <v>0</v>
      </c>
      <c r="T42" t="str">
        <f t="shared" si="9"/>
        <v>Q1 Tran</v>
      </c>
      <c r="U42" t="str">
        <f t="shared" si="10"/>
        <v>Yes</v>
      </c>
    </row>
    <row r="43" spans="1:21" x14ac:dyDescent="0.3">
      <c r="A43" t="s">
        <v>48</v>
      </c>
      <c r="B43" t="s">
        <v>58</v>
      </c>
      <c r="C43" t="s">
        <v>67</v>
      </c>
      <c r="D43" t="s">
        <v>70</v>
      </c>
      <c r="E43">
        <v>800</v>
      </c>
      <c r="F43" t="s">
        <v>114</v>
      </c>
      <c r="G43">
        <v>5</v>
      </c>
      <c r="H43">
        <f t="shared" si="3"/>
        <v>800</v>
      </c>
      <c r="I43">
        <f t="shared" si="11"/>
        <v>800</v>
      </c>
      <c r="M43">
        <f t="shared" si="12"/>
        <v>80</v>
      </c>
      <c r="N43">
        <f t="shared" si="13"/>
        <v>880</v>
      </c>
      <c r="O43">
        <f t="shared" si="4"/>
        <v>0</v>
      </c>
      <c r="P43" t="str">
        <f t="shared" si="5"/>
        <v>Medium</v>
      </c>
      <c r="Q43" t="b">
        <f t="shared" si="6"/>
        <v>0</v>
      </c>
      <c r="R43" t="b">
        <f t="shared" si="7"/>
        <v>1</v>
      </c>
      <c r="S43">
        <f t="shared" si="8"/>
        <v>0</v>
      </c>
      <c r="T43" t="str">
        <f t="shared" si="9"/>
        <v>Q1 Tran</v>
      </c>
      <c r="U43" t="str">
        <f t="shared" si="10"/>
        <v>No</v>
      </c>
    </row>
    <row r="44" spans="1:21" x14ac:dyDescent="0.3">
      <c r="A44" t="s">
        <v>49</v>
      </c>
      <c r="B44" t="s">
        <v>59</v>
      </c>
      <c r="C44" t="s">
        <v>68</v>
      </c>
      <c r="D44" t="s">
        <v>71</v>
      </c>
      <c r="E44">
        <v>1200</v>
      </c>
      <c r="F44" t="s">
        <v>115</v>
      </c>
      <c r="G44">
        <v>2</v>
      </c>
      <c r="H44">
        <f t="shared" si="3"/>
        <v>1200</v>
      </c>
      <c r="I44">
        <f t="shared" si="11"/>
        <v>1200</v>
      </c>
      <c r="M44">
        <f t="shared" si="12"/>
        <v>120</v>
      </c>
      <c r="N44">
        <f t="shared" si="13"/>
        <v>1320</v>
      </c>
      <c r="O44">
        <f t="shared" si="4"/>
        <v>0</v>
      </c>
      <c r="P44" t="str">
        <f t="shared" si="5"/>
        <v>High</v>
      </c>
      <c r="Q44" t="b">
        <f t="shared" si="6"/>
        <v>0</v>
      </c>
      <c r="R44" t="b">
        <f t="shared" si="7"/>
        <v>1</v>
      </c>
      <c r="S44">
        <f t="shared" si="8"/>
        <v>0</v>
      </c>
      <c r="T44" t="str">
        <f t="shared" si="9"/>
        <v>Q1 Tran</v>
      </c>
      <c r="U44" t="str">
        <f t="shared" si="10"/>
        <v>No</v>
      </c>
    </row>
    <row r="45" spans="1:21" x14ac:dyDescent="0.3">
      <c r="A45" t="s">
        <v>50</v>
      </c>
      <c r="B45" t="s">
        <v>60</v>
      </c>
      <c r="C45" t="s">
        <v>67</v>
      </c>
      <c r="D45" t="s">
        <v>72</v>
      </c>
      <c r="E45">
        <v>900</v>
      </c>
      <c r="F45" t="s">
        <v>116</v>
      </c>
      <c r="G45">
        <v>1</v>
      </c>
      <c r="H45">
        <f t="shared" si="3"/>
        <v>900</v>
      </c>
      <c r="I45">
        <f t="shared" si="11"/>
        <v>900</v>
      </c>
      <c r="M45">
        <f t="shared" si="12"/>
        <v>90</v>
      </c>
      <c r="N45">
        <f t="shared" si="13"/>
        <v>990</v>
      </c>
      <c r="O45">
        <f t="shared" si="4"/>
        <v>0</v>
      </c>
      <c r="P45" t="str">
        <f t="shared" si="5"/>
        <v>Medium</v>
      </c>
      <c r="Q45" t="b">
        <f t="shared" si="6"/>
        <v>0</v>
      </c>
      <c r="R45" t="b">
        <f t="shared" si="7"/>
        <v>1</v>
      </c>
      <c r="S45">
        <f t="shared" si="8"/>
        <v>0</v>
      </c>
      <c r="T45" t="str">
        <f t="shared" si="9"/>
        <v>Q1 Tran</v>
      </c>
      <c r="U45" t="str">
        <f t="shared" si="10"/>
        <v>No</v>
      </c>
    </row>
    <row r="46" spans="1:21" x14ac:dyDescent="0.3">
      <c r="A46" t="s">
        <v>51</v>
      </c>
      <c r="B46" t="s">
        <v>61</v>
      </c>
      <c r="C46" t="s">
        <v>68</v>
      </c>
      <c r="D46" t="s">
        <v>69</v>
      </c>
      <c r="E46">
        <v>700</v>
      </c>
      <c r="F46" t="s">
        <v>117</v>
      </c>
      <c r="G46">
        <v>1</v>
      </c>
      <c r="H46">
        <f t="shared" si="3"/>
        <v>700</v>
      </c>
      <c r="I46">
        <f t="shared" si="11"/>
        <v>700</v>
      </c>
      <c r="M46">
        <f t="shared" si="12"/>
        <v>70</v>
      </c>
      <c r="N46">
        <f t="shared" si="13"/>
        <v>770</v>
      </c>
      <c r="O46">
        <f t="shared" si="4"/>
        <v>0</v>
      </c>
      <c r="P46" t="str">
        <f t="shared" si="5"/>
        <v>Medium</v>
      </c>
      <c r="Q46" t="b">
        <f t="shared" si="6"/>
        <v>0</v>
      </c>
      <c r="R46" t="b">
        <f t="shared" si="7"/>
        <v>1</v>
      </c>
      <c r="S46">
        <f t="shared" si="8"/>
        <v>0</v>
      </c>
      <c r="T46" t="str">
        <f t="shared" si="9"/>
        <v>Q1 Tran</v>
      </c>
      <c r="U46" t="str">
        <f t="shared" si="10"/>
        <v>No</v>
      </c>
    </row>
    <row r="47" spans="1:21" x14ac:dyDescent="0.3">
      <c r="A47" t="s">
        <v>52</v>
      </c>
      <c r="B47" t="s">
        <v>62</v>
      </c>
      <c r="C47" t="s">
        <v>68</v>
      </c>
      <c r="D47" t="s">
        <v>70</v>
      </c>
      <c r="E47">
        <v>500</v>
      </c>
      <c r="F47" t="s">
        <v>118</v>
      </c>
      <c r="G47">
        <v>3</v>
      </c>
      <c r="H47">
        <f t="shared" si="3"/>
        <v>500</v>
      </c>
      <c r="I47">
        <f t="shared" si="11"/>
        <v>500</v>
      </c>
      <c r="M47">
        <f t="shared" si="12"/>
        <v>50</v>
      </c>
      <c r="N47">
        <f t="shared" si="13"/>
        <v>550</v>
      </c>
      <c r="O47">
        <f t="shared" si="4"/>
        <v>0</v>
      </c>
      <c r="P47" t="str">
        <f t="shared" si="5"/>
        <v>Low</v>
      </c>
      <c r="Q47" t="b">
        <f t="shared" si="6"/>
        <v>0</v>
      </c>
      <c r="R47" t="b">
        <f t="shared" si="7"/>
        <v>1</v>
      </c>
      <c r="S47">
        <f t="shared" si="8"/>
        <v>0</v>
      </c>
      <c r="T47" t="str">
        <f t="shared" si="9"/>
        <v>Q1 Tran</v>
      </c>
      <c r="U47" t="str">
        <f t="shared" si="10"/>
        <v>No</v>
      </c>
    </row>
    <row r="48" spans="1:21" x14ac:dyDescent="0.3">
      <c r="A48" t="s">
        <v>53</v>
      </c>
      <c r="B48" t="s">
        <v>63</v>
      </c>
      <c r="C48" t="s">
        <v>67</v>
      </c>
      <c r="D48" t="s">
        <v>71</v>
      </c>
      <c r="E48">
        <v>400</v>
      </c>
      <c r="F48" t="s">
        <v>119</v>
      </c>
      <c r="G48">
        <v>2</v>
      </c>
      <c r="H48">
        <f t="shared" si="3"/>
        <v>400</v>
      </c>
      <c r="I48">
        <f t="shared" si="11"/>
        <v>400</v>
      </c>
      <c r="M48">
        <f t="shared" si="12"/>
        <v>40</v>
      </c>
      <c r="N48">
        <f t="shared" si="13"/>
        <v>440</v>
      </c>
      <c r="O48">
        <f t="shared" si="4"/>
        <v>0</v>
      </c>
      <c r="P48" t="str">
        <f t="shared" si="5"/>
        <v>Low</v>
      </c>
      <c r="Q48" t="b">
        <f t="shared" si="6"/>
        <v>0</v>
      </c>
      <c r="R48" t="b">
        <f t="shared" si="7"/>
        <v>1</v>
      </c>
      <c r="S48">
        <f t="shared" si="8"/>
        <v>0</v>
      </c>
      <c r="T48" t="str">
        <f t="shared" si="9"/>
        <v>Q1 Tran</v>
      </c>
      <c r="U48" t="str">
        <f t="shared" si="10"/>
        <v>No</v>
      </c>
    </row>
    <row r="49" spans="1:21" x14ac:dyDescent="0.3">
      <c r="A49" t="s">
        <v>54</v>
      </c>
      <c r="B49" t="s">
        <v>64</v>
      </c>
      <c r="C49" t="s">
        <v>67</v>
      </c>
      <c r="D49" t="s">
        <v>72</v>
      </c>
      <c r="E49">
        <v>600</v>
      </c>
      <c r="F49" t="s">
        <v>120</v>
      </c>
      <c r="G49">
        <v>4</v>
      </c>
      <c r="H49">
        <f t="shared" si="3"/>
        <v>600</v>
      </c>
      <c r="I49">
        <f t="shared" si="11"/>
        <v>600</v>
      </c>
      <c r="M49">
        <f t="shared" si="12"/>
        <v>60</v>
      </c>
      <c r="N49">
        <f t="shared" si="13"/>
        <v>660</v>
      </c>
      <c r="O49">
        <f t="shared" si="4"/>
        <v>0</v>
      </c>
      <c r="P49" t="str">
        <f t="shared" si="5"/>
        <v>Medium</v>
      </c>
      <c r="Q49" t="b">
        <f t="shared" si="6"/>
        <v>0</v>
      </c>
      <c r="R49" t="b">
        <f t="shared" si="7"/>
        <v>1</v>
      </c>
      <c r="S49">
        <f t="shared" si="8"/>
        <v>0</v>
      </c>
      <c r="T49" t="str">
        <f t="shared" si="9"/>
        <v>Q1 Tran</v>
      </c>
      <c r="U49" t="str">
        <f t="shared" si="10"/>
        <v>No</v>
      </c>
    </row>
    <row r="50" spans="1:21" x14ac:dyDescent="0.3">
      <c r="A50" t="s">
        <v>55</v>
      </c>
      <c r="B50" t="s">
        <v>65</v>
      </c>
      <c r="C50" t="s">
        <v>68</v>
      </c>
      <c r="D50" t="s">
        <v>69</v>
      </c>
      <c r="E50">
        <v>300</v>
      </c>
      <c r="F50" t="s">
        <v>121</v>
      </c>
      <c r="G50">
        <v>2</v>
      </c>
      <c r="H50">
        <f t="shared" si="3"/>
        <v>300</v>
      </c>
      <c r="I50">
        <f t="shared" si="11"/>
        <v>300</v>
      </c>
      <c r="M50">
        <f t="shared" si="12"/>
        <v>30</v>
      </c>
      <c r="N50">
        <f t="shared" si="13"/>
        <v>330</v>
      </c>
      <c r="O50">
        <f t="shared" si="4"/>
        <v>0</v>
      </c>
      <c r="P50" t="str">
        <f t="shared" si="5"/>
        <v>Low</v>
      </c>
      <c r="Q50" t="b">
        <f t="shared" si="6"/>
        <v>0</v>
      </c>
      <c r="R50" t="b">
        <f t="shared" si="7"/>
        <v>1</v>
      </c>
      <c r="S50">
        <f t="shared" si="8"/>
        <v>0</v>
      </c>
      <c r="T50" t="str">
        <f t="shared" si="9"/>
        <v>Q1 Tran</v>
      </c>
      <c r="U50" t="str">
        <f t="shared" si="10"/>
        <v>No</v>
      </c>
    </row>
    <row r="51" spans="1:21" x14ac:dyDescent="0.3">
      <c r="A51" t="s">
        <v>56</v>
      </c>
      <c r="B51" t="s">
        <v>66</v>
      </c>
      <c r="C51" t="s">
        <v>68</v>
      </c>
      <c r="D51" t="s">
        <v>70</v>
      </c>
      <c r="E51">
        <v>2000</v>
      </c>
      <c r="F51" t="s">
        <v>122</v>
      </c>
      <c r="G51">
        <v>1</v>
      </c>
      <c r="H51">
        <f t="shared" si="3"/>
        <v>2000</v>
      </c>
      <c r="I51">
        <f t="shared" si="11"/>
        <v>2000</v>
      </c>
      <c r="M51">
        <f t="shared" si="12"/>
        <v>200</v>
      </c>
      <c r="N51">
        <f t="shared" si="13"/>
        <v>2200</v>
      </c>
      <c r="O51">
        <f t="shared" si="4"/>
        <v>2000</v>
      </c>
      <c r="P51" t="str">
        <f t="shared" si="5"/>
        <v>High</v>
      </c>
      <c r="Q51" t="b">
        <f t="shared" si="6"/>
        <v>0</v>
      </c>
      <c r="R51" t="b">
        <f t="shared" si="7"/>
        <v>0</v>
      </c>
      <c r="S51">
        <f t="shared" si="8"/>
        <v>0</v>
      </c>
      <c r="T51" t="str">
        <f t="shared" si="9"/>
        <v>Q1 Tran</v>
      </c>
      <c r="U51" t="str">
        <f t="shared" si="10"/>
        <v>No</v>
      </c>
    </row>
    <row r="52" spans="1:21" x14ac:dyDescent="0.3">
      <c r="A52" t="s">
        <v>141</v>
      </c>
      <c r="B52" t="s">
        <v>63</v>
      </c>
      <c r="C52" t="s">
        <v>67</v>
      </c>
      <c r="D52" t="s">
        <v>71</v>
      </c>
      <c r="E52">
        <v>5500</v>
      </c>
      <c r="F52" s="4">
        <v>45667</v>
      </c>
      <c r="G52">
        <v>28</v>
      </c>
      <c r="H52">
        <f t="shared" si="3"/>
        <v>5500</v>
      </c>
      <c r="I52">
        <f t="shared" si="11"/>
        <v>5500</v>
      </c>
      <c r="M52">
        <f t="shared" si="12"/>
        <v>550</v>
      </c>
      <c r="N52">
        <f t="shared" si="13"/>
        <v>6050</v>
      </c>
      <c r="O52">
        <f t="shared" si="4"/>
        <v>5500</v>
      </c>
      <c r="P52" t="str">
        <f t="shared" si="5"/>
        <v>High</v>
      </c>
      <c r="Q52" t="b">
        <f t="shared" si="6"/>
        <v>1</v>
      </c>
      <c r="R52" t="b">
        <f t="shared" si="7"/>
        <v>0</v>
      </c>
      <c r="S52">
        <f t="shared" si="8"/>
        <v>0</v>
      </c>
      <c r="T52" t="str">
        <f t="shared" si="9"/>
        <v>Q1 Tran</v>
      </c>
      <c r="U52" t="str">
        <f t="shared" si="10"/>
        <v>No</v>
      </c>
    </row>
  </sheetData>
  <conditionalFormatting sqref="A1:W52">
    <cfRule type="expression" dxfId="0" priority="1">
      <formula>"E2&lt;500"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defaultRowHeight="14.4" x14ac:dyDescent="0.3"/>
  <sheetData>
    <row r="1" spans="1:2" x14ac:dyDescent="0.3">
      <c r="A1" s="1" t="s">
        <v>3</v>
      </c>
      <c r="B1" s="1" t="s">
        <v>123</v>
      </c>
    </row>
    <row r="2" spans="1:2" x14ac:dyDescent="0.3">
      <c r="A2" t="s">
        <v>69</v>
      </c>
      <c r="B2">
        <v>10</v>
      </c>
    </row>
    <row r="3" spans="1:2" x14ac:dyDescent="0.3">
      <c r="A3" t="s">
        <v>70</v>
      </c>
      <c r="B3">
        <v>8</v>
      </c>
    </row>
    <row r="4" spans="1:2" x14ac:dyDescent="0.3">
      <c r="A4" t="s">
        <v>71</v>
      </c>
      <c r="B4">
        <v>9</v>
      </c>
    </row>
    <row r="5" spans="1:2" x14ac:dyDescent="0.3">
      <c r="A5" t="s">
        <v>72</v>
      </c>
      <c r="B5">
        <v>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1"/>
  <sheetViews>
    <sheetView workbookViewId="0">
      <selection sqref="A1:C11"/>
    </sheetView>
  </sheetViews>
  <sheetFormatPr defaultRowHeight="14.4" x14ac:dyDescent="0.3"/>
  <cols>
    <col min="1" max="1" width="15.44140625" bestFit="1" customWidth="1"/>
    <col min="2" max="2" width="12.33203125" bestFit="1" customWidth="1"/>
    <col min="3" max="3" width="15.21875" bestFit="1" customWidth="1"/>
  </cols>
  <sheetData>
    <row r="1" spans="1:3" x14ac:dyDescent="0.3">
      <c r="A1" s="1" t="s">
        <v>1</v>
      </c>
      <c r="B1" s="1" t="s">
        <v>124</v>
      </c>
      <c r="C1" s="1" t="s">
        <v>125</v>
      </c>
    </row>
    <row r="2" spans="1:3" x14ac:dyDescent="0.3">
      <c r="A2" t="s">
        <v>57</v>
      </c>
      <c r="B2" t="s">
        <v>126</v>
      </c>
      <c r="C2">
        <v>3</v>
      </c>
    </row>
    <row r="3" spans="1:3" x14ac:dyDescent="0.3">
      <c r="A3" t="s">
        <v>58</v>
      </c>
      <c r="B3" t="s">
        <v>127</v>
      </c>
      <c r="C3">
        <v>2</v>
      </c>
    </row>
    <row r="4" spans="1:3" x14ac:dyDescent="0.3">
      <c r="A4" t="s">
        <v>59</v>
      </c>
      <c r="B4" t="s">
        <v>128</v>
      </c>
      <c r="C4">
        <v>5</v>
      </c>
    </row>
    <row r="5" spans="1:3" x14ac:dyDescent="0.3">
      <c r="A5" t="s">
        <v>60</v>
      </c>
      <c r="B5" t="s">
        <v>129</v>
      </c>
      <c r="C5">
        <v>2</v>
      </c>
    </row>
    <row r="6" spans="1:3" x14ac:dyDescent="0.3">
      <c r="A6" t="s">
        <v>61</v>
      </c>
      <c r="B6" t="s">
        <v>128</v>
      </c>
      <c r="C6">
        <v>5</v>
      </c>
    </row>
    <row r="7" spans="1:3" x14ac:dyDescent="0.3">
      <c r="A7" t="s">
        <v>62</v>
      </c>
      <c r="B7" t="s">
        <v>130</v>
      </c>
      <c r="C7">
        <v>2</v>
      </c>
    </row>
    <row r="8" spans="1:3" x14ac:dyDescent="0.3">
      <c r="A8" t="s">
        <v>63</v>
      </c>
      <c r="B8" t="s">
        <v>126</v>
      </c>
      <c r="C8">
        <v>3</v>
      </c>
    </row>
    <row r="9" spans="1:3" x14ac:dyDescent="0.3">
      <c r="A9" t="s">
        <v>64</v>
      </c>
      <c r="B9" t="s">
        <v>127</v>
      </c>
      <c r="C9">
        <v>1</v>
      </c>
    </row>
    <row r="10" spans="1:3" x14ac:dyDescent="0.3">
      <c r="A10" t="s">
        <v>65</v>
      </c>
      <c r="B10" t="s">
        <v>130</v>
      </c>
      <c r="C10">
        <v>2</v>
      </c>
    </row>
    <row r="11" spans="1:3" x14ac:dyDescent="0.3">
      <c r="A11" t="s">
        <v>66</v>
      </c>
      <c r="B11" t="s">
        <v>128</v>
      </c>
      <c r="C11">
        <v>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959732-F52B-4EB6-AE3C-AB43C64A63DD}">
  <dimension ref="A1:G51"/>
  <sheetViews>
    <sheetView tabSelected="1" workbookViewId="0">
      <selection sqref="A1:G30"/>
    </sheetView>
  </sheetViews>
  <sheetFormatPr defaultRowHeight="14.4" x14ac:dyDescent="0.3"/>
  <cols>
    <col min="1" max="1" width="21.109375" bestFit="1" customWidth="1"/>
    <col min="6" max="6" width="10.33203125" style="4" bestFit="1" customWidth="1"/>
  </cols>
  <sheetData>
    <row r="1" spans="1:7" x14ac:dyDescent="0.3">
      <c r="A1" t="s">
        <v>0</v>
      </c>
      <c r="B1" t="s">
        <v>1</v>
      </c>
      <c r="C1" t="s">
        <v>2</v>
      </c>
      <c r="D1" t="s">
        <v>3</v>
      </c>
      <c r="E1" t="s">
        <v>4</v>
      </c>
      <c r="F1" s="4" t="s">
        <v>5</v>
      </c>
      <c r="G1" t="s">
        <v>6</v>
      </c>
    </row>
    <row r="2" spans="1:7" x14ac:dyDescent="0.3">
      <c r="A2" t="s">
        <v>7</v>
      </c>
      <c r="B2" t="s">
        <v>57</v>
      </c>
      <c r="C2" t="s">
        <v>67</v>
      </c>
      <c r="D2" t="s">
        <v>69</v>
      </c>
      <c r="E2">
        <v>1500</v>
      </c>
      <c r="F2" s="4">
        <v>45658</v>
      </c>
      <c r="G2">
        <v>3</v>
      </c>
    </row>
    <row r="3" spans="1:7" x14ac:dyDescent="0.3">
      <c r="A3" t="s">
        <v>8</v>
      </c>
      <c r="B3" t="s">
        <v>58</v>
      </c>
      <c r="C3" t="s">
        <v>67</v>
      </c>
      <c r="D3" t="s">
        <v>70</v>
      </c>
      <c r="E3">
        <v>800</v>
      </c>
      <c r="F3" s="4">
        <v>45659</v>
      </c>
      <c r="G3">
        <v>5</v>
      </c>
    </row>
    <row r="4" spans="1:7" x14ac:dyDescent="0.3">
      <c r="A4" t="s">
        <v>9</v>
      </c>
      <c r="B4" t="s">
        <v>59</v>
      </c>
      <c r="C4" t="s">
        <v>68</v>
      </c>
      <c r="D4" t="s">
        <v>71</v>
      </c>
      <c r="E4">
        <v>1200</v>
      </c>
      <c r="F4" s="4">
        <v>45660</v>
      </c>
      <c r="G4">
        <v>2</v>
      </c>
    </row>
    <row r="5" spans="1:7" x14ac:dyDescent="0.3">
      <c r="A5" t="s">
        <v>10</v>
      </c>
      <c r="B5" t="s">
        <v>60</v>
      </c>
      <c r="C5" t="s">
        <v>67</v>
      </c>
      <c r="D5" t="s">
        <v>72</v>
      </c>
      <c r="E5">
        <v>900</v>
      </c>
      <c r="F5" s="4">
        <v>45661</v>
      </c>
      <c r="G5">
        <v>1</v>
      </c>
    </row>
    <row r="6" spans="1:7" x14ac:dyDescent="0.3">
      <c r="A6" t="s">
        <v>11</v>
      </c>
      <c r="B6" t="s">
        <v>61</v>
      </c>
      <c r="C6" t="s">
        <v>68</v>
      </c>
      <c r="D6" t="s">
        <v>69</v>
      </c>
      <c r="E6">
        <v>700</v>
      </c>
      <c r="F6" s="4">
        <v>45662</v>
      </c>
      <c r="G6">
        <v>1</v>
      </c>
    </row>
    <row r="7" spans="1:7" x14ac:dyDescent="0.3">
      <c r="A7" t="s">
        <v>12</v>
      </c>
      <c r="B7" t="s">
        <v>62</v>
      </c>
      <c r="C7" t="s">
        <v>68</v>
      </c>
      <c r="D7" t="s">
        <v>70</v>
      </c>
      <c r="E7">
        <v>500</v>
      </c>
      <c r="F7" s="4">
        <v>45663</v>
      </c>
      <c r="G7">
        <v>3</v>
      </c>
    </row>
    <row r="8" spans="1:7" x14ac:dyDescent="0.3">
      <c r="A8" t="s">
        <v>13</v>
      </c>
      <c r="B8" t="s">
        <v>63</v>
      </c>
      <c r="C8" t="s">
        <v>67</v>
      </c>
      <c r="D8" t="s">
        <v>71</v>
      </c>
      <c r="E8">
        <v>400</v>
      </c>
      <c r="F8" s="4">
        <v>45664</v>
      </c>
      <c r="G8">
        <v>2</v>
      </c>
    </row>
    <row r="9" spans="1:7" x14ac:dyDescent="0.3">
      <c r="A9" t="s">
        <v>14</v>
      </c>
      <c r="B9" t="s">
        <v>64</v>
      </c>
      <c r="C9" t="s">
        <v>67</v>
      </c>
      <c r="D9" t="s">
        <v>72</v>
      </c>
      <c r="E9">
        <v>600</v>
      </c>
      <c r="F9" s="4">
        <v>45665</v>
      </c>
      <c r="G9">
        <v>4</v>
      </c>
    </row>
    <row r="10" spans="1:7" x14ac:dyDescent="0.3">
      <c r="A10" t="s">
        <v>15</v>
      </c>
      <c r="B10" t="s">
        <v>65</v>
      </c>
      <c r="C10" t="s">
        <v>68</v>
      </c>
      <c r="D10" t="s">
        <v>69</v>
      </c>
      <c r="E10">
        <v>300</v>
      </c>
      <c r="F10" s="4">
        <v>45666</v>
      </c>
      <c r="G10">
        <v>2</v>
      </c>
    </row>
    <row r="11" spans="1:7" x14ac:dyDescent="0.3">
      <c r="A11" t="s">
        <v>16</v>
      </c>
      <c r="B11" t="s">
        <v>66</v>
      </c>
      <c r="C11" t="s">
        <v>68</v>
      </c>
      <c r="D11" t="s">
        <v>70</v>
      </c>
      <c r="E11">
        <v>2000</v>
      </c>
      <c r="F11" s="4">
        <v>45667</v>
      </c>
      <c r="G11">
        <v>1</v>
      </c>
    </row>
    <row r="12" spans="1:7" x14ac:dyDescent="0.3">
      <c r="A12" t="s">
        <v>17</v>
      </c>
      <c r="B12" t="s">
        <v>57</v>
      </c>
      <c r="C12" t="s">
        <v>67</v>
      </c>
      <c r="D12" t="s">
        <v>71</v>
      </c>
      <c r="E12">
        <v>1500</v>
      </c>
      <c r="F12" s="4">
        <v>45668</v>
      </c>
      <c r="G12">
        <v>3</v>
      </c>
    </row>
    <row r="13" spans="1:7" x14ac:dyDescent="0.3">
      <c r="A13" t="s">
        <v>18</v>
      </c>
      <c r="B13" t="s">
        <v>58</v>
      </c>
      <c r="C13" t="s">
        <v>67</v>
      </c>
      <c r="D13" t="s">
        <v>72</v>
      </c>
      <c r="E13">
        <v>800</v>
      </c>
      <c r="F13" s="4">
        <v>45669</v>
      </c>
      <c r="G13">
        <v>5</v>
      </c>
    </row>
    <row r="14" spans="1:7" x14ac:dyDescent="0.3">
      <c r="A14" t="s">
        <v>19</v>
      </c>
      <c r="B14" t="s">
        <v>59</v>
      </c>
      <c r="C14" t="s">
        <v>68</v>
      </c>
      <c r="D14" t="s">
        <v>69</v>
      </c>
      <c r="E14">
        <v>1200</v>
      </c>
      <c r="F14" s="4">
        <v>45670</v>
      </c>
      <c r="G14">
        <v>2</v>
      </c>
    </row>
    <row r="15" spans="1:7" x14ac:dyDescent="0.3">
      <c r="A15" t="s">
        <v>20</v>
      </c>
      <c r="B15" t="s">
        <v>60</v>
      </c>
      <c r="C15" t="s">
        <v>67</v>
      </c>
      <c r="D15" t="s">
        <v>70</v>
      </c>
      <c r="E15">
        <v>900</v>
      </c>
      <c r="F15" s="4">
        <v>45671</v>
      </c>
      <c r="G15">
        <v>1</v>
      </c>
    </row>
    <row r="16" spans="1:7" x14ac:dyDescent="0.3">
      <c r="A16" t="s">
        <v>21</v>
      </c>
      <c r="B16" t="s">
        <v>61</v>
      </c>
      <c r="C16" t="s">
        <v>68</v>
      </c>
      <c r="D16" t="s">
        <v>71</v>
      </c>
      <c r="E16">
        <v>700</v>
      </c>
      <c r="F16" s="4">
        <v>45672</v>
      </c>
      <c r="G16">
        <v>1</v>
      </c>
    </row>
    <row r="17" spans="1:7" x14ac:dyDescent="0.3">
      <c r="A17" t="s">
        <v>22</v>
      </c>
      <c r="B17" t="s">
        <v>62</v>
      </c>
      <c r="C17" t="s">
        <v>68</v>
      </c>
      <c r="D17" t="s">
        <v>72</v>
      </c>
      <c r="E17">
        <v>500</v>
      </c>
      <c r="F17" s="4">
        <v>45673</v>
      </c>
      <c r="G17">
        <v>3</v>
      </c>
    </row>
    <row r="18" spans="1:7" x14ac:dyDescent="0.3">
      <c r="A18" t="s">
        <v>23</v>
      </c>
      <c r="B18" t="s">
        <v>63</v>
      </c>
      <c r="C18" t="s">
        <v>67</v>
      </c>
      <c r="D18" t="s">
        <v>69</v>
      </c>
      <c r="E18">
        <v>400</v>
      </c>
      <c r="F18" s="4">
        <v>45674</v>
      </c>
      <c r="G18">
        <v>2</v>
      </c>
    </row>
    <row r="19" spans="1:7" x14ac:dyDescent="0.3">
      <c r="A19" t="s">
        <v>24</v>
      </c>
      <c r="B19" t="s">
        <v>64</v>
      </c>
      <c r="C19" t="s">
        <v>67</v>
      </c>
      <c r="D19" t="s">
        <v>70</v>
      </c>
      <c r="E19">
        <v>600</v>
      </c>
      <c r="F19" s="4">
        <v>45675</v>
      </c>
      <c r="G19">
        <v>4</v>
      </c>
    </row>
    <row r="20" spans="1:7" x14ac:dyDescent="0.3">
      <c r="A20" t="s">
        <v>25</v>
      </c>
      <c r="B20" t="s">
        <v>65</v>
      </c>
      <c r="C20" t="s">
        <v>68</v>
      </c>
      <c r="D20" t="s">
        <v>71</v>
      </c>
      <c r="E20">
        <v>300</v>
      </c>
      <c r="F20" s="4">
        <v>45676</v>
      </c>
      <c r="G20">
        <v>2</v>
      </c>
    </row>
    <row r="21" spans="1:7" x14ac:dyDescent="0.3">
      <c r="A21" t="s">
        <v>26</v>
      </c>
      <c r="B21" t="s">
        <v>66</v>
      </c>
      <c r="C21" t="s">
        <v>68</v>
      </c>
      <c r="D21" t="s">
        <v>72</v>
      </c>
      <c r="E21">
        <v>2000</v>
      </c>
      <c r="F21" s="4">
        <v>45677</v>
      </c>
      <c r="G21">
        <v>1</v>
      </c>
    </row>
    <row r="22" spans="1:7" x14ac:dyDescent="0.3">
      <c r="A22" t="s">
        <v>27</v>
      </c>
      <c r="B22" t="s">
        <v>57</v>
      </c>
      <c r="C22" t="s">
        <v>67</v>
      </c>
      <c r="D22" t="s">
        <v>69</v>
      </c>
      <c r="E22">
        <v>1500</v>
      </c>
      <c r="F22" s="4">
        <v>45678</v>
      </c>
      <c r="G22">
        <v>3</v>
      </c>
    </row>
    <row r="23" spans="1:7" x14ac:dyDescent="0.3">
      <c r="A23" t="s">
        <v>28</v>
      </c>
      <c r="B23" t="s">
        <v>58</v>
      </c>
      <c r="C23" t="s">
        <v>67</v>
      </c>
      <c r="D23" t="s">
        <v>70</v>
      </c>
      <c r="E23">
        <v>800</v>
      </c>
      <c r="F23" s="4">
        <v>45679</v>
      </c>
      <c r="G23">
        <v>5</v>
      </c>
    </row>
    <row r="24" spans="1:7" x14ac:dyDescent="0.3">
      <c r="A24" t="s">
        <v>29</v>
      </c>
      <c r="B24" t="s">
        <v>59</v>
      </c>
      <c r="C24" t="s">
        <v>68</v>
      </c>
      <c r="D24" t="s">
        <v>71</v>
      </c>
      <c r="E24">
        <v>1200</v>
      </c>
      <c r="F24" s="4">
        <v>45680</v>
      </c>
      <c r="G24">
        <v>2</v>
      </c>
    </row>
    <row r="25" spans="1:7" x14ac:dyDescent="0.3">
      <c r="A25" t="s">
        <v>30</v>
      </c>
      <c r="B25" t="s">
        <v>60</v>
      </c>
      <c r="C25" t="s">
        <v>67</v>
      </c>
      <c r="D25" t="s">
        <v>72</v>
      </c>
      <c r="E25">
        <v>900</v>
      </c>
      <c r="F25" s="4">
        <v>45681</v>
      </c>
      <c r="G25">
        <v>1</v>
      </c>
    </row>
    <row r="26" spans="1:7" x14ac:dyDescent="0.3">
      <c r="A26" t="s">
        <v>31</v>
      </c>
      <c r="B26" t="s">
        <v>61</v>
      </c>
      <c r="C26" t="s">
        <v>68</v>
      </c>
      <c r="D26" t="s">
        <v>69</v>
      </c>
      <c r="E26">
        <v>700</v>
      </c>
      <c r="F26" s="4">
        <v>45682</v>
      </c>
      <c r="G26">
        <v>1</v>
      </c>
    </row>
    <row r="27" spans="1:7" x14ac:dyDescent="0.3">
      <c r="A27" t="s">
        <v>32</v>
      </c>
      <c r="B27" t="s">
        <v>62</v>
      </c>
      <c r="C27" t="s">
        <v>68</v>
      </c>
      <c r="D27" t="s">
        <v>70</v>
      </c>
      <c r="E27">
        <v>500</v>
      </c>
      <c r="F27" s="4">
        <v>45683</v>
      </c>
      <c r="G27">
        <v>3</v>
      </c>
    </row>
    <row r="28" spans="1:7" x14ac:dyDescent="0.3">
      <c r="A28" t="s">
        <v>33</v>
      </c>
      <c r="B28" t="s">
        <v>63</v>
      </c>
      <c r="C28" t="s">
        <v>67</v>
      </c>
      <c r="D28" t="s">
        <v>71</v>
      </c>
      <c r="E28">
        <v>400</v>
      </c>
      <c r="F28" s="4">
        <v>45684</v>
      </c>
      <c r="G28">
        <v>2</v>
      </c>
    </row>
    <row r="29" spans="1:7" x14ac:dyDescent="0.3">
      <c r="A29" t="s">
        <v>34</v>
      </c>
      <c r="B29" t="s">
        <v>64</v>
      </c>
      <c r="C29" t="s">
        <v>67</v>
      </c>
      <c r="D29" t="s">
        <v>72</v>
      </c>
      <c r="E29">
        <v>600</v>
      </c>
      <c r="F29" s="4">
        <v>45685</v>
      </c>
      <c r="G29">
        <v>4</v>
      </c>
    </row>
    <row r="30" spans="1:7" x14ac:dyDescent="0.3">
      <c r="A30" t="s">
        <v>35</v>
      </c>
      <c r="B30" t="s">
        <v>65</v>
      </c>
      <c r="C30" t="s">
        <v>68</v>
      </c>
      <c r="D30" t="s">
        <v>69</v>
      </c>
      <c r="E30">
        <v>300</v>
      </c>
      <c r="F30" s="4">
        <v>45686</v>
      </c>
      <c r="G30">
        <v>2</v>
      </c>
    </row>
    <row r="31" spans="1:7" x14ac:dyDescent="0.3">
      <c r="A31" t="s">
        <v>36</v>
      </c>
      <c r="B31" t="s">
        <v>66</v>
      </c>
      <c r="C31" t="s">
        <v>68</v>
      </c>
      <c r="D31" t="s">
        <v>70</v>
      </c>
      <c r="E31">
        <v>2000</v>
      </c>
      <c r="F31" s="4">
        <v>45687</v>
      </c>
      <c r="G31">
        <v>1</v>
      </c>
    </row>
    <row r="32" spans="1:7" x14ac:dyDescent="0.3">
      <c r="A32" t="s">
        <v>37</v>
      </c>
      <c r="B32" t="s">
        <v>57</v>
      </c>
      <c r="C32" t="s">
        <v>67</v>
      </c>
      <c r="D32" t="s">
        <v>71</v>
      </c>
      <c r="E32">
        <v>1500</v>
      </c>
      <c r="F32" s="4">
        <v>45688</v>
      </c>
      <c r="G32">
        <v>3</v>
      </c>
    </row>
    <row r="33" spans="1:7" x14ac:dyDescent="0.3">
      <c r="A33" t="s">
        <v>38</v>
      </c>
      <c r="B33" t="s">
        <v>58</v>
      </c>
      <c r="C33" t="s">
        <v>67</v>
      </c>
      <c r="D33" t="s">
        <v>72</v>
      </c>
      <c r="E33">
        <v>800</v>
      </c>
      <c r="F33" s="4">
        <v>45689</v>
      </c>
      <c r="G33">
        <v>5</v>
      </c>
    </row>
    <row r="34" spans="1:7" x14ac:dyDescent="0.3">
      <c r="A34" t="s">
        <v>39</v>
      </c>
      <c r="B34" t="s">
        <v>59</v>
      </c>
      <c r="C34" t="s">
        <v>68</v>
      </c>
      <c r="D34" t="s">
        <v>69</v>
      </c>
      <c r="E34">
        <v>1200</v>
      </c>
      <c r="F34" s="4">
        <v>45690</v>
      </c>
      <c r="G34">
        <v>2</v>
      </c>
    </row>
    <row r="35" spans="1:7" x14ac:dyDescent="0.3">
      <c r="A35" t="s">
        <v>40</v>
      </c>
      <c r="B35" t="s">
        <v>60</v>
      </c>
      <c r="C35" t="s">
        <v>67</v>
      </c>
      <c r="D35" t="s">
        <v>70</v>
      </c>
      <c r="E35">
        <v>900</v>
      </c>
      <c r="F35" s="4">
        <v>45691</v>
      </c>
      <c r="G35">
        <v>1</v>
      </c>
    </row>
    <row r="36" spans="1:7" x14ac:dyDescent="0.3">
      <c r="A36" t="s">
        <v>41</v>
      </c>
      <c r="B36" t="s">
        <v>61</v>
      </c>
      <c r="C36" t="s">
        <v>68</v>
      </c>
      <c r="D36" t="s">
        <v>71</v>
      </c>
      <c r="E36">
        <v>700</v>
      </c>
      <c r="F36" s="4">
        <v>45692</v>
      </c>
      <c r="G36">
        <v>1</v>
      </c>
    </row>
    <row r="37" spans="1:7" x14ac:dyDescent="0.3">
      <c r="A37" t="s">
        <v>42</v>
      </c>
      <c r="B37" t="s">
        <v>62</v>
      </c>
      <c r="C37" t="s">
        <v>68</v>
      </c>
      <c r="D37" t="s">
        <v>72</v>
      </c>
      <c r="E37">
        <v>500</v>
      </c>
      <c r="F37" s="4">
        <v>45693</v>
      </c>
      <c r="G37">
        <v>3</v>
      </c>
    </row>
    <row r="38" spans="1:7" x14ac:dyDescent="0.3">
      <c r="A38" t="s">
        <v>43</v>
      </c>
      <c r="B38" t="s">
        <v>63</v>
      </c>
      <c r="C38" t="s">
        <v>67</v>
      </c>
      <c r="D38" t="s">
        <v>69</v>
      </c>
      <c r="E38">
        <v>400</v>
      </c>
      <c r="F38" s="4">
        <v>45694</v>
      </c>
      <c r="G38">
        <v>2</v>
      </c>
    </row>
    <row r="39" spans="1:7" x14ac:dyDescent="0.3">
      <c r="A39" t="s">
        <v>44</v>
      </c>
      <c r="B39" t="s">
        <v>64</v>
      </c>
      <c r="C39" t="s">
        <v>67</v>
      </c>
      <c r="D39" t="s">
        <v>70</v>
      </c>
      <c r="E39">
        <v>600</v>
      </c>
      <c r="F39" s="4">
        <v>45695</v>
      </c>
      <c r="G39">
        <v>4</v>
      </c>
    </row>
    <row r="40" spans="1:7" x14ac:dyDescent="0.3">
      <c r="A40" t="s">
        <v>45</v>
      </c>
      <c r="B40" t="s">
        <v>65</v>
      </c>
      <c r="C40" t="s">
        <v>68</v>
      </c>
      <c r="D40" t="s">
        <v>71</v>
      </c>
      <c r="E40">
        <v>300</v>
      </c>
      <c r="F40" s="4">
        <v>45696</v>
      </c>
      <c r="G40">
        <v>2</v>
      </c>
    </row>
    <row r="41" spans="1:7" x14ac:dyDescent="0.3">
      <c r="A41" t="s">
        <v>46</v>
      </c>
      <c r="B41" t="s">
        <v>66</v>
      </c>
      <c r="C41" t="s">
        <v>68</v>
      </c>
      <c r="D41" t="s">
        <v>72</v>
      </c>
      <c r="E41">
        <v>2000</v>
      </c>
      <c r="F41" s="4">
        <v>45697</v>
      </c>
      <c r="G41">
        <v>1</v>
      </c>
    </row>
    <row r="42" spans="1:7" x14ac:dyDescent="0.3">
      <c r="A42" t="s">
        <v>47</v>
      </c>
      <c r="B42" t="s">
        <v>57</v>
      </c>
      <c r="C42" t="s">
        <v>67</v>
      </c>
      <c r="D42" t="s">
        <v>69</v>
      </c>
      <c r="E42">
        <v>1500</v>
      </c>
      <c r="F42" s="4">
        <v>45698</v>
      </c>
      <c r="G42">
        <v>3</v>
      </c>
    </row>
    <row r="43" spans="1:7" x14ac:dyDescent="0.3">
      <c r="A43" t="s">
        <v>48</v>
      </c>
      <c r="B43" t="s">
        <v>58</v>
      </c>
      <c r="C43" t="s">
        <v>67</v>
      </c>
      <c r="D43" t="s">
        <v>70</v>
      </c>
      <c r="E43">
        <v>800</v>
      </c>
      <c r="F43" s="4">
        <v>45699</v>
      </c>
      <c r="G43">
        <v>5</v>
      </c>
    </row>
    <row r="44" spans="1:7" x14ac:dyDescent="0.3">
      <c r="A44" t="s">
        <v>49</v>
      </c>
      <c r="B44" t="s">
        <v>59</v>
      </c>
      <c r="C44" t="s">
        <v>68</v>
      </c>
      <c r="D44" t="s">
        <v>71</v>
      </c>
      <c r="E44">
        <v>1200</v>
      </c>
      <c r="F44" s="4">
        <v>45700</v>
      </c>
      <c r="G44">
        <v>2</v>
      </c>
    </row>
    <row r="45" spans="1:7" x14ac:dyDescent="0.3">
      <c r="A45" t="s">
        <v>50</v>
      </c>
      <c r="B45" t="s">
        <v>60</v>
      </c>
      <c r="C45" t="s">
        <v>67</v>
      </c>
      <c r="D45" t="s">
        <v>72</v>
      </c>
      <c r="E45">
        <v>900</v>
      </c>
      <c r="F45" s="4">
        <v>45701</v>
      </c>
      <c r="G45">
        <v>1</v>
      </c>
    </row>
    <row r="46" spans="1:7" x14ac:dyDescent="0.3">
      <c r="A46" t="s">
        <v>51</v>
      </c>
      <c r="B46" t="s">
        <v>61</v>
      </c>
      <c r="C46" t="s">
        <v>68</v>
      </c>
      <c r="D46" t="s">
        <v>69</v>
      </c>
      <c r="E46">
        <v>700</v>
      </c>
      <c r="F46" s="4">
        <v>45702</v>
      </c>
      <c r="G46">
        <v>1</v>
      </c>
    </row>
    <row r="47" spans="1:7" x14ac:dyDescent="0.3">
      <c r="A47" t="s">
        <v>52</v>
      </c>
      <c r="B47" t="s">
        <v>62</v>
      </c>
      <c r="C47" t="s">
        <v>68</v>
      </c>
      <c r="D47" t="s">
        <v>70</v>
      </c>
      <c r="E47">
        <v>500</v>
      </c>
      <c r="F47" s="4">
        <v>45703</v>
      </c>
      <c r="G47">
        <v>3</v>
      </c>
    </row>
    <row r="48" spans="1:7" x14ac:dyDescent="0.3">
      <c r="A48" t="s">
        <v>53</v>
      </c>
      <c r="B48" t="s">
        <v>63</v>
      </c>
      <c r="C48" t="s">
        <v>67</v>
      </c>
      <c r="D48" t="s">
        <v>71</v>
      </c>
      <c r="E48">
        <v>400</v>
      </c>
      <c r="F48" s="4">
        <v>45704</v>
      </c>
      <c r="G48">
        <v>2</v>
      </c>
    </row>
    <row r="49" spans="1:7" x14ac:dyDescent="0.3">
      <c r="A49" t="s">
        <v>54</v>
      </c>
      <c r="B49" t="s">
        <v>64</v>
      </c>
      <c r="C49" t="s">
        <v>67</v>
      </c>
      <c r="D49" t="s">
        <v>72</v>
      </c>
      <c r="E49">
        <v>600</v>
      </c>
      <c r="F49" s="4">
        <v>45705</v>
      </c>
      <c r="G49">
        <v>4</v>
      </c>
    </row>
    <row r="50" spans="1:7" x14ac:dyDescent="0.3">
      <c r="A50" t="s">
        <v>55</v>
      </c>
      <c r="B50" t="s">
        <v>65</v>
      </c>
      <c r="C50" t="s">
        <v>68</v>
      </c>
      <c r="D50" t="s">
        <v>69</v>
      </c>
      <c r="E50">
        <v>300</v>
      </c>
      <c r="F50" s="4">
        <v>45706</v>
      </c>
      <c r="G50">
        <v>2</v>
      </c>
    </row>
    <row r="51" spans="1:7" x14ac:dyDescent="0.3">
      <c r="A51" t="s">
        <v>56</v>
      </c>
      <c r="B51" t="s">
        <v>66</v>
      </c>
      <c r="C51" t="s">
        <v>68</v>
      </c>
      <c r="D51" t="s">
        <v>70</v>
      </c>
      <c r="E51">
        <v>2000</v>
      </c>
      <c r="F51" s="4">
        <v>45707</v>
      </c>
      <c r="G51">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Ass_3</vt:lpstr>
      <vt:lpstr>Ass_4</vt:lpstr>
      <vt:lpstr>Ass_1</vt:lpstr>
      <vt:lpstr>Ass_2</vt:lpstr>
      <vt:lpstr>Tax Rates</vt:lpstr>
      <vt:lpstr>Product Details</vt:lpstr>
      <vt:lpstr>Sales Da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Nitin Gupta</cp:lastModifiedBy>
  <dcterms:created xsi:type="dcterms:W3CDTF">2025-02-01T10:24:13Z</dcterms:created>
  <dcterms:modified xsi:type="dcterms:W3CDTF">2025-02-02T18:14:15Z</dcterms:modified>
</cp:coreProperties>
</file>