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IJWASAN10\Documents\"/>
    </mc:Choice>
  </mc:AlternateContent>
  <xr:revisionPtr revIDLastSave="0" documentId="13_ncr:1_{F3DF66EB-F041-4EB9-A4D3-CE900F1F827E}" xr6:coauthVersionLast="47" xr6:coauthVersionMax="47" xr10:uidLastSave="{00000000-0000-0000-0000-000000000000}"/>
  <bookViews>
    <workbookView xWindow="-110" yWindow="-110" windowWidth="19420" windowHeight="1042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S17" i="1"/>
  <c r="S16" i="1"/>
  <c r="S8" i="1"/>
  <c r="S15" i="1"/>
  <c r="S7" i="1"/>
  <c r="S9" i="1"/>
  <c r="S5" i="1"/>
  <c r="S6" i="1"/>
  <c r="S13" i="1"/>
  <c r="S14" i="1"/>
  <c r="S4" i="1"/>
</calcChain>
</file>

<file path=xl/sharedStrings.xml><?xml version="1.0" encoding="utf-8"?>
<sst xmlns="http://schemas.openxmlformats.org/spreadsheetml/2006/main" count="108" uniqueCount="68">
  <si>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</si>
  <si>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</si>
  <si>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</si>
  <si>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</si>
  <si>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</si>
  <si>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</si>
  <si>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</si>
  <si>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</si>
  <si>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</si>
  <si>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</si>
  <si>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</si>
  <si>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</si>
  <si>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</si>
  <si>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</si>
  <si>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</si>
  <si>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</si>
  <si>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</si>
  <si>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</si>
  <si>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</si>
  <si>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</si>
  <si>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</si>
  <si>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</si>
  <si>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</si>
  <si>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</si>
  <si>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</si>
  <si>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</si>
  <si>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</si>
  <si>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</si>
  <si>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</si>
  <si>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</si>
  <si>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</si>
  <si>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</si>
  <si>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</si>
  <si>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</si>
  <si>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</si>
  <si>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</si>
  <si>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</si>
  <si>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</si>
  <si>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</si>
  <si>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</si>
  <si>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</si>
  <si>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</si>
  <si>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</si>
  <si>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</si>
  <si>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</si>
  <si>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</si>
  <si>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</si>
  <si>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</si>
  <si>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</si>
  <si>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</si>
  <si>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</si>
  <si>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</si>
  <si>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</si>
  <si>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</si>
  <si>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</si>
  <si>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</si>
  <si>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</si>
  <si>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</si>
  <si>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</si>
  <si>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</si>
  <si>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</si>
  <si>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</si>
  <si>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622,041,097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</si>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</sst>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3" borderId="2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vertical="center" wrapText="1"/>
    </xf>
    <xf numFmtId="3" fontId="0" fillId="2" borderId="24" xfId="0" applyNumberFormat="1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3" fontId="0" fillId="0" borderId="24" xfId="0" applyNumberFormat="1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3" fontId="0" fillId="0" borderId="23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totalsRowLabel="622,041,097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I52"/>
  <sheetViews>
    <sheetView tabSelected="1" topLeftCell="A34" workbookViewId="0">
      <selection activeCell="E53" sqref="E53"/>
    </sheetView>
  </sheetViews>
  <sheetFormatPr defaultRowHeight="14.5" x14ac:dyDescent="0.35"/>
  <cols>
    <col min="1" max="1" width="18" bestFit="1" customWidth="1"/>
    <col min="2" max="2" width="11.6328125" bestFit="1" customWidth="1"/>
    <col min="3" max="3" width="10" bestFit="1" customWidth="1"/>
    <col min="4" max="4" width="13.6328125" bestFit="1" customWidth="1"/>
    <col min="5" max="5" width="16.08984375" bestFit="1" customWidth="1"/>
    <col min="6" max="6" width="9.90625" bestFit="1" customWidth="1"/>
    <col min="7" max="7" width="10.90625" bestFit="1" customWidth="1"/>
    <col min="8" max="8" width="10.26953125" bestFit="1" customWidth="1"/>
    <col min="9" max="9" width="8.1796875" bestFit="1" customWidth="1"/>
    <col min="10" max="10" width="9.90625" bestFit="1" customWidth="1"/>
    <col min="11" max="11" width="8.90625" bestFit="1" customWidth="1"/>
    <col min="12" max="13" width="9.90625" bestFit="1" customWidth="1"/>
    <col min="14" max="14" width="8.90625" bestFit="1" customWidth="1"/>
    <col min="15" max="18" width="9.90625" bestFit="1" customWidth="1"/>
    <col min="19" max="19" width="11.81640625" bestFit="1" customWidth="1"/>
    <col min="20" max="20" width="9.90625" bestFit="1" customWidth="1"/>
    <col min="21" max="21" width="10.90625" bestFit="1" customWidth="1"/>
    <col min="22" max="25" width="8.90625" bestFit="1" customWidth="1"/>
    <col min="26" max="28" width="9.90625" bestFit="1" customWidth="1"/>
    <col min="29" max="29" width="7.36328125" bestFit="1" customWidth="1"/>
    <col min="30" max="31" width="9.90625" bestFit="1" customWidth="1"/>
    <col min="32" max="32" width="8.90625" bestFit="1" customWidth="1"/>
    <col min="33" max="33" width="10.90625" bestFit="1" customWidth="1"/>
    <col min="34" max="35" width="9.906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21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21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32" t="s">
        <v>40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  <c r="S3" s="8" t="s">
        <v>41</v>
      </c>
      <c r="T3" s="9"/>
    </row>
    <row r="4" spans="1:21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38" t="s">
        <v>37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S4" s="10">
        <f>SUM(Table1[Population])</f>
        <v>1208264978</v>
      </c>
      <c r="T4" s="9"/>
    </row>
    <row r="5" spans="1:21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20" t="s">
        <v>38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  <c r="S5" s="11">
        <f>COUNTA(Table1[State/UT])</f>
        <v>33</v>
      </c>
      <c r="T5" s="9"/>
    </row>
    <row r="6" spans="1:21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20" t="s">
        <v>39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  <c r="S6" s="11">
        <f>AVERAGE(Table1[Population])</f>
        <v>36614090.242424242</v>
      </c>
      <c r="T6" s="9"/>
    </row>
    <row r="7" spans="1:21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20" t="s">
        <v>43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11">
        <f>SUMIF(Table1[Gender Ratio],"&gt;950",Table1[Population])</f>
        <v>378671998</v>
      </c>
      <c r="T7" s="9"/>
    </row>
    <row r="8" spans="1:21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20" t="s">
        <v>45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2"/>
      <c r="S8" s="11">
        <f>COUNTIF(Table1[Population],"&lt;50000000")</f>
        <v>24</v>
      </c>
      <c r="T8" s="9"/>
    </row>
    <row r="9" spans="1:21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20" t="s">
        <v>44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  <c r="S9" s="11">
        <f>AVERAGEIF(Table1[Gender Ratio],"&lt;950",Table1[Population])</f>
        <v>43430403.823529415</v>
      </c>
      <c r="T9" s="9"/>
    </row>
    <row r="10" spans="1:21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20" t="s">
        <v>46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2"/>
      <c r="S10" s="11"/>
      <c r="T10" s="9"/>
    </row>
    <row r="11" spans="1:21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20" t="s">
        <v>48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  <c r="S11" s="11"/>
      <c r="T11" s="9"/>
    </row>
    <row r="12" spans="1:21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20" t="s">
        <v>47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11"/>
      <c r="T12" s="9"/>
    </row>
    <row r="13" spans="1:21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20" t="s">
        <v>50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11">
        <f>MAX(Table1[Gender Ratio])</f>
        <v>1084</v>
      </c>
      <c r="T13" s="9"/>
      <c r="U13" s="13"/>
    </row>
    <row r="14" spans="1:21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20" t="s">
        <v>49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11">
        <f>MIN(Table1[Gender Ratio])</f>
        <v>700</v>
      </c>
      <c r="T14" s="9"/>
    </row>
    <row r="15" spans="1:21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20" t="s">
        <v>56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11">
        <f>COUNTIF(Table1[Population],"&lt;60000000")</f>
        <v>24</v>
      </c>
      <c r="T15" s="9"/>
    </row>
    <row r="16" spans="1:21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20" t="s">
        <v>60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2"/>
      <c r="S16" s="12">
        <f>B32/S4*100</f>
        <v>16.537129242191774</v>
      </c>
    </row>
    <row r="17" spans="1:20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23" t="s">
        <v>61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16">
        <f>Table1[[#Totals],[Male Population]]/S4*100</f>
        <v>51.482175543119979</v>
      </c>
      <c r="T17" s="9"/>
    </row>
    <row r="18" spans="1:20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  <c r="S18" s="14"/>
    </row>
    <row r="19" spans="1:20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26" t="s">
        <v>57</v>
      </c>
      <c r="H19" s="27"/>
      <c r="I19" s="27"/>
      <c r="J19" s="27"/>
      <c r="K19" s="27"/>
      <c r="L19" s="27"/>
      <c r="M19" s="27"/>
      <c r="N19" s="28"/>
      <c r="O19" s="7" t="s">
        <v>41</v>
      </c>
    </row>
    <row r="20" spans="1:20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35" t="s">
        <v>51</v>
      </c>
      <c r="H20" s="36"/>
      <c r="I20" s="36"/>
      <c r="J20" s="36"/>
      <c r="K20" s="36"/>
      <c r="L20" s="36"/>
      <c r="M20" s="36"/>
      <c r="N20" s="37"/>
      <c r="O20" s="6"/>
    </row>
    <row r="21" spans="1:20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20" t="s">
        <v>52</v>
      </c>
      <c r="H21" s="21"/>
      <c r="I21" s="21"/>
      <c r="J21" s="21"/>
      <c r="K21" s="21"/>
      <c r="L21" s="21"/>
      <c r="M21" s="21"/>
      <c r="N21" s="22"/>
      <c r="O21" s="4"/>
    </row>
    <row r="22" spans="1:20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20" t="s">
        <v>53</v>
      </c>
      <c r="H22" s="21"/>
      <c r="I22" s="21"/>
      <c r="J22" s="21"/>
      <c r="K22" s="21"/>
      <c r="L22" s="21"/>
      <c r="M22" s="21"/>
      <c r="N22" s="22"/>
      <c r="O22" s="4"/>
    </row>
    <row r="23" spans="1:20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20" t="s">
        <v>54</v>
      </c>
      <c r="H23" s="21"/>
      <c r="I23" s="21"/>
      <c r="J23" s="21"/>
      <c r="K23" s="21"/>
      <c r="L23" s="21"/>
      <c r="M23" s="21"/>
      <c r="N23" s="22"/>
      <c r="O23" s="4"/>
    </row>
    <row r="24" spans="1:20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20" t="s">
        <v>58</v>
      </c>
      <c r="H24" s="21"/>
      <c r="I24" s="21"/>
      <c r="J24" s="21"/>
      <c r="K24" s="21"/>
      <c r="L24" s="21"/>
      <c r="M24" s="21"/>
      <c r="N24" s="22"/>
      <c r="O24" s="4"/>
    </row>
    <row r="25" spans="1:20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29"/>
      <c r="H25" s="30"/>
      <c r="I25" s="30"/>
      <c r="J25" s="30"/>
      <c r="K25" s="30"/>
      <c r="L25" s="30"/>
      <c r="M25" s="30"/>
      <c r="N25" s="31"/>
      <c r="O25" s="4"/>
    </row>
    <row r="26" spans="1:20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20" t="s">
        <v>55</v>
      </c>
      <c r="H26" s="21"/>
      <c r="I26" s="21"/>
      <c r="J26" s="21"/>
      <c r="K26" s="21"/>
      <c r="L26" s="21"/>
      <c r="M26" s="21"/>
      <c r="N26" s="22"/>
      <c r="O26" s="4"/>
    </row>
    <row r="27" spans="1:20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29" t="s">
        <v>16</v>
      </c>
      <c r="H27" s="30"/>
      <c r="I27" s="30"/>
      <c r="J27" s="30"/>
      <c r="K27" s="30"/>
      <c r="L27" s="30"/>
      <c r="M27" s="30"/>
      <c r="N27" s="31"/>
      <c r="O27" s="4"/>
    </row>
    <row r="28" spans="1:20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17" t="s">
        <v>59</v>
      </c>
      <c r="H28" s="18"/>
      <c r="I28" s="18"/>
      <c r="J28" s="18"/>
      <c r="K28" s="18"/>
      <c r="L28" s="18"/>
      <c r="M28" s="18"/>
      <c r="N28" s="19"/>
      <c r="O28" s="5"/>
    </row>
    <row r="29" spans="1:20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20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20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20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  <c r="H32" s="13"/>
    </row>
    <row r="33" spans="1:35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35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35" x14ac:dyDescent="0.35">
      <c r="A35" s="2"/>
      <c r="B35" s="3"/>
      <c r="C35" s="15" t="s">
        <v>62</v>
      </c>
      <c r="D35" s="3"/>
      <c r="E35" s="2"/>
    </row>
    <row r="36" spans="1:35" x14ac:dyDescent="0.35">
      <c r="B36" s="14"/>
    </row>
    <row r="40" spans="1:35" ht="87" x14ac:dyDescent="0.35">
      <c r="B40" s="41" t="s">
        <v>0</v>
      </c>
      <c r="C40" s="44" t="s">
        <v>34</v>
      </c>
      <c r="D40" s="47" t="s">
        <v>13</v>
      </c>
      <c r="E40" s="44" t="s">
        <v>31</v>
      </c>
      <c r="F40" s="47" t="s">
        <v>18</v>
      </c>
      <c r="G40" s="44" t="s">
        <v>6</v>
      </c>
      <c r="H40" s="47" t="s">
        <v>20</v>
      </c>
      <c r="I40" s="44" t="s">
        <v>35</v>
      </c>
      <c r="J40" s="47" t="s">
        <v>22</v>
      </c>
      <c r="K40" s="44" t="s">
        <v>30</v>
      </c>
      <c r="L40" s="47" t="s">
        <v>12</v>
      </c>
      <c r="M40" s="44" t="s">
        <v>21</v>
      </c>
      <c r="N40" s="47" t="s">
        <v>25</v>
      </c>
      <c r="O40" s="44" t="s">
        <v>23</v>
      </c>
      <c r="P40" s="47" t="s">
        <v>17</v>
      </c>
      <c r="Q40" s="44" t="s">
        <v>11</v>
      </c>
      <c r="R40" s="47" t="s">
        <v>16</v>
      </c>
      <c r="S40" s="44" t="s">
        <v>36</v>
      </c>
      <c r="T40" s="47" t="s">
        <v>8</v>
      </c>
      <c r="U40" s="44" t="s">
        <v>5</v>
      </c>
      <c r="V40" s="47" t="s">
        <v>28</v>
      </c>
      <c r="W40" s="44" t="s">
        <v>27</v>
      </c>
      <c r="X40" s="47" t="s">
        <v>32</v>
      </c>
      <c r="Y40" s="44" t="s">
        <v>29</v>
      </c>
      <c r="Z40" s="47" t="s">
        <v>14</v>
      </c>
      <c r="AA40" s="44" t="s">
        <v>19</v>
      </c>
      <c r="AB40" s="47" t="s">
        <v>10</v>
      </c>
      <c r="AC40" s="44" t="s">
        <v>33</v>
      </c>
      <c r="AD40" s="47" t="s">
        <v>9</v>
      </c>
      <c r="AE40" s="44" t="s">
        <v>15</v>
      </c>
      <c r="AF40" s="47" t="s">
        <v>26</v>
      </c>
      <c r="AG40" s="44" t="s">
        <v>4</v>
      </c>
      <c r="AH40" s="47" t="s">
        <v>24</v>
      </c>
      <c r="AI40" s="44" t="s">
        <v>7</v>
      </c>
    </row>
    <row r="41" spans="1:35" x14ac:dyDescent="0.35">
      <c r="B41" s="42" t="s">
        <v>1</v>
      </c>
      <c r="C41" s="45">
        <v>380581</v>
      </c>
      <c r="D41" s="48">
        <v>49386799</v>
      </c>
      <c r="E41" s="45">
        <v>1383727</v>
      </c>
      <c r="F41" s="48">
        <v>31205576</v>
      </c>
      <c r="G41" s="45">
        <v>104099452</v>
      </c>
      <c r="H41" s="48">
        <v>25545198</v>
      </c>
      <c r="I41" s="45">
        <v>585764</v>
      </c>
      <c r="J41" s="48">
        <v>16787941</v>
      </c>
      <c r="K41" s="45">
        <v>1458545</v>
      </c>
      <c r="L41" s="48">
        <v>60439692</v>
      </c>
      <c r="M41" s="45">
        <v>25351462</v>
      </c>
      <c r="N41" s="48">
        <v>6864602</v>
      </c>
      <c r="O41" s="45">
        <v>12541302</v>
      </c>
      <c r="P41" s="48">
        <v>32988134</v>
      </c>
      <c r="Q41" s="45">
        <v>61095297</v>
      </c>
      <c r="R41" s="48">
        <v>33406061</v>
      </c>
      <c r="S41" s="45">
        <v>64473</v>
      </c>
      <c r="T41" s="48">
        <v>72626809</v>
      </c>
      <c r="U41" s="45">
        <v>112374333</v>
      </c>
      <c r="V41" s="48">
        <v>2570390</v>
      </c>
      <c r="W41" s="45">
        <v>2966889</v>
      </c>
      <c r="X41" s="48">
        <v>1097206</v>
      </c>
      <c r="Y41" s="45">
        <v>1978502</v>
      </c>
      <c r="Z41" s="48">
        <v>41974218</v>
      </c>
      <c r="AA41" s="45">
        <v>27743338</v>
      </c>
      <c r="AB41" s="48">
        <v>68548437</v>
      </c>
      <c r="AC41" s="45">
        <v>610577</v>
      </c>
      <c r="AD41" s="48">
        <v>72147030</v>
      </c>
      <c r="AE41" s="45">
        <v>35193978</v>
      </c>
      <c r="AF41" s="48">
        <v>3673917</v>
      </c>
      <c r="AG41" s="45">
        <v>199812341</v>
      </c>
      <c r="AH41" s="48">
        <v>10086292</v>
      </c>
      <c r="AI41" s="45">
        <v>91276115</v>
      </c>
    </row>
    <row r="42" spans="1:35" ht="29" x14ac:dyDescent="0.35">
      <c r="B42" s="42" t="s">
        <v>2</v>
      </c>
      <c r="C42" s="45">
        <v>202871</v>
      </c>
      <c r="D42" s="48">
        <v>24831408</v>
      </c>
      <c r="E42" s="45">
        <v>713912</v>
      </c>
      <c r="F42" s="48">
        <v>15939443</v>
      </c>
      <c r="G42" s="45">
        <v>54278157</v>
      </c>
      <c r="H42" s="48">
        <v>12827915</v>
      </c>
      <c r="I42" s="45">
        <v>344669</v>
      </c>
      <c r="J42" s="48">
        <v>8987326</v>
      </c>
      <c r="K42" s="45">
        <v>739140</v>
      </c>
      <c r="L42" s="48">
        <v>31491260</v>
      </c>
      <c r="M42" s="45">
        <v>13494734</v>
      </c>
      <c r="N42" s="48">
        <v>3481873</v>
      </c>
      <c r="O42" s="45">
        <v>6640662</v>
      </c>
      <c r="P42" s="48">
        <v>16930315</v>
      </c>
      <c r="Q42" s="45">
        <v>30966657</v>
      </c>
      <c r="R42" s="48">
        <v>16027412</v>
      </c>
      <c r="S42" s="45">
        <v>33123</v>
      </c>
      <c r="T42" s="48">
        <v>37612306</v>
      </c>
      <c r="U42" s="45">
        <v>58243056</v>
      </c>
      <c r="V42" s="48">
        <v>1290171</v>
      </c>
      <c r="W42" s="45">
        <v>1491832</v>
      </c>
      <c r="X42" s="48">
        <v>555339</v>
      </c>
      <c r="Y42" s="45">
        <v>1024649</v>
      </c>
      <c r="Z42" s="48">
        <v>21212136</v>
      </c>
      <c r="AA42" s="45">
        <v>14639465</v>
      </c>
      <c r="AB42" s="48">
        <v>35550997</v>
      </c>
      <c r="AC42" s="45">
        <v>323070</v>
      </c>
      <c r="AD42" s="48">
        <v>36137975</v>
      </c>
      <c r="AE42" s="45">
        <v>17611633</v>
      </c>
      <c r="AF42" s="48">
        <v>1874376</v>
      </c>
      <c r="AG42" s="45">
        <v>104596415</v>
      </c>
      <c r="AH42" s="48">
        <v>5137773</v>
      </c>
      <c r="AI42" s="45">
        <v>46809027</v>
      </c>
    </row>
    <row r="43" spans="1:35" ht="29" x14ac:dyDescent="0.35">
      <c r="B43" s="42" t="s">
        <v>3</v>
      </c>
      <c r="C43" s="45">
        <v>177710</v>
      </c>
      <c r="D43" s="48">
        <v>24555391</v>
      </c>
      <c r="E43" s="45">
        <v>669815</v>
      </c>
      <c r="F43" s="48">
        <v>15266133</v>
      </c>
      <c r="G43" s="45">
        <v>49821295</v>
      </c>
      <c r="H43" s="48">
        <v>12717283</v>
      </c>
      <c r="I43" s="45">
        <v>241095</v>
      </c>
      <c r="J43" s="48">
        <v>7800615</v>
      </c>
      <c r="K43" s="45">
        <v>719405</v>
      </c>
      <c r="L43" s="48">
        <v>28948432</v>
      </c>
      <c r="M43" s="45">
        <v>11856728</v>
      </c>
      <c r="N43" s="48">
        <v>3382729</v>
      </c>
      <c r="O43" s="45">
        <v>5900640</v>
      </c>
      <c r="P43" s="48">
        <v>16057819</v>
      </c>
      <c r="Q43" s="45">
        <v>30128640</v>
      </c>
      <c r="R43" s="48">
        <v>17378649</v>
      </c>
      <c r="S43" s="45">
        <v>31350</v>
      </c>
      <c r="T43" s="48">
        <v>35014503</v>
      </c>
      <c r="U43" s="45">
        <v>54131277</v>
      </c>
      <c r="V43" s="48">
        <v>1280219</v>
      </c>
      <c r="W43" s="45">
        <v>1475057</v>
      </c>
      <c r="X43" s="48">
        <v>541867</v>
      </c>
      <c r="Y43" s="45">
        <v>953853</v>
      </c>
      <c r="Z43" s="48">
        <v>20762082</v>
      </c>
      <c r="AA43" s="45">
        <v>13103873</v>
      </c>
      <c r="AB43" s="48">
        <v>32997440</v>
      </c>
      <c r="AC43" s="45">
        <v>287507</v>
      </c>
      <c r="AD43" s="48">
        <v>36009055</v>
      </c>
      <c r="AE43" s="45">
        <v>17582345</v>
      </c>
      <c r="AF43" s="48">
        <v>1799541</v>
      </c>
      <c r="AG43" s="45">
        <v>95215926</v>
      </c>
      <c r="AH43" s="48">
        <v>4948519</v>
      </c>
      <c r="AI43" s="45">
        <v>44467088</v>
      </c>
    </row>
    <row r="44" spans="1:35" x14ac:dyDescent="0.35">
      <c r="B44" s="43" t="s">
        <v>42</v>
      </c>
      <c r="C44" s="46">
        <v>876</v>
      </c>
      <c r="D44" s="49">
        <v>989</v>
      </c>
      <c r="E44" s="46">
        <v>938</v>
      </c>
      <c r="F44" s="49">
        <v>958</v>
      </c>
      <c r="G44" s="46">
        <v>919</v>
      </c>
      <c r="H44" s="49">
        <v>992</v>
      </c>
      <c r="I44" s="46">
        <v>700</v>
      </c>
      <c r="J44" s="49">
        <v>868</v>
      </c>
      <c r="K44" s="46">
        <v>973</v>
      </c>
      <c r="L44" s="49">
        <v>920</v>
      </c>
      <c r="M44" s="46">
        <v>879</v>
      </c>
      <c r="N44" s="49">
        <v>972</v>
      </c>
      <c r="O44" s="46">
        <v>889</v>
      </c>
      <c r="P44" s="49">
        <v>948</v>
      </c>
      <c r="Q44" s="46">
        <v>973</v>
      </c>
      <c r="R44" s="50">
        <v>1084</v>
      </c>
      <c r="S44" s="46">
        <v>947</v>
      </c>
      <c r="T44" s="49">
        <v>931</v>
      </c>
      <c r="U44" s="46">
        <v>931</v>
      </c>
      <c r="V44" s="49">
        <v>992</v>
      </c>
      <c r="W44" s="46">
        <v>989</v>
      </c>
      <c r="X44" s="49">
        <v>976</v>
      </c>
      <c r="Y44" s="46">
        <v>931</v>
      </c>
      <c r="Z44" s="49">
        <v>979</v>
      </c>
      <c r="AA44" s="46">
        <v>895</v>
      </c>
      <c r="AB44" s="49">
        <v>928</v>
      </c>
      <c r="AC44" s="46">
        <v>890</v>
      </c>
      <c r="AD44" s="49">
        <v>996</v>
      </c>
      <c r="AE44" s="46">
        <v>998</v>
      </c>
      <c r="AF44" s="49">
        <v>960</v>
      </c>
      <c r="AG44" s="46">
        <v>912</v>
      </c>
      <c r="AH44" s="49">
        <v>963</v>
      </c>
      <c r="AI44" s="46">
        <v>950</v>
      </c>
    </row>
    <row r="48" spans="1:35" x14ac:dyDescent="0.35">
      <c r="D48" s="9" t="s">
        <v>63</v>
      </c>
      <c r="E48">
        <f>HLOOKUP(F40,B40:AI44,2,TRUE)</f>
        <v>31205576</v>
      </c>
    </row>
    <row r="49" spans="4:5" x14ac:dyDescent="0.35">
      <c r="D49" s="9" t="s">
        <v>64</v>
      </c>
      <c r="E49">
        <f>HLOOKUP(M40,B40:AI44,3,0)</f>
        <v>13494734</v>
      </c>
    </row>
    <row r="50" spans="4:5" x14ac:dyDescent="0.35">
      <c r="D50" s="9" t="s">
        <v>65</v>
      </c>
      <c r="E50">
        <f>HLOOKUP(I40,B40:AI44,4,0)</f>
        <v>241095</v>
      </c>
    </row>
    <row r="51" spans="4:5" x14ac:dyDescent="0.35">
      <c r="D51" s="9" t="s">
        <v>66</v>
      </c>
      <c r="E51">
        <f>HLOOKUP(D40,B40:AI44,5,0)</f>
        <v>989</v>
      </c>
    </row>
    <row r="52" spans="4:5" x14ac:dyDescent="0.35">
      <c r="D52" s="9" t="s">
        <v>67</v>
      </c>
      <c r="E52">
        <f>HLOOKUP(K40,B40:AI44,2,0)</f>
        <v>1458545</v>
      </c>
    </row>
  </sheetData>
  <mergeCells count="25"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BIJWASAN10</cp:lastModifiedBy>
  <dcterms:created xsi:type="dcterms:W3CDTF">2024-12-15T17:39:50Z</dcterms:created>
  <dcterms:modified xsi:type="dcterms:W3CDTF">2024-12-23T05:43:20Z</dcterms:modified>
</cp:coreProperties>
</file>