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IDE_folder\LESSONS_FILES\schedule\"/>
    </mc:Choice>
  </mc:AlternateContent>
  <xr:revisionPtr revIDLastSave="0" documentId="8_{8E350608-A167-4297-871F-6062F8A33E2C}" xr6:coauthVersionLast="47" xr6:coauthVersionMax="47" xr10:uidLastSave="{00000000-0000-0000-0000-000000000000}"/>
  <workbookProtection workbookPassword="CB5A" lockStructure="1"/>
  <bookViews>
    <workbookView xWindow="-120" yWindow="-120" windowWidth="29040" windowHeight="15720" xr2:uid="{00000000-000D-0000-FFFF-FFFF00000000}"/>
  </bookViews>
  <sheets>
    <sheet name="График" sheetId="1" r:id="rId1"/>
    <sheet name="Инструкция_По_Заполнению" sheetId="6" r:id="rId2"/>
    <sheet name="Баланс" sheetId="3" state="hidden" r:id="rId3"/>
    <sheet name="Лист3" sheetId="4" state="hidden" r:id="rId4"/>
  </sheets>
  <definedNames>
    <definedName name="_xlnm.Print_Area" localSheetId="2">Баланс!$A$1:$AM$71</definedName>
    <definedName name="_xlnm.Print_Area" localSheetId="0">График!$A$1:$AM$62</definedName>
    <definedName name="подсветить">Лист3!$A$8:$A$12</definedName>
    <definedName name="РабГод">Лист3!$Q$1</definedName>
    <definedName name="файл">График!$CF$1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Z43" i="1" l="1"/>
  <c r="CN14" i="1" s="1"/>
  <c r="AR15" i="1" l="1"/>
  <c r="CF26" i="1" l="1"/>
  <c r="CF15" i="1"/>
  <c r="CR6" i="1" l="1"/>
  <c r="AH23" i="3" l="1"/>
  <c r="AH54" i="3"/>
  <c r="AH51" i="3"/>
  <c r="AH48" i="3"/>
  <c r="AH44" i="3"/>
  <c r="AH41" i="3"/>
  <c r="AH38" i="3"/>
  <c r="AH33" i="3"/>
  <c r="AH30" i="3"/>
  <c r="AH27" i="3"/>
  <c r="AH20" i="3"/>
  <c r="AH17" i="3"/>
  <c r="CI8" i="1" l="1"/>
  <c r="AH53" i="3" l="1"/>
  <c r="AH50" i="3"/>
  <c r="AH47" i="3"/>
  <c r="AH43" i="3"/>
  <c r="AH40" i="3"/>
  <c r="AH37" i="3"/>
  <c r="AH32" i="3"/>
  <c r="AH29" i="3"/>
  <c r="AH26" i="3"/>
  <c r="AH22" i="3"/>
  <c r="AH19" i="3"/>
  <c r="AH16" i="3"/>
  <c r="AB16" i="1"/>
  <c r="AA16" i="1"/>
  <c r="Z16" i="1"/>
  <c r="X16" i="1"/>
  <c r="W16" i="1"/>
  <c r="V16" i="1"/>
  <c r="T16" i="1"/>
  <c r="S16" i="1"/>
  <c r="R16" i="1"/>
  <c r="P16" i="1"/>
  <c r="O16" i="1"/>
  <c r="N16" i="1"/>
  <c r="L16" i="1"/>
  <c r="Y16" i="1"/>
  <c r="U16" i="1"/>
  <c r="Q16" i="1"/>
  <c r="M16" i="1"/>
  <c r="AF16" i="1" l="1"/>
  <c r="AE16" i="1"/>
  <c r="AD16" i="1"/>
  <c r="AC16" i="1"/>
  <c r="K16" i="1"/>
  <c r="J16" i="1"/>
  <c r="I16" i="1"/>
  <c r="H16" i="1"/>
  <c r="G16" i="1"/>
  <c r="F16" i="1"/>
  <c r="E16" i="1"/>
  <c r="D16" i="1"/>
  <c r="C16" i="1"/>
  <c r="B16" i="1"/>
  <c r="AO15" i="1" l="1"/>
  <c r="CR3" i="1"/>
  <c r="AE4" i="1"/>
  <c r="A9" i="1"/>
  <c r="AN3" i="1"/>
  <c r="AN4" i="1" l="1"/>
  <c r="AN1" i="1" l="1"/>
  <c r="AN2" i="1"/>
  <c r="A61" i="1"/>
  <c r="CF1" i="1"/>
  <c r="CR2" i="1" s="1"/>
  <c r="AF42" i="1" l="1"/>
  <c r="AF40" i="1"/>
  <c r="E40" i="1"/>
  <c r="D40" i="1"/>
  <c r="AF35" i="1"/>
  <c r="AF27" i="1"/>
  <c r="M27" i="1"/>
  <c r="L27" i="1"/>
  <c r="L25" i="1"/>
  <c r="J25" i="1"/>
  <c r="I25" i="1"/>
  <c r="F25" i="1"/>
  <c r="E25" i="1"/>
  <c r="B25" i="1"/>
  <c r="AF23" i="1"/>
  <c r="AE23" i="1"/>
  <c r="J20" i="1"/>
  <c r="I20" i="1"/>
  <c r="AF18" i="1"/>
  <c r="AE18" i="1"/>
  <c r="Y18" i="1"/>
  <c r="X18" i="1"/>
  <c r="AL41" i="1" l="1"/>
  <c r="AL39" i="1"/>
  <c r="AL37" i="1"/>
  <c r="AL34" i="1"/>
  <c r="AL32" i="1"/>
  <c r="AL30" i="1"/>
  <c r="AM26" i="1"/>
  <c r="AL26" i="1"/>
  <c r="AL24" i="1"/>
  <c r="AL22" i="1"/>
  <c r="AL19" i="1"/>
  <c r="AL17" i="1"/>
  <c r="AL15" i="1"/>
  <c r="AR17" i="1" l="1"/>
  <c r="BZ17" i="1" s="1"/>
  <c r="BZ15" i="1"/>
  <c r="AM15" i="1"/>
  <c r="A4" i="1"/>
  <c r="AR19" i="1" l="1"/>
  <c r="AR22" i="1" s="1"/>
  <c r="AP55" i="3"/>
  <c r="AO55" i="3"/>
  <c r="AN55" i="3"/>
  <c r="AM55" i="3"/>
  <c r="AL55" i="3"/>
  <c r="AK55" i="3"/>
  <c r="AJ55" i="3"/>
  <c r="AI55" i="3"/>
  <c r="AG55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C40" i="1"/>
  <c r="B40" i="1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P45" i="3"/>
  <c r="AO45" i="3"/>
  <c r="AO56" i="3" s="1"/>
  <c r="AN45" i="3"/>
  <c r="AN56" i="3" s="1"/>
  <c r="AM45" i="3"/>
  <c r="AM56" i="3" s="1"/>
  <c r="AL45" i="3"/>
  <c r="AK45" i="3"/>
  <c r="AK56" i="3" s="1"/>
  <c r="AJ45" i="3"/>
  <c r="AJ56" i="3" s="1"/>
  <c r="AI45" i="3"/>
  <c r="AI56" i="3" s="1"/>
  <c r="AG45" i="3"/>
  <c r="AG56" i="3" s="1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P34" i="3"/>
  <c r="AO34" i="3"/>
  <c r="AN34" i="3"/>
  <c r="AM34" i="3"/>
  <c r="AL34" i="3"/>
  <c r="AK34" i="3"/>
  <c r="AJ34" i="3"/>
  <c r="AI34" i="3"/>
  <c r="AG34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K27" i="1"/>
  <c r="J27" i="1"/>
  <c r="I27" i="1"/>
  <c r="H27" i="1"/>
  <c r="G27" i="1"/>
  <c r="F27" i="1"/>
  <c r="E27" i="1"/>
  <c r="D27" i="1"/>
  <c r="C27" i="1"/>
  <c r="B27" i="1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K25" i="1"/>
  <c r="H25" i="1"/>
  <c r="G25" i="1"/>
  <c r="D25" i="1"/>
  <c r="C25" i="1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P24" i="3"/>
  <c r="AP35" i="3" s="1"/>
  <c r="AO24" i="3"/>
  <c r="AO35" i="3" s="1"/>
  <c r="AN24" i="3"/>
  <c r="AN35" i="3" s="1"/>
  <c r="AN57" i="3" s="1"/>
  <c r="AM24" i="3"/>
  <c r="AM35" i="3" s="1"/>
  <c r="AM57" i="3" s="1"/>
  <c r="AL24" i="3"/>
  <c r="AL35" i="3" s="1"/>
  <c r="AK24" i="3"/>
  <c r="AK35" i="3" s="1"/>
  <c r="AJ24" i="3"/>
  <c r="AJ35" i="3" s="1"/>
  <c r="AJ57" i="3" s="1"/>
  <c r="AI24" i="3"/>
  <c r="AI35" i="3" s="1"/>
  <c r="AI57" i="3" s="1"/>
  <c r="AG24" i="3"/>
  <c r="AG35" i="3" s="1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H20" i="1"/>
  <c r="G20" i="1"/>
  <c r="F20" i="1"/>
  <c r="E20" i="1"/>
  <c r="D20" i="1"/>
  <c r="C20" i="1"/>
  <c r="B20" i="1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D18" i="1"/>
  <c r="AC18" i="1"/>
  <c r="AB18" i="1"/>
  <c r="AA18" i="1"/>
  <c r="Z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CF17" i="1" s="1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S14" i="3"/>
  <c r="CF34" i="1" l="1"/>
  <c r="CF32" i="1"/>
  <c r="AM32" i="1"/>
  <c r="CF22" i="1"/>
  <c r="CF24" i="1"/>
  <c r="AM24" i="1"/>
  <c r="BZ19" i="1"/>
  <c r="AR24" i="1"/>
  <c r="BZ22" i="1"/>
  <c r="CF41" i="1"/>
  <c r="AM41" i="1"/>
  <c r="CF30" i="1"/>
  <c r="AM30" i="1"/>
  <c r="AO17" i="1"/>
  <c r="AO32" i="1"/>
  <c r="AO37" i="1"/>
  <c r="AO19" i="1"/>
  <c r="AO41" i="1"/>
  <c r="AO22" i="1"/>
  <c r="AO24" i="1"/>
  <c r="AO26" i="1"/>
  <c r="AO30" i="1"/>
  <c r="AO34" i="1"/>
  <c r="AO39" i="1"/>
  <c r="CF39" i="1"/>
  <c r="AM39" i="1"/>
  <c r="CF37" i="1"/>
  <c r="AM37" i="1"/>
  <c r="CF19" i="1"/>
  <c r="AM19" i="1"/>
  <c r="AJ22" i="1"/>
  <c r="AJ30" i="1"/>
  <c r="AJ34" i="1"/>
  <c r="AJ32" i="1"/>
  <c r="AJ37" i="1"/>
  <c r="AJ41" i="1"/>
  <c r="AM34" i="1"/>
  <c r="AM22" i="1"/>
  <c r="AM17" i="1"/>
  <c r="AO57" i="3"/>
  <c r="AL56" i="3"/>
  <c r="AL57" i="3" s="1"/>
  <c r="AP56" i="3"/>
  <c r="AP57" i="3" s="1"/>
  <c r="AK57" i="3"/>
  <c r="AG57" i="3"/>
  <c r="AH52" i="3"/>
  <c r="AH18" i="3"/>
  <c r="AH25" i="3"/>
  <c r="AH28" i="3"/>
  <c r="AH31" i="3"/>
  <c r="AH39" i="3"/>
  <c r="AH36" i="3"/>
  <c r="AH42" i="3"/>
  <c r="AH49" i="3"/>
  <c r="AH15" i="3"/>
  <c r="AH21" i="3"/>
  <c r="AH46" i="3"/>
  <c r="AR26" i="1" l="1"/>
  <c r="BZ24" i="1"/>
  <c r="AH55" i="3"/>
  <c r="AH45" i="3"/>
  <c r="AH34" i="3"/>
  <c r="AH24" i="3"/>
  <c r="CF45" i="1"/>
  <c r="CR7" i="1" s="1"/>
  <c r="AR30" i="1" l="1"/>
  <c r="BZ26" i="1"/>
  <c r="AH56" i="3"/>
  <c r="AH35" i="3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S41" i="1"/>
  <c r="AN41" i="1"/>
  <c r="AK41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J39" i="1" s="1"/>
  <c r="AW39" i="1"/>
  <c r="AV39" i="1"/>
  <c r="AU39" i="1"/>
  <c r="AS39" i="1"/>
  <c r="AN39" i="1"/>
  <c r="AK39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S37" i="1"/>
  <c r="AN37" i="1"/>
  <c r="AK37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S34" i="1"/>
  <c r="AN34" i="1"/>
  <c r="AK34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S32" i="1"/>
  <c r="AN32" i="1"/>
  <c r="AK32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S30" i="1"/>
  <c r="AN30" i="1"/>
  <c r="AK30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AJ26" i="1" s="1"/>
  <c r="BE26" i="1"/>
  <c r="BD26" i="1"/>
  <c r="BC26" i="1"/>
  <c r="BB26" i="1"/>
  <c r="BA26" i="1"/>
  <c r="AZ26" i="1"/>
  <c r="AY26" i="1"/>
  <c r="AX26" i="1"/>
  <c r="AW26" i="1"/>
  <c r="AV26" i="1"/>
  <c r="AU26" i="1"/>
  <c r="AS26" i="1"/>
  <c r="AN26" i="1"/>
  <c r="AK26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J24" i="1" s="1"/>
  <c r="AS24" i="1"/>
  <c r="AN24" i="1"/>
  <c r="AK24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S22" i="1"/>
  <c r="AN22" i="1"/>
  <c r="AK22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AJ19" i="1" s="1"/>
  <c r="BA19" i="1"/>
  <c r="AZ19" i="1"/>
  <c r="AY19" i="1"/>
  <c r="AX19" i="1"/>
  <c r="AW19" i="1"/>
  <c r="AV19" i="1"/>
  <c r="AU19" i="1"/>
  <c r="AS19" i="1"/>
  <c r="AN19" i="1"/>
  <c r="AK19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S17" i="1"/>
  <c r="AN17" i="1"/>
  <c r="AK17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S15" i="1"/>
  <c r="AN15" i="1"/>
  <c r="AK15" i="1"/>
  <c r="AH57" i="3" l="1"/>
  <c r="AR32" i="1"/>
  <c r="BZ30" i="1"/>
  <c r="AJ15" i="1"/>
  <c r="AJ17" i="1"/>
  <c r="AO43" i="1"/>
  <c r="AL28" i="1"/>
  <c r="AG34" i="1"/>
  <c r="AN21" i="1"/>
  <c r="AG24" i="1"/>
  <c r="AI24" i="1"/>
  <c r="AH26" i="1"/>
  <c r="AP26" i="1" s="1"/>
  <c r="AQ26" i="1" s="1"/>
  <c r="AI26" i="1"/>
  <c r="AM43" i="1"/>
  <c r="AI15" i="1"/>
  <c r="AM28" i="1"/>
  <c r="AJ36" i="1"/>
  <c r="AN36" i="1"/>
  <c r="AI30" i="1"/>
  <c r="AG32" i="1"/>
  <c r="AH39" i="1"/>
  <c r="AP39" i="1" s="1"/>
  <c r="AQ39" i="1" s="1"/>
  <c r="AI39" i="1"/>
  <c r="AH41" i="1"/>
  <c r="AP41" i="1" s="1"/>
  <c r="AQ41" i="1" s="1"/>
  <c r="AI41" i="1"/>
  <c r="AG19" i="1"/>
  <c r="AL43" i="1"/>
  <c r="AO36" i="1"/>
  <c r="AS14" i="1"/>
  <c r="AM21" i="1"/>
  <c r="AI19" i="1"/>
  <c r="AK28" i="1"/>
  <c r="AO28" i="1"/>
  <c r="AG22" i="1"/>
  <c r="AI22" i="1"/>
  <c r="AH24" i="1"/>
  <c r="AP24" i="1" s="1"/>
  <c r="AQ24" i="1" s="1"/>
  <c r="AM36" i="1"/>
  <c r="AH30" i="1"/>
  <c r="AP30" i="1" s="1"/>
  <c r="AQ30" i="1" s="1"/>
  <c r="AH34" i="1"/>
  <c r="AP34" i="1" s="1"/>
  <c r="AQ34" i="1" s="1"/>
  <c r="AI34" i="1"/>
  <c r="AK43" i="1"/>
  <c r="AH37" i="1"/>
  <c r="AP37" i="1" s="1"/>
  <c r="AQ37" i="1" s="1"/>
  <c r="AI37" i="1"/>
  <c r="AG39" i="1"/>
  <c r="AK21" i="1"/>
  <c r="AO21" i="1"/>
  <c r="AK36" i="1"/>
  <c r="AG37" i="1"/>
  <c r="AL21" i="1"/>
  <c r="AH15" i="1"/>
  <c r="AP15" i="1" s="1"/>
  <c r="AG17" i="1"/>
  <c r="AI17" i="1"/>
  <c r="AH19" i="1"/>
  <c r="AP19" i="1" s="1"/>
  <c r="AQ19" i="1" s="1"/>
  <c r="AJ28" i="1"/>
  <c r="AN28" i="1"/>
  <c r="AL36" i="1"/>
  <c r="AG30" i="1"/>
  <c r="AH32" i="1"/>
  <c r="AP32" i="1" s="1"/>
  <c r="AQ32" i="1" s="1"/>
  <c r="AI32" i="1"/>
  <c r="AJ43" i="1"/>
  <c r="AN43" i="1"/>
  <c r="AG26" i="1"/>
  <c r="AG41" i="1"/>
  <c r="AH17" i="1"/>
  <c r="AP17" i="1" s="1"/>
  <c r="AG15" i="1"/>
  <c r="AH22" i="1"/>
  <c r="AR34" i="1" l="1"/>
  <c r="BZ32" i="1"/>
  <c r="AQ15" i="1"/>
  <c r="AJ21" i="1"/>
  <c r="AJ29" i="1" s="1"/>
  <c r="AQ17" i="1"/>
  <c r="AI36" i="1"/>
  <c r="AL29" i="1"/>
  <c r="AP43" i="1"/>
  <c r="AQ43" i="1" s="1"/>
  <c r="AI43" i="1"/>
  <c r="AJ44" i="1"/>
  <c r="AG21" i="1"/>
  <c r="AH21" i="1"/>
  <c r="AN44" i="1"/>
  <c r="AG36" i="1"/>
  <c r="AK29" i="1"/>
  <c r="AP36" i="1"/>
  <c r="AQ36" i="1" s="1"/>
  <c r="AM29" i="1"/>
  <c r="AI28" i="1"/>
  <c r="AN29" i="1"/>
  <c r="AI21" i="1"/>
  <c r="AO29" i="1"/>
  <c r="AL44" i="1"/>
  <c r="AM44" i="1"/>
  <c r="AG43" i="1"/>
  <c r="AH43" i="1"/>
  <c r="AP21" i="1"/>
  <c r="AH36" i="1"/>
  <c r="AK44" i="1"/>
  <c r="AO44" i="1"/>
  <c r="AG28" i="1"/>
  <c r="AH28" i="1"/>
  <c r="AP22" i="1"/>
  <c r="AR37" i="1" l="1"/>
  <c r="BZ34" i="1"/>
  <c r="AQ21" i="1"/>
  <c r="AP28" i="1"/>
  <c r="AQ22" i="1"/>
  <c r="AI44" i="1"/>
  <c r="AL45" i="1"/>
  <c r="AJ45" i="1"/>
  <c r="AG29" i="1"/>
  <c r="AP44" i="1"/>
  <c r="AQ44" i="1" s="1"/>
  <c r="AK45" i="1"/>
  <c r="AI29" i="1"/>
  <c r="AH44" i="1"/>
  <c r="AG44" i="1"/>
  <c r="AO45" i="1"/>
  <c r="AN45" i="1"/>
  <c r="AM45" i="1"/>
  <c r="AH29" i="1"/>
  <c r="AR39" i="1" l="1"/>
  <c r="BZ37" i="1"/>
  <c r="AP29" i="1"/>
  <c r="AQ28" i="1"/>
  <c r="AI45" i="1"/>
  <c r="AG45" i="1"/>
  <c r="AH45" i="1"/>
  <c r="AR41" i="1" l="1"/>
  <c r="BZ41" i="1" s="1"/>
  <c r="BZ39" i="1"/>
  <c r="AQ29" i="1"/>
  <c r="AP45" i="1"/>
  <c r="AQ45" i="1" s="1"/>
  <c r="AR43" i="1" l="1" a="1"/>
  <c r="AR43" i="1" s="1"/>
  <c r="CR4" i="1" s="1"/>
  <c r="CR5" i="1"/>
  <c r="CR1" i="1" l="1"/>
  <c r="K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Третьяков Максим Александрович</author>
  </authors>
  <commentList>
    <comment ref="BZ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Дату начале этой вахты в 2022г. Если первая вахта года началась в 2023 году , 
установить значение ячейки "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b/>
            <sz val="9"/>
            <color indexed="81"/>
            <rFont val="Tahoma"/>
            <family val="2"/>
            <charset val="204"/>
          </rPr>
          <t xml:space="preserve">"
</t>
        </r>
      </text>
    </comment>
    <comment ref="BZ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количество выходных дней этой вахты в 2022г. Если первая вахта года началась в 2023 году или выходных в 2021г не было, 
установить значение ячейки "</t>
        </r>
        <r>
          <rPr>
            <b/>
            <sz val="14"/>
            <color indexed="81"/>
            <rFont val="Tahoma"/>
            <family val="2"/>
            <charset val="204"/>
          </rPr>
          <t>0</t>
        </r>
        <r>
          <rPr>
            <b/>
            <sz val="9"/>
            <color indexed="81"/>
            <rFont val="Tahoma"/>
            <family val="2"/>
            <charset val="204"/>
          </rPr>
          <t>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Z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Если крайняя вахта 2022г заканчивается менее чем за 4 дня до 31.12.22 указать дату окончания вахты (для корректного подсчета МО)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Выбрать тип документа (первоначальный график или изменение) из выпадающего списка</t>
        </r>
      </text>
    </comment>
    <comment ref="AO11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Выбрать пол работника из выпадающего списка</t>
        </r>
      </text>
    </comment>
    <comment ref="AQ1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Если работник не является совместителем, то ставим 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<sst xmlns="http://schemas.openxmlformats.org/spreadsheetml/2006/main" count="727" uniqueCount="142">
  <si>
    <t>СОГЛАСОВАНО</t>
  </si>
  <si>
    <t xml:space="preserve">УТВЕРЖДАЮ </t>
  </si>
  <si>
    <t>Председатель совета трудового коллектива ОАО "Ямал СПГ"</t>
  </si>
  <si>
    <t>Директор по персоналу ОАО "Ямал СПГ"</t>
  </si>
  <si>
    <t>________________/ В.П. Безлепкин</t>
  </si>
  <si>
    <t>_______________/  Н.Н. Волик</t>
  </si>
  <si>
    <t xml:space="preserve">ГРАФИК РАБОТЫ НА ВАХТЕ </t>
  </si>
  <si>
    <t>ГРАФИК СМЕННОСТИ</t>
  </si>
  <si>
    <t>наименование подразделения</t>
  </si>
  <si>
    <t>ФИО</t>
  </si>
  <si>
    <t>должность, профессия</t>
  </si>
  <si>
    <t>Период</t>
  </si>
  <si>
    <t>Явки</t>
  </si>
  <si>
    <t>Неявки</t>
  </si>
  <si>
    <t>Анализ часов</t>
  </si>
  <si>
    <t>Дни</t>
  </si>
  <si>
    <t>Часы</t>
  </si>
  <si>
    <t>в т.ч. ночные, час</t>
  </si>
  <si>
    <t>в т.ч. праздники, час</t>
  </si>
  <si>
    <t>Выходные и праздники</t>
  </si>
  <si>
    <t>Отпуск, дни</t>
  </si>
  <si>
    <t>Нормальная продолжительность раб. времени (ПК)</t>
  </si>
  <si>
    <t>Индивидуальная норма раб. времени</t>
  </si>
  <si>
    <t>Отклонение от ИНРВ</t>
  </si>
  <si>
    <t xml:space="preserve">Январь </t>
  </si>
  <si>
    <t>отработано</t>
  </si>
  <si>
    <t>ПР</t>
  </si>
  <si>
    <t>в т.ч. Ночных</t>
  </si>
  <si>
    <t xml:space="preserve">Февраль </t>
  </si>
  <si>
    <t>х</t>
  </si>
  <si>
    <t>Март</t>
  </si>
  <si>
    <t>Итого 1 квартал</t>
  </si>
  <si>
    <t xml:space="preserve">Апрель </t>
  </si>
  <si>
    <t>Май</t>
  </si>
  <si>
    <t xml:space="preserve">Июнь </t>
  </si>
  <si>
    <t>Итого 2 квартал</t>
  </si>
  <si>
    <t>1 полугодие</t>
  </si>
  <si>
    <t>Июль</t>
  </si>
  <si>
    <t>Август</t>
  </si>
  <si>
    <t>Сентябрь</t>
  </si>
  <si>
    <t>Итого 3 квартал</t>
  </si>
  <si>
    <t>Октябрь</t>
  </si>
  <si>
    <t>Ноябрь</t>
  </si>
  <si>
    <t xml:space="preserve">Декабрь </t>
  </si>
  <si>
    <t>Итого 4 квартал</t>
  </si>
  <si>
    <t>2 полугодие</t>
  </si>
  <si>
    <t>Итого за год</t>
  </si>
  <si>
    <t>Режимы рабочего времени:</t>
  </si>
  <si>
    <t>Составил:</t>
  </si>
  <si>
    <t>Согласовано:</t>
  </si>
  <si>
    <t xml:space="preserve">Начальник отдела мотивации, оплаты труда и социальных программ </t>
  </si>
  <si>
    <t>должность</t>
  </si>
  <si>
    <t>_______________________</t>
  </si>
  <si>
    <t>_______________________Н.Н. Овчинникова</t>
  </si>
  <si>
    <t>подпись</t>
  </si>
  <si>
    <t>фамилия, инициалы</t>
  </si>
  <si>
    <t xml:space="preserve">         подпись</t>
  </si>
  <si>
    <t>Ознакомлен</t>
  </si>
  <si>
    <t>Начальник отдела кадрового администрирования</t>
  </si>
  <si>
    <t>Дата __________</t>
  </si>
  <si>
    <t>_______________________А. М. Чекрыжова</t>
  </si>
  <si>
    <t xml:space="preserve">       подпись</t>
  </si>
  <si>
    <t>________________________/____________________</t>
  </si>
  <si>
    <t>Отпуск, часы по ПК</t>
  </si>
  <si>
    <t>версия 3</t>
  </si>
  <si>
    <t>Заместитель Генерального директора по производству</t>
  </si>
  <si>
    <t>И.О.Часнык</t>
  </si>
  <si>
    <t>"_____"______________2019 г.</t>
  </si>
  <si>
    <t>на 2020 год</t>
  </si>
  <si>
    <t>Февраль</t>
  </si>
  <si>
    <t>Апрель</t>
  </si>
  <si>
    <t>Июнь</t>
  </si>
  <si>
    <t>Декабрь</t>
  </si>
  <si>
    <t>Пол</t>
  </si>
  <si>
    <t>ИЗМЕНЕНИЕ К ГРАФИКУ РАБОТЫ НА ВАХТЕ. (ГРАФИКУ СМЕННОСТИ) №</t>
  </si>
  <si>
    <t xml:space="preserve">ГРАФИК РАБОТЫ НА ВАХТЕ. (ГРАФИК СМЕННОСТИ)                 </t>
  </si>
  <si>
    <t>ОТ __/__/____г.</t>
  </si>
  <si>
    <t>Январь 40ч</t>
  </si>
  <si>
    <t>36ч</t>
  </si>
  <si>
    <t>Рабочий год</t>
  </si>
  <si>
    <t>Порядок работы с шаблоном для заполнения графика:</t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</si>
  <si>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A5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тип документа (первоначальный график или изменение). В случае если будет выбрано изменение графика, то в ячейке </t>
    </r>
    <r>
      <rPr>
        <b/>
        <u/>
        <sz val="11"/>
        <color theme="1"/>
        <rFont val="Calibri"/>
        <family val="2"/>
        <charset val="204"/>
        <scheme val="minor"/>
      </rPr>
      <t>AB5</t>
    </r>
    <r>
      <rPr>
        <sz val="11"/>
        <color theme="1"/>
        <rFont val="Calibri"/>
        <family val="2"/>
        <charset val="204"/>
        <scheme val="minor"/>
      </rPr>
      <t xml:space="preserve"> указать номер изменения, а в ячейке </t>
    </r>
    <r>
      <rPr>
        <b/>
        <u/>
        <sz val="11"/>
        <color theme="1"/>
        <rFont val="Calibri"/>
        <family val="2"/>
        <charset val="204"/>
      </rPr>
      <t>A6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указать дату с которой изменение вступает в силу</t>
    </r>
  </si>
  <si>
    <r>
      <t xml:space="preserve">В строке </t>
    </r>
    <r>
      <rPr>
        <b/>
        <u/>
        <sz val="11"/>
        <color theme="1"/>
        <rFont val="Calibri"/>
        <family val="2"/>
        <charset val="204"/>
      </rPr>
      <t>7</t>
    </r>
    <r>
      <rPr>
        <sz val="11"/>
        <color theme="1"/>
        <rFont val="Calibri"/>
        <family val="2"/>
        <charset val="204"/>
        <scheme val="minor"/>
      </rPr>
      <t xml:space="preserve"> указать полное наименование подразделения (например: Завод по производству сжиженного природного газа. Производственная служба. Цех №1 Входных сооружений),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</si>
  <si>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J11</t>
    </r>
    <r>
      <rPr>
        <sz val="11"/>
        <color theme="1"/>
        <rFont val="Calibri"/>
        <family val="2"/>
        <charset val="204"/>
        <scheme val="minor"/>
      </rPr>
      <t xml:space="preserve"> указать полную должность работника с разрядом (если имеется) в соответствии с данными отдела кадров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</si>
  <si>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AO11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пол работника. При этом из ячейки </t>
    </r>
    <r>
      <rPr>
        <b/>
        <u/>
        <sz val="11"/>
        <color theme="1"/>
        <rFont val="Calibri"/>
        <family val="2"/>
        <charset val="204"/>
        <scheme val="minor"/>
      </rPr>
      <t>F3</t>
    </r>
    <r>
      <rPr>
        <sz val="11"/>
        <color theme="1"/>
        <rFont val="Calibri"/>
        <family val="2"/>
        <charset val="204"/>
        <scheme val="minor"/>
      </rPr>
      <t xml:space="preserve"> должна исчезнуть предупреждающая надпись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</si>
  <si>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BZ2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количество выходных дней на переходящей с предыдущего года вахте. Если выходных на переходящей вахте не было или вахта не переходит с прошлого года, то в ячейке необходимо установить значение </t>
    </r>
    <r>
      <rPr>
        <sz val="14"/>
        <color rgb="FFFF0000"/>
        <rFont val="Calibri"/>
        <family val="2"/>
        <charset val="204"/>
      </rPr>
      <t>0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</si>
  <si>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BZ3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окончания крайней вахты предыдущего года, в случае если вахта закончилась менее чем за 4 дня до окончания года, в противном случае ячейку оставить пустой</t>
    </r>
  </si>
  <si>
    <t>Отправить  график на проверку специалистам отдела мотивации, оплаты труда и социальных программ и отдела кадров</t>
  </si>
  <si>
    <t>Копирование одинаковых графиков для работников работающих в одну смену:</t>
  </si>
  <si>
    <t>Составить график с учетом вышеуказанных требований, кроме пунктов 3, 4, 6, 7</t>
  </si>
  <si>
    <t>Подготовить список работников, для которых применим составленный график: файл Excel с единственным листом, на котором с 1 строки без заголовков столбцов указанны следующие данные: 
1 столбец - ФИО работника как в кадровом учете
2 столбец  полное наименование должности с разрядом
3 столбец начало переходящей вахты предыдущего года (если вахта не переходит, то 1)
4 столбец количество выходных в переходящей вахте
И сохранить его в папке, где нужно будет сохранить графики</t>
  </si>
  <si>
    <t>Выполнить макрос "Копирование_на_смену", содержащийся в данном файле. При запуске указать путь к файлу-списку</t>
  </si>
  <si>
    <t>результатом работы макроса будут графики с именами работников, сохраненные в одной папке с файлом-списком</t>
  </si>
  <si>
    <t>35ч</t>
  </si>
  <si>
    <t>Ж</t>
  </si>
  <si>
    <t>М</t>
  </si>
  <si>
    <t>смещение на листе баланс</t>
  </si>
  <si>
    <t>Ставок</t>
  </si>
  <si>
    <t>Отпуск в праздничные дни</t>
  </si>
  <si>
    <t>Файл</t>
  </si>
  <si>
    <t>Для каждого работника должен быть сформировани отдельный файл, имя которого должно соответствовать имени работника из ячейки A11 в случае если это первоначальный график, или же иметь вид "ФИО работника из ячейки A11 изменение № (номер изменения из ячейки AB5)"</t>
  </si>
  <si>
    <t>праздники</t>
  </si>
  <si>
    <t>переходы</t>
  </si>
  <si>
    <t>Месяц</t>
  </si>
  <si>
    <t>Продолжительность ежегодного отпуска</t>
  </si>
  <si>
    <t>Свод замечаний</t>
  </si>
  <si>
    <t>Проверка имени файла</t>
  </si>
  <si>
    <t>Данные о переходящей вахте</t>
  </si>
  <si>
    <t>Проверка отпуска "авансом"</t>
  </si>
  <si>
    <t>Проверка ИНРВ</t>
  </si>
  <si>
    <t>Проверка типа календаря</t>
  </si>
  <si>
    <t>Отпуск на праздники</t>
  </si>
  <si>
    <t>Резерв</t>
  </si>
  <si>
    <t>Данные о продолжительности отпусков</t>
  </si>
  <si>
    <t>Отклонение от ИНРВ с учетом работы в праздничные дни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</si>
  <si>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BZ5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продолжительность ежегодного отпуска работника, в соответствии с действующим законодательством и ЛНА ОАО ЯмалСПГ.</t>
    </r>
  </si>
  <si>
    <r>
      <t xml:space="preserve">Проверить соответствие запланированного времени работы нормативному (заначение ячейки </t>
    </r>
    <r>
      <rPr>
        <b/>
        <u/>
        <sz val="11"/>
        <color theme="1"/>
        <rFont val="Calibri"/>
        <family val="2"/>
        <charset val="204"/>
      </rPr>
      <t xml:space="preserve">AP45 </t>
    </r>
    <r>
      <rPr>
        <sz val="11"/>
        <color theme="1"/>
        <rFont val="Calibri"/>
        <family val="2"/>
        <charset val="204"/>
      </rPr>
      <t>должно быть больше либо равно</t>
    </r>
    <r>
      <rPr>
        <b/>
        <sz val="11"/>
        <color theme="1"/>
        <rFont val="Calibri"/>
        <family val="2"/>
        <charset val="204"/>
      </rPr>
      <t xml:space="preserve"> </t>
    </r>
    <r>
      <rPr>
        <b/>
        <sz val="14"/>
        <color rgb="FFFF0000"/>
        <rFont val="Calibri"/>
        <family val="2"/>
        <charset val="204"/>
      </rPr>
      <t xml:space="preserve">0, </t>
    </r>
    <r>
      <rPr>
        <sz val="12"/>
        <rFont val="Calibri"/>
        <family val="2"/>
        <charset val="204"/>
      </rPr>
      <t>заначение ячейки Aq45 должно быть  равно</t>
    </r>
    <r>
      <rPr>
        <b/>
        <sz val="14"/>
        <color rgb="FFFF0000"/>
        <rFont val="Calibri"/>
        <family val="2"/>
        <charset val="204"/>
      </rPr>
      <t xml:space="preserve"> 0 </t>
    </r>
    <r>
      <rPr>
        <sz val="14"/>
        <color rgb="FFFF0000"/>
        <rFont val="Calibri"/>
        <family val="2"/>
        <charset val="204"/>
      </rPr>
      <t xml:space="preserve">, </t>
    </r>
    <r>
      <rPr>
        <sz val="11"/>
        <rFont val="Calibri"/>
        <family val="2"/>
        <charset val="204"/>
      </rPr>
      <t>сообщение о несоблюдении нормы рабочего времени  в ячейке</t>
    </r>
    <r>
      <rPr>
        <b/>
        <sz val="11"/>
        <rFont val="Calibri"/>
        <family val="2"/>
        <charset val="204"/>
      </rPr>
      <t xml:space="preserve"> </t>
    </r>
    <r>
      <rPr>
        <b/>
        <u/>
        <sz val="11"/>
        <rFont val="Calibri"/>
        <family val="2"/>
        <charset val="204"/>
      </rPr>
      <t>К1</t>
    </r>
    <r>
      <rPr>
        <b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отсутствует), если фактический баланс рабочего времени оказался выше или ниже нормативного, то график необходимо откорректировать</t>
    </r>
  </si>
  <si>
    <t>Остаток отпуска на начало месяца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</si>
  <si>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A11</t>
    </r>
    <r>
      <rPr>
        <sz val="11"/>
        <color theme="1"/>
        <rFont val="Calibri"/>
        <family val="2"/>
        <charset val="204"/>
        <scheme val="minor"/>
      </rPr>
      <t xml:space="preserve"> указать полные фамилию имя и отчество работника в соответствии с данными отдела кадров,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</si>
  <si>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BZ1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начала переходящей вахты с предыдущего года. Если вахта не переходит с предыдущего года, то в ячейке необходимо ввести значение </t>
    </r>
    <r>
      <rPr>
        <sz val="14"/>
        <color rgb="FFFF0000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2"/>
        <color rgb="FF7030A0"/>
        <rFont val="Calibri"/>
        <family val="2"/>
        <charset val="204"/>
        <scheme val="minor"/>
      </rPr>
      <t>(данная ячейка должна быть в формате ДАТА, бе дополнительных букв и символов)</t>
    </r>
  </si>
  <si>
    <r>
      <t xml:space="preserve">В диапозоне </t>
    </r>
    <r>
      <rPr>
        <b/>
        <u/>
        <sz val="11"/>
        <color theme="1"/>
        <rFont val="Calibri"/>
        <family val="2"/>
        <charset val="204"/>
      </rPr>
      <t>B15:AF41</t>
    </r>
    <r>
      <rPr>
        <sz val="11"/>
        <color theme="1"/>
        <rFont val="Calibri"/>
        <family val="2"/>
        <charset val="204"/>
      </rPr>
      <t xml:space="preserve"> внести данные о работе и отдыхе сотрудника за каждый день: в дни работы необходимо указывать время работы, если сотрудник работает в ночную смену, то через дробь необходимо указывать количество часов работы в ночное время (например 11/7). 
Для любой продолжительности рабочего времени в диапазоне строк </t>
    </r>
    <r>
      <rPr>
        <b/>
        <u/>
        <sz val="11"/>
        <color theme="1"/>
        <rFont val="Calibri"/>
        <family val="2"/>
        <charset val="204"/>
      </rPr>
      <t xml:space="preserve">47-51 </t>
    </r>
    <r>
      <rPr>
        <sz val="11"/>
        <color theme="1"/>
        <rFont val="Calibri"/>
        <family val="2"/>
        <charset val="204"/>
      </rPr>
      <t xml:space="preserve">должны быть указаны режимы работы для соответсвтующей продолжительности рабочего дня с указанием времени начала, времени окончания работа и времени обеденного перерыва. При необходимости в данный диапазон можно вставить дополнительные строки
Период, во время которого работник находился на выходных дня обозначается в графике отметкой </t>
    </r>
    <r>
      <rPr>
        <b/>
        <u/>
        <sz val="11"/>
        <color theme="1"/>
        <rFont val="Calibri"/>
        <family val="2"/>
        <charset val="204"/>
      </rPr>
      <t xml:space="preserve">"В"
Период межвахтового отдыха, во время которого работник находился на больничном необходимо обозначать отметкой "Б", если период больничного пришелся на рабочую вахту, то изменения графика не требуется
</t>
    </r>
    <r>
      <rPr>
        <sz val="11"/>
        <color theme="1"/>
        <rFont val="Calibri"/>
        <family val="2"/>
        <charset val="204"/>
      </rPr>
      <t>Период нахождения в отпуске обозначается отметкой</t>
    </r>
    <r>
      <rPr>
        <b/>
        <u/>
        <sz val="11"/>
        <color theme="1"/>
        <rFont val="Calibri"/>
        <family val="2"/>
        <charset val="204"/>
      </rPr>
      <t xml:space="preserve"> "ОТ" </t>
    </r>
    <r>
      <rPr>
        <sz val="11"/>
        <color theme="1"/>
        <rFont val="Calibri"/>
        <family val="2"/>
        <charset val="204"/>
      </rPr>
      <t>для очередного отпуска и отметкой</t>
    </r>
    <r>
      <rPr>
        <b/>
        <u/>
        <sz val="11"/>
        <color theme="1"/>
        <rFont val="Calibri"/>
        <family val="2"/>
        <charset val="204"/>
      </rPr>
      <t xml:space="preserve"> "У" </t>
    </r>
    <r>
      <rPr>
        <sz val="11"/>
        <color theme="1"/>
        <rFont val="Calibri"/>
        <family val="2"/>
        <charset val="204"/>
      </rPr>
      <t xml:space="preserve">для отпуска ученического, данные об отпусках должны соответствовать графику отпусков предоставленному в отдел кадров. </t>
    </r>
    <r>
      <rPr>
        <sz val="11"/>
        <color rgb="FF3366CC"/>
        <rFont val="Calibri"/>
        <family val="2"/>
        <charset val="204"/>
      </rPr>
      <t xml:space="preserve">После окончания вахты и перед началом периода отпуска </t>
    </r>
    <r>
      <rPr>
        <b/>
        <u/>
        <sz val="11"/>
        <color rgb="FF3366CC"/>
        <rFont val="Calibri"/>
        <family val="2"/>
        <charset val="204"/>
      </rPr>
      <t>"ОТ"</t>
    </r>
    <r>
      <rPr>
        <sz val="11"/>
        <color rgb="FF3366CC"/>
        <rFont val="Calibri"/>
        <family val="2"/>
        <charset val="204"/>
      </rPr>
      <t xml:space="preserve">  количество выходных дней должно быть не менее количества целых недель предшествующей вахты (для МО)</t>
    </r>
    <r>
      <rPr>
        <sz val="11"/>
        <color theme="1"/>
        <rFont val="Calibri"/>
        <family val="2"/>
        <charset val="204"/>
      </rPr>
      <t xml:space="preserve">
Период нахождения в пути от пункта сбора до вахтового поселка, если в этот день работник не приступал к работе обозначается отметкой </t>
    </r>
    <r>
      <rPr>
        <b/>
        <u/>
        <sz val="11"/>
        <color theme="1"/>
        <rFont val="Calibri"/>
        <family val="2"/>
        <charset val="204"/>
      </rPr>
      <t>ДП</t>
    </r>
  </si>
  <si>
    <t>Остаток отпуска на конец месяца</t>
  </si>
  <si>
    <t>В ячейке BZ4 необходимо указать остаток количества дней отпуска на 31 декабря предыдущего года. Предусмотренно автоматическое заполнение данного поля из файла, предоставленного отделом кадров. Для автоматического заполнения необходимо:
1. Заполнить ФИО (ячейка A11);
2. Клик на ячейку BZ4;
3. Указать путь к файлу «остатки отпусков на 31.12.ХХХХ».
Результатом является заполнение ячеек BZ4 и BZ5. Если данные ячейки не заполнены – значит вы не верно указали ФИО.</t>
  </si>
  <si>
    <t>Завод по производству сжиженного природного газа. Служба главного инженера. Ремонтно-механический цех. Группа по ремонту и обслуживанию оборудования отопления, вентиляции, кондиционирования воздуха</t>
  </si>
  <si>
    <t>Новиков Юрий Сергеевич</t>
  </si>
  <si>
    <t>Инженер 1 категории</t>
  </si>
  <si>
    <t>4/2</t>
  </si>
  <si>
    <t>11/7</t>
  </si>
  <si>
    <t>7/5</t>
  </si>
  <si>
    <t>10</t>
  </si>
  <si>
    <t>5</t>
  </si>
  <si>
    <t>В</t>
  </si>
  <si>
    <t>ОТ</t>
  </si>
  <si>
    <t>1. начало работы (час.-мин.) - 07.30, окончание работы (час.-мин.) - 19.30, обеденный перерыв (час.-мин.) 12.00-14.00, продолжительность ежедневной работы (час.-мин.) - 10.00</t>
  </si>
  <si>
    <t>2. Начало работы (час.-мин.) - 07.30/14.00 , окончание работы (час.-мин.) - 12.30/19.00 , продолжительность ежедневной работы (час.-мин.) - 05.00</t>
  </si>
  <si>
    <t>3. Начало работы (час.-мин.) - 20.00, окончание работы (час.-мин.) -8.00, обеденный перерыв (час.-мин.) 00.00-01.00, продолжительность ежедневной работы (час.-мин.) - 11.00</t>
  </si>
  <si>
    <t>4. Начало работы (час.-мин.) - 00.00 , окончание работы (час.-мин.) - 08.00 , обеденный перерыв (час.-мин.) 01.00-02.00, продолжительность ежедневной работы (час.-мин.) - 07.00</t>
  </si>
  <si>
    <t>5. Начало работы (час.-мин.) - 20.00 , окончание работы (час.-мин.) - 24.00 , продолжительность ежедневной работы (час.-мин.) - 04.00</t>
  </si>
  <si>
    <t>Руководитель группы</t>
  </si>
  <si>
    <t>Попов А.Н.</t>
  </si>
  <si>
    <t>Маринин О.В.</t>
  </si>
  <si>
    <t>Заместитель директора завода - главный инженер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</si>
</sst>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53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name val="Arial Cyr"/>
      <charset val="204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u/>
      <sz val="12"/>
      <name val="Arial Cyr"/>
      <family val="2"/>
      <charset val="204"/>
    </font>
    <font>
      <sz val="8"/>
      <name val="Arial Cyr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1"/>
      <name val="Times New Roman"/>
      <family val="1"/>
      <charset val="204"/>
    </font>
    <font>
      <b/>
      <i/>
      <sz val="10"/>
      <name val="Arial Cyr"/>
      <charset val="204"/>
    </font>
    <font>
      <b/>
      <i/>
      <sz val="10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0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u/>
      <sz val="11"/>
      <name val="Calibri"/>
      <family val="2"/>
      <charset val="204"/>
    </font>
    <font>
      <b/>
      <sz val="14"/>
      <color rgb="FFFF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b/>
      <sz val="9"/>
      <color rgb="FFFF000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3.5"/>
      <name val="Arial Cyr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theme="0" tint="-0.34998626667073579"/>
      <name val="Arial Cyr"/>
      <charset val="204"/>
    </font>
    <font>
      <sz val="8"/>
      <color rgb="FF000000"/>
      <name val="Segoe UI"/>
      <family val="2"/>
      <charset val="204"/>
    </font>
    <font>
      <sz val="12"/>
      <name val="Calibri"/>
      <family val="2"/>
      <charset val="204"/>
    </font>
    <font>
      <sz val="11"/>
      <color rgb="FF3366CC"/>
      <name val="Calibri"/>
      <family val="2"/>
      <charset val="204"/>
    </font>
    <font>
      <b/>
      <u/>
      <sz val="11"/>
      <color rgb="FF3366CC"/>
      <name val="Calibri"/>
      <family val="2"/>
      <charset val="204"/>
    </font>
    <font>
      <b/>
      <sz val="12"/>
      <color rgb="FF7030A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6" fillId="0" borderId="0"/>
  </cellStyleXfs>
  <cellXfs count="269">
    <xf numFmtId="0" fontId="0" fillId="0" borderId="0" xfId="0"/>
    <xf numFmtId="1" fontId="3" fillId="0" borderId="0" xfId="0" applyNumberFormat="1" applyFont="1"/>
    <xf numFmtId="0" fontId="5" fillId="0" borderId="0" xfId="0" applyFont="1"/>
    <xf numFmtId="1" fontId="9" fillId="0" borderId="0" xfId="0" applyNumberFormat="1" applyFont="1" applyAlignment="1"/>
    <xf numFmtId="1" fontId="9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Fill="1" applyBorder="1" applyProtection="1">
      <protection locked="0"/>
    </xf>
    <xf numFmtId="1" fontId="3" fillId="0" borderId="0" xfId="0" applyNumberFormat="1" applyFont="1" applyProtection="1">
      <protection locked="0"/>
    </xf>
    <xf numFmtId="1" fontId="13" fillId="0" borderId="10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 wrapText="1"/>
    </xf>
    <xf numFmtId="1" fontId="13" fillId="0" borderId="11" xfId="0" applyNumberFormat="1" applyFont="1" applyFill="1" applyBorder="1" applyAlignment="1">
      <alignment horizontal="center" vertical="center" textRotation="90" wrapText="1"/>
    </xf>
    <xf numFmtId="1" fontId="13" fillId="0" borderId="4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/>
    </xf>
    <xf numFmtId="49" fontId="5" fillId="0" borderId="0" xfId="0" applyNumberFormat="1" applyFont="1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wrapText="1"/>
    </xf>
    <xf numFmtId="0" fontId="5" fillId="0" borderId="0" xfId="0" applyFont="1" applyAlignment="1">
      <alignment wrapText="1"/>
    </xf>
    <xf numFmtId="1" fontId="13" fillId="0" borderId="10" xfId="0" applyNumberFormat="1" applyFont="1" applyFill="1" applyBorder="1"/>
    <xf numFmtId="1" fontId="15" fillId="0" borderId="10" xfId="0" applyNumberFormat="1" applyFont="1" applyFill="1" applyBorder="1" applyAlignment="1"/>
    <xf numFmtId="1" fontId="15" fillId="0" borderId="18" xfId="0" applyNumberFormat="1" applyFont="1" applyFill="1" applyBorder="1" applyAlignment="1"/>
    <xf numFmtId="1" fontId="15" fillId="0" borderId="11" xfId="0" applyNumberFormat="1" applyFont="1" applyFill="1" applyBorder="1" applyAlignment="1"/>
    <xf numFmtId="1" fontId="19" fillId="0" borderId="18" xfId="0" applyNumberFormat="1" applyFont="1" applyFill="1" applyBorder="1" applyAlignment="1">
      <alignment horizontal="center"/>
    </xf>
    <xf numFmtId="1" fontId="19" fillId="0" borderId="5" xfId="0" applyNumberFormat="1" applyFont="1" applyFill="1" applyBorder="1" applyAlignment="1">
      <alignment horizontal="center"/>
    </xf>
    <xf numFmtId="1" fontId="19" fillId="0" borderId="11" xfId="0" applyNumberFormat="1" applyFont="1" applyFill="1" applyBorder="1" applyAlignment="1">
      <alignment horizontal="center"/>
    </xf>
    <xf numFmtId="1" fontId="19" fillId="0" borderId="4" xfId="0" applyNumberFormat="1" applyFont="1" applyFill="1" applyBorder="1" applyAlignment="1">
      <alignment horizontal="center"/>
    </xf>
    <xf numFmtId="1" fontId="19" fillId="0" borderId="6" xfId="0" applyNumberFormat="1" applyFont="1" applyFill="1" applyBorder="1" applyAlignment="1">
      <alignment horizontal="center"/>
    </xf>
    <xf numFmtId="164" fontId="19" fillId="0" borderId="5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1" fontId="13" fillId="0" borderId="3" xfId="0" applyNumberFormat="1" applyFont="1" applyFill="1" applyBorder="1"/>
    <xf numFmtId="1" fontId="19" fillId="0" borderId="10" xfId="0" applyNumberFormat="1" applyFont="1" applyFill="1" applyBorder="1" applyAlignment="1">
      <alignment horizontal="center"/>
    </xf>
    <xf numFmtId="1" fontId="20" fillId="0" borderId="3" xfId="0" applyNumberFormat="1" applyFont="1" applyFill="1" applyBorder="1" applyAlignment="1">
      <alignment horizontal="left"/>
    </xf>
    <xf numFmtId="1" fontId="20" fillId="0" borderId="10" xfId="0" applyNumberFormat="1" applyFont="1" applyFill="1" applyBorder="1" applyAlignment="1"/>
    <xf numFmtId="1" fontId="20" fillId="0" borderId="18" xfId="0" applyNumberFormat="1" applyFont="1" applyFill="1" applyBorder="1" applyAlignment="1"/>
    <xf numFmtId="1" fontId="20" fillId="0" borderId="11" xfId="0" applyNumberFormat="1" applyFont="1" applyFill="1" applyBorder="1" applyAlignment="1"/>
    <xf numFmtId="1" fontId="13" fillId="0" borderId="10" xfId="0" applyNumberFormat="1" applyFont="1" applyFill="1" applyBorder="1" applyAlignment="1"/>
    <xf numFmtId="1" fontId="13" fillId="0" borderId="18" xfId="0" applyNumberFormat="1" applyFont="1" applyFill="1" applyBorder="1" applyAlignment="1"/>
    <xf numFmtId="1" fontId="13" fillId="0" borderId="11" xfId="0" applyNumberFormat="1" applyFont="1" applyFill="1" applyBorder="1" applyAlignment="1"/>
    <xf numFmtId="3" fontId="19" fillId="0" borderId="10" xfId="0" applyNumberFormat="1" applyFont="1" applyFill="1" applyBorder="1" applyAlignment="1">
      <alignment horizontal="center"/>
    </xf>
    <xf numFmtId="3" fontId="19" fillId="0" borderId="11" xfId="0" applyNumberFormat="1" applyFont="1" applyFill="1" applyBorder="1" applyAlignment="1">
      <alignment horizontal="center"/>
    </xf>
    <xf numFmtId="3" fontId="19" fillId="0" borderId="4" xfId="0" applyNumberFormat="1" applyFont="1" applyFill="1" applyBorder="1" applyAlignment="1">
      <alignment horizontal="center"/>
    </xf>
    <xf numFmtId="3" fontId="19" fillId="0" borderId="5" xfId="0" applyNumberFormat="1" applyFont="1" applyFill="1" applyBorder="1" applyAlignment="1">
      <alignment horizontal="center"/>
    </xf>
    <xf numFmtId="3" fontId="19" fillId="0" borderId="6" xfId="0" applyNumberFormat="1" applyFont="1" applyFill="1" applyBorder="1" applyAlignment="1">
      <alignment horizontal="center"/>
    </xf>
    <xf numFmtId="3" fontId="19" fillId="0" borderId="18" xfId="0" applyNumberFormat="1" applyFont="1" applyFill="1" applyBorder="1" applyAlignment="1">
      <alignment horizontal="center"/>
    </xf>
    <xf numFmtId="1" fontId="20" fillId="0" borderId="10" xfId="0" applyNumberFormat="1" applyFont="1" applyFill="1" applyBorder="1"/>
    <xf numFmtId="0" fontId="21" fillId="0" borderId="0" xfId="0" applyFont="1" applyProtection="1">
      <protection locked="0"/>
    </xf>
    <xf numFmtId="1" fontId="22" fillId="0" borderId="1" xfId="0" applyNumberFormat="1" applyFont="1" applyBorder="1" applyProtection="1">
      <protection locked="0"/>
    </xf>
    <xf numFmtId="0" fontId="22" fillId="0" borderId="0" xfId="0" applyFont="1" applyProtection="1">
      <protection locked="0"/>
    </xf>
    <xf numFmtId="0" fontId="23" fillId="0" borderId="0" xfId="0" applyFont="1" applyProtection="1">
      <protection locked="0"/>
    </xf>
    <xf numFmtId="1" fontId="24" fillId="0" borderId="0" xfId="0" applyNumberFormat="1" applyFont="1" applyBorder="1" applyAlignment="1" applyProtection="1">
      <alignment horizontal="center"/>
      <protection locked="0"/>
    </xf>
    <xf numFmtId="1" fontId="22" fillId="0" borderId="0" xfId="0" applyNumberFormat="1" applyFont="1" applyProtection="1">
      <protection locked="0"/>
    </xf>
    <xf numFmtId="1" fontId="21" fillId="0" borderId="0" xfId="0" applyNumberFormat="1" applyFont="1" applyProtection="1">
      <protection locked="0"/>
    </xf>
    <xf numFmtId="1" fontId="23" fillId="0" borderId="0" xfId="0" applyNumberFormat="1" applyFont="1" applyAlignment="1" applyProtection="1">
      <protection locked="0"/>
    </xf>
    <xf numFmtId="0" fontId="21" fillId="0" borderId="0" xfId="0" applyFont="1" applyAlignment="1" applyProtection="1">
      <alignment wrapText="1"/>
      <protection locked="0"/>
    </xf>
    <xf numFmtId="0" fontId="5" fillId="0" borderId="0" xfId="0" applyFont="1" applyProtection="1">
      <protection locked="0"/>
    </xf>
    <xf numFmtId="1" fontId="0" fillId="0" borderId="8" xfId="0" applyNumberFormat="1" applyBorder="1" applyAlignment="1" applyProtection="1">
      <alignment horizontal="center" vertical="top"/>
      <protection locked="0"/>
    </xf>
    <xf numFmtId="1" fontId="0" fillId="0" borderId="0" xfId="0" applyNumberFormat="1" applyAlignment="1" applyProtection="1">
      <alignment vertical="top"/>
      <protection locked="0"/>
    </xf>
    <xf numFmtId="0" fontId="24" fillId="0" borderId="0" xfId="0" applyFont="1" applyAlignment="1" applyProtection="1">
      <protection locked="0"/>
    </xf>
    <xf numFmtId="1" fontId="13" fillId="0" borderId="6" xfId="0" applyNumberFormat="1" applyFont="1" applyFill="1" applyBorder="1" applyAlignment="1">
      <alignment horizontal="center" vertical="center" textRotation="90" wrapText="1"/>
    </xf>
    <xf numFmtId="1" fontId="15" fillId="0" borderId="17" xfId="0" applyNumberFormat="1" applyFont="1" applyFill="1" applyBorder="1" applyAlignment="1" applyProtection="1">
      <alignment horizontal="center"/>
    </xf>
    <xf numFmtId="49" fontId="15" fillId="0" borderId="13" xfId="0" applyNumberFormat="1" applyFont="1" applyBorder="1" applyAlignment="1" applyProtection="1">
      <alignment horizontal="center"/>
    </xf>
    <xf numFmtId="1" fontId="15" fillId="0" borderId="14" xfId="0" applyNumberFormat="1" applyFont="1" applyBorder="1" applyAlignment="1" applyProtection="1">
      <alignment horizontal="center"/>
    </xf>
    <xf numFmtId="164" fontId="19" fillId="2" borderId="5" xfId="0" applyNumberFormat="1" applyFont="1" applyFill="1" applyBorder="1" applyAlignment="1">
      <alignment horizontal="center"/>
    </xf>
    <xf numFmtId="1" fontId="9" fillId="0" borderId="0" xfId="0" applyNumberFormat="1" applyFont="1" applyAlignment="1" applyProtection="1">
      <protection locked="0"/>
    </xf>
    <xf numFmtId="0" fontId="25" fillId="0" borderId="0" xfId="0" applyFont="1" applyProtection="1">
      <protection locked="0"/>
    </xf>
    <xf numFmtId="164" fontId="15" fillId="0" borderId="19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protection locked="0"/>
    </xf>
    <xf numFmtId="0" fontId="26" fillId="0" borderId="0" xfId="0" applyFont="1" applyFill="1" applyAlignment="1" applyProtection="1">
      <alignment horizontal="left"/>
    </xf>
    <xf numFmtId="14" fontId="5" fillId="0" borderId="0" xfId="0" applyNumberFormat="1" applyFont="1"/>
    <xf numFmtId="0" fontId="24" fillId="0" borderId="0" xfId="0" applyFont="1" applyAlignment="1" applyProtection="1">
      <alignment horizontal="center"/>
      <protection locked="0"/>
    </xf>
    <xf numFmtId="1" fontId="3" fillId="3" borderId="0" xfId="0" applyNumberFormat="1" applyFont="1" applyFill="1" applyProtection="1">
      <protection locked="0"/>
    </xf>
    <xf numFmtId="1" fontId="1" fillId="0" borderId="0" xfId="0" applyNumberFormat="1" applyFont="1" applyProtection="1"/>
    <xf numFmtId="0" fontId="2" fillId="0" borderId="0" xfId="0" applyFont="1" applyFill="1" applyAlignment="1" applyProtection="1">
      <alignment horizontal="left"/>
    </xf>
    <xf numFmtId="1" fontId="3" fillId="0" borderId="0" xfId="0" applyNumberFormat="1" applyFont="1" applyProtection="1"/>
    <xf numFmtId="1" fontId="1" fillId="0" borderId="0" xfId="0" applyNumberFormat="1" applyFont="1" applyAlignment="1" applyProtection="1">
      <alignment horizontal="right"/>
    </xf>
    <xf numFmtId="1" fontId="6" fillId="0" borderId="0" xfId="0" applyNumberFormat="1" applyFont="1" applyAlignment="1" applyProtection="1">
      <alignment horizontal="right"/>
    </xf>
    <xf numFmtId="1" fontId="7" fillId="0" borderId="0" xfId="0" applyNumberFormat="1" applyFont="1" applyAlignment="1" applyProtection="1">
      <alignment horizontal="right"/>
    </xf>
    <xf numFmtId="0" fontId="5" fillId="0" borderId="0" xfId="0" applyFont="1" applyProtection="1"/>
    <xf numFmtId="1" fontId="1" fillId="0" borderId="0" xfId="0" applyNumberFormat="1" applyFont="1" applyAlignment="1" applyProtection="1"/>
    <xf numFmtId="0" fontId="0" fillId="0" borderId="0" xfId="0" applyFont="1" applyAlignment="1" applyProtection="1">
      <alignment wrapText="1"/>
    </xf>
    <xf numFmtId="1" fontId="0" fillId="0" borderId="0" xfId="0" applyNumberFormat="1" applyFont="1" applyProtection="1"/>
    <xf numFmtId="1" fontId="6" fillId="0" borderId="0" xfId="0" applyNumberFormat="1" applyFont="1" applyProtection="1"/>
    <xf numFmtId="1" fontId="9" fillId="0" borderId="0" xfId="0" applyNumberFormat="1" applyFont="1" applyAlignment="1" applyProtection="1"/>
    <xf numFmtId="49" fontId="5" fillId="0" borderId="0" xfId="0" applyNumberFormat="1" applyFont="1" applyProtection="1"/>
    <xf numFmtId="1" fontId="9" fillId="0" borderId="0" xfId="0" applyNumberFormat="1" applyFont="1" applyAlignment="1" applyProtection="1">
      <alignment horizontal="center"/>
    </xf>
    <xf numFmtId="1" fontId="0" fillId="0" borderId="0" xfId="0" applyNumberFormat="1" applyProtection="1"/>
    <xf numFmtId="1" fontId="0" fillId="0" borderId="0" xfId="0" applyNumberFormat="1" applyFill="1" applyBorder="1" applyProtection="1"/>
    <xf numFmtId="1" fontId="0" fillId="0" borderId="8" xfId="0" applyNumberFormat="1" applyBorder="1" applyAlignment="1" applyProtection="1">
      <alignment horizontal="center" vertical="top"/>
    </xf>
    <xf numFmtId="1" fontId="0" fillId="0" borderId="0" xfId="0" applyNumberFormat="1" applyAlignment="1" applyProtection="1">
      <alignment vertical="top"/>
    </xf>
    <xf numFmtId="1" fontId="0" fillId="0" borderId="0" xfId="0" applyNumberFormat="1" applyAlignment="1" applyProtection="1">
      <alignment horizontal="left" vertical="top"/>
    </xf>
    <xf numFmtId="1" fontId="0" fillId="0" borderId="8" xfId="0" applyNumberFormat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 wrapText="1"/>
    </xf>
    <xf numFmtId="1" fontId="13" fillId="0" borderId="11" xfId="0" applyNumberFormat="1" applyFont="1" applyFill="1" applyBorder="1" applyAlignment="1" applyProtection="1">
      <alignment horizontal="center" vertical="center" textRotation="90" wrapText="1"/>
    </xf>
    <xf numFmtId="1" fontId="13" fillId="0" borderId="4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/>
    </xf>
    <xf numFmtId="1" fontId="13" fillId="0" borderId="6" xfId="0" applyNumberFormat="1" applyFont="1" applyFill="1" applyBorder="1" applyAlignment="1" applyProtection="1">
      <alignment horizontal="center" vertical="center" textRotation="90" wrapText="1"/>
    </xf>
    <xf numFmtId="164" fontId="15" fillId="0" borderId="19" xfId="0" applyNumberFormat="1" applyFont="1" applyFill="1" applyBorder="1" applyAlignment="1" applyProtection="1">
      <alignment horizontal="center"/>
    </xf>
    <xf numFmtId="0" fontId="5" fillId="0" borderId="0" xfId="0" applyFont="1" applyAlignment="1" applyProtection="1">
      <alignment wrapText="1"/>
    </xf>
    <xf numFmtId="1" fontId="13" fillId="0" borderId="10" xfId="0" applyNumberFormat="1" applyFont="1" applyFill="1" applyBorder="1" applyProtection="1"/>
    <xf numFmtId="1" fontId="15" fillId="0" borderId="10" xfId="0" applyNumberFormat="1" applyFont="1" applyFill="1" applyBorder="1" applyAlignment="1" applyProtection="1"/>
    <xf numFmtId="1" fontId="15" fillId="0" borderId="18" xfId="0" applyNumberFormat="1" applyFont="1" applyFill="1" applyBorder="1" applyAlignment="1" applyProtection="1"/>
    <xf numFmtId="1" fontId="15" fillId="0" borderId="11" xfId="0" applyNumberFormat="1" applyFont="1" applyFill="1" applyBorder="1" applyAlignment="1" applyProtection="1"/>
    <xf numFmtId="1" fontId="19" fillId="0" borderId="18" xfId="0" applyNumberFormat="1" applyFont="1" applyFill="1" applyBorder="1" applyAlignment="1" applyProtection="1">
      <alignment horizontal="center"/>
    </xf>
    <xf numFmtId="164" fontId="19" fillId="0" borderId="5" xfId="0" applyNumberFormat="1" applyFont="1" applyFill="1" applyBorder="1" applyAlignment="1" applyProtection="1">
      <alignment horizontal="center"/>
    </xf>
    <xf numFmtId="1" fontId="19" fillId="0" borderId="11" xfId="0" applyNumberFormat="1" applyFont="1" applyFill="1" applyBorder="1" applyAlignment="1" applyProtection="1">
      <alignment horizontal="center"/>
    </xf>
    <xf numFmtId="1" fontId="19" fillId="0" borderId="4" xfId="0" applyNumberFormat="1" applyFont="1" applyFill="1" applyBorder="1" applyAlignment="1" applyProtection="1">
      <alignment horizontal="center"/>
    </xf>
    <xf numFmtId="1" fontId="19" fillId="0" borderId="5" xfId="0" applyNumberFormat="1" applyFont="1" applyFill="1" applyBorder="1" applyAlignment="1" applyProtection="1">
      <alignment horizontal="center"/>
    </xf>
    <xf numFmtId="1" fontId="19" fillId="0" borderId="6" xfId="0" applyNumberFormat="1" applyFont="1" applyFill="1" applyBorder="1" applyAlignment="1" applyProtection="1">
      <alignment horizontal="center"/>
    </xf>
    <xf numFmtId="0" fontId="5" fillId="0" borderId="0" xfId="0" applyFont="1" applyFill="1" applyProtection="1"/>
    <xf numFmtId="0" fontId="5" fillId="0" borderId="0" xfId="0" applyFont="1" applyFill="1" applyAlignment="1" applyProtection="1">
      <alignment wrapText="1"/>
    </xf>
    <xf numFmtId="1" fontId="13" fillId="0" borderId="3" xfId="0" applyNumberFormat="1" applyFont="1" applyFill="1" applyBorder="1" applyProtection="1"/>
    <xf numFmtId="1" fontId="19" fillId="0" borderId="10" xfId="0" applyNumberFormat="1" applyFont="1" applyFill="1" applyBorder="1" applyAlignment="1" applyProtection="1">
      <alignment horizontal="center"/>
    </xf>
    <xf numFmtId="1" fontId="20" fillId="0" borderId="3" xfId="0" applyNumberFormat="1" applyFont="1" applyFill="1" applyBorder="1" applyAlignment="1" applyProtection="1">
      <alignment horizontal="left"/>
    </xf>
    <xf numFmtId="1" fontId="20" fillId="0" borderId="10" xfId="0" applyNumberFormat="1" applyFont="1" applyFill="1" applyBorder="1" applyAlignment="1" applyProtection="1"/>
    <xf numFmtId="1" fontId="20" fillId="0" borderId="18" xfId="0" applyNumberFormat="1" applyFont="1" applyFill="1" applyBorder="1" applyAlignment="1" applyProtection="1"/>
    <xf numFmtId="1" fontId="20" fillId="0" borderId="11" xfId="0" applyNumberFormat="1" applyFont="1" applyFill="1" applyBorder="1" applyAlignment="1" applyProtection="1"/>
    <xf numFmtId="1" fontId="19" fillId="0" borderId="21" xfId="0" applyNumberFormat="1" applyFont="1" applyFill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/>
    <xf numFmtId="1" fontId="13" fillId="0" borderId="18" xfId="0" applyNumberFormat="1" applyFont="1" applyFill="1" applyBorder="1" applyAlignment="1" applyProtection="1"/>
    <xf numFmtId="1" fontId="13" fillId="0" borderId="11" xfId="0" applyNumberFormat="1" applyFont="1" applyFill="1" applyBorder="1" applyAlignment="1" applyProtection="1"/>
    <xf numFmtId="3" fontId="19" fillId="0" borderId="10" xfId="0" applyNumberFormat="1" applyFont="1" applyFill="1" applyBorder="1" applyAlignment="1" applyProtection="1">
      <alignment horizontal="center"/>
    </xf>
    <xf numFmtId="3" fontId="19" fillId="0" borderId="11" xfId="0" applyNumberFormat="1" applyFont="1" applyFill="1" applyBorder="1" applyAlignment="1" applyProtection="1">
      <alignment horizontal="center"/>
    </xf>
    <xf numFmtId="3" fontId="19" fillId="0" borderId="4" xfId="0" applyNumberFormat="1" applyFont="1" applyFill="1" applyBorder="1" applyAlignment="1" applyProtection="1">
      <alignment horizontal="center"/>
    </xf>
    <xf numFmtId="3" fontId="19" fillId="0" borderId="5" xfId="0" applyNumberFormat="1" applyFont="1" applyFill="1" applyBorder="1" applyAlignment="1" applyProtection="1">
      <alignment horizontal="center"/>
    </xf>
    <xf numFmtId="3" fontId="19" fillId="0" borderId="6" xfId="0" applyNumberFormat="1" applyFont="1" applyFill="1" applyBorder="1" applyAlignment="1" applyProtection="1">
      <alignment horizontal="center"/>
    </xf>
    <xf numFmtId="3" fontId="19" fillId="0" borderId="18" xfId="0" applyNumberFormat="1" applyFont="1" applyFill="1" applyBorder="1" applyAlignment="1" applyProtection="1">
      <alignment horizontal="center"/>
    </xf>
    <xf numFmtId="3" fontId="19" fillId="0" borderId="21" xfId="0" applyNumberFormat="1" applyFont="1" applyFill="1" applyBorder="1" applyAlignment="1" applyProtection="1">
      <alignment horizontal="center"/>
    </xf>
    <xf numFmtId="1" fontId="20" fillId="0" borderId="10" xfId="0" applyNumberFormat="1" applyFont="1" applyFill="1" applyBorder="1" applyProtection="1"/>
    <xf numFmtId="164" fontId="19" fillId="2" borderId="5" xfId="0" applyNumberFormat="1" applyFont="1" applyFill="1" applyBorder="1" applyAlignment="1" applyProtection="1">
      <alignment horizontal="center"/>
    </xf>
    <xf numFmtId="0" fontId="21" fillId="0" borderId="0" xfId="0" applyFont="1" applyProtection="1"/>
    <xf numFmtId="0" fontId="21" fillId="0" borderId="0" xfId="0" applyFont="1" applyAlignment="1" applyProtection="1">
      <alignment wrapText="1"/>
    </xf>
    <xf numFmtId="1" fontId="21" fillId="0" borderId="0" xfId="0" applyNumberFormat="1" applyFont="1" applyProtection="1"/>
    <xf numFmtId="1" fontId="22" fillId="0" borderId="1" xfId="0" applyNumberFormat="1" applyFont="1" applyBorder="1" applyProtection="1"/>
    <xf numFmtId="0" fontId="22" fillId="0" borderId="0" xfId="0" applyFont="1" applyProtection="1"/>
    <xf numFmtId="0" fontId="23" fillId="0" borderId="0" xfId="0" applyFont="1" applyProtection="1"/>
    <xf numFmtId="1" fontId="24" fillId="0" borderId="0" xfId="0" applyNumberFormat="1" applyFont="1" applyBorder="1" applyAlignment="1" applyProtection="1">
      <alignment horizontal="center"/>
    </xf>
    <xf numFmtId="1" fontId="22" fillId="0" borderId="0" xfId="0" applyNumberFormat="1" applyFont="1" applyProtection="1"/>
    <xf numFmtId="0" fontId="24" fillId="0" borderId="0" xfId="0" applyFont="1" applyAlignment="1" applyProtection="1">
      <alignment horizontal="center"/>
    </xf>
    <xf numFmtId="1" fontId="23" fillId="0" borderId="0" xfId="0" applyNumberFormat="1" applyFont="1" applyAlignment="1" applyProtection="1"/>
    <xf numFmtId="0" fontId="24" fillId="0" borderId="0" xfId="0" applyFont="1" applyAlignment="1" applyProtection="1"/>
    <xf numFmtId="0" fontId="25" fillId="0" borderId="0" xfId="0" applyFont="1" applyProtection="1"/>
    <xf numFmtId="1" fontId="12" fillId="0" borderId="1" xfId="0" applyNumberFormat="1" applyFont="1" applyBorder="1" applyAlignment="1" applyProtection="1"/>
    <xf numFmtId="1" fontId="14" fillId="0" borderId="9" xfId="0" applyNumberFormat="1" applyFont="1" applyFill="1" applyBorder="1" applyAlignment="1" applyProtection="1">
      <alignment horizontal="left" vertical="center"/>
    </xf>
    <xf numFmtId="1" fontId="15" fillId="0" borderId="19" xfId="0" applyNumberFormat="1" applyFont="1" applyFill="1" applyBorder="1" applyAlignment="1" applyProtection="1">
      <alignment horizontal="center"/>
    </xf>
    <xf numFmtId="1" fontId="16" fillId="0" borderId="15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" fontId="14" fillId="0" borderId="9" xfId="0" applyNumberFormat="1" applyFont="1" applyFill="1" applyBorder="1" applyAlignment="1" applyProtection="1">
      <alignment horizontal="left" vertical="center" indent="5"/>
    </xf>
    <xf numFmtId="1" fontId="0" fillId="0" borderId="9" xfId="0" applyNumberFormat="1" applyFill="1" applyBorder="1" applyAlignment="1" applyProtection="1">
      <alignment horizontal="left" vertical="center"/>
    </xf>
    <xf numFmtId="164" fontId="15" fillId="0" borderId="22" xfId="0" applyNumberFormat="1" applyFont="1" applyFill="1" applyBorder="1" applyAlignment="1" applyProtection="1">
      <alignment horizontal="center"/>
    </xf>
    <xf numFmtId="164" fontId="15" fillId="0" borderId="1" xfId="0" applyNumberFormat="1" applyFont="1" applyFill="1" applyBorder="1" applyAlignment="1" applyProtection="1">
      <alignment horizontal="center"/>
    </xf>
    <xf numFmtId="1" fontId="16" fillId="0" borderId="1" xfId="0" applyNumberFormat="1" applyFont="1" applyBorder="1" applyAlignment="1" applyProtection="1">
      <alignment horizontal="center" vertical="center"/>
    </xf>
    <xf numFmtId="1" fontId="16" fillId="0" borderId="23" xfId="0" applyNumberFormat="1" applyFont="1" applyBorder="1" applyAlignment="1" applyProtection="1">
      <alignment horizontal="center" vertical="center"/>
    </xf>
    <xf numFmtId="164" fontId="15" fillId="0" borderId="24" xfId="0" applyNumberFormat="1" applyFont="1" applyFill="1" applyBorder="1" applyAlignment="1" applyProtection="1">
      <alignment horizontal="center"/>
    </xf>
    <xf numFmtId="1" fontId="16" fillId="0" borderId="22" xfId="0" applyNumberFormat="1" applyFont="1" applyBorder="1" applyAlignment="1" applyProtection="1">
      <alignment horizontal="center" vertical="center"/>
    </xf>
    <xf numFmtId="1" fontId="15" fillId="0" borderId="14" xfId="0" applyNumberFormat="1" applyFont="1" applyFill="1" applyBorder="1" applyAlignment="1" applyProtection="1">
      <alignment horizontal="center"/>
    </xf>
    <xf numFmtId="0" fontId="3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16" fillId="0" borderId="15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41" fillId="0" borderId="0" xfId="0" applyNumberFormat="1" applyFont="1"/>
    <xf numFmtId="0" fontId="5" fillId="0" borderId="0" xfId="0" applyFont="1" applyAlignment="1">
      <alignment horizontal="center" vertical="center" textRotation="90" wrapText="1"/>
    </xf>
    <xf numFmtId="1" fontId="7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>
      <alignment horizontal="center"/>
    </xf>
    <xf numFmtId="2" fontId="18" fillId="0" borderId="0" xfId="0" applyNumberFormat="1" applyFont="1"/>
    <xf numFmtId="0" fontId="5" fillId="3" borderId="3" xfId="0" applyFont="1" applyFill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0" xfId="0" applyFont="1" applyAlignment="1">
      <alignment horizontal="right"/>
    </xf>
    <xf numFmtId="1" fontId="3" fillId="0" borderId="0" xfId="0" applyNumberFormat="1" applyFont="1" applyAlignment="1" applyProtection="1"/>
    <xf numFmtId="165" fontId="5" fillId="0" borderId="3" xfId="0" applyNumberFormat="1" applyFont="1" applyBorder="1" applyProtection="1">
      <protection locked="0"/>
    </xf>
    <xf numFmtId="0" fontId="18" fillId="0" borderId="0" xfId="0" applyFont="1" applyProtection="1">
      <protection locked="0"/>
    </xf>
    <xf numFmtId="0" fontId="5" fillId="0" borderId="0" xfId="0" applyFont="1" applyFill="1" applyProtection="1">
      <protection locked="0"/>
    </xf>
    <xf numFmtId="1" fontId="13" fillId="0" borderId="25" xfId="0" applyNumberFormat="1" applyFont="1" applyFill="1" applyBorder="1" applyAlignment="1">
      <alignment horizontal="center" vertical="center" textRotation="90" wrapText="1"/>
    </xf>
    <xf numFmtId="164" fontId="19" fillId="0" borderId="25" xfId="0" applyNumberFormat="1" applyFont="1" applyFill="1" applyBorder="1" applyAlignment="1">
      <alignment horizontal="center"/>
    </xf>
    <xf numFmtId="164" fontId="47" fillId="0" borderId="25" xfId="0" applyNumberFormat="1" applyFont="1" applyFill="1" applyBorder="1" applyAlignment="1">
      <alignment horizontal="center"/>
    </xf>
    <xf numFmtId="164" fontId="19" fillId="2" borderId="25" xfId="0" applyNumberFormat="1" applyFont="1" applyFill="1" applyBorder="1" applyAlignment="1">
      <alignment horizontal="center"/>
    </xf>
    <xf numFmtId="164" fontId="19" fillId="0" borderId="4" xfId="0" applyNumberFormat="1" applyFont="1" applyFill="1" applyBorder="1" applyAlignment="1">
      <alignment horizontal="center"/>
    </xf>
    <xf numFmtId="164" fontId="47" fillId="0" borderId="4" xfId="0" applyNumberFormat="1" applyFont="1" applyFill="1" applyBorder="1" applyAlignment="1">
      <alignment horizontal="center"/>
    </xf>
    <xf numFmtId="164" fontId="19" fillId="2" borderId="4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alignment horizontal="center"/>
      <protection locked="0"/>
    </xf>
    <xf numFmtId="164" fontId="15" fillId="0" borderId="15" xfId="0" applyNumberFormat="1" applyFont="1" applyFill="1" applyBorder="1" applyAlignment="1">
      <alignment horizontal="center"/>
    </xf>
    <xf numFmtId="49" fontId="15" fillId="0" borderId="3" xfId="0" applyNumberFormat="1" applyFont="1" applyFill="1" applyBorder="1" applyAlignment="1" applyProtection="1">
      <alignment horizontal="center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164" fontId="19" fillId="0" borderId="21" xfId="0" applyNumberFormat="1" applyFont="1" applyFill="1" applyBorder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0" fontId="18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Fill="1"/>
    <xf numFmtId="0" fontId="42" fillId="0" borderId="0" xfId="0" applyNumberFormat="1" applyFont="1" applyFill="1"/>
    <xf numFmtId="0" fontId="0" fillId="0" borderId="0" xfId="0" applyFill="1"/>
    <xf numFmtId="1" fontId="15" fillId="0" borderId="20" xfId="0" applyNumberFormat="1" applyFont="1" applyFill="1" applyBorder="1" applyAlignment="1" applyProtection="1">
      <alignment horizontal="center"/>
    </xf>
    <xf numFmtId="164" fontId="15" fillId="0" borderId="23" xfId="0" applyNumberFormat="1" applyFont="1" applyFill="1" applyBorder="1" applyAlignment="1" applyProtection="1">
      <alignment horizontal="center"/>
    </xf>
    <xf numFmtId="164" fontId="17" fillId="0" borderId="26" xfId="0" applyNumberFormat="1" applyFont="1" applyBorder="1" applyAlignment="1">
      <alignment horizontal="center" vertical="center"/>
    </xf>
    <xf numFmtId="164" fontId="17" fillId="0" borderId="27" xfId="0" applyNumberFormat="1" applyFont="1" applyBorder="1" applyAlignment="1">
      <alignment horizontal="center" vertical="center"/>
    </xf>
    <xf numFmtId="1" fontId="6" fillId="0" borderId="0" xfId="0" applyNumberFormat="1" applyFont="1" applyAlignment="1" applyProtection="1">
      <alignment horizontal="left" wrapText="1"/>
    </xf>
    <xf numFmtId="1" fontId="44" fillId="0" borderId="0" xfId="0" applyNumberFormat="1" applyFont="1" applyAlignment="1" applyProtection="1">
      <alignment horizontal="left" vertical="top" wrapText="1"/>
    </xf>
    <xf numFmtId="0" fontId="5" fillId="0" borderId="0" xfId="0" applyFont="1" applyAlignment="1">
      <alignment horizontal="center"/>
    </xf>
    <xf numFmtId="1" fontId="0" fillId="0" borderId="1" xfId="0" applyNumberFormat="1" applyBorder="1" applyAlignment="1" applyProtection="1">
      <alignment horizontal="center" vertical="top"/>
      <protection locked="0"/>
    </xf>
    <xf numFmtId="1" fontId="45" fillId="0" borderId="0" xfId="0" applyNumberFormat="1" applyFont="1" applyAlignment="1" applyProtection="1">
      <alignment horizontal="right"/>
      <protection locked="0"/>
    </xf>
    <xf numFmtId="1" fontId="13" fillId="0" borderId="2" xfId="0" applyNumberFormat="1" applyFont="1" applyFill="1" applyBorder="1" applyAlignment="1">
      <alignment horizontal="center" vertical="center"/>
    </xf>
    <xf numFmtId="1" fontId="13" fillId="0" borderId="9" xfId="0" applyNumberFormat="1" applyFont="1" applyFill="1" applyBorder="1" applyAlignment="1">
      <alignment horizontal="center" vertical="center"/>
    </xf>
    <xf numFmtId="1" fontId="13" fillId="0" borderId="3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Alignment="1" applyProtection="1">
      <alignment horizontal="center" vertical="center" wrapText="1"/>
      <protection locked="0"/>
    </xf>
    <xf numFmtId="1" fontId="8" fillId="0" borderId="0" xfId="0" applyNumberFormat="1" applyFont="1" applyAlignment="1" applyProtection="1">
      <alignment horizontal="center"/>
      <protection locked="0"/>
    </xf>
    <xf numFmtId="1" fontId="9" fillId="0" borderId="0" xfId="0" applyNumberFormat="1" applyFont="1" applyAlignment="1" applyProtection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" fontId="43" fillId="0" borderId="0" xfId="0" applyNumberFormat="1" applyFont="1" applyAlignment="1" applyProtection="1">
      <alignment horizontal="center" wrapText="1"/>
      <protection locked="0"/>
    </xf>
    <xf numFmtId="1" fontId="11" fillId="0" borderId="0" xfId="0" applyNumberFormat="1" applyFont="1" applyAlignment="1" applyProtection="1">
      <alignment horizontal="center" vertical="top"/>
    </xf>
    <xf numFmtId="1" fontId="12" fillId="0" borderId="1" xfId="0" applyNumberFormat="1" applyFont="1" applyBorder="1" applyAlignment="1" applyProtection="1">
      <alignment horizontal="left"/>
      <protection locked="0"/>
    </xf>
    <xf numFmtId="1" fontId="14" fillId="0" borderId="2" xfId="0" applyNumberFormat="1" applyFont="1" applyFill="1" applyBorder="1" applyAlignment="1">
      <alignment horizontal="left" vertical="center"/>
    </xf>
    <xf numFmtId="1" fontId="14" fillId="0" borderId="9" xfId="0" applyNumberFormat="1" applyFont="1" applyFill="1" applyBorder="1" applyAlignment="1">
      <alignment horizontal="left" vertical="center"/>
    </xf>
    <xf numFmtId="1" fontId="16" fillId="0" borderId="12" xfId="0" applyNumberFormat="1" applyFont="1" applyBorder="1" applyAlignment="1">
      <alignment horizontal="center" vertical="center"/>
    </xf>
    <xf numFmtId="1" fontId="16" fillId="0" borderId="15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1" fontId="16" fillId="0" borderId="13" xfId="0" applyNumberFormat="1" applyFont="1" applyBorder="1" applyAlignment="1">
      <alignment horizontal="center" vertical="center"/>
    </xf>
    <xf numFmtId="1" fontId="16" fillId="0" borderId="16" xfId="0" applyNumberFormat="1" applyFont="1" applyBorder="1" applyAlignment="1">
      <alignment horizontal="center" vertical="center"/>
    </xf>
    <xf numFmtId="1" fontId="16" fillId="0" borderId="14" xfId="0" applyNumberFormat="1" applyFont="1" applyBorder="1" applyAlignment="1">
      <alignment horizontal="center" vertical="center"/>
    </xf>
    <xf numFmtId="1" fontId="16" fillId="0" borderId="17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1" fontId="17" fillId="0" borderId="13" xfId="0" applyNumberFormat="1" applyFont="1" applyBorder="1" applyAlignment="1">
      <alignment horizontal="center" vertical="center"/>
    </xf>
    <xf numFmtId="1" fontId="17" fillId="0" borderId="16" xfId="0" applyNumberFormat="1" applyFont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16" xfId="0" applyNumberFormat="1" applyFont="1" applyBorder="1" applyAlignment="1">
      <alignment horizontal="center" vertical="center"/>
    </xf>
    <xf numFmtId="1" fontId="13" fillId="0" borderId="4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Fill="1" applyBorder="1" applyAlignment="1">
      <alignment horizontal="center" vertical="center" wrapText="1"/>
    </xf>
    <xf numFmtId="1" fontId="13" fillId="0" borderId="6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Fill="1" applyBorder="1" applyAlignment="1">
      <alignment horizontal="center" vertical="center" wrapText="1"/>
    </xf>
    <xf numFmtId="1" fontId="13" fillId="0" borderId="8" xfId="0" applyNumberFormat="1" applyFont="1" applyFill="1" applyBorder="1" applyAlignment="1">
      <alignment horizontal="center" vertical="center" wrapText="1"/>
    </xf>
    <xf numFmtId="164" fontId="17" fillId="0" borderId="12" xfId="0" applyNumberFormat="1" applyFont="1" applyBorder="1" applyAlignment="1">
      <alignment horizontal="center" vertical="center"/>
    </xf>
    <xf numFmtId="164" fontId="17" fillId="0" borderId="15" xfId="0" applyNumberFormat="1" applyFont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/>
    </xf>
    <xf numFmtId="1" fontId="0" fillId="0" borderId="9" xfId="0" applyNumberFormat="1" applyFill="1" applyBorder="1" applyAlignment="1">
      <alignment horizontal="left" vertical="center"/>
    </xf>
    <xf numFmtId="0" fontId="21" fillId="0" borderId="0" xfId="0" applyFont="1" applyFill="1" applyAlignment="1" applyProtection="1">
      <alignment horizontal="left" wrapText="1"/>
      <protection locked="0"/>
    </xf>
    <xf numFmtId="0" fontId="24" fillId="0" borderId="0" xfId="0" applyFont="1" applyAlignment="1" applyProtection="1">
      <alignment horizontal="center"/>
      <protection locked="0"/>
    </xf>
    <xf numFmtId="1" fontId="6" fillId="0" borderId="3" xfId="0" applyNumberFormat="1" applyFont="1" applyBorder="1" applyAlignment="1" applyProtection="1">
      <alignment horizontal="left"/>
    </xf>
    <xf numFmtId="1" fontId="6" fillId="0" borderId="3" xfId="0" applyNumberFormat="1" applyFont="1" applyBorder="1" applyAlignment="1" applyProtection="1">
      <alignment horizontal="left" wrapText="1"/>
    </xf>
    <xf numFmtId="1" fontId="9" fillId="0" borderId="10" xfId="0" applyNumberFormat="1" applyFont="1" applyBorder="1" applyAlignment="1" applyProtection="1">
      <alignment horizontal="left"/>
    </xf>
    <xf numFmtId="1" fontId="9" fillId="0" borderId="18" xfId="0" applyNumberFormat="1" applyFont="1" applyBorder="1" applyAlignment="1" applyProtection="1">
      <alignment horizontal="left"/>
    </xf>
    <xf numFmtId="1" fontId="9" fillId="0" borderId="11" xfId="0" applyNumberFormat="1" applyFont="1" applyBorder="1" applyAlignment="1" applyProtection="1">
      <alignment horizontal="left"/>
    </xf>
    <xf numFmtId="0" fontId="21" fillId="0" borderId="0" xfId="0" applyFont="1" applyFill="1" applyAlignment="1" applyProtection="1">
      <alignment horizontal="left" wrapText="1"/>
    </xf>
    <xf numFmtId="0" fontId="24" fillId="0" borderId="0" xfId="0" applyFont="1" applyAlignment="1" applyProtection="1">
      <alignment horizontal="center"/>
    </xf>
    <xf numFmtId="1" fontId="13" fillId="0" borderId="2" xfId="0" applyNumberFormat="1" applyFont="1" applyFill="1" applyBorder="1" applyAlignment="1" applyProtection="1">
      <alignment horizontal="center" vertical="center"/>
    </xf>
    <xf numFmtId="1" fontId="13" fillId="0" borderId="9" xfId="0" applyNumberFormat="1" applyFont="1" applyFill="1" applyBorder="1" applyAlignment="1" applyProtection="1">
      <alignment horizontal="center" vertical="center"/>
    </xf>
    <xf numFmtId="1" fontId="13" fillId="0" borderId="4" xfId="0" applyNumberFormat="1" applyFont="1" applyFill="1" applyBorder="1" applyAlignment="1" applyProtection="1">
      <alignment horizontal="center" vertical="center" wrapText="1"/>
    </xf>
    <xf numFmtId="1" fontId="13" fillId="0" borderId="5" xfId="0" applyNumberFormat="1" applyFont="1" applyFill="1" applyBorder="1" applyAlignment="1" applyProtection="1">
      <alignment horizontal="center" vertical="center" wrapText="1"/>
    </xf>
    <xf numFmtId="1" fontId="13" fillId="0" borderId="6" xfId="0" applyNumberFormat="1" applyFont="1" applyFill="1" applyBorder="1" applyAlignment="1" applyProtection="1">
      <alignment horizontal="center" vertical="center" wrapText="1"/>
    </xf>
    <xf numFmtId="1" fontId="13" fillId="0" borderId="7" xfId="0" applyNumberFormat="1" applyFont="1" applyFill="1" applyBorder="1" applyAlignment="1" applyProtection="1">
      <alignment horizontal="center" vertical="center" wrapText="1"/>
    </xf>
    <xf numFmtId="1" fontId="13" fillId="0" borderId="8" xfId="0" applyNumberFormat="1" applyFont="1" applyFill="1" applyBorder="1" applyAlignment="1" applyProtection="1">
      <alignment horizontal="center" vertical="center" wrapText="1"/>
    </xf>
    <xf numFmtId="1" fontId="13" fillId="0" borderId="3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/>
    </xf>
    <xf numFmtId="1" fontId="1" fillId="0" borderId="0" xfId="0" applyNumberFormat="1" applyFont="1" applyAlignment="1" applyProtection="1">
      <alignment horizontal="left" wrapText="1"/>
    </xf>
    <xf numFmtId="1" fontId="8" fillId="0" borderId="0" xfId="0" applyNumberFormat="1" applyFont="1" applyAlignment="1" applyProtection="1">
      <alignment horizontal="center"/>
    </xf>
    <xf numFmtId="1" fontId="10" fillId="0" borderId="0" xfId="0" applyNumberFormat="1" applyFont="1" applyAlignment="1" applyProtection="1">
      <alignment horizontal="center" wrapText="1"/>
    </xf>
  </cellXfs>
  <cellStyles count="2">
    <cellStyle name="Обычный" xfId="0" builtinId="0"/>
    <cellStyle name="Обычный 2 4 5 3" xfId="1" xr:uid="{75A43583-6E0D-4DBB-A0C3-7C7B7BB9F382}"/>
  </cellStyles>
  <dxfs count="1337">
    <dxf>
      <fill>
        <patternFill>
          <bgColor theme="7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theme="0"/>
      </font>
    </dxf>
    <dxf>
      <font>
        <color theme="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66CC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$CE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28575</xdr:colOff>
          <xdr:row>2</xdr:row>
          <xdr:rowOff>28575</xdr:rowOff>
        </xdr:from>
        <xdr:to>
          <xdr:col>99</xdr:col>
          <xdr:colOff>142875</xdr:colOff>
          <xdr:row>4</xdr:row>
          <xdr:rowOff>0</xdr:rowOff>
        </xdr:to>
        <xdr:sp macro="" textlink="">
          <xdr:nvSpPr>
            <xdr:cNvPr id="1052" name="Check Box 28" descr="Учитывать праздничные при подсчете отклонения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Учитывать праздничные при расчете отклонения</a:t>
              </a:r>
            </a:p>
          </xdr:txBody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CT75"/>
  <sheetViews>
    <sheetView tabSelected="1" view="pageBreakPreview" zoomScale="85" zoomScaleNormal="85" zoomScaleSheetLayoutView="8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M15" sqref="M15"/>
    </sheetView>
  </sheetViews>
  <sheetFormatPr defaultColWidth="9.140625" defaultRowHeight="15" outlineLevelRow="1" outlineLevelCol="1" x14ac:dyDescent="0.25"/>
  <cols>
    <col min="1" max="1" width="24.85546875" style="2" customWidth="1"/>
    <col min="2" max="2" width="5" style="2" customWidth="1"/>
    <col min="3" max="32" width="4.7109375" style="2" customWidth="1"/>
    <col min="33" max="33" width="5.85546875" style="2" customWidth="1"/>
    <col min="34" max="34" width="7.85546875" style="2" customWidth="1"/>
    <col min="35" max="35" width="5.85546875" style="2" customWidth="1"/>
    <col min="36" max="36" width="5" style="2" customWidth="1"/>
    <col min="37" max="37" width="7.42578125" style="2" customWidth="1"/>
    <col min="38" max="38" width="6.140625" style="2" customWidth="1"/>
    <col min="39" max="39" width="5.28515625" style="2" customWidth="1"/>
    <col min="40" max="40" width="10.7109375" style="2" customWidth="1" outlineLevel="1"/>
    <col min="41" max="42" width="7.140625" style="2" customWidth="1" outlineLevel="1"/>
    <col min="43" max="43" width="9.42578125" style="2" customWidth="1"/>
    <col min="44" max="44" width="12.85546875" style="2" customWidth="1"/>
    <col min="45" max="45" width="9.140625" style="2" hidden="1" customWidth="1" outlineLevel="1"/>
    <col min="46" max="46" width="13.7109375" style="2" hidden="1" customWidth="1" outlineLevel="1"/>
    <col min="47" max="47" width="10" style="2" hidden="1" customWidth="1" outlineLevel="1"/>
    <col min="48" max="77" width="9.140625" style="2" hidden="1" customWidth="1" outlineLevel="1"/>
    <col min="78" max="78" width="10.28515625" style="2" bestFit="1" customWidth="1" collapsed="1"/>
    <col min="79" max="79" width="10.28515625" style="2" bestFit="1" customWidth="1"/>
    <col min="80" max="80" width="9.140625" style="2"/>
    <col min="81" max="81" width="10" style="2" bestFit="1" customWidth="1"/>
    <col min="82" max="82" width="9.140625" style="2"/>
    <col min="83" max="84" width="9.140625" style="2" hidden="1" customWidth="1" outlineLevel="1"/>
    <col min="85" max="85" width="10.7109375" style="2" hidden="1" customWidth="1" outlineLevel="1"/>
    <col min="86" max="91" width="9.140625" style="2" hidden="1" customWidth="1" outlineLevel="1"/>
    <col min="92" max="92" width="14.28515625" style="2" hidden="1" customWidth="1" outlineLevel="1"/>
    <col min="93" max="97" width="9.140625" style="2" hidden="1" customWidth="1" outlineLevel="1"/>
    <col min="98" max="98" width="9.140625" style="2" collapsed="1"/>
    <col min="99" max="16384" width="9.140625" style="2"/>
  </cols>
  <sheetData>
    <row r="1" spans="1:98" ht="15" customHeight="1" x14ac:dyDescent="0.25">
      <c r="A1" s="72" t="s">
        <v>0</v>
      </c>
      <c r="B1" s="72"/>
      <c r="C1" s="72"/>
      <c r="D1" s="72"/>
      <c r="E1" s="73"/>
      <c r="F1" s="73"/>
      <c r="G1" s="74"/>
      <c r="H1" s="74"/>
      <c r="I1" s="74"/>
      <c r="J1" s="178"/>
      <c r="K1" s="206" t="str">
        <f ca="1">CR1</f>
        <v>ИМЯ ФАЙЛА ДОЛЖНО БЫТЬ АНАЛОГИЧНО ФИО РАБОТНИКА (ЯЧЕЙКА A11)!!! ПЕРЕИМЕНУЙТЕ ФАЙЛ!!!</v>
      </c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72" t="s">
        <v>1</v>
      </c>
      <c r="AF1" s="72"/>
      <c r="AG1" s="72"/>
      <c r="AH1" s="75"/>
      <c r="AI1" s="75"/>
      <c r="AJ1" s="75"/>
      <c r="AK1" s="76"/>
      <c r="AL1" s="76"/>
      <c r="AM1" s="172"/>
      <c r="AN1" s="248" t="str">
        <f>"Дата начала вахты переходящей в " &amp; РабГод-1 &amp;"г"</f>
        <v>Дата начала вахты переходящей в 2023г</v>
      </c>
      <c r="AO1" s="248"/>
      <c r="AP1" s="248"/>
      <c r="AQ1" s="248"/>
      <c r="AR1" s="248"/>
      <c r="BZ1" s="179">
        <v>1</v>
      </c>
      <c r="CA1" s="69"/>
      <c r="CE1" s="2" t="s">
        <v>99</v>
      </c>
      <c r="CF1" s="2" t="str">
        <f ca="1">MID(CELL("имяфайла"),FIND("[",CELL("имяфайла"))+1,FIND(".xlsm",CELL("имяфайла"))-FIND("[",CELL("имяфайла"))-1)</f>
        <v>2024 Новиков Юрий Сергеевич</v>
      </c>
      <c r="CQ1" s="177" t="s">
        <v>105</v>
      </c>
      <c r="CR1" s="2" t="str">
        <f ca="1">CONCATENATE(CR2,IF(CR3&lt;&gt;"",CHAR(10),""),CR3,IF(CR4&lt;&gt;"",CHAR(10),""),CR4,IF(CR5&lt;&gt;"",CHAR(10),""),CR5,IF(CR6&lt;&gt;"",CHAR(10),""),CR6,IF(CR7&lt;&gt;"",CHAR(10),""),CR7,IF(CR8&lt;&gt;"",CHAR(10),""),CR8,IF(CR9&lt;&gt;"",CHAR(10),""),CR9,IF(CR10&lt;&gt;"",CHAR(10),""),CR10,IF(CR11&lt;&gt;"",CHAR(10),""),CR11,IF(CR12&lt;&gt;"",CHAR(10),""),CR12,IF(CR13&lt;&gt;"",CHAR(10),""),CR13)</f>
        <v>ИМЯ ФАЙЛА ДОЛЖНО БЫТЬ АНАЛОГИЧНО ФИО РАБОТНИКА (ЯЧЕЙКА A11)!!! ПЕРЕИМЕНУЙТЕ ФАЙЛ!!!</v>
      </c>
    </row>
    <row r="2" spans="1:98" ht="15.75" customHeight="1" x14ac:dyDescent="0.25">
      <c r="A2" s="205" t="s">
        <v>2</v>
      </c>
      <c r="B2" s="205"/>
      <c r="C2" s="205"/>
      <c r="D2" s="205"/>
      <c r="E2" s="205"/>
      <c r="F2" s="205"/>
      <c r="G2" s="205"/>
      <c r="H2" s="205"/>
      <c r="I2" s="205"/>
      <c r="J2" s="205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79" t="s">
        <v>3</v>
      </c>
      <c r="AF2" s="80"/>
      <c r="AG2" s="80"/>
      <c r="AH2" s="80"/>
      <c r="AI2" s="80"/>
      <c r="AJ2" s="80"/>
      <c r="AK2" s="80"/>
      <c r="AL2" s="80"/>
      <c r="AM2" s="80"/>
      <c r="AN2" s="249" t="str">
        <f>"Кол-во выходных на переход вахте в " &amp; РабГод-1 &amp;"г"</f>
        <v>Кол-во выходных на переход вахте в 2023г</v>
      </c>
      <c r="AO2" s="249"/>
      <c r="AP2" s="249"/>
      <c r="AQ2" s="249"/>
      <c r="AR2" s="249"/>
      <c r="BZ2" s="175">
        <v>0</v>
      </c>
      <c r="CE2" s="2" t="b">
        <v>1</v>
      </c>
      <c r="CQ2" s="177" t="s">
        <v>106</v>
      </c>
      <c r="CR2" s="2" t="str">
        <f ca="1">IFERROR(IF(LEFT(A5,6)="ГРАФИК",IF(файл=A11,"","ИМЯ ФАЙЛА ДОЛЖНО БЫТЬ АНАЛОГИЧНО ФИО РАБОТНИКА (ЯЧЕЙКА A11)!!! ПЕРЕИМЕНУЙТЕ ФАЙЛ!!!"),IF(файл=A11&amp;" изменение №"&amp;AB5,"","ИМЯ ФАЙЛА ДОЛЖНО ИМЕТЬ ВИД: ФИО РАБОТНИКА (ЯЧЕЙКА A11) ИЗМЕНЕНИЕ № __!!! ПЕРЕИМЕНУЙТЕ ФАЙЛ!!!")),IF(LEFT(A5,6)="ГРАФИК","ИМЯ ФАЙЛА ДОЛЖНО БЫТЬ АНАЛОГИЧНО ФИО РАБОТНИКА (ЯЧЕЙКА A11)!!! ПЕРЕИМЕНУЙТЕ ФАЙЛ!!!","ИМЯ ФАЙЛА ДОЛЖНО ИМЕТЬ ВИД: ФИО РАБОТНИКА (ЯЧЕЙКА A11) ИЗМЕНЕНИЕ № __!!! ПЕРЕИМЕНУЙТЕ ФАЙЛ!!!"))</f>
        <v>ИМЯ ФАЙЛА ДОЛЖНО БЫТЬ АНАЛОГИЧНО ФИО РАБОТНИКА (ЯЧЕЙКА A11)!!! ПЕРЕИМЕНУЙТЕ ФАЙЛ!!!</v>
      </c>
      <c r="CT2" s="55"/>
    </row>
    <row r="3" spans="1:98" ht="29.45" customHeight="1" x14ac:dyDescent="0.25">
      <c r="A3" s="72" t="s">
        <v>4</v>
      </c>
      <c r="B3" s="72"/>
      <c r="C3" s="72"/>
      <c r="D3" s="72"/>
      <c r="E3" s="73"/>
      <c r="F3" s="68"/>
      <c r="G3" s="74"/>
      <c r="H3" s="74"/>
      <c r="I3" s="74"/>
      <c r="J3" s="74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72" t="s">
        <v>5</v>
      </c>
      <c r="AF3" s="74"/>
      <c r="AG3" s="74"/>
      <c r="AH3" s="82"/>
      <c r="AI3" s="82"/>
      <c r="AJ3" s="72"/>
      <c r="AK3" s="76"/>
      <c r="AL3" s="76"/>
      <c r="AM3" s="77"/>
      <c r="AN3" s="249" t="str">
        <f>"Дата окончания вахты, если крайняя вахта " &amp; РабГод-1 &amp;"г оканчивается менее чем за 4 дня до " &amp; TEXT(DATE(РабГод-1,12,31),"ДД.ММ.ГГГГ")</f>
        <v>Дата окончания вахты, если крайняя вахта 2023г оканчивается менее чем за 4 дня до 31.12.2023</v>
      </c>
      <c r="AO3" s="249"/>
      <c r="AP3" s="249"/>
      <c r="AQ3" s="249"/>
      <c r="AR3" s="249"/>
      <c r="BZ3" s="175"/>
      <c r="CQ3" s="177" t="s">
        <v>107</v>
      </c>
      <c r="CR3" s="2" t="str">
        <f>IF(BZ1="","УКАЖИТЕ ДАТУ НАЧАЛА ПЕРВОЙ ВАХТЫ ГОДА (ЯЧЕЙКА BZ1);","") &amp; IF(BZ2="", "УКАЖИТЕ КОЛИЧЕСТВО ВЫХОДНЫХ ПЕРЕХОДЯЩЕЙ ВАХТЫ В 2019Г (ЯЧЕЙКА BZ2);","")&amp; IF(AQ11="", "В ЯЧЕЙКУ AQ11 НЕОБХОДИМО ПОСТАВИТЬ 1","")</f>
        <v/>
      </c>
      <c r="CT3" s="55"/>
    </row>
    <row r="4" spans="1:98" ht="17.100000000000001" customHeight="1" x14ac:dyDescent="0.25">
      <c r="A4" s="72" t="str">
        <f ca="1">"''_____''______________ " &amp; YEAR(TODAY()) &amp; " г."</f>
        <v>''_____''______________ 2024 г.</v>
      </c>
      <c r="B4" s="72"/>
      <c r="C4" s="72"/>
      <c r="D4" s="72"/>
      <c r="E4" s="73"/>
      <c r="F4" s="68"/>
      <c r="G4" s="74"/>
      <c r="H4" s="74"/>
      <c r="I4" s="74"/>
      <c r="J4" s="74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72" t="str">
        <f ca="1">"''_____''______________ " &amp; YEAR(TODAY()) &amp; " г."</f>
        <v>''_____''______________ 2024 г.</v>
      </c>
      <c r="AF4" s="72"/>
      <c r="AG4" s="72"/>
      <c r="AH4" s="72"/>
      <c r="AI4" s="72"/>
      <c r="AJ4" s="72"/>
      <c r="AK4" s="76"/>
      <c r="AL4" s="76"/>
      <c r="AM4" s="77"/>
      <c r="AN4" s="249" t="str">
        <f>"Остаток отпуска на " &amp; TEXT(DATE(РабГод-1,12,31),"ДД.ММ.ГГГГ")</f>
        <v>Остаток отпуска на 31.12.2023</v>
      </c>
      <c r="AO4" s="249"/>
      <c r="AP4" s="249"/>
      <c r="AQ4" s="249"/>
      <c r="AR4" s="249"/>
      <c r="BZ4" s="176">
        <v>4</v>
      </c>
      <c r="CQ4" s="177" t="s">
        <v>108</v>
      </c>
      <c r="CR4" s="2" t="str">
        <f>IF(OR(BZ4=777,AND(AR43="",CR8="")),"", UPPER("Количесво дней предоставленного отпуска больше фактического остатка. См " &amp;CN14))</f>
        <v/>
      </c>
      <c r="CT4" s="55"/>
    </row>
    <row r="5" spans="1:98" ht="22.5" customHeight="1" x14ac:dyDescent="0.25">
      <c r="A5" s="209" t="s">
        <v>75</v>
      </c>
      <c r="B5" s="209"/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209"/>
      <c r="AB5" s="189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50" t="s">
        <v>104</v>
      </c>
      <c r="AO5" s="251"/>
      <c r="AP5" s="251"/>
      <c r="AQ5" s="251"/>
      <c r="AR5" s="252"/>
      <c r="BZ5" s="176">
        <v>40</v>
      </c>
      <c r="CQ5" s="177" t="s">
        <v>109</v>
      </c>
      <c r="CR5" s="2" t="str">
        <f ca="1">IFERROR(IF(CE2=TRUE,IF(OR(AQ45&gt;0,AP45&lt;0),"НЕ СОБЛЮДАЕТСЯ ИНДИВИДУАЛЬНАЯ НОРМА РАБОЧЕГО ВРЕМЕНИ СОТРУДНИКА (ЯЧЕЙКА AQ45)!!!!!",""),IF(AP45&lt;&gt;0,"НЕ СОБЛЮДАЕТСЯ ИНДИВИДУАЛЬНАЯ НОРМА РАБОЧЕГО ВРЕМЕНИ СОТРУДНИКА (ЯЧЕЙКА AP45)!!!!!","")),"")</f>
        <v/>
      </c>
      <c r="CT5" s="55"/>
    </row>
    <row r="6" spans="1:98" ht="18" x14ac:dyDescent="0.25">
      <c r="A6" s="214" t="s">
        <v>76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64"/>
      <c r="AO6" s="3"/>
      <c r="AP6" s="3"/>
      <c r="AQ6" s="1"/>
      <c r="CQ6" s="177" t="s">
        <v>110</v>
      </c>
      <c r="CR6" s="2" t="str">
        <f>IF(OR(AO11="М",AO11="Ж",AO11=35),"","ВЫБЕРИТЕ ПОЛ СОРУДНИКА (ЯЕЙКА AO11)!!!!!")</f>
        <v/>
      </c>
      <c r="CT6" s="55"/>
    </row>
    <row r="7" spans="1:98" ht="35.25" customHeight="1" x14ac:dyDescent="0.25">
      <c r="A7" s="213" t="s">
        <v>123</v>
      </c>
      <c r="B7" s="213"/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64"/>
      <c r="AO7" s="3"/>
      <c r="AP7" s="3"/>
      <c r="AQ7" s="1"/>
      <c r="CL7" s="17"/>
      <c r="CQ7" s="177" t="s">
        <v>111</v>
      </c>
      <c r="CR7" s="2" t="str">
        <f ca="1">IF(CF45=0,"","НА ПРАЗДНИЧНЫЙ ДЕНЬ ЗАПЛАНИРОВАН ОТПУСК!!!")</f>
        <v/>
      </c>
      <c r="CT7" s="55"/>
    </row>
    <row r="8" spans="1:98" ht="11.1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219" t="s">
        <v>8</v>
      </c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64"/>
      <c r="AO8" s="3"/>
      <c r="AP8" s="3"/>
      <c r="AQ8" s="1"/>
      <c r="CI8" s="2" t="str">
        <f>IFERROR(IF(AND(BZ4&lt;&gt;777,OR(BZ4="",BZ5="")),"НЕ ЗАПОЛНЕННЫ ДАННЫЕ ПО ОСТАТКАМ И ПРОДОЛЖИТЕЛЬНОСТИ ОТПУСКОВ (ЯЧЕЙКИ BZ4, BZ5)",""),"НЕ ЗАПОЛНЕННЫ ДАННЫЕ ПО ОСТАТКАМ И ПРОДОЛЖИТЕЛЬНОСТИ ОТПУСКОВ (ЯЧЕЙКИ BZ4, BZ5)")</f>
        <v/>
      </c>
      <c r="CQ8" s="177" t="s">
        <v>113</v>
      </c>
      <c r="CT8" s="55"/>
    </row>
    <row r="9" spans="1:98" ht="15.75" x14ac:dyDescent="0.25">
      <c r="A9" s="215" t="str">
        <f>"на " &amp; РабГод &amp; " год"</f>
        <v>на 2024 год</v>
      </c>
      <c r="B9" s="215"/>
      <c r="C9" s="215"/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64"/>
      <c r="AO9" s="3"/>
      <c r="AP9" s="3"/>
      <c r="AQ9" s="1"/>
      <c r="CQ9" s="177" t="s">
        <v>112</v>
      </c>
      <c r="CT9" s="55"/>
    </row>
    <row r="10" spans="1:98" ht="5.25" customHeight="1" x14ac:dyDescent="0.2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64"/>
      <c r="AO10" s="3"/>
      <c r="AP10" s="3"/>
      <c r="AQ10" s="1"/>
      <c r="CQ10" s="177" t="s">
        <v>112</v>
      </c>
      <c r="CT10" s="55"/>
    </row>
    <row r="11" spans="1:98" ht="18.75" x14ac:dyDescent="0.3">
      <c r="A11" s="220" t="s">
        <v>124</v>
      </c>
      <c r="B11" s="220"/>
      <c r="C11" s="220"/>
      <c r="D11" s="220"/>
      <c r="E11" s="220"/>
      <c r="F11" s="220"/>
      <c r="G11" s="5"/>
      <c r="H11" s="5"/>
      <c r="I11" s="5"/>
      <c r="J11" s="220" t="s">
        <v>125</v>
      </c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  <c r="AC11" s="220"/>
      <c r="AD11" s="220"/>
      <c r="AE11" s="220"/>
      <c r="AF11" s="220"/>
      <c r="AG11" s="220"/>
      <c r="AH11" s="220"/>
      <c r="AI11" s="220"/>
      <c r="AJ11" s="220"/>
      <c r="AK11" s="220"/>
      <c r="AL11" s="7"/>
      <c r="AM11" s="7"/>
      <c r="AN11" s="7" t="s">
        <v>73</v>
      </c>
      <c r="AO11" s="71" t="s">
        <v>95</v>
      </c>
      <c r="AP11" s="170" t="s">
        <v>97</v>
      </c>
      <c r="AQ11" s="7">
        <v>1</v>
      </c>
      <c r="CQ11" s="177" t="s">
        <v>112</v>
      </c>
      <c r="CT11" s="55"/>
    </row>
    <row r="12" spans="1:98" ht="15.75" customHeight="1" x14ac:dyDescent="0.25">
      <c r="A12" s="56" t="s">
        <v>9</v>
      </c>
      <c r="B12" s="56"/>
      <c r="C12" s="56"/>
      <c r="D12" s="56"/>
      <c r="E12" s="56"/>
      <c r="F12" s="56"/>
      <c r="G12" s="57"/>
      <c r="H12" s="57"/>
      <c r="I12" s="57"/>
      <c r="J12" s="208" t="s">
        <v>10</v>
      </c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5"/>
      <c r="AF12" s="5"/>
      <c r="AG12" s="6"/>
      <c r="AH12" s="5"/>
      <c r="AI12" s="5"/>
      <c r="AJ12" s="5"/>
      <c r="AK12" s="7"/>
      <c r="AL12" s="7"/>
      <c r="AM12" s="7"/>
      <c r="AN12" s="1"/>
      <c r="AO12" s="1"/>
      <c r="AP12" s="1"/>
      <c r="AQ12" s="1"/>
      <c r="CQ12" s="177" t="s">
        <v>112</v>
      </c>
      <c r="CT12" s="55"/>
    </row>
    <row r="13" spans="1:98" ht="15" customHeight="1" x14ac:dyDescent="0.25">
      <c r="A13" s="216" t="s">
        <v>11</v>
      </c>
      <c r="B13" s="210">
        <v>1</v>
      </c>
      <c r="C13" s="210">
        <v>2</v>
      </c>
      <c r="D13" s="210">
        <v>3</v>
      </c>
      <c r="E13" s="210">
        <v>4</v>
      </c>
      <c r="F13" s="210">
        <v>5</v>
      </c>
      <c r="G13" s="210">
        <v>6</v>
      </c>
      <c r="H13" s="210">
        <v>7</v>
      </c>
      <c r="I13" s="210">
        <v>8</v>
      </c>
      <c r="J13" s="210">
        <v>9</v>
      </c>
      <c r="K13" s="210">
        <v>10</v>
      </c>
      <c r="L13" s="210">
        <v>11</v>
      </c>
      <c r="M13" s="210">
        <v>12</v>
      </c>
      <c r="N13" s="210">
        <v>13</v>
      </c>
      <c r="O13" s="210">
        <v>14</v>
      </c>
      <c r="P13" s="210">
        <v>15</v>
      </c>
      <c r="Q13" s="210">
        <v>16</v>
      </c>
      <c r="R13" s="210">
        <v>17</v>
      </c>
      <c r="S13" s="210">
        <v>18</v>
      </c>
      <c r="T13" s="210">
        <v>19</v>
      </c>
      <c r="U13" s="210">
        <v>20</v>
      </c>
      <c r="V13" s="210">
        <v>21</v>
      </c>
      <c r="W13" s="210">
        <v>22</v>
      </c>
      <c r="X13" s="210">
        <v>23</v>
      </c>
      <c r="Y13" s="210">
        <v>24</v>
      </c>
      <c r="Z13" s="210">
        <v>25</v>
      </c>
      <c r="AA13" s="210">
        <v>26</v>
      </c>
      <c r="AB13" s="210">
        <v>27</v>
      </c>
      <c r="AC13" s="210">
        <v>28</v>
      </c>
      <c r="AD13" s="210">
        <v>29</v>
      </c>
      <c r="AE13" s="210">
        <v>30</v>
      </c>
      <c r="AF13" s="210">
        <v>31</v>
      </c>
      <c r="AG13" s="212" t="s">
        <v>12</v>
      </c>
      <c r="AH13" s="212"/>
      <c r="AI13" s="212"/>
      <c r="AJ13" s="212"/>
      <c r="AK13" s="237" t="s">
        <v>13</v>
      </c>
      <c r="AL13" s="238"/>
      <c r="AM13" s="239"/>
      <c r="AN13" s="240" t="s">
        <v>14</v>
      </c>
      <c r="AO13" s="241"/>
      <c r="AP13" s="241"/>
      <c r="AU13" s="210">
        <v>1</v>
      </c>
      <c r="AV13" s="210">
        <v>2</v>
      </c>
      <c r="AW13" s="210">
        <v>3</v>
      </c>
      <c r="AX13" s="210">
        <v>4</v>
      </c>
      <c r="AY13" s="210">
        <v>5</v>
      </c>
      <c r="AZ13" s="210">
        <v>6</v>
      </c>
      <c r="BA13" s="210">
        <v>7</v>
      </c>
      <c r="BB13" s="210">
        <v>8</v>
      </c>
      <c r="BC13" s="210">
        <v>9</v>
      </c>
      <c r="BD13" s="210">
        <v>10</v>
      </c>
      <c r="BE13" s="210">
        <v>11</v>
      </c>
      <c r="BF13" s="210">
        <v>12</v>
      </c>
      <c r="BG13" s="210">
        <v>13</v>
      </c>
      <c r="BH13" s="210">
        <v>14</v>
      </c>
      <c r="BI13" s="210">
        <v>15</v>
      </c>
      <c r="BJ13" s="210">
        <v>16</v>
      </c>
      <c r="BK13" s="210">
        <v>17</v>
      </c>
      <c r="BL13" s="210">
        <v>18</v>
      </c>
      <c r="BM13" s="210">
        <v>19</v>
      </c>
      <c r="BN13" s="210">
        <v>20</v>
      </c>
      <c r="BO13" s="210">
        <v>21</v>
      </c>
      <c r="BP13" s="210">
        <v>22</v>
      </c>
      <c r="BQ13" s="210">
        <v>23</v>
      </c>
      <c r="BR13" s="210">
        <v>24</v>
      </c>
      <c r="BS13" s="210">
        <v>25</v>
      </c>
      <c r="BT13" s="210">
        <v>26</v>
      </c>
      <c r="BU13" s="210">
        <v>27</v>
      </c>
      <c r="BV13" s="210">
        <v>28</v>
      </c>
      <c r="BW13" s="210">
        <v>29</v>
      </c>
      <c r="BX13" s="210">
        <v>30</v>
      </c>
      <c r="BY13" s="210">
        <v>31</v>
      </c>
      <c r="CG13" s="207"/>
      <c r="CH13" s="207"/>
      <c r="CI13" s="207"/>
      <c r="CJ13" s="207"/>
      <c r="CK13" s="207"/>
      <c r="CL13" s="207"/>
      <c r="CQ13" s="177" t="s">
        <v>112</v>
      </c>
      <c r="CT13" s="55"/>
    </row>
    <row r="14" spans="1:98" ht="80.650000000000006" customHeight="1" x14ac:dyDescent="0.25">
      <c r="A14" s="217"/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8" t="s">
        <v>15</v>
      </c>
      <c r="AH14" s="9" t="s">
        <v>16</v>
      </c>
      <c r="AI14" s="10" t="s">
        <v>17</v>
      </c>
      <c r="AJ14" s="10" t="s">
        <v>18</v>
      </c>
      <c r="AK14" s="11" t="s">
        <v>19</v>
      </c>
      <c r="AL14" s="12" t="s">
        <v>20</v>
      </c>
      <c r="AM14" s="59" t="s">
        <v>63</v>
      </c>
      <c r="AN14" s="11" t="s">
        <v>21</v>
      </c>
      <c r="AO14" s="9" t="s">
        <v>22</v>
      </c>
      <c r="AP14" s="9" t="s">
        <v>23</v>
      </c>
      <c r="AQ14" s="11" t="s">
        <v>114</v>
      </c>
      <c r="AR14" s="182" t="s">
        <v>117</v>
      </c>
      <c r="AS14" s="13">
        <f>SUM(AS15:AS42)</f>
        <v>0</v>
      </c>
      <c r="AU14" s="211"/>
      <c r="AV14" s="211"/>
      <c r="AW14" s="211"/>
      <c r="AX14" s="211"/>
      <c r="AY14" s="211"/>
      <c r="AZ14" s="211"/>
      <c r="BA14" s="211"/>
      <c r="BB14" s="211"/>
      <c r="BC14" s="211"/>
      <c r="BD14" s="211"/>
      <c r="BE14" s="211"/>
      <c r="BF14" s="211"/>
      <c r="BG14" s="211"/>
      <c r="BH14" s="211"/>
      <c r="BI14" s="211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182" t="s">
        <v>121</v>
      </c>
      <c r="CF14" s="171" t="s">
        <v>98</v>
      </c>
      <c r="CG14" s="173"/>
      <c r="CH14" s="173"/>
      <c r="CI14" s="173"/>
      <c r="CJ14" s="173"/>
      <c r="CK14" s="173"/>
      <c r="CL14" s="173"/>
      <c r="CM14" s="2" t="s">
        <v>103</v>
      </c>
      <c r="CN14" s="173" t="e">
        <f>TEXT(DATE(2023,MONTH(DATEVALUE(1&amp;BZ43))-1,1),"ММММ")</f>
        <v>#VALUE!</v>
      </c>
      <c r="CO14" s="173"/>
      <c r="CP14" s="173"/>
      <c r="CQ14" s="177"/>
      <c r="CR14" s="173"/>
      <c r="CS14" s="173"/>
      <c r="CT14" s="55"/>
    </row>
    <row r="15" spans="1:98" s="14" customFormat="1" ht="14.65" customHeight="1" x14ac:dyDescent="0.25">
      <c r="A15" s="221" t="s">
        <v>24</v>
      </c>
      <c r="B15" s="193" t="s">
        <v>131</v>
      </c>
      <c r="C15" s="193" t="s">
        <v>131</v>
      </c>
      <c r="D15" s="193" t="s">
        <v>131</v>
      </c>
      <c r="E15" s="193" t="s">
        <v>131</v>
      </c>
      <c r="F15" s="193" t="s">
        <v>131</v>
      </c>
      <c r="G15" s="193" t="s">
        <v>131</v>
      </c>
      <c r="H15" s="193" t="s">
        <v>131</v>
      </c>
      <c r="I15" s="193" t="s">
        <v>131</v>
      </c>
      <c r="J15" s="193" t="s">
        <v>131</v>
      </c>
      <c r="K15" s="193" t="s">
        <v>131</v>
      </c>
      <c r="L15" s="193" t="s">
        <v>131</v>
      </c>
      <c r="M15" s="193" t="s">
        <v>131</v>
      </c>
      <c r="N15" s="193" t="s">
        <v>131</v>
      </c>
      <c r="O15" s="193" t="s">
        <v>131</v>
      </c>
      <c r="P15" s="193" t="s">
        <v>131</v>
      </c>
      <c r="Q15" s="193" t="s">
        <v>131</v>
      </c>
      <c r="R15" s="193" t="s">
        <v>131</v>
      </c>
      <c r="S15" s="193" t="s">
        <v>131</v>
      </c>
      <c r="T15" s="193" t="s">
        <v>131</v>
      </c>
      <c r="U15" s="193" t="s">
        <v>131</v>
      </c>
      <c r="V15" s="193" t="s">
        <v>131</v>
      </c>
      <c r="W15" s="193" t="s">
        <v>131</v>
      </c>
      <c r="X15" s="193" t="s">
        <v>131</v>
      </c>
      <c r="Y15" s="192" t="s">
        <v>126</v>
      </c>
      <c r="Z15" s="192" t="s">
        <v>127</v>
      </c>
      <c r="AA15" s="192" t="s">
        <v>127</v>
      </c>
      <c r="AB15" s="192" t="s">
        <v>127</v>
      </c>
      <c r="AC15" s="192" t="s">
        <v>127</v>
      </c>
      <c r="AD15" s="192" t="s">
        <v>127</v>
      </c>
      <c r="AE15" s="192" t="s">
        <v>127</v>
      </c>
      <c r="AF15" s="192" t="s">
        <v>127</v>
      </c>
      <c r="AG15" s="223">
        <f>COUNTIF(AU15:BY15,"&gt;0")</f>
        <v>8</v>
      </c>
      <c r="AH15" s="225">
        <f>SUM(AU15:BY15)</f>
        <v>81</v>
      </c>
      <c r="AI15" s="227">
        <f>SUM(AU16:BY16)</f>
        <v>51</v>
      </c>
      <c r="AJ15" s="229">
        <f ca="1">SUMIFS(AU15:BY15,B16:AF16,"ПР")</f>
        <v>0</v>
      </c>
      <c r="AK15" s="223">
        <f>COUNTIF(B15:AF15,"В")+COUNTIF(B15:AF15,"ДП")</f>
        <v>23</v>
      </c>
      <c r="AL15" s="227">
        <f>COUNTIF(B15:AF15,"ОТ")+COUNTIF(B15:AF15,"У")+COUNTIF(B15:AF15,"ОЖ")</f>
        <v>0</v>
      </c>
      <c r="AM15" s="229">
        <f>SUMIF(B15:AF15,"=ОТ",B16:AF16)+SUMIF(B15:AF15,"=У",B16:AF16)+SUMIF(B15:AF15,"=ОЖ",B16:AF16)</f>
        <v>0</v>
      </c>
      <c r="AN15" s="231">
        <f ca="1">SUM(B16:AF16)</f>
        <v>136</v>
      </c>
      <c r="AO15" s="233">
        <f ca="1">SUM(B16:AF16)-SUMIFS(B16:AF16,B15:AF15,"ОТ")-SUMIFS(B16:AF16,B15:AF15,"")-SUMIFS(B16:AF16,B15:AF15,"У")-SUMIFS(B16:AF16,B15:AF15,"ОЖ")-SUMIFS(B16:AF16,B15:AF15,"Б")</f>
        <v>136</v>
      </c>
      <c r="AP15" s="235">
        <f ca="1">AH15-AO15</f>
        <v>-55</v>
      </c>
      <c r="AQ15" s="242">
        <f ca="1">AP15-AJ15</f>
        <v>-55</v>
      </c>
      <c r="AR15" s="203">
        <f>BZ4</f>
        <v>4</v>
      </c>
      <c r="AS15" s="15">
        <f>COUNTIF(B15:AF15,0)+COUNTIF(B15:AF15,"")+COUNTIF(B15:AF15," ")+COUNTIF(B15:AF15,"  ")</f>
        <v>0</v>
      </c>
      <c r="AT15" s="16" t="s">
        <v>25</v>
      </c>
      <c r="AU15" s="14" t="str">
        <f>IF(ISERR(SEARCH("/",B15,1))=FALSE,VALUE(LEFT(B15,SEARCH("/",B15,1)-1)),IF(ISNUMBER(IFERROR(VALUE(B15),B15)),VALUE(B15),IF(OR(B15="х",B15="x"),"",B15)))</f>
        <v>В</v>
      </c>
      <c r="AV15" s="14" t="str">
        <f t="shared" ref="AV15:BY15" si="0">IF(ISERR(SEARCH("/",C15,1))=FALSE,VALUE(LEFT(C15,SEARCH("/",C15,1)-1)),IF(ISNUMBER(IFERROR(VALUE(C15),C15)),VALUE(C15),IF(OR(C15="х",C15="x"),"",C15)))</f>
        <v>В</v>
      </c>
      <c r="AW15" s="14" t="str">
        <f t="shared" si="0"/>
        <v>В</v>
      </c>
      <c r="AX15" s="14" t="str">
        <f t="shared" si="0"/>
        <v>В</v>
      </c>
      <c r="AY15" s="14" t="str">
        <f t="shared" si="0"/>
        <v>В</v>
      </c>
      <c r="AZ15" s="14" t="str">
        <f t="shared" si="0"/>
        <v>В</v>
      </c>
      <c r="BA15" s="14" t="str">
        <f t="shared" si="0"/>
        <v>В</v>
      </c>
      <c r="BB15" s="14" t="str">
        <f t="shared" si="0"/>
        <v>В</v>
      </c>
      <c r="BC15" s="14" t="str">
        <f t="shared" si="0"/>
        <v>В</v>
      </c>
      <c r="BD15" s="14" t="str">
        <f t="shared" si="0"/>
        <v>В</v>
      </c>
      <c r="BE15" s="14" t="str">
        <f t="shared" si="0"/>
        <v>В</v>
      </c>
      <c r="BF15" s="14" t="str">
        <f t="shared" si="0"/>
        <v>В</v>
      </c>
      <c r="BG15" s="14" t="str">
        <f t="shared" si="0"/>
        <v>В</v>
      </c>
      <c r="BH15" s="14" t="str">
        <f t="shared" si="0"/>
        <v>В</v>
      </c>
      <c r="BI15" s="14" t="str">
        <f t="shared" si="0"/>
        <v>В</v>
      </c>
      <c r="BJ15" s="14" t="str">
        <f t="shared" si="0"/>
        <v>В</v>
      </c>
      <c r="BK15" s="14" t="str">
        <f t="shared" si="0"/>
        <v>В</v>
      </c>
      <c r="BL15" s="14" t="str">
        <f t="shared" si="0"/>
        <v>В</v>
      </c>
      <c r="BM15" s="14" t="str">
        <f t="shared" si="0"/>
        <v>В</v>
      </c>
      <c r="BN15" s="14" t="str">
        <f t="shared" si="0"/>
        <v>В</v>
      </c>
      <c r="BO15" s="14" t="str">
        <f t="shared" si="0"/>
        <v>В</v>
      </c>
      <c r="BP15" s="14" t="str">
        <f t="shared" si="0"/>
        <v>В</v>
      </c>
      <c r="BQ15" s="14" t="str">
        <f t="shared" si="0"/>
        <v>В</v>
      </c>
      <c r="BR15" s="14">
        <f t="shared" si="0"/>
        <v>4</v>
      </c>
      <c r="BS15" s="14">
        <f t="shared" si="0"/>
        <v>11</v>
      </c>
      <c r="BT15" s="14">
        <f t="shared" si="0"/>
        <v>11</v>
      </c>
      <c r="BU15" s="14">
        <f t="shared" si="0"/>
        <v>11</v>
      </c>
      <c r="BV15" s="14">
        <f t="shared" si="0"/>
        <v>11</v>
      </c>
      <c r="BW15" s="14">
        <f t="shared" si="0"/>
        <v>11</v>
      </c>
      <c r="BX15" s="14">
        <f t="shared" si="0"/>
        <v>11</v>
      </c>
      <c r="BY15" s="14">
        <f t="shared" si="0"/>
        <v>11</v>
      </c>
      <c r="BZ15" s="203">
        <f>AR15-AL15</f>
        <v>4</v>
      </c>
      <c r="CF15" s="196">
        <f>COUNTIFS(B15:AF15,"ОТ",B16:AF16,"ПР")</f>
        <v>0</v>
      </c>
      <c r="CG15" s="174"/>
      <c r="CM15" s="14">
        <v>1</v>
      </c>
      <c r="CT15" s="180"/>
    </row>
    <row r="16" spans="1:98" ht="15" hidden="1" customHeight="1" outlineLevel="1" x14ac:dyDescent="0.25">
      <c r="A16" s="222"/>
      <c r="B16" s="66" t="str">
        <f ca="1">IFERROR((OFFSET(Баланс!$B$15,График!$AQ16+MATCH(График!$AO$11,Баланс!$AR$15:$AR$17,0)-1,График!B$13-1))*($AQ$11),(OFFSET(Баланс!$B$15,График!$AQ16+MATCH(График!$AO$11,Баланс!$AR$15:$AR$17,0)-1,График!B$13-1)))</f>
        <v>ПР</v>
      </c>
      <c r="C16" s="66" t="str">
        <f ca="1">IFERROR((OFFSET(Баланс!$B$15,График!$AQ16+MATCH(График!$AO$11,Баланс!$AR$15:$AR$17,0)-1,График!C$13-1))*($AQ$11),(OFFSET(Баланс!$B$15,График!$AQ16+MATCH(График!$AO$11,Баланс!$AR$15:$AR$17,0)-1,График!C$13-1)))</f>
        <v>ПР</v>
      </c>
      <c r="D16" s="66" t="str">
        <f ca="1">IFERROR((OFFSET(Баланс!$B$15,График!$AQ16+MATCH(График!$AO$11,Баланс!$AR$15:$AR$17,0)-1,График!D$13-1))*($AQ$11),(OFFSET(Баланс!$B$15,График!$AQ16+MATCH(График!$AO$11,Баланс!$AR$15:$AR$17,0)-1,График!D$13-1)))</f>
        <v>ПР</v>
      </c>
      <c r="E16" s="66" t="str">
        <f ca="1">IFERROR((OFFSET(Баланс!$B$15,График!$AQ16+MATCH(График!$AO$11,Баланс!$AR$15:$AR$17,0)-1,График!E$13-1))*($AQ$11),(OFFSET(Баланс!$B$15,График!$AQ16+MATCH(График!$AO$11,Баланс!$AR$15:$AR$17,0)-1,График!E$13-1)))</f>
        <v>ПР</v>
      </c>
      <c r="F16" s="66" t="str">
        <f ca="1">IFERROR((OFFSET(Баланс!$B$15,График!$AQ16+MATCH(График!$AO$11,Баланс!$AR$15:$AR$17,0)-1,График!F$13-1))*($AQ$11),(OFFSET(Баланс!$B$15,График!$AQ16+MATCH(График!$AO$11,Баланс!$AR$15:$AR$17,0)-1,График!F$13-1)))</f>
        <v>ПР</v>
      </c>
      <c r="G16" s="66" t="str">
        <f ca="1">IFERROR((OFFSET(Баланс!$B$15,График!$AQ16+MATCH(График!$AO$11,Баланс!$AR$15:$AR$17,0)-1,График!G$13-1))*($AQ$11),(OFFSET(Баланс!$B$15,График!$AQ16+MATCH(График!$AO$11,Баланс!$AR$15:$AR$17,0)-1,График!G$13-1)))</f>
        <v>ПР</v>
      </c>
      <c r="H16" s="66" t="str">
        <f ca="1">IFERROR((OFFSET(Баланс!$B$15,График!$AQ16+MATCH(График!$AO$11,Баланс!$AR$15:$AR$17,0)-1,График!H$13-1))*($AQ$11),(OFFSET(Баланс!$B$15,График!$AQ16+MATCH(График!$AO$11,Баланс!$AR$15:$AR$17,0)-1,График!H$13-1)))</f>
        <v>ПР</v>
      </c>
      <c r="I16" s="66" t="str">
        <f ca="1">IFERROR((OFFSET(Баланс!$B$15,График!$AQ16+MATCH(График!$AO$11,Баланс!$AR$15:$AR$17,0)-1,График!I$13-1))*($AQ$11),(OFFSET(Баланс!$B$15,График!$AQ16+MATCH(График!$AO$11,Баланс!$AR$15:$AR$17,0)-1,График!I$13-1)))</f>
        <v>ПР</v>
      </c>
      <c r="J16" s="66">
        <f ca="1">IFERROR((OFFSET(Баланс!$B$15,График!$AQ16+MATCH(График!$AO$11,Баланс!$AR$15:$AR$17,0)-1,График!J$13-1))*($AQ$11),(OFFSET(Баланс!$B$15,График!$AQ16+MATCH(График!$AO$11,Баланс!$AR$15:$AR$17,0)-1,График!J$13-1)))</f>
        <v>8</v>
      </c>
      <c r="K16" s="66">
        <f ca="1">IFERROR((OFFSET(Баланс!$B$15,График!$AQ16+MATCH(График!$AO$11,Баланс!$AR$15:$AR$17,0)-1,График!K$13-1))*($AQ$11),(OFFSET(Баланс!$B$15,График!$AQ16+MATCH(График!$AO$11,Баланс!$AR$15:$AR$17,0)-1,График!K$13-1)))</f>
        <v>8</v>
      </c>
      <c r="L16" s="66">
        <f ca="1">IFERROR((OFFSET(Баланс!$B$15,График!$AQ16+MATCH(График!$AO$11,Баланс!$AR$15:$AR$17,0)-1,График!L$13-1))*($AQ$11),(OFFSET(Баланс!$B$15,График!$AQ16+MATCH(График!$AO$11,Баланс!$AR$15:$AR$17,0)-1,График!L$13-1)))</f>
        <v>8</v>
      </c>
      <c r="M16" s="66">
        <f ca="1">IFERROR((OFFSET(Баланс!$B$15,График!$AQ16+MATCH(График!$AO$11,Баланс!$AR$15:$AR$17,0)-1,График!M$13-1))*($AQ$11),(OFFSET(Баланс!$B$15,График!$AQ16+MATCH(График!$AO$11,Баланс!$AR$15:$AR$17,0)-1,График!M$13-1)))</f>
        <v>8</v>
      </c>
      <c r="N16" s="66">
        <f ca="1">IFERROR((OFFSET(Баланс!$B$15,График!$AQ16+MATCH(График!$AO$11,Баланс!$AR$15:$AR$17,0)-1,График!N$13-1))*($AQ$11),(OFFSET(Баланс!$B$15,График!$AQ16+MATCH(График!$AO$11,Баланс!$AR$15:$AR$17,0)-1,График!N$13-1)))</f>
        <v>0</v>
      </c>
      <c r="O16" s="66">
        <f ca="1">IFERROR((OFFSET(Баланс!$B$15,График!$AQ16+MATCH(График!$AO$11,Баланс!$AR$15:$AR$17,0)-1,График!O$13-1))*($AQ$11),(OFFSET(Баланс!$B$15,График!$AQ16+MATCH(График!$AO$11,Баланс!$AR$15:$AR$17,0)-1,График!O$13-1)))</f>
        <v>0</v>
      </c>
      <c r="P16" s="66">
        <f ca="1">IFERROR((OFFSET(Баланс!$B$15,График!$AQ16+MATCH(График!$AO$11,Баланс!$AR$15:$AR$17,0)-1,График!P$13-1))*($AQ$11),(OFFSET(Баланс!$B$15,График!$AQ16+MATCH(График!$AO$11,Баланс!$AR$15:$AR$17,0)-1,График!P$13-1)))</f>
        <v>8</v>
      </c>
      <c r="Q16" s="66">
        <f ca="1">IFERROR((OFFSET(Баланс!$B$15,График!$AQ16+MATCH(График!$AO$11,Баланс!$AR$15:$AR$17,0)-1,График!Q$13-1))*($AQ$11),(OFFSET(Баланс!$B$15,График!$AQ16+MATCH(График!$AO$11,Баланс!$AR$15:$AR$17,0)-1,График!Q$13-1)))</f>
        <v>8</v>
      </c>
      <c r="R16" s="66">
        <f ca="1">IFERROR((OFFSET(Баланс!$B$15,График!$AQ16+MATCH(График!$AO$11,Баланс!$AR$15:$AR$17,0)-1,График!R$13-1))*($AQ$11),(OFFSET(Баланс!$B$15,График!$AQ16+MATCH(График!$AO$11,Баланс!$AR$15:$AR$17,0)-1,График!R$13-1)))</f>
        <v>8</v>
      </c>
      <c r="S16" s="66">
        <f ca="1">IFERROR((OFFSET(Баланс!$B$15,График!$AQ16+MATCH(График!$AO$11,Баланс!$AR$15:$AR$17,0)-1,График!S$13-1))*($AQ$11),(OFFSET(Баланс!$B$15,График!$AQ16+MATCH(График!$AO$11,Баланс!$AR$15:$AR$17,0)-1,График!S$13-1)))</f>
        <v>8</v>
      </c>
      <c r="T16" s="66">
        <f ca="1">IFERROR((OFFSET(Баланс!$B$15,График!$AQ16+MATCH(График!$AO$11,Баланс!$AR$15:$AR$17,0)-1,График!T$13-1))*($AQ$11),(OFFSET(Баланс!$B$15,График!$AQ16+MATCH(График!$AO$11,Баланс!$AR$15:$AR$17,0)-1,График!T$13-1)))</f>
        <v>8</v>
      </c>
      <c r="U16" s="66">
        <f ca="1">IFERROR((OFFSET(Баланс!$B$15,График!$AQ16+MATCH(График!$AO$11,Баланс!$AR$15:$AR$17,0)-1,График!U$13-1))*($AQ$11),(OFFSET(Баланс!$B$15,График!$AQ16+MATCH(График!$AO$11,Баланс!$AR$15:$AR$17,0)-1,График!U$13-1)))</f>
        <v>0</v>
      </c>
      <c r="V16" s="66">
        <f ca="1">IFERROR((OFFSET(Баланс!$B$15,График!$AQ16+MATCH(График!$AO$11,Баланс!$AR$15:$AR$17,0)-1,График!V$13-1))*($AQ$11),(OFFSET(Баланс!$B$15,График!$AQ16+MATCH(График!$AO$11,Баланс!$AR$15:$AR$17,0)-1,График!V$13-1)))</f>
        <v>0</v>
      </c>
      <c r="W16" s="66">
        <f ca="1">IFERROR((OFFSET(Баланс!$B$15,График!$AQ16+MATCH(График!$AO$11,Баланс!$AR$15:$AR$17,0)-1,График!W$13-1))*($AQ$11),(OFFSET(Баланс!$B$15,График!$AQ16+MATCH(График!$AO$11,Баланс!$AR$15:$AR$17,0)-1,График!W$13-1)))</f>
        <v>8</v>
      </c>
      <c r="X16" s="66">
        <f ca="1">IFERROR((OFFSET(Баланс!$B$15,График!$AQ16+MATCH(График!$AO$11,Баланс!$AR$15:$AR$17,0)-1,График!X$13-1))*($AQ$11),(OFFSET(Баланс!$B$15,График!$AQ16+MATCH(График!$AO$11,Баланс!$AR$15:$AR$17,0)-1,График!X$13-1)))</f>
        <v>8</v>
      </c>
      <c r="Y16" s="66">
        <f ca="1">IFERROR((OFFSET(Баланс!$B$15,График!$AQ16+MATCH(График!$AO$11,Баланс!$AR$15:$AR$17,0)-1,График!Y$13-1))*($AQ$11),(OFFSET(Баланс!$B$15,График!$AQ16+MATCH(График!$AO$11,Баланс!$AR$15:$AR$17,0)-1,График!Y$13-1)))</f>
        <v>8</v>
      </c>
      <c r="Z16" s="66">
        <f ca="1">IFERROR((OFFSET(Баланс!$B$15,График!$AQ16+MATCH(График!$AO$11,Баланс!$AR$15:$AR$17,0)-1,График!Z$13-1))*($AQ$11),(OFFSET(Баланс!$B$15,График!$AQ16+MATCH(График!$AO$11,Баланс!$AR$15:$AR$17,0)-1,График!Z$13-1)))</f>
        <v>8</v>
      </c>
      <c r="AA16" s="66">
        <f ca="1">IFERROR((OFFSET(Баланс!$B$15,График!$AQ16+MATCH(График!$AO$11,Баланс!$AR$15:$AR$17,0)-1,График!AA$13-1))*($AQ$11),(OFFSET(Баланс!$B$15,График!$AQ16+MATCH(График!$AO$11,Баланс!$AR$15:$AR$17,0)-1,График!AA$13-1)))</f>
        <v>8</v>
      </c>
      <c r="AB16" s="66">
        <f ca="1">IFERROR((OFFSET(Баланс!$B$15,График!$AQ16+MATCH(График!$AO$11,Баланс!$AR$15:$AR$17,0)-1,График!AB$13-1))*($AQ$11),(OFFSET(Баланс!$B$15,График!$AQ16+MATCH(График!$AO$11,Баланс!$AR$15:$AR$17,0)-1,График!AB$13-1)))</f>
        <v>0</v>
      </c>
      <c r="AC16" s="66">
        <f ca="1">IFERROR((OFFSET(Баланс!$B$15,График!$AQ16+MATCH(График!$AO$11,Баланс!$AR$15:$AR$17,0)-1,График!AC$13-1))*($AQ$11),(OFFSET(Баланс!$B$15,График!$AQ16+MATCH(График!$AO$11,Баланс!$AR$15:$AR$17,0)-1,График!AC$13-1)))</f>
        <v>0</v>
      </c>
      <c r="AD16" s="66">
        <f ca="1">IFERROR((OFFSET(Баланс!$B$15,График!$AQ16+MATCH(График!$AO$11,Баланс!$AR$15:$AR$17,0)-1,График!AD$13-1))*($AQ$11),(OFFSET(Баланс!$B$15,График!$AQ16+MATCH(График!$AO$11,Баланс!$AR$15:$AR$17,0)-1,График!AD$13-1)))</f>
        <v>8</v>
      </c>
      <c r="AE16" s="66">
        <f ca="1">IFERROR((OFFSET(Баланс!$B$15,График!$AQ16+MATCH(График!$AO$11,Баланс!$AR$15:$AR$17,0)-1,График!AE$13-1))*($AQ$11),(OFFSET(Баланс!$B$15,График!$AQ16+MATCH(График!$AO$11,Баланс!$AR$15:$AR$17,0)-1,График!AE$13-1)))</f>
        <v>8</v>
      </c>
      <c r="AF16" s="66">
        <f ca="1">IFERROR((OFFSET(Баланс!$B$15,График!$AQ16+MATCH(График!$AO$11,Баланс!$AR$15:$AR$17,0)-1,График!AF$13-1))*($AQ$11),(OFFSET(Баланс!$B$15,График!$AQ16+MATCH(График!$AO$11,Баланс!$AR$15:$AR$17,0)-1,График!AF$13-1)))</f>
        <v>8</v>
      </c>
      <c r="AG16" s="224"/>
      <c r="AH16" s="226"/>
      <c r="AI16" s="228"/>
      <c r="AJ16" s="230"/>
      <c r="AK16" s="224"/>
      <c r="AL16" s="228"/>
      <c r="AM16" s="230"/>
      <c r="AN16" s="232"/>
      <c r="AO16" s="234"/>
      <c r="AP16" s="236"/>
      <c r="AQ16" s="243">
        <v>0</v>
      </c>
      <c r="AR16" s="204" t="s">
        <v>96</v>
      </c>
      <c r="AT16" s="17" t="s">
        <v>27</v>
      </c>
      <c r="AU16" s="2">
        <f>IF(ISERR(SEARCH("/",B15,1))=FALSE,VALUE(RIGHT(B15,LEN(B15)-SEARCH("/",B15,1))),0)</f>
        <v>0</v>
      </c>
      <c r="AV16" s="2">
        <f t="shared" ref="AV16:BY16" si="1">IF(ISERR(SEARCH("/",C15,1))=FALSE,VALUE(RIGHT(C15,LEN(C15)-SEARCH("/",C15,1))),0)</f>
        <v>0</v>
      </c>
      <c r="AW16" s="2">
        <f t="shared" si="1"/>
        <v>0</v>
      </c>
      <c r="AX16" s="2">
        <f t="shared" si="1"/>
        <v>0</v>
      </c>
      <c r="AY16" s="2">
        <f t="shared" si="1"/>
        <v>0</v>
      </c>
      <c r="AZ16" s="2">
        <f t="shared" si="1"/>
        <v>0</v>
      </c>
      <c r="BA16" s="2">
        <f t="shared" si="1"/>
        <v>0</v>
      </c>
      <c r="BB16" s="2">
        <f t="shared" si="1"/>
        <v>0</v>
      </c>
      <c r="BC16" s="2">
        <f t="shared" si="1"/>
        <v>0</v>
      </c>
      <c r="BD16" s="2">
        <f t="shared" si="1"/>
        <v>0</v>
      </c>
      <c r="BE16" s="2">
        <f t="shared" si="1"/>
        <v>0</v>
      </c>
      <c r="BF16" s="2">
        <f t="shared" si="1"/>
        <v>0</v>
      </c>
      <c r="BG16" s="2">
        <f t="shared" si="1"/>
        <v>0</v>
      </c>
      <c r="BH16" s="2">
        <f t="shared" si="1"/>
        <v>0</v>
      </c>
      <c r="BI16" s="2">
        <f t="shared" si="1"/>
        <v>0</v>
      </c>
      <c r="BJ16" s="2">
        <f t="shared" si="1"/>
        <v>0</v>
      </c>
      <c r="BK16" s="2">
        <f t="shared" si="1"/>
        <v>0</v>
      </c>
      <c r="BL16" s="2">
        <f t="shared" si="1"/>
        <v>0</v>
      </c>
      <c r="BM16" s="2">
        <f t="shared" si="1"/>
        <v>0</v>
      </c>
      <c r="BN16" s="2">
        <f t="shared" si="1"/>
        <v>0</v>
      </c>
      <c r="BO16" s="2">
        <f t="shared" si="1"/>
        <v>0</v>
      </c>
      <c r="BP16" s="2">
        <f t="shared" si="1"/>
        <v>0</v>
      </c>
      <c r="BQ16" s="2">
        <f t="shared" si="1"/>
        <v>0</v>
      </c>
      <c r="BR16" s="2">
        <f t="shared" si="1"/>
        <v>2</v>
      </c>
      <c r="BS16" s="2">
        <f t="shared" si="1"/>
        <v>7</v>
      </c>
      <c r="BT16" s="2">
        <f t="shared" si="1"/>
        <v>7</v>
      </c>
      <c r="BU16" s="2">
        <f t="shared" si="1"/>
        <v>7</v>
      </c>
      <c r="BV16" s="2">
        <f t="shared" si="1"/>
        <v>7</v>
      </c>
      <c r="BW16" s="2">
        <f t="shared" si="1"/>
        <v>7</v>
      </c>
      <c r="BX16" s="2">
        <f t="shared" si="1"/>
        <v>7</v>
      </c>
      <c r="BY16" s="2">
        <f t="shared" si="1"/>
        <v>7</v>
      </c>
      <c r="BZ16" s="204"/>
      <c r="CF16" s="197"/>
      <c r="CT16" s="55"/>
    </row>
    <row r="17" spans="1:98" ht="14.65" customHeight="1" collapsed="1" x14ac:dyDescent="0.25">
      <c r="A17" s="244" t="s">
        <v>28</v>
      </c>
      <c r="B17" s="192" t="s">
        <v>127</v>
      </c>
      <c r="C17" s="192" t="s">
        <v>127</v>
      </c>
      <c r="D17" s="192" t="s">
        <v>127</v>
      </c>
      <c r="E17" s="192" t="s">
        <v>127</v>
      </c>
      <c r="F17" s="192" t="s">
        <v>127</v>
      </c>
      <c r="G17" s="192" t="s">
        <v>127</v>
      </c>
      <c r="H17" s="192" t="s">
        <v>128</v>
      </c>
      <c r="I17" s="192" t="s">
        <v>129</v>
      </c>
      <c r="J17" s="192" t="s">
        <v>129</v>
      </c>
      <c r="K17" s="192" t="s">
        <v>129</v>
      </c>
      <c r="L17" s="192" t="s">
        <v>129</v>
      </c>
      <c r="M17" s="192" t="s">
        <v>129</v>
      </c>
      <c r="N17" s="192" t="s">
        <v>129</v>
      </c>
      <c r="O17" s="192" t="s">
        <v>129</v>
      </c>
      <c r="P17" s="192" t="s">
        <v>129</v>
      </c>
      <c r="Q17" s="192" t="s">
        <v>129</v>
      </c>
      <c r="R17" s="192" t="s">
        <v>129</v>
      </c>
      <c r="S17" s="192" t="s">
        <v>129</v>
      </c>
      <c r="T17" s="192" t="s">
        <v>129</v>
      </c>
      <c r="U17" s="192" t="s">
        <v>129</v>
      </c>
      <c r="V17" s="193" t="s">
        <v>130</v>
      </c>
      <c r="W17" s="193" t="s">
        <v>131</v>
      </c>
      <c r="X17" s="193" t="s">
        <v>131</v>
      </c>
      <c r="Y17" s="193" t="s">
        <v>131</v>
      </c>
      <c r="Z17" s="193" t="s">
        <v>131</v>
      </c>
      <c r="AA17" s="193" t="s">
        <v>131</v>
      </c>
      <c r="AB17" s="193" t="s">
        <v>131</v>
      </c>
      <c r="AC17" s="193" t="s">
        <v>131</v>
      </c>
      <c r="AD17" s="193" t="s">
        <v>131</v>
      </c>
      <c r="AE17" s="191" t="s">
        <v>29</v>
      </c>
      <c r="AF17" s="191" t="s">
        <v>29</v>
      </c>
      <c r="AG17" s="223">
        <f>COUNTIF(AU17:BY17,"&gt;0")</f>
        <v>21</v>
      </c>
      <c r="AH17" s="225">
        <f>SUM(AU17:BY17)</f>
        <v>208</v>
      </c>
      <c r="AI17" s="227">
        <f>SUM(AU18:BY18)</f>
        <v>47</v>
      </c>
      <c r="AJ17" s="229">
        <f ca="1">SUMIFS(AU17:BY17,B18:AF18,"ПР")</f>
        <v>0</v>
      </c>
      <c r="AK17" s="223">
        <f>COUNTIF(B17:AF17,"В")+COUNTIF(B17:AF17,"ДП")</f>
        <v>8</v>
      </c>
      <c r="AL17" s="227">
        <f>COUNTIF(B17:AF17,"ОТ")+COUNTIF(B17:AF17,"У")+COUNTIF(B17:AF17,"ОЖ")</f>
        <v>0</v>
      </c>
      <c r="AM17" s="229">
        <f>SUMIF(B17:AF17,"=ОТ",B18:AF18)+SUMIF(B17:AF17,"=У",B18:AF18)+SUMIF(B17:AF17,"=ОЖ",B18:AF18)</f>
        <v>0</v>
      </c>
      <c r="AN17" s="231">
        <f ca="1">SUM(B18:AF18)</f>
        <v>159</v>
      </c>
      <c r="AO17" s="233">
        <f ca="1">SUM(B18:AF18)-SUMIFS(B18:AF18,B17:AF17,"ОТ")-SUMIFS(B18:AF18,B17:AF17,"")-SUMIFS(B18:AF18,B17:AF17,"У")-SUMIFS(B18:AF18,B17:AF17,"ОЖ")-SUMIFS(B18:AF18,B17:AF17,"Б")</f>
        <v>159</v>
      </c>
      <c r="AP17" s="235">
        <f ca="1">AH17-AO17</f>
        <v>49</v>
      </c>
      <c r="AQ17" s="242">
        <f ca="1">AP17-AJ17</f>
        <v>49</v>
      </c>
      <c r="AR17" s="203">
        <f>AR15+$BZ$5/12*--(COUNTIF(B15:AF15,"")=0)-AL15+COUNTIF(B15:AF15,"У")+COUNTIF(B15:AF15,"y")</f>
        <v>7.3333333333333339</v>
      </c>
      <c r="AS17" s="15">
        <f>COUNTIF(B17:AF17,0)+COUNTIF(B17:AF17,"")+COUNTIF(B17:AF17," ")+COUNTIF(B17:AF17,"  ")</f>
        <v>0</v>
      </c>
      <c r="AT17" s="16" t="s">
        <v>25</v>
      </c>
      <c r="AU17" s="14">
        <f>IF(ISERR(SEARCH("/",B17,1))=FALSE,VALUE(LEFT(B17,SEARCH("/",B17,1)-1)),IF(ISNUMBER(IFERROR(VALUE(B17),B17)),VALUE(B17),IF(OR(B17="х",B17="x"),"",B17)))</f>
        <v>11</v>
      </c>
      <c r="AV17" s="14">
        <f t="shared" ref="AV17:BY17" si="2">IF(ISERR(SEARCH("/",C17,1))=FALSE,VALUE(LEFT(C17,SEARCH("/",C17,1)-1)),IF(ISNUMBER(IFERROR(VALUE(C17),C17)),VALUE(C17),IF(OR(C17="х",C17="x"),"",C17)))</f>
        <v>11</v>
      </c>
      <c r="AW17" s="14">
        <f t="shared" si="2"/>
        <v>11</v>
      </c>
      <c r="AX17" s="14">
        <f t="shared" si="2"/>
        <v>11</v>
      </c>
      <c r="AY17" s="14">
        <f t="shared" si="2"/>
        <v>11</v>
      </c>
      <c r="AZ17" s="14">
        <f t="shared" si="2"/>
        <v>11</v>
      </c>
      <c r="BA17" s="14">
        <f t="shared" si="2"/>
        <v>7</v>
      </c>
      <c r="BB17" s="14">
        <f t="shared" si="2"/>
        <v>10</v>
      </c>
      <c r="BC17" s="14">
        <f t="shared" si="2"/>
        <v>10</v>
      </c>
      <c r="BD17" s="14">
        <f t="shared" si="2"/>
        <v>10</v>
      </c>
      <c r="BE17" s="14">
        <f t="shared" si="2"/>
        <v>10</v>
      </c>
      <c r="BF17" s="14">
        <f t="shared" si="2"/>
        <v>10</v>
      </c>
      <c r="BG17" s="14">
        <f t="shared" si="2"/>
        <v>10</v>
      </c>
      <c r="BH17" s="14">
        <f t="shared" si="2"/>
        <v>10</v>
      </c>
      <c r="BI17" s="14">
        <f t="shared" si="2"/>
        <v>10</v>
      </c>
      <c r="BJ17" s="14">
        <f t="shared" si="2"/>
        <v>10</v>
      </c>
      <c r="BK17" s="14">
        <f t="shared" si="2"/>
        <v>10</v>
      </c>
      <c r="BL17" s="14">
        <f t="shared" si="2"/>
        <v>10</v>
      </c>
      <c r="BM17" s="14">
        <f t="shared" si="2"/>
        <v>10</v>
      </c>
      <c r="BN17" s="14">
        <f t="shared" si="2"/>
        <v>10</v>
      </c>
      <c r="BO17" s="14">
        <f t="shared" si="2"/>
        <v>5</v>
      </c>
      <c r="BP17" s="14" t="str">
        <f t="shared" si="2"/>
        <v>В</v>
      </c>
      <c r="BQ17" s="14" t="str">
        <f t="shared" si="2"/>
        <v>В</v>
      </c>
      <c r="BR17" s="14" t="str">
        <f t="shared" si="2"/>
        <v>В</v>
      </c>
      <c r="BS17" s="14" t="str">
        <f t="shared" si="2"/>
        <v>В</v>
      </c>
      <c r="BT17" s="14" t="str">
        <f t="shared" si="2"/>
        <v>В</v>
      </c>
      <c r="BU17" s="14" t="str">
        <f t="shared" si="2"/>
        <v>В</v>
      </c>
      <c r="BV17" s="14" t="str">
        <f t="shared" si="2"/>
        <v>В</v>
      </c>
      <c r="BW17" s="14" t="str">
        <f t="shared" si="2"/>
        <v>В</v>
      </c>
      <c r="BX17" s="14" t="str">
        <f t="shared" si="2"/>
        <v/>
      </c>
      <c r="BY17" s="14" t="str">
        <f t="shared" si="2"/>
        <v/>
      </c>
      <c r="BZ17" s="203">
        <f>AR17-AL17</f>
        <v>7.3333333333333339</v>
      </c>
      <c r="CF17" s="196">
        <f>COUNTIFS(B17:AF17,"ОТ",B18:AF18,"ПР")</f>
        <v>0</v>
      </c>
      <c r="CG17" s="174"/>
      <c r="CH17" s="14"/>
      <c r="CI17" s="14"/>
      <c r="CJ17" s="14"/>
      <c r="CK17" s="14"/>
      <c r="CL17" s="14"/>
      <c r="CM17" s="2">
        <v>2</v>
      </c>
      <c r="CN17" s="14"/>
      <c r="CO17" s="14"/>
      <c r="CP17" s="14"/>
      <c r="CQ17" s="14"/>
      <c r="CR17" s="14"/>
      <c r="CS17" s="14"/>
      <c r="CT17" s="55"/>
    </row>
    <row r="18" spans="1:98" ht="15" hidden="1" customHeight="1" outlineLevel="1" x14ac:dyDescent="0.25">
      <c r="A18" s="245"/>
      <c r="B18" s="66">
        <f ca="1">IFERROR((OFFSET(Баланс!$B$15,График!$AQ18+MATCH(График!$AO$11,Баланс!$AR$15:$AR$17,0)-1,График!B$13-1))*($AQ$11),(OFFSET(Баланс!$B$15,График!$AQ18+MATCH(График!$AO$11,Баланс!$AR$15:$AR$17,0)-1,График!B$13-1)))</f>
        <v>8</v>
      </c>
      <c r="C18" s="66">
        <f ca="1">IFERROR((OFFSET(Баланс!$B$15,График!$AQ18+MATCH(График!$AO$11,Баланс!$AR$15:$AR$17,0)-1,График!C$13-1))*($AQ$11),(OFFSET(Баланс!$B$15,График!$AQ18+MATCH(График!$AO$11,Баланс!$AR$15:$AR$17,0)-1,График!C$13-1)))</f>
        <v>8</v>
      </c>
      <c r="D18" s="66">
        <f ca="1">IFERROR((OFFSET(Баланс!$B$15,График!$AQ18+MATCH(График!$AO$11,Баланс!$AR$15:$AR$17,0)-1,График!D$13-1))*($AQ$11),(OFFSET(Баланс!$B$15,График!$AQ18+MATCH(График!$AO$11,Баланс!$AR$15:$AR$17,0)-1,График!D$13-1)))</f>
        <v>0</v>
      </c>
      <c r="E18" s="66">
        <f ca="1">IFERROR((OFFSET(Баланс!$B$15,График!$AQ18+MATCH(График!$AO$11,Баланс!$AR$15:$AR$17,0)-1,График!E$13-1))*($AQ$11),(OFFSET(Баланс!$B$15,График!$AQ18+MATCH(График!$AO$11,Баланс!$AR$15:$AR$17,0)-1,График!E$13-1)))</f>
        <v>0</v>
      </c>
      <c r="F18" s="66">
        <f ca="1">IFERROR((OFFSET(Баланс!$B$15,График!$AQ18+MATCH(График!$AO$11,Баланс!$AR$15:$AR$17,0)-1,График!F$13-1))*($AQ$11),(OFFSET(Баланс!$B$15,График!$AQ18+MATCH(График!$AO$11,Баланс!$AR$15:$AR$17,0)-1,График!F$13-1)))</f>
        <v>8</v>
      </c>
      <c r="G18" s="66">
        <f ca="1">IFERROR((OFFSET(Баланс!$B$15,График!$AQ18+MATCH(График!$AO$11,Баланс!$AR$15:$AR$17,0)-1,График!G$13-1))*($AQ$11),(OFFSET(Баланс!$B$15,График!$AQ18+MATCH(График!$AO$11,Баланс!$AR$15:$AR$17,0)-1,График!G$13-1)))</f>
        <v>8</v>
      </c>
      <c r="H18" s="66">
        <f ca="1">IFERROR((OFFSET(Баланс!$B$15,График!$AQ18+MATCH(График!$AO$11,Баланс!$AR$15:$AR$17,0)-1,График!H$13-1))*($AQ$11),(OFFSET(Баланс!$B$15,График!$AQ18+MATCH(График!$AO$11,Баланс!$AR$15:$AR$17,0)-1,График!H$13-1)))</f>
        <v>8</v>
      </c>
      <c r="I18" s="66">
        <f ca="1">IFERROR((OFFSET(Баланс!$B$15,График!$AQ18+MATCH(График!$AO$11,Баланс!$AR$15:$AR$17,0)-1,График!I$13-1))*($AQ$11),(OFFSET(Баланс!$B$15,График!$AQ18+MATCH(График!$AO$11,Баланс!$AR$15:$AR$17,0)-1,График!I$13-1)))</f>
        <v>8</v>
      </c>
      <c r="J18" s="66">
        <f ca="1">IFERROR((OFFSET(Баланс!$B$15,График!$AQ18+MATCH(График!$AO$11,Баланс!$AR$15:$AR$17,0)-1,График!J$13-1))*($AQ$11),(OFFSET(Баланс!$B$15,График!$AQ18+MATCH(График!$AO$11,Баланс!$AR$15:$AR$17,0)-1,График!J$13-1)))</f>
        <v>8</v>
      </c>
      <c r="K18" s="66">
        <f ca="1">IFERROR((OFFSET(Баланс!$B$15,График!$AQ18+MATCH(График!$AO$11,Баланс!$AR$15:$AR$17,0)-1,График!K$13-1))*($AQ$11),(OFFSET(Баланс!$B$15,График!$AQ18+MATCH(График!$AO$11,Баланс!$AR$15:$AR$17,0)-1,График!K$13-1)))</f>
        <v>0</v>
      </c>
      <c r="L18" s="66">
        <f ca="1">IFERROR((OFFSET(Баланс!$B$15,График!$AQ18+MATCH(График!$AO$11,Баланс!$AR$15:$AR$17,0)-1,График!L$13-1))*($AQ$11),(OFFSET(Баланс!$B$15,График!$AQ18+MATCH(График!$AO$11,Баланс!$AR$15:$AR$17,0)-1,График!L$13-1)))</f>
        <v>0</v>
      </c>
      <c r="M18" s="66">
        <f ca="1">IFERROR((OFFSET(Баланс!$B$15,График!$AQ18+MATCH(График!$AO$11,Баланс!$AR$15:$AR$17,0)-1,График!M$13-1))*($AQ$11),(OFFSET(Баланс!$B$15,График!$AQ18+MATCH(График!$AO$11,Баланс!$AR$15:$AR$17,0)-1,График!M$13-1)))</f>
        <v>8</v>
      </c>
      <c r="N18" s="66">
        <f ca="1">IFERROR((OFFSET(Баланс!$B$15,График!$AQ18+MATCH(График!$AO$11,Баланс!$AR$15:$AR$17,0)-1,График!N$13-1))*($AQ$11),(OFFSET(Баланс!$B$15,График!$AQ18+MATCH(График!$AO$11,Баланс!$AR$15:$AR$17,0)-1,График!N$13-1)))</f>
        <v>8</v>
      </c>
      <c r="O18" s="66">
        <f ca="1">IFERROR((OFFSET(Баланс!$B$15,График!$AQ18+MATCH(График!$AO$11,Баланс!$AR$15:$AR$17,0)-1,График!O$13-1))*($AQ$11),(OFFSET(Баланс!$B$15,График!$AQ18+MATCH(График!$AO$11,Баланс!$AR$15:$AR$17,0)-1,График!O$13-1)))</f>
        <v>8</v>
      </c>
      <c r="P18" s="66">
        <f ca="1">IFERROR((OFFSET(Баланс!$B$15,График!$AQ18+MATCH(График!$AO$11,Баланс!$AR$15:$AR$17,0)-1,График!P$13-1))*($AQ$11),(OFFSET(Баланс!$B$15,График!$AQ18+MATCH(График!$AO$11,Баланс!$AR$15:$AR$17,0)-1,График!P$13-1)))</f>
        <v>8</v>
      </c>
      <c r="Q18" s="66">
        <f ca="1">IFERROR((OFFSET(Баланс!$B$15,График!$AQ18+MATCH(График!$AO$11,Баланс!$AR$15:$AR$17,0)-1,График!Q$13-1))*($AQ$11),(OFFSET(Баланс!$B$15,График!$AQ18+MATCH(График!$AO$11,Баланс!$AR$15:$AR$17,0)-1,График!Q$13-1)))</f>
        <v>8</v>
      </c>
      <c r="R18" s="66">
        <f ca="1">IFERROR((OFFSET(Баланс!$B$15,График!$AQ18+MATCH(График!$AO$11,Баланс!$AR$15:$AR$17,0)-1,График!R$13-1))*($AQ$11),(OFFSET(Баланс!$B$15,График!$AQ18+MATCH(График!$AO$11,Баланс!$AR$15:$AR$17,0)-1,График!R$13-1)))</f>
        <v>0</v>
      </c>
      <c r="S18" s="66">
        <f ca="1">IFERROR((OFFSET(Баланс!$B$15,График!$AQ18+MATCH(График!$AO$11,Баланс!$AR$15:$AR$17,0)-1,График!S$13-1))*($AQ$11),(OFFSET(Баланс!$B$15,График!$AQ18+MATCH(График!$AO$11,Баланс!$AR$15:$AR$17,0)-1,График!S$13-1)))</f>
        <v>0</v>
      </c>
      <c r="T18" s="66">
        <f ca="1">IFERROR((OFFSET(Баланс!$B$15,График!$AQ18+MATCH(График!$AO$11,Баланс!$AR$15:$AR$17,0)-1,График!T$13-1))*($AQ$11),(OFFSET(Баланс!$B$15,График!$AQ18+MATCH(График!$AO$11,Баланс!$AR$15:$AR$17,0)-1,График!T$13-1)))</f>
        <v>8</v>
      </c>
      <c r="U18" s="66">
        <f ca="1">IFERROR((OFFSET(Баланс!$B$15,График!$AQ18+MATCH(График!$AO$11,Баланс!$AR$15:$AR$17,0)-1,График!U$13-1))*($AQ$11),(OFFSET(Баланс!$B$15,График!$AQ18+MATCH(График!$AO$11,Баланс!$AR$15:$AR$17,0)-1,График!U$13-1)))</f>
        <v>8</v>
      </c>
      <c r="V18" s="66">
        <f ca="1">IFERROR((OFFSET(Баланс!$B$15,График!$AQ18+MATCH(График!$AO$11,Баланс!$AR$15:$AR$17,0)-1,График!V$13-1))*($AQ$11),(OFFSET(Баланс!$B$15,График!$AQ18+MATCH(График!$AO$11,Баланс!$AR$15:$AR$17,0)-1,График!V$13-1)))</f>
        <v>8</v>
      </c>
      <c r="W18" s="66">
        <f ca="1">IFERROR((OFFSET(Баланс!$B$15,График!$AQ18+MATCH(График!$AO$11,Баланс!$AR$15:$AR$17,0)-1,График!W$13-1))*($AQ$11),(OFFSET(Баланс!$B$15,График!$AQ18+MATCH(График!$AO$11,Баланс!$AR$15:$AR$17,0)-1,График!W$13-1)))</f>
        <v>7</v>
      </c>
      <c r="X18" s="66" t="str">
        <f ca="1">IFERROR((OFFSET(Баланс!$B$15,График!$AQ18+MATCH(График!$AO$11,Баланс!$AR$15:$AR$17,0)-1,График!X$13-1))*($AQ$11),(OFFSET(Баланс!$B$15,График!$AQ18+MATCH(График!$AO$11,Баланс!$AR$15:$AR$17,0)-1,График!X$13-1)))</f>
        <v>ПР</v>
      </c>
      <c r="Y18" s="66">
        <f ca="1">IFERROR((OFFSET(Баланс!$B$15,График!$AQ18+MATCH(График!$AO$11,Баланс!$AR$15:$AR$17,0)-1,График!Y$13-1))*($AQ$11),(OFFSET(Баланс!$B$15,График!$AQ18+MATCH(График!$AO$11,Баланс!$AR$15:$AR$17,0)-1,График!Y$13-1)))</f>
        <v>0</v>
      </c>
      <c r="Z18" s="66">
        <f ca="1">IFERROR((OFFSET(Баланс!$B$15,График!$AQ18+MATCH(График!$AO$11,Баланс!$AR$15:$AR$17,0)-1,График!Z$13-1))*($AQ$11),(OFFSET(Баланс!$B$15,График!$AQ18+MATCH(График!$AO$11,Баланс!$AR$15:$AR$17,0)-1,График!Z$13-1)))</f>
        <v>0</v>
      </c>
      <c r="AA18" s="66">
        <f ca="1">IFERROR((OFFSET(Баланс!$B$15,График!$AQ18+MATCH(График!$AO$11,Баланс!$AR$15:$AR$17,0)-1,График!AA$13-1))*($AQ$11),(OFFSET(Баланс!$B$15,График!$AQ18+MATCH(График!$AO$11,Баланс!$AR$15:$AR$17,0)-1,График!AA$13-1)))</f>
        <v>8</v>
      </c>
      <c r="AB18" s="66">
        <f ca="1">IFERROR((OFFSET(Баланс!$B$15,График!$AQ18+MATCH(График!$AO$11,Баланс!$AR$15:$AR$17,0)-1,График!AB$13-1))*($AQ$11),(OFFSET(Баланс!$B$15,График!$AQ18+MATCH(График!$AO$11,Баланс!$AR$15:$AR$17,0)-1,График!AB$13-1)))</f>
        <v>8</v>
      </c>
      <c r="AC18" s="190">
        <f ca="1">IFERROR((OFFSET(Баланс!$B$15,График!$AQ18+MATCH(График!$AO$11,Баланс!$AR$15:$AR$17,0)-1,График!AC$13-1))*($AQ$11),(OFFSET(Баланс!$B$15,График!$AQ18+MATCH(График!$AO$11,Баланс!$AR$15:$AR$17,0)-1,График!AC$13-1)))</f>
        <v>8</v>
      </c>
      <c r="AD18" s="190">
        <f ca="1">IFERROR((OFFSET(Баланс!$B$15,График!$AQ18+MATCH(График!$AO$11,Баланс!$AR$15:$AR$17,0)-1,График!AD$13-1))*($AQ$11),(OFFSET(Баланс!$B$15,График!$AQ18+MATCH(График!$AO$11,Баланс!$AR$15:$AR$17,0)-1,График!AD$13-1)))</f>
        <v>8</v>
      </c>
      <c r="AE18" s="190" t="str">
        <f ca="1">IFERROR((OFFSET(Баланс!$B$15,График!$AQ18+MATCH(График!$AO$11,Баланс!$AR$15:$AR$17,0)-1,График!AE$13-1))*($AQ$11),(OFFSET(Баланс!$B$15,График!$AQ18+MATCH(График!$AO$11,Баланс!$AR$15:$AR$17,0)-1,График!AE$13-1)))</f>
        <v>х</v>
      </c>
      <c r="AF18" s="190" t="str">
        <f ca="1">IFERROR((OFFSET(Баланс!$B$15,График!$AQ18+MATCH(График!$AO$11,Баланс!$AR$15:$AR$17,0)-1,График!AF$13-1))*($AQ$11),(OFFSET(Баланс!$B$15,График!$AQ18+MATCH(График!$AO$11,Баланс!$AR$15:$AR$17,0)-1,График!AF$13-1)))</f>
        <v>х</v>
      </c>
      <c r="AG18" s="224"/>
      <c r="AH18" s="226"/>
      <c r="AI18" s="228"/>
      <c r="AJ18" s="230"/>
      <c r="AK18" s="224"/>
      <c r="AL18" s="228"/>
      <c r="AM18" s="230"/>
      <c r="AN18" s="232"/>
      <c r="AO18" s="234"/>
      <c r="AP18" s="236"/>
      <c r="AQ18" s="243">
        <v>3</v>
      </c>
      <c r="AR18" s="204" t="s">
        <v>96</v>
      </c>
      <c r="AT18" s="17" t="s">
        <v>27</v>
      </c>
      <c r="AU18" s="2">
        <f>IF(ISERR(SEARCH("/",B17,1))=FALSE,VALUE(RIGHT(B17,LEN(B17)-SEARCH("/",B17,1))),0)</f>
        <v>7</v>
      </c>
      <c r="AV18" s="2">
        <f t="shared" ref="AV18:BY18" si="3">IF(ISERR(SEARCH("/",C17,1))=FALSE,VALUE(RIGHT(C17,LEN(C17)-SEARCH("/",C17,1))),0)</f>
        <v>7</v>
      </c>
      <c r="AW18" s="2">
        <f t="shared" si="3"/>
        <v>7</v>
      </c>
      <c r="AX18" s="2">
        <f t="shared" si="3"/>
        <v>7</v>
      </c>
      <c r="AY18" s="2">
        <f t="shared" si="3"/>
        <v>7</v>
      </c>
      <c r="AZ18" s="2">
        <f t="shared" si="3"/>
        <v>7</v>
      </c>
      <c r="BA18" s="2">
        <f t="shared" si="3"/>
        <v>5</v>
      </c>
      <c r="BB18" s="2">
        <f t="shared" si="3"/>
        <v>0</v>
      </c>
      <c r="BC18" s="2">
        <f t="shared" si="3"/>
        <v>0</v>
      </c>
      <c r="BD18" s="2">
        <f t="shared" si="3"/>
        <v>0</v>
      </c>
      <c r="BE18" s="2">
        <f t="shared" si="3"/>
        <v>0</v>
      </c>
      <c r="BF18" s="2">
        <f t="shared" si="3"/>
        <v>0</v>
      </c>
      <c r="BG18" s="2">
        <f t="shared" si="3"/>
        <v>0</v>
      </c>
      <c r="BH18" s="2">
        <f t="shared" si="3"/>
        <v>0</v>
      </c>
      <c r="BI18" s="2">
        <f t="shared" si="3"/>
        <v>0</v>
      </c>
      <c r="BJ18" s="2">
        <f t="shared" si="3"/>
        <v>0</v>
      </c>
      <c r="BK18" s="2">
        <f t="shared" si="3"/>
        <v>0</v>
      </c>
      <c r="BL18" s="2">
        <f t="shared" si="3"/>
        <v>0</v>
      </c>
      <c r="BM18" s="2">
        <f t="shared" si="3"/>
        <v>0</v>
      </c>
      <c r="BN18" s="2">
        <f t="shared" si="3"/>
        <v>0</v>
      </c>
      <c r="BO18" s="2">
        <f t="shared" si="3"/>
        <v>0</v>
      </c>
      <c r="BP18" s="2">
        <f t="shared" si="3"/>
        <v>0</v>
      </c>
      <c r="BQ18" s="2">
        <f t="shared" si="3"/>
        <v>0</v>
      </c>
      <c r="BR18" s="2">
        <f t="shared" si="3"/>
        <v>0</v>
      </c>
      <c r="BS18" s="2">
        <f t="shared" si="3"/>
        <v>0</v>
      </c>
      <c r="BT18" s="2">
        <f t="shared" si="3"/>
        <v>0</v>
      </c>
      <c r="BU18" s="2">
        <f t="shared" si="3"/>
        <v>0</v>
      </c>
      <c r="BV18" s="2">
        <f t="shared" si="3"/>
        <v>0</v>
      </c>
      <c r="BW18" s="2">
        <f t="shared" si="3"/>
        <v>0</v>
      </c>
      <c r="BX18" s="2">
        <f t="shared" si="3"/>
        <v>0</v>
      </c>
      <c r="BY18" s="2">
        <f t="shared" si="3"/>
        <v>0</v>
      </c>
      <c r="BZ18" s="204"/>
      <c r="CF18" s="197"/>
      <c r="CT18" s="55"/>
    </row>
    <row r="19" spans="1:98" collapsed="1" x14ac:dyDescent="0.25">
      <c r="A19" s="244" t="s">
        <v>30</v>
      </c>
      <c r="B19" s="193" t="s">
        <v>131</v>
      </c>
      <c r="C19" s="193" t="s">
        <v>131</v>
      </c>
      <c r="D19" s="193" t="s">
        <v>131</v>
      </c>
      <c r="E19" s="193" t="s">
        <v>131</v>
      </c>
      <c r="F19" s="193" t="s">
        <v>131</v>
      </c>
      <c r="G19" s="193" t="s">
        <v>131</v>
      </c>
      <c r="H19" s="193" t="s">
        <v>131</v>
      </c>
      <c r="I19" s="193" t="s">
        <v>131</v>
      </c>
      <c r="J19" s="193" t="s">
        <v>131</v>
      </c>
      <c r="K19" s="193" t="s">
        <v>131</v>
      </c>
      <c r="L19" s="193" t="s">
        <v>131</v>
      </c>
      <c r="M19" s="193" t="s">
        <v>131</v>
      </c>
      <c r="N19" s="193" t="s">
        <v>131</v>
      </c>
      <c r="O19" s="193" t="s">
        <v>131</v>
      </c>
      <c r="P19" s="193" t="s">
        <v>131</v>
      </c>
      <c r="Q19" s="193" t="s">
        <v>131</v>
      </c>
      <c r="R19" s="193" t="s">
        <v>131</v>
      </c>
      <c r="S19" s="193" t="s">
        <v>131</v>
      </c>
      <c r="T19" s="193" t="s">
        <v>131</v>
      </c>
      <c r="U19" s="192" t="s">
        <v>126</v>
      </c>
      <c r="V19" s="192" t="s">
        <v>127</v>
      </c>
      <c r="W19" s="192" t="s">
        <v>127</v>
      </c>
      <c r="X19" s="192" t="s">
        <v>127</v>
      </c>
      <c r="Y19" s="192" t="s">
        <v>127</v>
      </c>
      <c r="Z19" s="192" t="s">
        <v>127</v>
      </c>
      <c r="AA19" s="192" t="s">
        <v>127</v>
      </c>
      <c r="AB19" s="192" t="s">
        <v>127</v>
      </c>
      <c r="AC19" s="192" t="s">
        <v>127</v>
      </c>
      <c r="AD19" s="192" t="s">
        <v>127</v>
      </c>
      <c r="AE19" s="192" t="s">
        <v>127</v>
      </c>
      <c r="AF19" s="192" t="s">
        <v>127</v>
      </c>
      <c r="AG19" s="223">
        <f>COUNTIF(AU19:BY19,"&gt;0")</f>
        <v>12</v>
      </c>
      <c r="AH19" s="225">
        <f>SUM(AU19:BY19)</f>
        <v>125</v>
      </c>
      <c r="AI19" s="227">
        <f>SUM(AU20:BY20)</f>
        <v>79</v>
      </c>
      <c r="AJ19" s="229">
        <f ca="1">SUMIFS(AU19:BY19,B20:AF20,"ПР")</f>
        <v>0</v>
      </c>
      <c r="AK19" s="223">
        <f>COUNTIF(B19:AF19,"В")+COUNTIF(B19:AF19,"ДП")</f>
        <v>19</v>
      </c>
      <c r="AL19" s="227">
        <f>COUNTIF(B19:AF19,"ОТ")+COUNTIF(B19:AF19,"У")+COUNTIF(B19:AF19,"ОЖ")</f>
        <v>0</v>
      </c>
      <c r="AM19" s="229">
        <f>SUMIF(B19:AF19,"=ОТ",B20:AF20)+SUMIF(B19:AF19,"=У",B20:AF20)+SUMIF(B19:AF19,"=ОЖ",B20:AF20)</f>
        <v>0</v>
      </c>
      <c r="AN19" s="231">
        <f ca="1">SUM(B20:AF20)</f>
        <v>159</v>
      </c>
      <c r="AO19" s="233">
        <f ca="1">SUM(B20:AF20)-SUMIFS(B20:AF20,B19:AF19,"ОТ")-SUMIFS(B20:AF20,B19:AF19,"")-SUMIFS(B20:AF20,B19:AF19,"У")-SUMIFS(B20:AF20,B19:AF19,"ОЖ")-SUMIFS(B20:AF20,B19:AF19,"Б")</f>
        <v>159</v>
      </c>
      <c r="AP19" s="235">
        <f ca="1">AH19-AO19</f>
        <v>-34</v>
      </c>
      <c r="AQ19" s="242">
        <f ca="1">AP19-AJ19</f>
        <v>-34</v>
      </c>
      <c r="AR19" s="203">
        <f>AR17+$BZ$5/12*--(COUNTIF(B17:AF17,"")=0)-AL17+COUNTIF(B17:AF17,"У")+COUNTIF(B17:AF17,"y")</f>
        <v>10.666666666666668</v>
      </c>
      <c r="AS19" s="15">
        <f>COUNTIF(B19:AF19,0)+COUNTIF(B19:AF19,"")+COUNTIF(B19:AF19," ")+COUNTIF(B19:AF19,"  ")</f>
        <v>0</v>
      </c>
      <c r="AT19" s="16" t="s">
        <v>25</v>
      </c>
      <c r="AU19" s="14" t="str">
        <f>IF(ISERR(SEARCH("/",B19,1))=FALSE,VALUE(LEFT(B19,SEARCH("/",B19,1)-1)),IF(ISNUMBER(IFERROR(VALUE(B19),B19)),VALUE(B19),IF(OR(B19="х",B19="x"),"",B19)))</f>
        <v>В</v>
      </c>
      <c r="AV19" s="14" t="str">
        <f t="shared" ref="AV19:BY19" si="4">IF(ISERR(SEARCH("/",C19,1))=FALSE,VALUE(LEFT(C19,SEARCH("/",C19,1)-1)),IF(ISNUMBER(IFERROR(VALUE(C19),C19)),VALUE(C19),IF(OR(C19="х",C19="x"),"",C19)))</f>
        <v>В</v>
      </c>
      <c r="AW19" s="14" t="str">
        <f t="shared" si="4"/>
        <v>В</v>
      </c>
      <c r="AX19" s="14" t="str">
        <f t="shared" si="4"/>
        <v>В</v>
      </c>
      <c r="AY19" s="14" t="str">
        <f t="shared" si="4"/>
        <v>В</v>
      </c>
      <c r="AZ19" s="14" t="str">
        <f t="shared" si="4"/>
        <v>В</v>
      </c>
      <c r="BA19" s="14" t="str">
        <f t="shared" si="4"/>
        <v>В</v>
      </c>
      <c r="BB19" s="14" t="str">
        <f t="shared" si="4"/>
        <v>В</v>
      </c>
      <c r="BC19" s="14" t="str">
        <f t="shared" si="4"/>
        <v>В</v>
      </c>
      <c r="BD19" s="14" t="str">
        <f t="shared" si="4"/>
        <v>В</v>
      </c>
      <c r="BE19" s="14" t="str">
        <f t="shared" si="4"/>
        <v>В</v>
      </c>
      <c r="BF19" s="14" t="str">
        <f t="shared" si="4"/>
        <v>В</v>
      </c>
      <c r="BG19" s="14" t="str">
        <f t="shared" si="4"/>
        <v>В</v>
      </c>
      <c r="BH19" s="14" t="str">
        <f t="shared" si="4"/>
        <v>В</v>
      </c>
      <c r="BI19" s="14" t="str">
        <f t="shared" si="4"/>
        <v>В</v>
      </c>
      <c r="BJ19" s="14" t="str">
        <f t="shared" si="4"/>
        <v>В</v>
      </c>
      <c r="BK19" s="14" t="str">
        <f t="shared" si="4"/>
        <v>В</v>
      </c>
      <c r="BL19" s="14" t="str">
        <f t="shared" si="4"/>
        <v>В</v>
      </c>
      <c r="BM19" s="14" t="str">
        <f t="shared" si="4"/>
        <v>В</v>
      </c>
      <c r="BN19" s="14">
        <f t="shared" si="4"/>
        <v>4</v>
      </c>
      <c r="BO19" s="14">
        <f t="shared" si="4"/>
        <v>11</v>
      </c>
      <c r="BP19" s="14">
        <f t="shared" si="4"/>
        <v>11</v>
      </c>
      <c r="BQ19" s="14">
        <f t="shared" si="4"/>
        <v>11</v>
      </c>
      <c r="BR19" s="14">
        <f t="shared" si="4"/>
        <v>11</v>
      </c>
      <c r="BS19" s="14">
        <f t="shared" si="4"/>
        <v>11</v>
      </c>
      <c r="BT19" s="14">
        <f t="shared" si="4"/>
        <v>11</v>
      </c>
      <c r="BU19" s="14">
        <f t="shared" si="4"/>
        <v>11</v>
      </c>
      <c r="BV19" s="14">
        <f t="shared" si="4"/>
        <v>11</v>
      </c>
      <c r="BW19" s="14">
        <f t="shared" si="4"/>
        <v>11</v>
      </c>
      <c r="BX19" s="14">
        <f t="shared" si="4"/>
        <v>11</v>
      </c>
      <c r="BY19" s="14">
        <f t="shared" si="4"/>
        <v>11</v>
      </c>
      <c r="BZ19" s="203">
        <f>AR19-AL19</f>
        <v>10.666666666666668</v>
      </c>
      <c r="CF19" s="196">
        <f>COUNTIFS(B19:AF19,"ОТ",B20:AF20,"ПР")</f>
        <v>0</v>
      </c>
      <c r="CG19" s="174"/>
      <c r="CH19" s="14"/>
      <c r="CI19" s="14"/>
      <c r="CJ19" s="14"/>
      <c r="CK19" s="14"/>
      <c r="CL19" s="14"/>
      <c r="CM19" s="2">
        <v>3</v>
      </c>
      <c r="CN19" s="14"/>
      <c r="CO19" s="14"/>
      <c r="CP19" s="14"/>
      <c r="CQ19" s="14"/>
      <c r="CR19" s="14"/>
      <c r="CS19" s="14"/>
      <c r="CT19" s="55"/>
    </row>
    <row r="20" spans="1:98" ht="15" hidden="1" customHeight="1" outlineLevel="1" x14ac:dyDescent="0.25">
      <c r="A20" s="245"/>
      <c r="B20" s="66">
        <f ca="1">IFERROR((OFFSET(Баланс!$B$15,График!$AQ20+MATCH(График!$AO$11,Баланс!$AR$15:$AR$17,0)-1,График!B$13-1))*($AQ$11),(OFFSET(Баланс!$B$15,График!$AQ20+MATCH(График!$AO$11,Баланс!$AR$15:$AR$17,0)-1,График!B$13-1)))</f>
        <v>8</v>
      </c>
      <c r="C20" s="66">
        <f ca="1">IFERROR((OFFSET(Баланс!$B$15,График!$AQ20+MATCH(График!$AO$11,Баланс!$AR$15:$AR$17,0)-1,График!C$13-1))*($AQ$11),(OFFSET(Баланс!$B$15,График!$AQ20+MATCH(График!$AO$11,Баланс!$AR$15:$AR$17,0)-1,График!C$13-1)))</f>
        <v>0</v>
      </c>
      <c r="D20" s="66">
        <f ca="1">IFERROR((OFFSET(Баланс!$B$15,График!$AQ20+MATCH(График!$AO$11,Баланс!$AR$15:$AR$17,0)-1,График!D$13-1))*($AQ$11),(OFFSET(Баланс!$B$15,График!$AQ20+MATCH(График!$AO$11,Баланс!$AR$15:$AR$17,0)-1,График!D$13-1)))</f>
        <v>0</v>
      </c>
      <c r="E20" s="66">
        <f ca="1">IFERROR((OFFSET(Баланс!$B$15,График!$AQ20+MATCH(График!$AO$11,Баланс!$AR$15:$AR$17,0)-1,График!E$13-1))*($AQ$11),(OFFSET(Баланс!$B$15,График!$AQ20+MATCH(График!$AO$11,Баланс!$AR$15:$AR$17,0)-1,График!E$13-1)))</f>
        <v>8</v>
      </c>
      <c r="F20" s="66">
        <f ca="1">IFERROR((OFFSET(Баланс!$B$15,График!$AQ20+MATCH(График!$AO$11,Баланс!$AR$15:$AR$17,0)-1,График!F$13-1))*($AQ$11),(OFFSET(Баланс!$B$15,График!$AQ20+MATCH(График!$AO$11,Баланс!$AR$15:$AR$17,0)-1,График!F$13-1)))</f>
        <v>8</v>
      </c>
      <c r="G20" s="66">
        <f ca="1">IFERROR((OFFSET(Баланс!$B$15,График!$AQ20+MATCH(График!$AO$11,Баланс!$AR$15:$AR$17,0)-1,График!G$13-1))*($AQ$11),(OFFSET(Баланс!$B$15,График!$AQ20+MATCH(График!$AO$11,Баланс!$AR$15:$AR$17,0)-1,График!G$13-1)))</f>
        <v>8</v>
      </c>
      <c r="H20" s="66">
        <f ca="1">IFERROR((OFFSET(Баланс!$B$15,График!$AQ20+MATCH(График!$AO$11,Баланс!$AR$15:$AR$17,0)-1,График!H$13-1))*($AQ$11),(OFFSET(Баланс!$B$15,График!$AQ20+MATCH(График!$AO$11,Баланс!$AR$15:$AR$17,0)-1,График!H$13-1)))</f>
        <v>7</v>
      </c>
      <c r="I20" s="66" t="str">
        <f ca="1">IFERROR((OFFSET(Баланс!$B$15,График!$AQ20+MATCH(График!$AO$11,Баланс!$AR$15:$AR$17,0)-1,График!I$13-1))*($AQ$11),(OFFSET(Баланс!$B$15,График!$AQ20+MATCH(График!$AO$11,Баланс!$AR$15:$AR$17,0)-1,График!I$13-1)))</f>
        <v>ПР</v>
      </c>
      <c r="J20" s="66">
        <f ca="1">IFERROR((OFFSET(Баланс!$B$15,График!$AQ20+MATCH(График!$AO$11,Баланс!$AR$15:$AR$17,0)-1,График!J$13-1))*($AQ$11),(OFFSET(Баланс!$B$15,График!$AQ20+MATCH(График!$AO$11,Баланс!$AR$15:$AR$17,0)-1,График!J$13-1)))</f>
        <v>0</v>
      </c>
      <c r="K20" s="66">
        <f ca="1">IFERROR((OFFSET(Баланс!$B$15,График!$AQ20+MATCH(График!$AO$11,Баланс!$AR$15:$AR$17,0)-1,График!K$13-1))*($AQ$11),(OFFSET(Баланс!$B$15,График!$AQ20+MATCH(График!$AO$11,Баланс!$AR$15:$AR$17,0)-1,График!K$13-1)))</f>
        <v>0</v>
      </c>
      <c r="L20" s="66">
        <f ca="1">IFERROR((OFFSET(Баланс!$B$15,График!$AQ20+MATCH(График!$AO$11,Баланс!$AR$15:$AR$17,0)-1,График!L$13-1))*($AQ$11),(OFFSET(Баланс!$B$15,График!$AQ20+MATCH(График!$AO$11,Баланс!$AR$15:$AR$17,0)-1,График!L$13-1)))</f>
        <v>8</v>
      </c>
      <c r="M20" s="66">
        <f ca="1">IFERROR((OFFSET(Баланс!$B$15,График!$AQ20+MATCH(График!$AO$11,Баланс!$AR$15:$AR$17,0)-1,График!M$13-1))*($AQ$11),(OFFSET(Баланс!$B$15,График!$AQ20+MATCH(График!$AO$11,Баланс!$AR$15:$AR$17,0)-1,График!M$13-1)))</f>
        <v>8</v>
      </c>
      <c r="N20" s="66">
        <f ca="1">IFERROR((OFFSET(Баланс!$B$15,График!$AQ20+MATCH(График!$AO$11,Баланс!$AR$15:$AR$17,0)-1,График!N$13-1))*($AQ$11),(OFFSET(Баланс!$B$15,График!$AQ20+MATCH(График!$AO$11,Баланс!$AR$15:$AR$17,0)-1,График!N$13-1)))</f>
        <v>8</v>
      </c>
      <c r="O20" s="66">
        <f ca="1">IFERROR((OFFSET(Баланс!$B$15,График!$AQ20+MATCH(График!$AO$11,Баланс!$AR$15:$AR$17,0)-1,График!O$13-1))*($AQ$11),(OFFSET(Баланс!$B$15,График!$AQ20+MATCH(График!$AO$11,Баланс!$AR$15:$AR$17,0)-1,График!O$13-1)))</f>
        <v>8</v>
      </c>
      <c r="P20" s="66">
        <f ca="1">IFERROR((OFFSET(Баланс!$B$15,График!$AQ20+MATCH(График!$AO$11,Баланс!$AR$15:$AR$17,0)-1,График!P$13-1))*($AQ$11),(OFFSET(Баланс!$B$15,График!$AQ20+MATCH(График!$AO$11,Баланс!$AR$15:$AR$17,0)-1,График!P$13-1)))</f>
        <v>8</v>
      </c>
      <c r="Q20" s="66">
        <f ca="1">IFERROR((OFFSET(Баланс!$B$15,График!$AQ20+MATCH(График!$AO$11,Баланс!$AR$15:$AR$17,0)-1,График!Q$13-1))*($AQ$11),(OFFSET(Баланс!$B$15,График!$AQ20+MATCH(График!$AO$11,Баланс!$AR$15:$AR$17,0)-1,График!Q$13-1)))</f>
        <v>0</v>
      </c>
      <c r="R20" s="66">
        <f ca="1">IFERROR((OFFSET(Баланс!$B$15,График!$AQ20+MATCH(График!$AO$11,Баланс!$AR$15:$AR$17,0)-1,График!R$13-1))*($AQ$11),(OFFSET(Баланс!$B$15,График!$AQ20+MATCH(График!$AO$11,Баланс!$AR$15:$AR$17,0)-1,График!R$13-1)))</f>
        <v>0</v>
      </c>
      <c r="S20" s="66">
        <f ca="1">IFERROR((OFFSET(Баланс!$B$15,График!$AQ20+MATCH(График!$AO$11,Баланс!$AR$15:$AR$17,0)-1,График!S$13-1))*($AQ$11),(OFFSET(Баланс!$B$15,График!$AQ20+MATCH(График!$AO$11,Баланс!$AR$15:$AR$17,0)-1,График!S$13-1)))</f>
        <v>8</v>
      </c>
      <c r="T20" s="66">
        <f ca="1">IFERROR((OFFSET(Баланс!$B$15,График!$AQ20+MATCH(График!$AO$11,Баланс!$AR$15:$AR$17,0)-1,График!T$13-1))*($AQ$11),(OFFSET(Баланс!$B$15,График!$AQ20+MATCH(График!$AO$11,Баланс!$AR$15:$AR$17,0)-1,График!T$13-1)))</f>
        <v>8</v>
      </c>
      <c r="U20" s="66">
        <f ca="1">IFERROR((OFFSET(Баланс!$B$15,График!$AQ20+MATCH(График!$AO$11,Баланс!$AR$15:$AR$17,0)-1,График!U$13-1))*($AQ$11),(OFFSET(Баланс!$B$15,График!$AQ20+MATCH(График!$AO$11,Баланс!$AR$15:$AR$17,0)-1,График!U$13-1)))</f>
        <v>8</v>
      </c>
      <c r="V20" s="66">
        <f ca="1">IFERROR((OFFSET(Баланс!$B$15,График!$AQ20+MATCH(График!$AO$11,Баланс!$AR$15:$AR$17,0)-1,График!V$13-1))*($AQ$11),(OFFSET(Баланс!$B$15,График!$AQ20+MATCH(График!$AO$11,Баланс!$AR$15:$AR$17,0)-1,График!V$13-1)))</f>
        <v>8</v>
      </c>
      <c r="W20" s="66">
        <f ca="1">IFERROR((OFFSET(Баланс!$B$15,График!$AQ20+MATCH(График!$AO$11,Баланс!$AR$15:$AR$17,0)-1,График!W$13-1))*($AQ$11),(OFFSET(Баланс!$B$15,График!$AQ20+MATCH(График!$AO$11,Баланс!$AR$15:$AR$17,0)-1,График!W$13-1)))</f>
        <v>8</v>
      </c>
      <c r="X20" s="66">
        <f ca="1">IFERROR((OFFSET(Баланс!$B$15,График!$AQ20+MATCH(График!$AO$11,Баланс!$AR$15:$AR$17,0)-1,График!X$13-1))*($AQ$11),(OFFSET(Баланс!$B$15,График!$AQ20+MATCH(График!$AO$11,Баланс!$AR$15:$AR$17,0)-1,График!X$13-1)))</f>
        <v>0</v>
      </c>
      <c r="Y20" s="66">
        <f ca="1">IFERROR((OFFSET(Баланс!$B$15,График!$AQ20+MATCH(График!$AO$11,Баланс!$AR$15:$AR$17,0)-1,График!Y$13-1))*($AQ$11),(OFFSET(Баланс!$B$15,График!$AQ20+MATCH(График!$AO$11,Баланс!$AR$15:$AR$17,0)-1,График!Y$13-1)))</f>
        <v>0</v>
      </c>
      <c r="Z20" s="66">
        <f ca="1">IFERROR((OFFSET(Баланс!$B$15,График!$AQ20+MATCH(График!$AO$11,Баланс!$AR$15:$AR$17,0)-1,График!Z$13-1))*($AQ$11),(OFFSET(Баланс!$B$15,График!$AQ20+MATCH(График!$AO$11,Баланс!$AR$15:$AR$17,0)-1,График!Z$13-1)))</f>
        <v>8</v>
      </c>
      <c r="AA20" s="66">
        <f ca="1">IFERROR((OFFSET(Баланс!$B$15,График!$AQ20+MATCH(График!$AO$11,Баланс!$AR$15:$AR$17,0)-1,График!AA$13-1))*($AQ$11),(OFFSET(Баланс!$B$15,График!$AQ20+MATCH(График!$AO$11,Баланс!$AR$15:$AR$17,0)-1,График!AA$13-1)))</f>
        <v>8</v>
      </c>
      <c r="AB20" s="66">
        <f ca="1">IFERROR((OFFSET(Баланс!$B$15,График!$AQ20+MATCH(График!$AO$11,Баланс!$AR$15:$AR$17,0)-1,График!AB$13-1))*($AQ$11),(OFFSET(Баланс!$B$15,График!$AQ20+MATCH(График!$AO$11,Баланс!$AR$15:$AR$17,0)-1,График!AB$13-1)))</f>
        <v>8</v>
      </c>
      <c r="AC20" s="66">
        <f ca="1">IFERROR((OFFSET(Баланс!$B$15,График!$AQ20+MATCH(График!$AO$11,Баланс!$AR$15:$AR$17,0)-1,График!AC$13-1))*($AQ$11),(OFFSET(Баланс!$B$15,График!$AQ20+MATCH(График!$AO$11,Баланс!$AR$15:$AR$17,0)-1,График!AC$13-1)))</f>
        <v>8</v>
      </c>
      <c r="AD20" s="66">
        <f ca="1">IFERROR((OFFSET(Баланс!$B$15,График!$AQ20+MATCH(График!$AO$11,Баланс!$AR$15:$AR$17,0)-1,График!AD$13-1))*($AQ$11),(OFFSET(Баланс!$B$15,График!$AQ20+MATCH(График!$AO$11,Баланс!$AR$15:$AR$17,0)-1,График!AD$13-1)))</f>
        <v>8</v>
      </c>
      <c r="AE20" s="66">
        <f ca="1">IFERROR((OFFSET(Баланс!$B$15,График!$AQ20+MATCH(График!$AO$11,Баланс!$AR$15:$AR$17,0)-1,График!AE$13-1))*($AQ$11),(OFFSET(Баланс!$B$15,График!$AQ20+MATCH(График!$AO$11,Баланс!$AR$15:$AR$17,0)-1,График!AE$13-1)))</f>
        <v>0</v>
      </c>
      <c r="AF20" s="66">
        <f ca="1">IFERROR((OFFSET(Баланс!$B$15,График!$AQ20+MATCH(График!$AO$11,Баланс!$AR$15:$AR$17,0)-1,График!AF$13-1))*($AQ$11),(OFFSET(Баланс!$B$15,График!$AQ20+MATCH(График!$AO$11,Баланс!$AR$15:$AR$17,0)-1,График!AF$13-1)))</f>
        <v>0</v>
      </c>
      <c r="AG20" s="224"/>
      <c r="AH20" s="226"/>
      <c r="AI20" s="228"/>
      <c r="AJ20" s="230"/>
      <c r="AK20" s="224"/>
      <c r="AL20" s="228"/>
      <c r="AM20" s="230"/>
      <c r="AN20" s="232"/>
      <c r="AO20" s="234"/>
      <c r="AP20" s="236"/>
      <c r="AQ20" s="243">
        <v>6</v>
      </c>
      <c r="AR20" s="204" t="s">
        <v>96</v>
      </c>
      <c r="AT20" s="17" t="s">
        <v>27</v>
      </c>
      <c r="AU20" s="2">
        <f>IF(ISERR(SEARCH("/",B19,1))=FALSE,VALUE(RIGHT(B19,LEN(B19)-SEARCH("/",B19,1))),0)</f>
        <v>0</v>
      </c>
      <c r="AV20" s="2">
        <f t="shared" ref="AV20:BY20" si="5">IF(ISERR(SEARCH("/",C19,1))=FALSE,VALUE(RIGHT(C19,LEN(C19)-SEARCH("/",C19,1))),0)</f>
        <v>0</v>
      </c>
      <c r="AW20" s="2">
        <f t="shared" si="5"/>
        <v>0</v>
      </c>
      <c r="AX20" s="2">
        <f t="shared" si="5"/>
        <v>0</v>
      </c>
      <c r="AY20" s="2">
        <f t="shared" si="5"/>
        <v>0</v>
      </c>
      <c r="AZ20" s="2">
        <f t="shared" si="5"/>
        <v>0</v>
      </c>
      <c r="BA20" s="2">
        <f t="shared" si="5"/>
        <v>0</v>
      </c>
      <c r="BB20" s="2">
        <f t="shared" si="5"/>
        <v>0</v>
      </c>
      <c r="BC20" s="2">
        <f t="shared" si="5"/>
        <v>0</v>
      </c>
      <c r="BD20" s="2">
        <f t="shared" si="5"/>
        <v>0</v>
      </c>
      <c r="BE20" s="2">
        <f t="shared" si="5"/>
        <v>0</v>
      </c>
      <c r="BF20" s="2">
        <f t="shared" si="5"/>
        <v>0</v>
      </c>
      <c r="BG20" s="2">
        <f t="shared" si="5"/>
        <v>0</v>
      </c>
      <c r="BH20" s="2">
        <f t="shared" si="5"/>
        <v>0</v>
      </c>
      <c r="BI20" s="2">
        <f t="shared" si="5"/>
        <v>0</v>
      </c>
      <c r="BJ20" s="2">
        <f t="shared" si="5"/>
        <v>0</v>
      </c>
      <c r="BK20" s="2">
        <f t="shared" si="5"/>
        <v>0</v>
      </c>
      <c r="BL20" s="2">
        <f t="shared" si="5"/>
        <v>0</v>
      </c>
      <c r="BM20" s="2">
        <f t="shared" si="5"/>
        <v>0</v>
      </c>
      <c r="BN20" s="2">
        <f t="shared" si="5"/>
        <v>2</v>
      </c>
      <c r="BO20" s="2">
        <f t="shared" si="5"/>
        <v>7</v>
      </c>
      <c r="BP20" s="2">
        <f t="shared" si="5"/>
        <v>7</v>
      </c>
      <c r="BQ20" s="2">
        <f t="shared" si="5"/>
        <v>7</v>
      </c>
      <c r="BR20" s="2">
        <f t="shared" si="5"/>
        <v>7</v>
      </c>
      <c r="BS20" s="2">
        <f t="shared" si="5"/>
        <v>7</v>
      </c>
      <c r="BT20" s="2">
        <f t="shared" si="5"/>
        <v>7</v>
      </c>
      <c r="BU20" s="2">
        <f t="shared" si="5"/>
        <v>7</v>
      </c>
      <c r="BV20" s="2">
        <f t="shared" si="5"/>
        <v>7</v>
      </c>
      <c r="BW20" s="2">
        <f t="shared" si="5"/>
        <v>7</v>
      </c>
      <c r="BX20" s="2">
        <f t="shared" si="5"/>
        <v>7</v>
      </c>
      <c r="BY20" s="2">
        <f t="shared" si="5"/>
        <v>7</v>
      </c>
      <c r="BZ20" s="204"/>
      <c r="CF20" s="197"/>
      <c r="CT20" s="55"/>
    </row>
    <row r="21" spans="1:98" s="28" customFormat="1" collapsed="1" x14ac:dyDescent="0.25">
      <c r="A21" s="18" t="s">
        <v>31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1"/>
      <c r="AG21" s="22">
        <f t="shared" ref="AG21:AP21" si="6">AG15+AG17+AG19</f>
        <v>41</v>
      </c>
      <c r="AH21" s="27">
        <f t="shared" si="6"/>
        <v>414</v>
      </c>
      <c r="AI21" s="23">
        <f t="shared" si="6"/>
        <v>177</v>
      </c>
      <c r="AJ21" s="24">
        <f t="shared" ca="1" si="6"/>
        <v>0</v>
      </c>
      <c r="AK21" s="25">
        <f t="shared" si="6"/>
        <v>50</v>
      </c>
      <c r="AL21" s="23">
        <f t="shared" si="6"/>
        <v>0</v>
      </c>
      <c r="AM21" s="26">
        <f t="shared" si="6"/>
        <v>0</v>
      </c>
      <c r="AN21" s="186">
        <f t="shared" ca="1" si="6"/>
        <v>454</v>
      </c>
      <c r="AO21" s="23">
        <f t="shared" ca="1" si="6"/>
        <v>454</v>
      </c>
      <c r="AP21" s="27">
        <f t="shared" ca="1" si="6"/>
        <v>-40</v>
      </c>
      <c r="AQ21" s="186">
        <f ca="1">AP21-AJ21</f>
        <v>-40</v>
      </c>
      <c r="AR21" s="183"/>
      <c r="AT21" s="29"/>
      <c r="BZ21" s="183"/>
      <c r="CF21" s="198"/>
      <c r="CT21" s="181"/>
    </row>
    <row r="22" spans="1:98" s="28" customFormat="1" ht="14.65" customHeight="1" x14ac:dyDescent="0.25">
      <c r="A22" s="221" t="s">
        <v>32</v>
      </c>
      <c r="B22" s="192" t="s">
        <v>127</v>
      </c>
      <c r="C22" s="192" t="s">
        <v>127</v>
      </c>
      <c r="D22" s="192" t="s">
        <v>128</v>
      </c>
      <c r="E22" s="192" t="s">
        <v>129</v>
      </c>
      <c r="F22" s="192" t="s">
        <v>129</v>
      </c>
      <c r="G22" s="192" t="s">
        <v>129</v>
      </c>
      <c r="H22" s="192" t="s">
        <v>129</v>
      </c>
      <c r="I22" s="192" t="s">
        <v>129</v>
      </c>
      <c r="J22" s="192" t="s">
        <v>129</v>
      </c>
      <c r="K22" s="192" t="s">
        <v>129</v>
      </c>
      <c r="L22" s="192" t="s">
        <v>129</v>
      </c>
      <c r="M22" s="192" t="s">
        <v>129</v>
      </c>
      <c r="N22" s="192" t="s">
        <v>129</v>
      </c>
      <c r="O22" s="192" t="s">
        <v>129</v>
      </c>
      <c r="P22" s="192" t="s">
        <v>129</v>
      </c>
      <c r="Q22" s="192" t="s">
        <v>129</v>
      </c>
      <c r="R22" s="193" t="s">
        <v>130</v>
      </c>
      <c r="S22" s="193" t="s">
        <v>131</v>
      </c>
      <c r="T22" s="193" t="s">
        <v>131</v>
      </c>
      <c r="U22" s="193" t="s">
        <v>131</v>
      </c>
      <c r="V22" s="193" t="s">
        <v>131</v>
      </c>
      <c r="W22" s="193" t="s">
        <v>131</v>
      </c>
      <c r="X22" s="193" t="s">
        <v>131</v>
      </c>
      <c r="Y22" s="193" t="s">
        <v>131</v>
      </c>
      <c r="Z22" s="193" t="s">
        <v>132</v>
      </c>
      <c r="AA22" s="193" t="s">
        <v>132</v>
      </c>
      <c r="AB22" s="193" t="s">
        <v>132</v>
      </c>
      <c r="AC22" s="193" t="s">
        <v>132</v>
      </c>
      <c r="AD22" s="193" t="s">
        <v>132</v>
      </c>
      <c r="AE22" s="193" t="s">
        <v>132</v>
      </c>
      <c r="AF22" s="60" t="s">
        <v>29</v>
      </c>
      <c r="AG22" s="223">
        <f>COUNTIF(AU22:BY22,"&gt;0")</f>
        <v>17</v>
      </c>
      <c r="AH22" s="225">
        <f>SUM(AU22:BY22)</f>
        <v>164</v>
      </c>
      <c r="AI22" s="227">
        <f>SUM(AU23:BY23)</f>
        <v>19</v>
      </c>
      <c r="AJ22" s="229">
        <f ca="1">SUMIFS(AU22:BY22,B23:AF23,"ПР")</f>
        <v>0</v>
      </c>
      <c r="AK22" s="223">
        <f>COUNTIF(B22:AF22,"В")+COUNTIF(B22:AF22,"ДП")</f>
        <v>7</v>
      </c>
      <c r="AL22" s="227">
        <f>COUNTIF(B22:AF22,"ОТ")+COUNTIF(B22:AF22,"У")+COUNTIF(B22:AF22,"ОЖ")</f>
        <v>6</v>
      </c>
      <c r="AM22" s="229">
        <f ca="1">SUMIF(B22:AF22,"=ОТ",B23:AF23)+SUMIF(B22:AF22,"=У",B23:AF23)+SUMIF(B22:AF22,"=ОЖ",B23:AF23)</f>
        <v>24</v>
      </c>
      <c r="AN22" s="231">
        <f ca="1">SUM(B23:AF23)</f>
        <v>168</v>
      </c>
      <c r="AO22" s="233">
        <f ca="1">SUM(B23:AF23)-SUMIFS(B23:AF23,B22:AF22,"ОТ")-SUMIFS(B23:AF23,B22:AF22,"")-SUMIFS(B23:AF23,B22:AF22,"У")-SUMIFS(B23:AF23,B22:AF22,"ОЖ")-SUMIFS(B23:AF23,B22:AF22,"Б")</f>
        <v>144</v>
      </c>
      <c r="AP22" s="235">
        <f ca="1">AH22-AO22</f>
        <v>20</v>
      </c>
      <c r="AQ22" s="242">
        <f ca="1">AP22-AJ22</f>
        <v>20</v>
      </c>
      <c r="AR22" s="203">
        <f>AR19+$BZ$5/12*--(COUNTIF(B19:AF19,"")=0)-AL19+COUNTIF(B19:AF19,"У")+COUNTIF(B19:AF19,"y")</f>
        <v>14.000000000000002</v>
      </c>
      <c r="AS22" s="15">
        <f>COUNTIF(B22:AF22,0)+COUNTIF(B22:AF22,"")+COUNTIF(B22:AF22," ")+COUNTIF(B22:AF22,"  ")</f>
        <v>0</v>
      </c>
      <c r="AT22" s="16" t="s">
        <v>25</v>
      </c>
      <c r="AU22" s="14">
        <f>IF(ISERR(SEARCH("/",B22,1))=FALSE,VALUE(LEFT(B22,SEARCH("/",B22,1)-1)),IF(ISNUMBER(IFERROR(VALUE(B22),B22)),VALUE(B22),IF(OR(B22="х",B22="x"),"",B22)))</f>
        <v>11</v>
      </c>
      <c r="AV22" s="14">
        <f t="shared" ref="AV22:BY22" si="7">IF(ISERR(SEARCH("/",C22,1))=FALSE,VALUE(LEFT(C22,SEARCH("/",C22,1)-1)),IF(ISNUMBER(IFERROR(VALUE(C22),C22)),VALUE(C22),IF(OR(C22="х",C22="x"),"",C22)))</f>
        <v>11</v>
      </c>
      <c r="AW22" s="14">
        <f t="shared" si="7"/>
        <v>7</v>
      </c>
      <c r="AX22" s="14">
        <f t="shared" si="7"/>
        <v>10</v>
      </c>
      <c r="AY22" s="14">
        <f t="shared" si="7"/>
        <v>10</v>
      </c>
      <c r="AZ22" s="14">
        <f t="shared" si="7"/>
        <v>10</v>
      </c>
      <c r="BA22" s="14">
        <f t="shared" si="7"/>
        <v>10</v>
      </c>
      <c r="BB22" s="14">
        <f t="shared" si="7"/>
        <v>10</v>
      </c>
      <c r="BC22" s="14">
        <f t="shared" si="7"/>
        <v>10</v>
      </c>
      <c r="BD22" s="14">
        <f t="shared" si="7"/>
        <v>10</v>
      </c>
      <c r="BE22" s="14">
        <f t="shared" si="7"/>
        <v>10</v>
      </c>
      <c r="BF22" s="14">
        <f t="shared" si="7"/>
        <v>10</v>
      </c>
      <c r="BG22" s="14">
        <f t="shared" si="7"/>
        <v>10</v>
      </c>
      <c r="BH22" s="14">
        <f t="shared" si="7"/>
        <v>10</v>
      </c>
      <c r="BI22" s="14">
        <f t="shared" si="7"/>
        <v>10</v>
      </c>
      <c r="BJ22" s="14">
        <f t="shared" si="7"/>
        <v>10</v>
      </c>
      <c r="BK22" s="14">
        <f t="shared" si="7"/>
        <v>5</v>
      </c>
      <c r="BL22" s="14" t="str">
        <f t="shared" si="7"/>
        <v>В</v>
      </c>
      <c r="BM22" s="14" t="str">
        <f t="shared" si="7"/>
        <v>В</v>
      </c>
      <c r="BN22" s="14" t="str">
        <f t="shared" si="7"/>
        <v>В</v>
      </c>
      <c r="BO22" s="14" t="str">
        <f t="shared" si="7"/>
        <v>В</v>
      </c>
      <c r="BP22" s="14" t="str">
        <f t="shared" si="7"/>
        <v>В</v>
      </c>
      <c r="BQ22" s="14" t="str">
        <f t="shared" si="7"/>
        <v>В</v>
      </c>
      <c r="BR22" s="14" t="str">
        <f t="shared" si="7"/>
        <v>В</v>
      </c>
      <c r="BS22" s="14" t="str">
        <f t="shared" si="7"/>
        <v>ОТ</v>
      </c>
      <c r="BT22" s="14" t="str">
        <f t="shared" si="7"/>
        <v>ОТ</v>
      </c>
      <c r="BU22" s="14" t="str">
        <f t="shared" si="7"/>
        <v>ОТ</v>
      </c>
      <c r="BV22" s="14" t="str">
        <f t="shared" si="7"/>
        <v>ОТ</v>
      </c>
      <c r="BW22" s="14" t="str">
        <f t="shared" si="7"/>
        <v>ОТ</v>
      </c>
      <c r="BX22" s="14" t="str">
        <f t="shared" si="7"/>
        <v>ОТ</v>
      </c>
      <c r="BY22" s="14" t="str">
        <f t="shared" si="7"/>
        <v/>
      </c>
      <c r="BZ22" s="203">
        <f>AR22-AL22</f>
        <v>8.0000000000000018</v>
      </c>
      <c r="CF22" s="196">
        <f ca="1">COUNTIFS(B22:AF22,"ОТ",B23:AF23,"ПР")</f>
        <v>0</v>
      </c>
      <c r="CG22" s="174"/>
      <c r="CH22" s="14"/>
      <c r="CI22" s="14"/>
      <c r="CJ22" s="14"/>
      <c r="CK22" s="14"/>
      <c r="CL22" s="14"/>
      <c r="CM22" s="28">
        <v>4</v>
      </c>
      <c r="CN22" s="14"/>
      <c r="CO22" s="14"/>
      <c r="CP22" s="14"/>
      <c r="CQ22" s="14"/>
      <c r="CR22" s="14"/>
      <c r="CS22" s="14"/>
      <c r="CT22" s="181"/>
    </row>
    <row r="23" spans="1:98" ht="14.65" hidden="1" customHeight="1" outlineLevel="1" x14ac:dyDescent="0.25">
      <c r="A23" s="222"/>
      <c r="B23" s="66">
        <f ca="1">IFERROR((OFFSET(Баланс!$B$15,График!$AQ23+MATCH(График!$AO$11,Баланс!$AR$15:$AR$17,0)-1,График!B$13-1))*($AQ$11),(OFFSET(Баланс!$B$15,График!$AQ23+MATCH(График!$AO$11,Баланс!$AR$15:$AR$17,0)-1,График!B$13-1)))</f>
        <v>8</v>
      </c>
      <c r="C23" s="66">
        <f ca="1">IFERROR((OFFSET(Баланс!$B$15,График!$AQ23+MATCH(График!$AO$11,Баланс!$AR$15:$AR$17,0)-1,График!C$13-1))*($AQ$11),(OFFSET(Баланс!$B$15,График!$AQ23+MATCH(График!$AO$11,Баланс!$AR$15:$AR$17,0)-1,График!C$13-1)))</f>
        <v>8</v>
      </c>
      <c r="D23" s="66">
        <f ca="1">IFERROR((OFFSET(Баланс!$B$15,График!$AQ23+MATCH(График!$AO$11,Баланс!$AR$15:$AR$17,0)-1,График!D$13-1))*($AQ$11),(OFFSET(Баланс!$B$15,График!$AQ23+MATCH(График!$AO$11,Баланс!$AR$15:$AR$17,0)-1,График!D$13-1)))</f>
        <v>8</v>
      </c>
      <c r="E23" s="66">
        <f ca="1">IFERROR((OFFSET(Баланс!$B$15,График!$AQ23+MATCH(График!$AO$11,Баланс!$AR$15:$AR$17,0)-1,График!E$13-1))*($AQ$11),(OFFSET(Баланс!$B$15,График!$AQ23+MATCH(График!$AO$11,Баланс!$AR$15:$AR$17,0)-1,График!E$13-1)))</f>
        <v>8</v>
      </c>
      <c r="F23" s="66">
        <f ca="1">IFERROR((OFFSET(Баланс!$B$15,График!$AQ23+MATCH(График!$AO$11,Баланс!$AR$15:$AR$17,0)-1,График!F$13-1))*($AQ$11),(OFFSET(Баланс!$B$15,График!$AQ23+MATCH(График!$AO$11,Баланс!$AR$15:$AR$17,0)-1,График!F$13-1)))</f>
        <v>8</v>
      </c>
      <c r="G23" s="66">
        <f ca="1">IFERROR((OFFSET(Баланс!$B$15,График!$AQ23+MATCH(График!$AO$11,Баланс!$AR$15:$AR$17,0)-1,График!G$13-1))*($AQ$11),(OFFSET(Баланс!$B$15,График!$AQ23+MATCH(График!$AO$11,Баланс!$AR$15:$AR$17,0)-1,График!G$13-1)))</f>
        <v>0</v>
      </c>
      <c r="H23" s="66">
        <f ca="1">IFERROR((OFFSET(Баланс!$B$15,График!$AQ23+MATCH(График!$AO$11,Баланс!$AR$15:$AR$17,0)-1,График!H$13-1))*($AQ$11),(OFFSET(Баланс!$B$15,График!$AQ23+MATCH(График!$AO$11,Баланс!$AR$15:$AR$17,0)-1,График!H$13-1)))</f>
        <v>0</v>
      </c>
      <c r="I23" s="66">
        <f ca="1">IFERROR((OFFSET(Баланс!$B$15,График!$AQ23+MATCH(График!$AO$11,Баланс!$AR$15:$AR$17,0)-1,График!I$13-1))*($AQ$11),(OFFSET(Баланс!$B$15,График!$AQ23+MATCH(График!$AO$11,Баланс!$AR$15:$AR$17,0)-1,График!I$13-1)))</f>
        <v>8</v>
      </c>
      <c r="J23" s="66">
        <f ca="1">IFERROR((OFFSET(Баланс!$B$15,График!$AQ23+MATCH(График!$AO$11,Баланс!$AR$15:$AR$17,0)-1,График!J$13-1))*($AQ$11),(OFFSET(Баланс!$B$15,График!$AQ23+MATCH(График!$AO$11,Баланс!$AR$15:$AR$17,0)-1,График!J$13-1)))</f>
        <v>8</v>
      </c>
      <c r="K23" s="66">
        <f ca="1">IFERROR((OFFSET(Баланс!$B$15,График!$AQ23+MATCH(График!$AO$11,Баланс!$AR$15:$AR$17,0)-1,График!K$13-1))*($AQ$11),(OFFSET(Баланс!$B$15,График!$AQ23+MATCH(График!$AO$11,Баланс!$AR$15:$AR$17,0)-1,График!K$13-1)))</f>
        <v>8</v>
      </c>
      <c r="L23" s="66">
        <f ca="1">IFERROR((OFFSET(Баланс!$B$15,График!$AQ23+MATCH(График!$AO$11,Баланс!$AR$15:$AR$17,0)-1,График!L$13-1))*($AQ$11),(OFFSET(Баланс!$B$15,График!$AQ23+MATCH(График!$AO$11,Баланс!$AR$15:$AR$17,0)-1,График!L$13-1)))</f>
        <v>8</v>
      </c>
      <c r="M23" s="66">
        <f ca="1">IFERROR((OFFSET(Баланс!$B$15,График!$AQ23+MATCH(График!$AO$11,Баланс!$AR$15:$AR$17,0)-1,График!M$13-1))*($AQ$11),(OFFSET(Баланс!$B$15,График!$AQ23+MATCH(График!$AO$11,Баланс!$AR$15:$AR$17,0)-1,График!M$13-1)))</f>
        <v>8</v>
      </c>
      <c r="N23" s="66">
        <f ca="1">IFERROR((OFFSET(Баланс!$B$15,График!$AQ23+MATCH(График!$AO$11,Баланс!$AR$15:$AR$17,0)-1,График!N$13-1))*($AQ$11),(OFFSET(Баланс!$B$15,График!$AQ23+MATCH(График!$AO$11,Баланс!$AR$15:$AR$17,0)-1,График!N$13-1)))</f>
        <v>0</v>
      </c>
      <c r="O23" s="66">
        <f ca="1">IFERROR((OFFSET(Баланс!$B$15,График!$AQ23+MATCH(График!$AO$11,Баланс!$AR$15:$AR$17,0)-1,График!O$13-1))*($AQ$11),(OFFSET(Баланс!$B$15,График!$AQ23+MATCH(График!$AO$11,Баланс!$AR$15:$AR$17,0)-1,График!O$13-1)))</f>
        <v>0</v>
      </c>
      <c r="P23" s="66">
        <f ca="1">IFERROR((OFFSET(Баланс!$B$15,График!$AQ23+MATCH(График!$AO$11,Баланс!$AR$15:$AR$17,0)-1,График!P$13-1))*($AQ$11),(OFFSET(Баланс!$B$15,График!$AQ23+MATCH(График!$AO$11,Баланс!$AR$15:$AR$17,0)-1,График!P$13-1)))</f>
        <v>8</v>
      </c>
      <c r="Q23" s="66">
        <f ca="1">IFERROR((OFFSET(Баланс!$B$15,График!$AQ23+MATCH(График!$AO$11,Баланс!$AR$15:$AR$17,0)-1,График!Q$13-1))*($AQ$11),(OFFSET(Баланс!$B$15,График!$AQ23+MATCH(График!$AO$11,Баланс!$AR$15:$AR$17,0)-1,График!Q$13-1)))</f>
        <v>8</v>
      </c>
      <c r="R23" s="66">
        <f ca="1">IFERROR((OFFSET(Баланс!$B$15,График!$AQ23+MATCH(График!$AO$11,Баланс!$AR$15:$AR$17,0)-1,График!R$13-1))*($AQ$11),(OFFSET(Баланс!$B$15,График!$AQ23+MATCH(График!$AO$11,Баланс!$AR$15:$AR$17,0)-1,График!R$13-1)))</f>
        <v>8</v>
      </c>
      <c r="S23" s="66">
        <f ca="1">IFERROR((OFFSET(Баланс!$B$15,График!$AQ23+MATCH(График!$AO$11,Баланс!$AR$15:$AR$17,0)-1,График!S$13-1))*($AQ$11),(OFFSET(Баланс!$B$15,График!$AQ23+MATCH(График!$AO$11,Баланс!$AR$15:$AR$17,0)-1,График!S$13-1)))</f>
        <v>8</v>
      </c>
      <c r="T23" s="66">
        <f ca="1">IFERROR((OFFSET(Баланс!$B$15,График!$AQ23+MATCH(График!$AO$11,Баланс!$AR$15:$AR$17,0)-1,График!T$13-1))*($AQ$11),(OFFSET(Баланс!$B$15,График!$AQ23+MATCH(График!$AO$11,Баланс!$AR$15:$AR$17,0)-1,График!T$13-1)))</f>
        <v>8</v>
      </c>
      <c r="U23" s="66">
        <f ca="1">IFERROR((OFFSET(Баланс!$B$15,График!$AQ23+MATCH(График!$AO$11,Баланс!$AR$15:$AR$17,0)-1,График!U$13-1))*($AQ$11),(OFFSET(Баланс!$B$15,График!$AQ23+MATCH(График!$AO$11,Баланс!$AR$15:$AR$17,0)-1,График!U$13-1)))</f>
        <v>0</v>
      </c>
      <c r="V23" s="66">
        <f ca="1">IFERROR((OFFSET(Баланс!$B$15,График!$AQ23+MATCH(График!$AO$11,Баланс!$AR$15:$AR$17,0)-1,График!V$13-1))*($AQ$11),(OFFSET(Баланс!$B$15,График!$AQ23+MATCH(График!$AO$11,Баланс!$AR$15:$AR$17,0)-1,График!V$13-1)))</f>
        <v>0</v>
      </c>
      <c r="W23" s="66">
        <f ca="1">IFERROR((OFFSET(Баланс!$B$15,График!$AQ23+MATCH(График!$AO$11,Баланс!$AR$15:$AR$17,0)-1,График!W$13-1))*($AQ$11),(OFFSET(Баланс!$B$15,График!$AQ23+MATCH(График!$AO$11,Баланс!$AR$15:$AR$17,0)-1,График!W$13-1)))</f>
        <v>8</v>
      </c>
      <c r="X23" s="66">
        <f ca="1">IFERROR((OFFSET(Баланс!$B$15,График!$AQ23+MATCH(График!$AO$11,Баланс!$AR$15:$AR$17,0)-1,График!X$13-1))*($AQ$11),(OFFSET(Баланс!$B$15,График!$AQ23+MATCH(График!$AO$11,Баланс!$AR$15:$AR$17,0)-1,График!X$13-1)))</f>
        <v>8</v>
      </c>
      <c r="Y23" s="66">
        <f ca="1">IFERROR((OFFSET(Баланс!$B$15,График!$AQ23+MATCH(График!$AO$11,Баланс!$AR$15:$AR$17,0)-1,График!Y$13-1))*($AQ$11),(OFFSET(Баланс!$B$15,График!$AQ23+MATCH(График!$AO$11,Баланс!$AR$15:$AR$17,0)-1,График!Y$13-1)))</f>
        <v>8</v>
      </c>
      <c r="Z23" s="66">
        <f ca="1">IFERROR((OFFSET(Баланс!$B$15,График!$AQ23+MATCH(График!$AO$11,Баланс!$AR$15:$AR$17,0)-1,График!Z$13-1))*($AQ$11),(OFFSET(Баланс!$B$15,График!$AQ23+MATCH(График!$AO$11,Баланс!$AR$15:$AR$17,0)-1,График!Z$13-1)))</f>
        <v>8</v>
      </c>
      <c r="AA23" s="66">
        <f ca="1">IFERROR((OFFSET(Баланс!$B$15,График!$AQ23+MATCH(График!$AO$11,Баланс!$AR$15:$AR$17,0)-1,График!AA$13-1))*($AQ$11),(OFFSET(Баланс!$B$15,График!$AQ23+MATCH(График!$AO$11,Баланс!$AR$15:$AR$17,0)-1,График!AA$13-1)))</f>
        <v>8</v>
      </c>
      <c r="AB23" s="66">
        <f ca="1">IFERROR((OFFSET(Баланс!$B$15,График!$AQ23+MATCH(График!$AO$11,Баланс!$AR$15:$AR$17,0)-1,График!AB$13-1))*($AQ$11),(OFFSET(Баланс!$B$15,График!$AQ23+MATCH(График!$AO$11,Баланс!$AR$15:$AR$17,0)-1,График!AB$13-1)))</f>
        <v>8</v>
      </c>
      <c r="AC23" s="66">
        <f ca="1">IFERROR((OFFSET(Баланс!$B$15,График!$AQ23+MATCH(График!$AO$11,Баланс!$AR$15:$AR$17,0)-1,График!AC$13-1))*($AQ$11),(OFFSET(Баланс!$B$15,График!$AQ23+MATCH(График!$AO$11,Баланс!$AR$15:$AR$17,0)-1,График!AC$13-1)))</f>
        <v>0</v>
      </c>
      <c r="AD23" s="66">
        <f ca="1">IFERROR((OFFSET(Баланс!$B$15,График!$AQ23+MATCH(График!$AO$11,Баланс!$AR$15:$AR$17,0)-1,График!AD$13-1))*($AQ$11),(OFFSET(Баланс!$B$15,График!$AQ23+MATCH(График!$AO$11,Баланс!$AR$15:$AR$17,0)-1,График!AD$13-1)))</f>
        <v>0</v>
      </c>
      <c r="AE23" s="66">
        <f ca="1">IFERROR((OFFSET(Баланс!$B$15,График!$AQ23+MATCH(График!$AO$11,Баланс!$AR$15:$AR$17,0)-1,График!AE$13-1))*($AQ$11),(OFFSET(Баланс!$B$15,График!$AQ23+MATCH(График!$AO$11,Баланс!$AR$15:$AR$17,0)-1,График!AE$13-1)))</f>
        <v>0</v>
      </c>
      <c r="AF23" s="66" t="str">
        <f ca="1">IFERROR((OFFSET(Баланс!$B$15,График!$AQ23+MATCH(График!$AO$11,Баланс!$AR$15:$AR$17,0)-1,График!AF$13-1))*($AQ$11),(OFFSET(Баланс!$B$15,График!$AQ23+MATCH(График!$AO$11,Баланс!$AR$15:$AR$17,0)-1,График!AF$13-1)))</f>
        <v>х</v>
      </c>
      <c r="AG23" s="224"/>
      <c r="AH23" s="226"/>
      <c r="AI23" s="228"/>
      <c r="AJ23" s="230"/>
      <c r="AK23" s="224"/>
      <c r="AL23" s="228"/>
      <c r="AM23" s="230"/>
      <c r="AN23" s="232"/>
      <c r="AO23" s="234"/>
      <c r="AP23" s="236"/>
      <c r="AQ23" s="243">
        <v>10</v>
      </c>
      <c r="AR23" s="204" t="s">
        <v>96</v>
      </c>
      <c r="AT23" s="17" t="s">
        <v>27</v>
      </c>
      <c r="AU23" s="2">
        <f>IF(ISERR(SEARCH("/",B22,1))=FALSE,VALUE(RIGHT(B22,LEN(B22)-SEARCH("/",B22,1))),0)</f>
        <v>7</v>
      </c>
      <c r="AV23" s="2">
        <f t="shared" ref="AV23:BY23" si="8">IF(ISERR(SEARCH("/",C22,1))=FALSE,VALUE(RIGHT(C22,LEN(C22)-SEARCH("/",C22,1))),0)</f>
        <v>7</v>
      </c>
      <c r="AW23" s="2">
        <f t="shared" si="8"/>
        <v>5</v>
      </c>
      <c r="AX23" s="2">
        <f t="shared" si="8"/>
        <v>0</v>
      </c>
      <c r="AY23" s="2">
        <f t="shared" si="8"/>
        <v>0</v>
      </c>
      <c r="AZ23" s="2">
        <f t="shared" si="8"/>
        <v>0</v>
      </c>
      <c r="BA23" s="2">
        <f t="shared" si="8"/>
        <v>0</v>
      </c>
      <c r="BB23" s="2">
        <f t="shared" si="8"/>
        <v>0</v>
      </c>
      <c r="BC23" s="2">
        <f t="shared" si="8"/>
        <v>0</v>
      </c>
      <c r="BD23" s="2">
        <f t="shared" si="8"/>
        <v>0</v>
      </c>
      <c r="BE23" s="2">
        <f t="shared" si="8"/>
        <v>0</v>
      </c>
      <c r="BF23" s="2">
        <f t="shared" si="8"/>
        <v>0</v>
      </c>
      <c r="BG23" s="2">
        <f t="shared" si="8"/>
        <v>0</v>
      </c>
      <c r="BH23" s="2">
        <f t="shared" si="8"/>
        <v>0</v>
      </c>
      <c r="BI23" s="2">
        <f t="shared" si="8"/>
        <v>0</v>
      </c>
      <c r="BJ23" s="2">
        <f t="shared" si="8"/>
        <v>0</v>
      </c>
      <c r="BK23" s="2">
        <f t="shared" si="8"/>
        <v>0</v>
      </c>
      <c r="BL23" s="2">
        <f t="shared" si="8"/>
        <v>0</v>
      </c>
      <c r="BM23" s="2">
        <f t="shared" si="8"/>
        <v>0</v>
      </c>
      <c r="BN23" s="2">
        <f t="shared" si="8"/>
        <v>0</v>
      </c>
      <c r="BO23" s="2">
        <f t="shared" si="8"/>
        <v>0</v>
      </c>
      <c r="BP23" s="2">
        <f t="shared" si="8"/>
        <v>0</v>
      </c>
      <c r="BQ23" s="2">
        <f t="shared" si="8"/>
        <v>0</v>
      </c>
      <c r="BR23" s="2">
        <f t="shared" si="8"/>
        <v>0</v>
      </c>
      <c r="BS23" s="2">
        <f t="shared" si="8"/>
        <v>0</v>
      </c>
      <c r="BT23" s="2">
        <f t="shared" si="8"/>
        <v>0</v>
      </c>
      <c r="BU23" s="2">
        <f t="shared" si="8"/>
        <v>0</v>
      </c>
      <c r="BV23" s="2">
        <f t="shared" si="8"/>
        <v>0</v>
      </c>
      <c r="BW23" s="2">
        <f t="shared" si="8"/>
        <v>0</v>
      </c>
      <c r="BX23" s="2">
        <f t="shared" si="8"/>
        <v>0</v>
      </c>
      <c r="BY23" s="2">
        <f t="shared" si="8"/>
        <v>0</v>
      </c>
      <c r="BZ23" s="204"/>
      <c r="CF23" s="197"/>
      <c r="CT23" s="55"/>
    </row>
    <row r="24" spans="1:98" s="28" customFormat="1" ht="14.65" customHeight="1" collapsed="1" x14ac:dyDescent="0.25">
      <c r="A24" s="244" t="s">
        <v>33</v>
      </c>
      <c r="B24" s="193" t="s">
        <v>131</v>
      </c>
      <c r="C24" s="193" t="s">
        <v>132</v>
      </c>
      <c r="D24" s="193" t="s">
        <v>132</v>
      </c>
      <c r="E24" s="193" t="s">
        <v>132</v>
      </c>
      <c r="F24" s="193" t="s">
        <v>132</v>
      </c>
      <c r="G24" s="193" t="s">
        <v>132</v>
      </c>
      <c r="H24" s="193" t="s">
        <v>132</v>
      </c>
      <c r="I24" s="193" t="s">
        <v>132</v>
      </c>
      <c r="J24" s="193" t="s">
        <v>131</v>
      </c>
      <c r="K24" s="193" t="s">
        <v>132</v>
      </c>
      <c r="L24" s="193" t="s">
        <v>132</v>
      </c>
      <c r="M24" s="193" t="s">
        <v>132</v>
      </c>
      <c r="N24" s="193" t="s">
        <v>131</v>
      </c>
      <c r="O24" s="193" t="s">
        <v>131</v>
      </c>
      <c r="P24" s="192" t="s">
        <v>126</v>
      </c>
      <c r="Q24" s="192" t="s">
        <v>127</v>
      </c>
      <c r="R24" s="192" t="s">
        <v>127</v>
      </c>
      <c r="S24" s="192" t="s">
        <v>127</v>
      </c>
      <c r="T24" s="192" t="s">
        <v>127</v>
      </c>
      <c r="U24" s="192" t="s">
        <v>127</v>
      </c>
      <c r="V24" s="192" t="s">
        <v>127</v>
      </c>
      <c r="W24" s="192" t="s">
        <v>127</v>
      </c>
      <c r="X24" s="192" t="s">
        <v>127</v>
      </c>
      <c r="Y24" s="192" t="s">
        <v>127</v>
      </c>
      <c r="Z24" s="192" t="s">
        <v>127</v>
      </c>
      <c r="AA24" s="192" t="s">
        <v>127</v>
      </c>
      <c r="AB24" s="192" t="s">
        <v>127</v>
      </c>
      <c r="AC24" s="192" t="s">
        <v>127</v>
      </c>
      <c r="AD24" s="192" t="s">
        <v>128</v>
      </c>
      <c r="AE24" s="192" t="s">
        <v>129</v>
      </c>
      <c r="AF24" s="192" t="s">
        <v>129</v>
      </c>
      <c r="AG24" s="223">
        <f>COUNTIF(AU24:BY24,"&gt;0")</f>
        <v>17</v>
      </c>
      <c r="AH24" s="225">
        <f>SUM(AU24:BY24)</f>
        <v>174</v>
      </c>
      <c r="AI24" s="227">
        <f>SUM(AU25:BY25)</f>
        <v>98</v>
      </c>
      <c r="AJ24" s="229">
        <f ca="1">SUMIFS(AU24:BY24,B25:AF25,"ПР")</f>
        <v>0</v>
      </c>
      <c r="AK24" s="223">
        <f>COUNTIF(B24:AF24,"В")+COUNTIF(B24:AF24,"ДП")</f>
        <v>4</v>
      </c>
      <c r="AL24" s="227">
        <f>COUNTIF(B24:AF24,"ОТ")+COUNTIF(B24:AF24,"У")+COUNTIF(B24:AF24,"ОЖ")</f>
        <v>10</v>
      </c>
      <c r="AM24" s="229">
        <f ca="1">SUMIF(B24:AF24,"=ОТ",B25:AF25)+SUMIF(B24:AF24,"=У",B25:AF25)+SUMIF(B24:AF24,"=ОЖ",B25:AF25)</f>
        <v>39</v>
      </c>
      <c r="AN24" s="231">
        <f ca="1">SUM(B25:AF25)</f>
        <v>159</v>
      </c>
      <c r="AO24" s="233">
        <f ca="1">SUM(B25:AF25)-SUMIFS(B25:AF25,B24:AF24,"ОТ")-SUMIFS(B25:AF25,B24:AF24,"")-SUMIFS(B25:AF25,B24:AF24,"У")-SUMIFS(B25:AF25,B24:AF24,"ОЖ")-SUMIFS(B25:AF25,B24:AF24,"Б")</f>
        <v>120</v>
      </c>
      <c r="AP24" s="235">
        <f ca="1">AH24-AO24</f>
        <v>54</v>
      </c>
      <c r="AQ24" s="242">
        <f ca="1">AP24-AJ24</f>
        <v>54</v>
      </c>
      <c r="AR24" s="203">
        <f>AR22+$BZ$5/12*--(COUNTIF(B22:AF22,"")=0)-AL22+COUNTIF(B22:AF22,"У")+COUNTIF(B22:AF22,"y")</f>
        <v>11.333333333333336</v>
      </c>
      <c r="AS24" s="15">
        <f>COUNTIF(B24:AF24,0)+COUNTIF(B24:AF24,"")+COUNTIF(B24:AF24," ")+COUNTIF(B24:AF24,"  ")</f>
        <v>0</v>
      </c>
      <c r="AT24" s="16" t="s">
        <v>25</v>
      </c>
      <c r="AU24" s="14" t="str">
        <f>IF(ISERR(SEARCH("/",B24,1))=FALSE,VALUE(LEFT(B24,SEARCH("/",B24,1)-1)),IF(ISNUMBER(IFERROR(VALUE(B24),B24)),VALUE(B24),IF(OR(B24="х",B24="x"),"",B24)))</f>
        <v>В</v>
      </c>
      <c r="AV24" s="14" t="str">
        <f t="shared" ref="AV24:BY24" si="9">IF(ISERR(SEARCH("/",C24,1))=FALSE,VALUE(LEFT(C24,SEARCH("/",C24,1)-1)),IF(ISNUMBER(IFERROR(VALUE(C24),C24)),VALUE(C24),IF(OR(C24="х",C24="x"),"",C24)))</f>
        <v>ОТ</v>
      </c>
      <c r="AW24" s="14" t="str">
        <f t="shared" si="9"/>
        <v>ОТ</v>
      </c>
      <c r="AX24" s="14" t="str">
        <f t="shared" si="9"/>
        <v>ОТ</v>
      </c>
      <c r="AY24" s="14" t="str">
        <f t="shared" si="9"/>
        <v>ОТ</v>
      </c>
      <c r="AZ24" s="14" t="str">
        <f t="shared" si="9"/>
        <v>ОТ</v>
      </c>
      <c r="BA24" s="14" t="str">
        <f t="shared" si="9"/>
        <v>ОТ</v>
      </c>
      <c r="BB24" s="14" t="str">
        <f t="shared" si="9"/>
        <v>ОТ</v>
      </c>
      <c r="BC24" s="14" t="str">
        <f t="shared" si="9"/>
        <v>В</v>
      </c>
      <c r="BD24" s="14" t="str">
        <f t="shared" si="9"/>
        <v>ОТ</v>
      </c>
      <c r="BE24" s="14" t="str">
        <f t="shared" si="9"/>
        <v>ОТ</v>
      </c>
      <c r="BF24" s="14" t="str">
        <f t="shared" si="9"/>
        <v>ОТ</v>
      </c>
      <c r="BG24" s="14" t="str">
        <f t="shared" si="9"/>
        <v>В</v>
      </c>
      <c r="BH24" s="14" t="str">
        <f t="shared" si="9"/>
        <v>В</v>
      </c>
      <c r="BI24" s="14">
        <f t="shared" si="9"/>
        <v>4</v>
      </c>
      <c r="BJ24" s="14">
        <f t="shared" si="9"/>
        <v>11</v>
      </c>
      <c r="BK24" s="14">
        <f t="shared" si="9"/>
        <v>11</v>
      </c>
      <c r="BL24" s="14">
        <f t="shared" si="9"/>
        <v>11</v>
      </c>
      <c r="BM24" s="14">
        <f t="shared" si="9"/>
        <v>11</v>
      </c>
      <c r="BN24" s="14">
        <f t="shared" si="9"/>
        <v>11</v>
      </c>
      <c r="BO24" s="14">
        <f t="shared" si="9"/>
        <v>11</v>
      </c>
      <c r="BP24" s="14">
        <f t="shared" si="9"/>
        <v>11</v>
      </c>
      <c r="BQ24" s="14">
        <f t="shared" si="9"/>
        <v>11</v>
      </c>
      <c r="BR24" s="14">
        <f t="shared" si="9"/>
        <v>11</v>
      </c>
      <c r="BS24" s="14">
        <f t="shared" si="9"/>
        <v>11</v>
      </c>
      <c r="BT24" s="14">
        <f t="shared" si="9"/>
        <v>11</v>
      </c>
      <c r="BU24" s="14">
        <f t="shared" si="9"/>
        <v>11</v>
      </c>
      <c r="BV24" s="14">
        <f t="shared" si="9"/>
        <v>11</v>
      </c>
      <c r="BW24" s="14">
        <f t="shared" si="9"/>
        <v>7</v>
      </c>
      <c r="BX24" s="14">
        <f t="shared" si="9"/>
        <v>10</v>
      </c>
      <c r="BY24" s="14">
        <f t="shared" si="9"/>
        <v>10</v>
      </c>
      <c r="BZ24" s="203">
        <f>AR24-AL24</f>
        <v>1.3333333333333357</v>
      </c>
      <c r="CF24" s="196">
        <f ca="1">COUNTIFS(B24:AF24,"ОТ",B25:AF25,"ПР")</f>
        <v>0</v>
      </c>
      <c r="CG24" s="174"/>
      <c r="CH24" s="14"/>
      <c r="CI24" s="14"/>
      <c r="CJ24" s="14"/>
      <c r="CK24" s="14"/>
      <c r="CL24" s="14"/>
      <c r="CM24" s="28">
        <v>5</v>
      </c>
      <c r="CN24" s="14"/>
      <c r="CO24" s="14"/>
      <c r="CP24" s="14"/>
      <c r="CQ24" s="14"/>
      <c r="CR24" s="14"/>
      <c r="CS24" s="14"/>
      <c r="CT24" s="181"/>
    </row>
    <row r="25" spans="1:98" ht="14.65" hidden="1" customHeight="1" outlineLevel="1" x14ac:dyDescent="0.25">
      <c r="A25" s="245"/>
      <c r="B25" s="66" t="str">
        <f ca="1">IFERROR((OFFSET(Баланс!$B$15,График!$AQ25+MATCH(График!$AO$11,Баланс!$AR$15:$AR$17,0)-1,График!B$13-1))*($AQ$11),(OFFSET(Баланс!$B$15,График!$AQ25+MATCH(График!$AO$11,Баланс!$AR$15:$AR$17,0)-1,График!B$13-1)))</f>
        <v>ПР</v>
      </c>
      <c r="C25" s="66">
        <f ca="1">IFERROR((OFFSET(Баланс!$B$15,График!$AQ25+MATCH(График!$AO$11,Баланс!$AR$15:$AR$17,0)-1,График!C$13-1))*($AQ$11),(OFFSET(Баланс!$B$15,График!$AQ25+MATCH(График!$AO$11,Баланс!$AR$15:$AR$17,0)-1,График!C$13-1)))</f>
        <v>8</v>
      </c>
      <c r="D25" s="66">
        <f ca="1">IFERROR((OFFSET(Баланс!$B$15,График!$AQ25+MATCH(График!$AO$11,Баланс!$AR$15:$AR$17,0)-1,График!D$13-1))*($AQ$11),(OFFSET(Баланс!$B$15,График!$AQ25+MATCH(График!$AO$11,Баланс!$AR$15:$AR$17,0)-1,График!D$13-1)))</f>
        <v>8</v>
      </c>
      <c r="E25" s="66">
        <f ca="1">IFERROR((OFFSET(Баланс!$B$15,График!$AQ25+MATCH(График!$AO$11,Баланс!$AR$15:$AR$17,0)-1,График!E$13-1))*($AQ$11),(OFFSET(Баланс!$B$15,График!$AQ25+MATCH(График!$AO$11,Баланс!$AR$15:$AR$17,0)-1,График!E$13-1)))</f>
        <v>0</v>
      </c>
      <c r="F25" s="66">
        <f ca="1">IFERROR((OFFSET(Баланс!$B$15,График!$AQ25+MATCH(График!$AO$11,Баланс!$AR$15:$AR$17,0)-1,График!F$13-1))*($AQ$11),(OFFSET(Баланс!$B$15,График!$AQ25+MATCH(График!$AO$11,Баланс!$AR$15:$AR$17,0)-1,График!F$13-1)))</f>
        <v>0</v>
      </c>
      <c r="G25" s="66">
        <f ca="1">IFERROR((OFFSET(Баланс!$B$15,График!$AQ25+MATCH(График!$AO$11,Баланс!$AR$15:$AR$17,0)-1,График!G$13-1))*($AQ$11),(OFFSET(Баланс!$B$15,График!$AQ25+MATCH(График!$AO$11,Баланс!$AR$15:$AR$17,0)-1,График!G$13-1)))</f>
        <v>8</v>
      </c>
      <c r="H25" s="66">
        <f ca="1">IFERROR((OFFSET(Баланс!$B$15,График!$AQ25+MATCH(График!$AO$11,Баланс!$AR$15:$AR$17,0)-1,График!H$13-1))*($AQ$11),(OFFSET(Баланс!$B$15,График!$AQ25+MATCH(График!$AO$11,Баланс!$AR$15:$AR$17,0)-1,График!H$13-1)))</f>
        <v>8</v>
      </c>
      <c r="I25" s="66">
        <f ca="1">IFERROR((OFFSET(Баланс!$B$15,График!$AQ25+MATCH(График!$AO$11,Баланс!$AR$15:$AR$17,0)-1,График!I$13-1))*($AQ$11),(OFFSET(Баланс!$B$15,График!$AQ25+MATCH(График!$AO$11,Баланс!$AR$15:$AR$17,0)-1,График!I$13-1)))</f>
        <v>7</v>
      </c>
      <c r="J25" s="66" t="str">
        <f ca="1">IFERROR((OFFSET(Баланс!$B$15,График!$AQ25+MATCH(График!$AO$11,Баланс!$AR$15:$AR$17,0)-1,График!J$13-1))*($AQ$11),(OFFSET(Баланс!$B$15,График!$AQ25+MATCH(График!$AO$11,Баланс!$AR$15:$AR$17,0)-1,График!J$13-1)))</f>
        <v>ПР</v>
      </c>
      <c r="K25" s="66">
        <f ca="1">IFERROR((OFFSET(Баланс!$B$15,График!$AQ25+MATCH(График!$AO$11,Баланс!$AR$15:$AR$17,0)-1,График!K$13-1))*($AQ$11),(OFFSET(Баланс!$B$15,График!$AQ25+MATCH(График!$AO$11,Баланс!$AR$15:$AR$17,0)-1,График!K$13-1)))</f>
        <v>0</v>
      </c>
      <c r="L25" s="66">
        <f ca="1">IFERROR((OFFSET(Баланс!$B$15,График!$AQ25+MATCH(График!$AO$11,Баланс!$AR$15:$AR$17,0)-1,График!L$13-1))*($AQ$11),(OFFSET(Баланс!$B$15,График!$AQ25+MATCH(График!$AO$11,Баланс!$AR$15:$AR$17,0)-1,График!L$13-1)))</f>
        <v>0</v>
      </c>
      <c r="M25" s="66">
        <f ca="1">IFERROR((OFFSET(Баланс!$B$15,График!$AQ25+MATCH(График!$AO$11,Баланс!$AR$15:$AR$17,0)-1,График!M$13-1))*($AQ$11),(OFFSET(Баланс!$B$15,График!$AQ25+MATCH(График!$AO$11,Баланс!$AR$15:$AR$17,0)-1,График!M$13-1)))</f>
        <v>0</v>
      </c>
      <c r="N25" s="66">
        <f ca="1">IFERROR((OFFSET(Баланс!$B$15,График!$AQ25+MATCH(График!$AO$11,Баланс!$AR$15:$AR$17,0)-1,График!N$13-1))*($AQ$11),(OFFSET(Баланс!$B$15,График!$AQ25+MATCH(График!$AO$11,Баланс!$AR$15:$AR$17,0)-1,График!N$13-1)))</f>
        <v>8</v>
      </c>
      <c r="O25" s="66">
        <f ca="1">IFERROR((OFFSET(Баланс!$B$15,График!$AQ25+MATCH(График!$AO$11,Баланс!$AR$15:$AR$17,0)-1,График!O$13-1))*($AQ$11),(OFFSET(Баланс!$B$15,График!$AQ25+MATCH(График!$AO$11,Баланс!$AR$15:$AR$17,0)-1,График!O$13-1)))</f>
        <v>8</v>
      </c>
      <c r="P25" s="66">
        <f ca="1">IFERROR((OFFSET(Баланс!$B$15,График!$AQ25+MATCH(График!$AO$11,Баланс!$AR$15:$AR$17,0)-1,График!P$13-1))*($AQ$11),(OFFSET(Баланс!$B$15,График!$AQ25+MATCH(График!$AO$11,Баланс!$AR$15:$AR$17,0)-1,График!P$13-1)))</f>
        <v>8</v>
      </c>
      <c r="Q25" s="66">
        <f ca="1">IFERROR((OFFSET(Баланс!$B$15,График!$AQ25+MATCH(График!$AO$11,Баланс!$AR$15:$AR$17,0)-1,График!Q$13-1))*($AQ$11),(OFFSET(Баланс!$B$15,График!$AQ25+MATCH(График!$AO$11,Баланс!$AR$15:$AR$17,0)-1,График!Q$13-1)))</f>
        <v>8</v>
      </c>
      <c r="R25" s="66">
        <f ca="1">IFERROR((OFFSET(Баланс!$B$15,График!$AQ25+MATCH(График!$AO$11,Баланс!$AR$15:$AR$17,0)-1,График!R$13-1))*($AQ$11),(OFFSET(Баланс!$B$15,График!$AQ25+MATCH(График!$AO$11,Баланс!$AR$15:$AR$17,0)-1,График!R$13-1)))</f>
        <v>8</v>
      </c>
      <c r="S25" s="66">
        <f ca="1">IFERROR((OFFSET(Баланс!$B$15,График!$AQ25+MATCH(График!$AO$11,Баланс!$AR$15:$AR$17,0)-1,График!S$13-1))*($AQ$11),(OFFSET(Баланс!$B$15,График!$AQ25+MATCH(График!$AO$11,Баланс!$AR$15:$AR$17,0)-1,График!S$13-1)))</f>
        <v>0</v>
      </c>
      <c r="T25" s="66">
        <f ca="1">IFERROR((OFFSET(Баланс!$B$15,График!$AQ25+MATCH(График!$AO$11,Баланс!$AR$15:$AR$17,0)-1,График!T$13-1))*($AQ$11),(OFFSET(Баланс!$B$15,График!$AQ25+MATCH(График!$AO$11,Баланс!$AR$15:$AR$17,0)-1,График!T$13-1)))</f>
        <v>0</v>
      </c>
      <c r="U25" s="66">
        <f ca="1">IFERROR((OFFSET(Баланс!$B$15,График!$AQ25+MATCH(График!$AO$11,Баланс!$AR$15:$AR$17,0)-1,График!U$13-1))*($AQ$11),(OFFSET(Баланс!$B$15,График!$AQ25+MATCH(График!$AO$11,Баланс!$AR$15:$AR$17,0)-1,График!U$13-1)))</f>
        <v>8</v>
      </c>
      <c r="V25" s="66">
        <f ca="1">IFERROR((OFFSET(Баланс!$B$15,График!$AQ25+MATCH(График!$AO$11,Баланс!$AR$15:$AR$17,0)-1,График!V$13-1))*($AQ$11),(OFFSET(Баланс!$B$15,График!$AQ25+MATCH(График!$AO$11,Баланс!$AR$15:$AR$17,0)-1,График!V$13-1)))</f>
        <v>8</v>
      </c>
      <c r="W25" s="66">
        <f ca="1">IFERROR((OFFSET(Баланс!$B$15,График!$AQ25+MATCH(График!$AO$11,Баланс!$AR$15:$AR$17,0)-1,График!W$13-1))*($AQ$11),(OFFSET(Баланс!$B$15,График!$AQ25+MATCH(График!$AO$11,Баланс!$AR$15:$AR$17,0)-1,График!W$13-1)))</f>
        <v>8</v>
      </c>
      <c r="X25" s="66">
        <f ca="1">IFERROR((OFFSET(Баланс!$B$15,График!$AQ25+MATCH(График!$AO$11,Баланс!$AR$15:$AR$17,0)-1,График!X$13-1))*($AQ$11),(OFFSET(Баланс!$B$15,График!$AQ25+MATCH(График!$AO$11,Баланс!$AR$15:$AR$17,0)-1,График!X$13-1)))</f>
        <v>8</v>
      </c>
      <c r="Y25" s="66">
        <f ca="1">IFERROR((OFFSET(Баланс!$B$15,График!$AQ25+MATCH(График!$AO$11,Баланс!$AR$15:$AR$17,0)-1,График!Y$13-1))*($AQ$11),(OFFSET(Баланс!$B$15,График!$AQ25+MATCH(График!$AO$11,Баланс!$AR$15:$AR$17,0)-1,График!Y$13-1)))</f>
        <v>8</v>
      </c>
      <c r="Z25" s="66">
        <f ca="1">IFERROR((OFFSET(Баланс!$B$15,График!$AQ25+MATCH(График!$AO$11,Баланс!$AR$15:$AR$17,0)-1,График!Z$13-1))*($AQ$11),(OFFSET(Баланс!$B$15,График!$AQ25+MATCH(График!$AO$11,Баланс!$AR$15:$AR$17,0)-1,График!Z$13-1)))</f>
        <v>0</v>
      </c>
      <c r="AA25" s="66">
        <f ca="1">IFERROR((OFFSET(Баланс!$B$15,График!$AQ25+MATCH(График!$AO$11,Баланс!$AR$15:$AR$17,0)-1,График!AA$13-1))*($AQ$11),(OFFSET(Баланс!$B$15,График!$AQ25+MATCH(График!$AO$11,Баланс!$AR$15:$AR$17,0)-1,График!AA$13-1)))</f>
        <v>0</v>
      </c>
      <c r="AB25" s="66">
        <f ca="1">IFERROR((OFFSET(Баланс!$B$15,График!$AQ25+MATCH(График!$AO$11,Баланс!$AR$15:$AR$17,0)-1,График!AB$13-1))*($AQ$11),(OFFSET(Баланс!$B$15,График!$AQ25+MATCH(График!$AO$11,Баланс!$AR$15:$AR$17,0)-1,График!AB$13-1)))</f>
        <v>8</v>
      </c>
      <c r="AC25" s="66">
        <f ca="1">IFERROR((OFFSET(Баланс!$B$15,График!$AQ25+MATCH(График!$AO$11,Баланс!$AR$15:$AR$17,0)-1,График!AC$13-1))*($AQ$11),(OFFSET(Баланс!$B$15,График!$AQ25+MATCH(График!$AO$11,Баланс!$AR$15:$AR$17,0)-1,График!AC$13-1)))</f>
        <v>8</v>
      </c>
      <c r="AD25" s="66">
        <f ca="1">IFERROR((OFFSET(Баланс!$B$15,График!$AQ25+MATCH(График!$AO$11,Баланс!$AR$15:$AR$17,0)-1,График!AD$13-1))*($AQ$11),(OFFSET(Баланс!$B$15,График!$AQ25+MATCH(График!$AO$11,Баланс!$AR$15:$AR$17,0)-1,График!AD$13-1)))</f>
        <v>8</v>
      </c>
      <c r="AE25" s="66">
        <f ca="1">IFERROR((OFFSET(Баланс!$B$15,График!$AQ25+MATCH(График!$AO$11,Баланс!$AR$15:$AR$17,0)-1,График!AE$13-1))*($AQ$11),(OFFSET(Баланс!$B$15,График!$AQ25+MATCH(График!$AO$11,Баланс!$AR$15:$AR$17,0)-1,График!AE$13-1)))</f>
        <v>8</v>
      </c>
      <c r="AF25" s="66">
        <f ca="1">IFERROR((OFFSET(Баланс!$B$15,График!$AQ25+MATCH(График!$AO$11,Баланс!$AR$15:$AR$17,0)-1,График!AF$13-1))*($AQ$11),(OFFSET(Баланс!$B$15,График!$AQ25+MATCH(График!$AO$11,Баланс!$AR$15:$AR$17,0)-1,График!AF$13-1)))</f>
        <v>8</v>
      </c>
      <c r="AG25" s="224"/>
      <c r="AH25" s="226"/>
      <c r="AI25" s="228"/>
      <c r="AJ25" s="230"/>
      <c r="AK25" s="224"/>
      <c r="AL25" s="228"/>
      <c r="AM25" s="230"/>
      <c r="AN25" s="232"/>
      <c r="AO25" s="234"/>
      <c r="AP25" s="236"/>
      <c r="AQ25" s="243">
        <v>13</v>
      </c>
      <c r="AR25" s="204" t="s">
        <v>96</v>
      </c>
      <c r="AT25" s="17" t="s">
        <v>27</v>
      </c>
      <c r="AU25" s="2">
        <f>IF(ISERR(SEARCH("/",B24,1))=FALSE,VALUE(RIGHT(B24,LEN(B24)-SEARCH("/",B24,1))),0)</f>
        <v>0</v>
      </c>
      <c r="AV25" s="2">
        <f t="shared" ref="AV25:BY25" si="10">IF(ISERR(SEARCH("/",C24,1))=FALSE,VALUE(RIGHT(C24,LEN(C24)-SEARCH("/",C24,1))),0)</f>
        <v>0</v>
      </c>
      <c r="AW25" s="2">
        <f t="shared" si="10"/>
        <v>0</v>
      </c>
      <c r="AX25" s="2">
        <f t="shared" si="10"/>
        <v>0</v>
      </c>
      <c r="AY25" s="2">
        <f t="shared" si="10"/>
        <v>0</v>
      </c>
      <c r="AZ25" s="2">
        <f t="shared" si="10"/>
        <v>0</v>
      </c>
      <c r="BA25" s="2">
        <f t="shared" si="10"/>
        <v>0</v>
      </c>
      <c r="BB25" s="2">
        <f t="shared" si="10"/>
        <v>0</v>
      </c>
      <c r="BC25" s="2">
        <f t="shared" si="10"/>
        <v>0</v>
      </c>
      <c r="BD25" s="2">
        <f t="shared" si="10"/>
        <v>0</v>
      </c>
      <c r="BE25" s="2">
        <f t="shared" si="10"/>
        <v>0</v>
      </c>
      <c r="BF25" s="2">
        <f t="shared" si="10"/>
        <v>0</v>
      </c>
      <c r="BG25" s="2">
        <f t="shared" si="10"/>
        <v>0</v>
      </c>
      <c r="BH25" s="2">
        <f t="shared" si="10"/>
        <v>0</v>
      </c>
      <c r="BI25" s="2">
        <f t="shared" si="10"/>
        <v>2</v>
      </c>
      <c r="BJ25" s="2">
        <f t="shared" si="10"/>
        <v>7</v>
      </c>
      <c r="BK25" s="2">
        <f t="shared" si="10"/>
        <v>7</v>
      </c>
      <c r="BL25" s="2">
        <f t="shared" si="10"/>
        <v>7</v>
      </c>
      <c r="BM25" s="2">
        <f t="shared" si="10"/>
        <v>7</v>
      </c>
      <c r="BN25" s="2">
        <f t="shared" si="10"/>
        <v>7</v>
      </c>
      <c r="BO25" s="2">
        <f t="shared" si="10"/>
        <v>7</v>
      </c>
      <c r="BP25" s="2">
        <f t="shared" si="10"/>
        <v>7</v>
      </c>
      <c r="BQ25" s="2">
        <f t="shared" si="10"/>
        <v>7</v>
      </c>
      <c r="BR25" s="2">
        <f t="shared" si="10"/>
        <v>7</v>
      </c>
      <c r="BS25" s="2">
        <f t="shared" si="10"/>
        <v>7</v>
      </c>
      <c r="BT25" s="2">
        <f t="shared" si="10"/>
        <v>7</v>
      </c>
      <c r="BU25" s="2">
        <f t="shared" si="10"/>
        <v>7</v>
      </c>
      <c r="BV25" s="2">
        <f t="shared" si="10"/>
        <v>7</v>
      </c>
      <c r="BW25" s="2">
        <f t="shared" si="10"/>
        <v>5</v>
      </c>
      <c r="BX25" s="2">
        <f t="shared" si="10"/>
        <v>0</v>
      </c>
      <c r="BY25" s="2">
        <f t="shared" si="10"/>
        <v>0</v>
      </c>
      <c r="BZ25" s="204"/>
      <c r="CF25" s="197"/>
      <c r="CT25" s="55"/>
    </row>
    <row r="26" spans="1:98" ht="14.65" customHeight="1" collapsed="1" x14ac:dyDescent="0.25">
      <c r="A26" s="244" t="s">
        <v>34</v>
      </c>
      <c r="B26" s="192" t="s">
        <v>129</v>
      </c>
      <c r="C26" s="192" t="s">
        <v>129</v>
      </c>
      <c r="D26" s="192" t="s">
        <v>129</v>
      </c>
      <c r="E26" s="192" t="s">
        <v>129</v>
      </c>
      <c r="F26" s="192" t="s">
        <v>129</v>
      </c>
      <c r="G26" s="192" t="s">
        <v>129</v>
      </c>
      <c r="H26" s="192" t="s">
        <v>129</v>
      </c>
      <c r="I26" s="192" t="s">
        <v>129</v>
      </c>
      <c r="J26" s="192" t="s">
        <v>129</v>
      </c>
      <c r="K26" s="192" t="s">
        <v>129</v>
      </c>
      <c r="L26" s="192" t="s">
        <v>129</v>
      </c>
      <c r="M26" s="193" t="s">
        <v>130</v>
      </c>
      <c r="N26" s="193" t="s">
        <v>131</v>
      </c>
      <c r="O26" s="193" t="s">
        <v>131</v>
      </c>
      <c r="P26" s="193" t="s">
        <v>131</v>
      </c>
      <c r="Q26" s="193" t="s">
        <v>131</v>
      </c>
      <c r="R26" s="193" t="s">
        <v>131</v>
      </c>
      <c r="S26" s="193" t="s">
        <v>131</v>
      </c>
      <c r="T26" s="193" t="s">
        <v>131</v>
      </c>
      <c r="U26" s="193" t="s">
        <v>131</v>
      </c>
      <c r="V26" s="193" t="s">
        <v>131</v>
      </c>
      <c r="W26" s="193" t="s">
        <v>131</v>
      </c>
      <c r="X26" s="193" t="s">
        <v>131</v>
      </c>
      <c r="Y26" s="193" t="s">
        <v>131</v>
      </c>
      <c r="Z26" s="193" t="s">
        <v>131</v>
      </c>
      <c r="AA26" s="193" t="s">
        <v>131</v>
      </c>
      <c r="AB26" s="193" t="s">
        <v>131</v>
      </c>
      <c r="AC26" s="193" t="s">
        <v>131</v>
      </c>
      <c r="AD26" s="193" t="s">
        <v>131</v>
      </c>
      <c r="AE26" s="193" t="s">
        <v>131</v>
      </c>
      <c r="AF26" s="160" t="s">
        <v>29</v>
      </c>
      <c r="AG26" s="223">
        <f>COUNTIF(AU26:BY26,"&gt;0")</f>
        <v>12</v>
      </c>
      <c r="AH26" s="225">
        <f>SUM(AU26:BY26)</f>
        <v>115</v>
      </c>
      <c r="AI26" s="227">
        <f>SUM(AU27:BY27)</f>
        <v>0</v>
      </c>
      <c r="AJ26" s="229">
        <f ca="1">SUMIFS(AU26:BY26,B27:AF27,"ПР")</f>
        <v>5</v>
      </c>
      <c r="AK26" s="223">
        <f>COUNTIF(B26:AF26,"В")+COUNTIF(B26:AF26,"ДП")</f>
        <v>18</v>
      </c>
      <c r="AL26" s="227">
        <f>COUNTIF(B26:AF26,"ОТ")+COUNTIF(B26:AF26,"У")+COUNTIF(B26:AF26,"ОЖ")</f>
        <v>0</v>
      </c>
      <c r="AM26" s="229">
        <f>SUMIF(B26:AF26,"=ОТ",B27:AF27)+SUMIF(B26:AF26,"=У",B27:AF27)+SUMIF(B26:AF26,"=ОЖ",B27:AF27)</f>
        <v>0</v>
      </c>
      <c r="AN26" s="231">
        <f ca="1">SUM(B27:AF27)</f>
        <v>151</v>
      </c>
      <c r="AO26" s="233">
        <f ca="1">SUM(B27:AF27)-SUMIFS(B27:AF27,B26:AF26,"ОТ")-SUMIFS(B27:AF27,B26:AF26,"")-SUMIFS(B27:AF27,B26:AF26,"У")-SUMIFS(B27:AF27,B26:AF26,"ОЖ")-SUMIFS(B27:AF27,B26:AF26,"Б")</f>
        <v>151</v>
      </c>
      <c r="AP26" s="235">
        <f ca="1">AH26-AO26</f>
        <v>-36</v>
      </c>
      <c r="AQ26" s="242">
        <f ca="1">AP26-AJ26</f>
        <v>-41</v>
      </c>
      <c r="AR26" s="203">
        <f>AR24+$BZ$5/12*--(COUNTIF(B24:AF24,"")=0)-AL24+COUNTIF(B24:AF24,"У")+COUNTIF(B24:AF24,"y")</f>
        <v>4.6666666666666696</v>
      </c>
      <c r="AS26" s="15">
        <f>COUNTIF(B26:AF26,0)+COUNTIF(B26:AF26,"")+COUNTIF(B26:AF26," ")+COUNTIF(B26:AF26,"  ")</f>
        <v>0</v>
      </c>
      <c r="AT26" s="16" t="s">
        <v>25</v>
      </c>
      <c r="AU26" s="14">
        <f>IF(ISERR(SEARCH("/",B26,1))=FALSE,VALUE(LEFT(B26,SEARCH("/",B26,1)-1)),IF(ISNUMBER(IFERROR(VALUE(B26),B26)),VALUE(B26),IF(OR(B26="х",B26="x"),"",B26)))</f>
        <v>10</v>
      </c>
      <c r="AV26" s="14">
        <f t="shared" ref="AV26:BY26" si="11">IF(ISERR(SEARCH("/",C26,1))=FALSE,VALUE(LEFT(C26,SEARCH("/",C26,1)-1)),IF(ISNUMBER(IFERROR(VALUE(C26),C26)),VALUE(C26),IF(OR(C26="х",C26="x"),"",C26)))</f>
        <v>10</v>
      </c>
      <c r="AW26" s="14">
        <f t="shared" si="11"/>
        <v>10</v>
      </c>
      <c r="AX26" s="14">
        <f t="shared" si="11"/>
        <v>10</v>
      </c>
      <c r="AY26" s="14">
        <f t="shared" si="11"/>
        <v>10</v>
      </c>
      <c r="AZ26" s="14">
        <f t="shared" si="11"/>
        <v>10</v>
      </c>
      <c r="BA26" s="14">
        <f t="shared" si="11"/>
        <v>10</v>
      </c>
      <c r="BB26" s="14">
        <f t="shared" si="11"/>
        <v>10</v>
      </c>
      <c r="BC26" s="14">
        <f t="shared" si="11"/>
        <v>10</v>
      </c>
      <c r="BD26" s="14">
        <f t="shared" si="11"/>
        <v>10</v>
      </c>
      <c r="BE26" s="14">
        <f t="shared" si="11"/>
        <v>10</v>
      </c>
      <c r="BF26" s="14">
        <f t="shared" si="11"/>
        <v>5</v>
      </c>
      <c r="BG26" s="14" t="str">
        <f t="shared" si="11"/>
        <v>В</v>
      </c>
      <c r="BH26" s="14" t="str">
        <f t="shared" si="11"/>
        <v>В</v>
      </c>
      <c r="BI26" s="14" t="str">
        <f t="shared" si="11"/>
        <v>В</v>
      </c>
      <c r="BJ26" s="14" t="str">
        <f t="shared" si="11"/>
        <v>В</v>
      </c>
      <c r="BK26" s="14" t="str">
        <f t="shared" si="11"/>
        <v>В</v>
      </c>
      <c r="BL26" s="14" t="str">
        <f t="shared" si="11"/>
        <v>В</v>
      </c>
      <c r="BM26" s="14" t="str">
        <f t="shared" si="11"/>
        <v>В</v>
      </c>
      <c r="BN26" s="14" t="str">
        <f t="shared" si="11"/>
        <v>В</v>
      </c>
      <c r="BO26" s="14" t="str">
        <f t="shared" si="11"/>
        <v>В</v>
      </c>
      <c r="BP26" s="14" t="str">
        <f t="shared" si="11"/>
        <v>В</v>
      </c>
      <c r="BQ26" s="14" t="str">
        <f t="shared" si="11"/>
        <v>В</v>
      </c>
      <c r="BR26" s="14" t="str">
        <f t="shared" si="11"/>
        <v>В</v>
      </c>
      <c r="BS26" s="14" t="str">
        <f t="shared" si="11"/>
        <v>В</v>
      </c>
      <c r="BT26" s="14" t="str">
        <f t="shared" si="11"/>
        <v>В</v>
      </c>
      <c r="BU26" s="14" t="str">
        <f t="shared" si="11"/>
        <v>В</v>
      </c>
      <c r="BV26" s="14" t="str">
        <f t="shared" si="11"/>
        <v>В</v>
      </c>
      <c r="BW26" s="14" t="str">
        <f t="shared" si="11"/>
        <v>В</v>
      </c>
      <c r="BX26" s="14" t="str">
        <f t="shared" si="11"/>
        <v>В</v>
      </c>
      <c r="BY26" s="14" t="str">
        <f t="shared" si="11"/>
        <v/>
      </c>
      <c r="BZ26" s="203">
        <f>AR26-AL26</f>
        <v>4.6666666666666696</v>
      </c>
      <c r="CF26" s="196">
        <f>COUNTIFS(B26:AF26,"ОТ",B27:AF27,"ПР")</f>
        <v>0</v>
      </c>
      <c r="CG26" s="174"/>
      <c r="CH26" s="14"/>
      <c r="CI26" s="14"/>
      <c r="CJ26" s="14"/>
      <c r="CK26" s="14"/>
      <c r="CL26" s="14"/>
      <c r="CM26" s="2">
        <v>6</v>
      </c>
      <c r="CN26" s="14"/>
      <c r="CO26" s="14"/>
      <c r="CP26" s="14"/>
      <c r="CQ26" s="14"/>
      <c r="CR26" s="14"/>
      <c r="CS26" s="14"/>
      <c r="CT26" s="55"/>
    </row>
    <row r="27" spans="1:98" ht="15" hidden="1" customHeight="1" outlineLevel="1" x14ac:dyDescent="0.25">
      <c r="A27" s="245"/>
      <c r="B27" s="66">
        <f ca="1">IFERROR((OFFSET(Баланс!$B$15,График!$AQ27+MATCH(График!$AO$11,Баланс!$AR$15:$AR$17,0)-1,График!B$13-1))*($AQ$11),(OFFSET(Баланс!$B$15,График!$AQ27+MATCH(График!$AO$11,Баланс!$AR$15:$AR$17,0)-1,График!B$13-1)))</f>
        <v>0</v>
      </c>
      <c r="C27" s="66">
        <f ca="1">IFERROR((OFFSET(Баланс!$B$15,График!$AQ27+MATCH(График!$AO$11,Баланс!$AR$15:$AR$17,0)-1,График!C$13-1))*($AQ$11),(OFFSET(Баланс!$B$15,График!$AQ27+MATCH(График!$AO$11,Баланс!$AR$15:$AR$17,0)-1,График!C$13-1)))</f>
        <v>0</v>
      </c>
      <c r="D27" s="66">
        <f ca="1">IFERROR((OFFSET(Баланс!$B$15,График!$AQ27+MATCH(График!$AO$11,Баланс!$AR$15:$AR$17,0)-1,График!D$13-1))*($AQ$11),(OFFSET(Баланс!$B$15,График!$AQ27+MATCH(График!$AO$11,Баланс!$AR$15:$AR$17,0)-1,График!D$13-1)))</f>
        <v>8</v>
      </c>
      <c r="E27" s="66">
        <f ca="1">IFERROR((OFFSET(Баланс!$B$15,График!$AQ27+MATCH(График!$AO$11,Баланс!$AR$15:$AR$17,0)-1,График!E$13-1))*($AQ$11),(OFFSET(Баланс!$B$15,График!$AQ27+MATCH(График!$AO$11,Баланс!$AR$15:$AR$17,0)-1,График!E$13-1)))</f>
        <v>8</v>
      </c>
      <c r="F27" s="66">
        <f ca="1">IFERROR((OFFSET(Баланс!$B$15,График!$AQ27+MATCH(График!$AO$11,Баланс!$AR$15:$AR$17,0)-1,График!F$13-1))*($AQ$11),(OFFSET(Баланс!$B$15,График!$AQ27+MATCH(График!$AO$11,Баланс!$AR$15:$AR$17,0)-1,График!F$13-1)))</f>
        <v>8</v>
      </c>
      <c r="G27" s="66">
        <f ca="1">IFERROR((OFFSET(Баланс!$B$15,График!$AQ27+MATCH(График!$AO$11,Баланс!$AR$15:$AR$17,0)-1,График!G$13-1))*($AQ$11),(OFFSET(Баланс!$B$15,График!$AQ27+MATCH(График!$AO$11,Баланс!$AR$15:$AR$17,0)-1,График!G$13-1)))</f>
        <v>8</v>
      </c>
      <c r="H27" s="66">
        <f ca="1">IFERROR((OFFSET(Баланс!$B$15,График!$AQ27+MATCH(График!$AO$11,Баланс!$AR$15:$AR$17,0)-1,График!H$13-1))*($AQ$11),(OFFSET(Баланс!$B$15,График!$AQ27+MATCH(График!$AO$11,Баланс!$AR$15:$AR$17,0)-1,График!H$13-1)))</f>
        <v>8</v>
      </c>
      <c r="I27" s="66">
        <f ca="1">IFERROR((OFFSET(Баланс!$B$15,График!$AQ27+MATCH(График!$AO$11,Баланс!$AR$15:$AR$17,0)-1,График!I$13-1))*($AQ$11),(OFFSET(Баланс!$B$15,График!$AQ27+MATCH(График!$AO$11,Баланс!$AR$15:$AR$17,0)-1,График!I$13-1)))</f>
        <v>0</v>
      </c>
      <c r="J27" s="66">
        <f ca="1">IFERROR((OFFSET(Баланс!$B$15,График!$AQ27+MATCH(График!$AO$11,Баланс!$AR$15:$AR$17,0)-1,График!J$13-1))*($AQ$11),(OFFSET(Баланс!$B$15,График!$AQ27+MATCH(График!$AO$11,Баланс!$AR$15:$AR$17,0)-1,График!J$13-1)))</f>
        <v>0</v>
      </c>
      <c r="K27" s="66">
        <f ca="1">IFERROR((OFFSET(Баланс!$B$15,График!$AQ27+MATCH(График!$AO$11,Баланс!$AR$15:$AR$17,0)-1,График!K$13-1))*($AQ$11),(OFFSET(Баланс!$B$15,График!$AQ27+MATCH(График!$AO$11,Баланс!$AR$15:$AR$17,0)-1,График!K$13-1)))</f>
        <v>8</v>
      </c>
      <c r="L27" s="66">
        <f ca="1">IFERROR((OFFSET(Баланс!$B$15,График!$AQ27+MATCH(График!$AO$11,Баланс!$AR$15:$AR$17,0)-1,График!L$13-1))*($AQ$11),(OFFSET(Баланс!$B$15,График!$AQ27+MATCH(График!$AO$11,Баланс!$AR$15:$AR$17,0)-1,График!L$13-1)))</f>
        <v>7</v>
      </c>
      <c r="M27" s="66" t="str">
        <f ca="1">IFERROR((OFFSET(Баланс!$B$15,График!$AQ27+MATCH(График!$AO$11,Баланс!$AR$15:$AR$17,0)-1,График!M$13-1))*($AQ$11),(OFFSET(Баланс!$B$15,График!$AQ27+MATCH(График!$AO$11,Баланс!$AR$15:$AR$17,0)-1,График!M$13-1)))</f>
        <v>ПР</v>
      </c>
      <c r="N27" s="66">
        <f ca="1">IFERROR((OFFSET(Баланс!$B$15,График!$AQ27+MATCH(График!$AO$11,Баланс!$AR$15:$AR$17,0)-1,График!N$13-1))*($AQ$11),(OFFSET(Баланс!$B$15,График!$AQ27+MATCH(График!$AO$11,Баланс!$AR$15:$AR$17,0)-1,График!N$13-1)))</f>
        <v>8</v>
      </c>
      <c r="O27" s="66">
        <f ca="1">IFERROR((OFFSET(Баланс!$B$15,График!$AQ27+MATCH(График!$AO$11,Баланс!$AR$15:$AR$17,0)-1,График!O$13-1))*($AQ$11),(OFFSET(Баланс!$B$15,График!$AQ27+MATCH(График!$AO$11,Баланс!$AR$15:$AR$17,0)-1,График!O$13-1)))</f>
        <v>8</v>
      </c>
      <c r="P27" s="66">
        <f ca="1">IFERROR((OFFSET(Баланс!$B$15,График!$AQ27+MATCH(График!$AO$11,Баланс!$AR$15:$AR$17,0)-1,График!P$13-1))*($AQ$11),(OFFSET(Баланс!$B$15,График!$AQ27+MATCH(График!$AO$11,Баланс!$AR$15:$AR$17,0)-1,График!P$13-1)))</f>
        <v>0</v>
      </c>
      <c r="Q27" s="66">
        <f ca="1">IFERROR((OFFSET(Баланс!$B$15,График!$AQ27+MATCH(График!$AO$11,Баланс!$AR$15:$AR$17,0)-1,График!Q$13-1))*($AQ$11),(OFFSET(Баланс!$B$15,График!$AQ27+MATCH(График!$AO$11,Баланс!$AR$15:$AR$17,0)-1,График!Q$13-1)))</f>
        <v>0</v>
      </c>
      <c r="R27" s="66">
        <f ca="1">IFERROR((OFFSET(Баланс!$B$15,График!$AQ27+MATCH(График!$AO$11,Баланс!$AR$15:$AR$17,0)-1,График!R$13-1))*($AQ$11),(OFFSET(Баланс!$B$15,График!$AQ27+MATCH(График!$AO$11,Баланс!$AR$15:$AR$17,0)-1,График!R$13-1)))</f>
        <v>8</v>
      </c>
      <c r="S27" s="66">
        <f ca="1">IFERROR((OFFSET(Баланс!$B$15,График!$AQ27+MATCH(График!$AO$11,Баланс!$AR$15:$AR$17,0)-1,График!S$13-1))*($AQ$11),(OFFSET(Баланс!$B$15,График!$AQ27+MATCH(График!$AO$11,Баланс!$AR$15:$AR$17,0)-1,График!S$13-1)))</f>
        <v>8</v>
      </c>
      <c r="T27" s="66">
        <f ca="1">IFERROR((OFFSET(Баланс!$B$15,График!$AQ27+MATCH(График!$AO$11,Баланс!$AR$15:$AR$17,0)-1,График!T$13-1))*($AQ$11),(OFFSET(Баланс!$B$15,График!$AQ27+MATCH(График!$AO$11,Баланс!$AR$15:$AR$17,0)-1,График!T$13-1)))</f>
        <v>8</v>
      </c>
      <c r="U27" s="66">
        <f ca="1">IFERROR((OFFSET(Баланс!$B$15,График!$AQ27+MATCH(График!$AO$11,Баланс!$AR$15:$AR$17,0)-1,График!U$13-1))*($AQ$11),(OFFSET(Баланс!$B$15,График!$AQ27+MATCH(График!$AO$11,Баланс!$AR$15:$AR$17,0)-1,График!U$13-1)))</f>
        <v>8</v>
      </c>
      <c r="V27" s="66">
        <f ca="1">IFERROR((OFFSET(Баланс!$B$15,График!$AQ27+MATCH(График!$AO$11,Баланс!$AR$15:$AR$17,0)-1,График!V$13-1))*($AQ$11),(OFFSET(Баланс!$B$15,График!$AQ27+MATCH(График!$AO$11,Баланс!$AR$15:$AR$17,0)-1,График!V$13-1)))</f>
        <v>8</v>
      </c>
      <c r="W27" s="66">
        <f ca="1">IFERROR((OFFSET(Баланс!$B$15,График!$AQ27+MATCH(График!$AO$11,Баланс!$AR$15:$AR$17,0)-1,График!W$13-1))*($AQ$11),(OFFSET(Баланс!$B$15,График!$AQ27+MATCH(График!$AO$11,Баланс!$AR$15:$AR$17,0)-1,График!W$13-1)))</f>
        <v>0</v>
      </c>
      <c r="X27" s="66">
        <f ca="1">IFERROR((OFFSET(Баланс!$B$15,График!$AQ27+MATCH(График!$AO$11,Баланс!$AR$15:$AR$17,0)-1,График!X$13-1))*($AQ$11),(OFFSET(Баланс!$B$15,График!$AQ27+MATCH(График!$AO$11,Баланс!$AR$15:$AR$17,0)-1,График!X$13-1)))</f>
        <v>0</v>
      </c>
      <c r="Y27" s="66">
        <f ca="1">IFERROR((OFFSET(Баланс!$B$15,График!$AQ27+MATCH(График!$AO$11,Баланс!$AR$15:$AR$17,0)-1,График!Y$13-1))*($AQ$11),(OFFSET(Баланс!$B$15,График!$AQ27+MATCH(График!$AO$11,Баланс!$AR$15:$AR$17,0)-1,График!Y$13-1)))</f>
        <v>8</v>
      </c>
      <c r="Z27" s="66">
        <f ca="1">IFERROR((OFFSET(Баланс!$B$15,График!$AQ27+MATCH(График!$AO$11,Баланс!$AR$15:$AR$17,0)-1,График!Z$13-1))*($AQ$11),(OFFSET(Баланс!$B$15,График!$AQ27+MATCH(График!$AO$11,Баланс!$AR$15:$AR$17,0)-1,График!Z$13-1)))</f>
        <v>8</v>
      </c>
      <c r="AA27" s="66">
        <f ca="1">IFERROR((OFFSET(Баланс!$B$15,График!$AQ27+MATCH(График!$AO$11,Баланс!$AR$15:$AR$17,0)-1,График!AA$13-1))*($AQ$11),(OFFSET(Баланс!$B$15,График!$AQ27+MATCH(График!$AO$11,Баланс!$AR$15:$AR$17,0)-1,График!AA$13-1)))</f>
        <v>8</v>
      </c>
      <c r="AB27" s="66">
        <f ca="1">IFERROR((OFFSET(Баланс!$B$15,График!$AQ27+MATCH(График!$AO$11,Баланс!$AR$15:$AR$17,0)-1,График!AB$13-1))*($AQ$11),(OFFSET(Баланс!$B$15,График!$AQ27+MATCH(График!$AO$11,Баланс!$AR$15:$AR$17,0)-1,График!AB$13-1)))</f>
        <v>8</v>
      </c>
      <c r="AC27" s="66">
        <f ca="1">IFERROR((OFFSET(Баланс!$B$15,График!$AQ27+MATCH(График!$AO$11,Баланс!$AR$15:$AR$17,0)-1,График!AC$13-1))*($AQ$11),(OFFSET(Баланс!$B$15,График!$AQ27+MATCH(График!$AO$11,Баланс!$AR$15:$AR$17,0)-1,График!AC$13-1)))</f>
        <v>8</v>
      </c>
      <c r="AD27" s="66">
        <f ca="1">IFERROR((OFFSET(Баланс!$B$15,График!$AQ27+MATCH(График!$AO$11,Баланс!$AR$15:$AR$17,0)-1,График!AD$13-1))*($AQ$11),(OFFSET(Баланс!$B$15,График!$AQ27+MATCH(График!$AO$11,Баланс!$AR$15:$AR$17,0)-1,График!AD$13-1)))</f>
        <v>0</v>
      </c>
      <c r="AE27" s="66">
        <f ca="1">IFERROR((OFFSET(Баланс!$B$15,График!$AQ27+MATCH(График!$AO$11,Баланс!$AR$15:$AR$17,0)-1,График!AE$13-1))*($AQ$11),(OFFSET(Баланс!$B$15,График!$AQ27+MATCH(График!$AO$11,Баланс!$AR$15:$AR$17,0)-1,График!AE$13-1)))</f>
        <v>0</v>
      </c>
      <c r="AF27" s="66" t="str">
        <f ca="1">IFERROR((OFFSET(Баланс!$B$15,График!$AQ27+MATCH(График!$AO$11,Баланс!$AR$15:$AR$17,0)-1,График!AF$13-1))*($AQ$11),(OFFSET(Баланс!$B$15,График!$AQ27+MATCH(График!$AO$11,Баланс!$AR$15:$AR$17,0)-1,График!AF$13-1)))</f>
        <v>х</v>
      </c>
      <c r="AG27" s="224"/>
      <c r="AH27" s="226"/>
      <c r="AI27" s="228"/>
      <c r="AJ27" s="230"/>
      <c r="AK27" s="224"/>
      <c r="AL27" s="228"/>
      <c r="AM27" s="230"/>
      <c r="AN27" s="232"/>
      <c r="AO27" s="234"/>
      <c r="AP27" s="236"/>
      <c r="AQ27" s="243">
        <v>16</v>
      </c>
      <c r="AR27" s="204" t="s">
        <v>96</v>
      </c>
      <c r="AT27" s="17" t="s">
        <v>27</v>
      </c>
      <c r="AU27" s="2">
        <f>IF(ISERR(SEARCH("/",B26,1))=FALSE,VALUE(RIGHT(B26,LEN(B26)-SEARCH("/",B26,1))),0)</f>
        <v>0</v>
      </c>
      <c r="AV27" s="2">
        <f t="shared" ref="AV27:BY27" si="12">IF(ISERR(SEARCH("/",C26,1))=FALSE,VALUE(RIGHT(C26,LEN(C26)-SEARCH("/",C26,1))),0)</f>
        <v>0</v>
      </c>
      <c r="AW27" s="2">
        <f t="shared" si="12"/>
        <v>0</v>
      </c>
      <c r="AX27" s="2">
        <f t="shared" si="12"/>
        <v>0</v>
      </c>
      <c r="AY27" s="2">
        <f t="shared" si="12"/>
        <v>0</v>
      </c>
      <c r="AZ27" s="2">
        <f t="shared" si="12"/>
        <v>0</v>
      </c>
      <c r="BA27" s="2">
        <f t="shared" si="12"/>
        <v>0</v>
      </c>
      <c r="BB27" s="2">
        <f t="shared" si="12"/>
        <v>0</v>
      </c>
      <c r="BC27" s="2">
        <f t="shared" si="12"/>
        <v>0</v>
      </c>
      <c r="BD27" s="2">
        <f t="shared" si="12"/>
        <v>0</v>
      </c>
      <c r="BE27" s="2">
        <f t="shared" si="12"/>
        <v>0</v>
      </c>
      <c r="BF27" s="2">
        <f t="shared" si="12"/>
        <v>0</v>
      </c>
      <c r="BG27" s="2">
        <f t="shared" si="12"/>
        <v>0</v>
      </c>
      <c r="BH27" s="2">
        <f t="shared" si="12"/>
        <v>0</v>
      </c>
      <c r="BI27" s="2">
        <f t="shared" si="12"/>
        <v>0</v>
      </c>
      <c r="BJ27" s="2">
        <f t="shared" si="12"/>
        <v>0</v>
      </c>
      <c r="BK27" s="2">
        <f t="shared" si="12"/>
        <v>0</v>
      </c>
      <c r="BL27" s="2">
        <f t="shared" si="12"/>
        <v>0</v>
      </c>
      <c r="BM27" s="2">
        <f t="shared" si="12"/>
        <v>0</v>
      </c>
      <c r="BN27" s="2">
        <f t="shared" si="12"/>
        <v>0</v>
      </c>
      <c r="BO27" s="2">
        <f t="shared" si="12"/>
        <v>0</v>
      </c>
      <c r="BP27" s="2">
        <f t="shared" si="12"/>
        <v>0</v>
      </c>
      <c r="BQ27" s="2">
        <f t="shared" si="12"/>
        <v>0</v>
      </c>
      <c r="BR27" s="2">
        <f t="shared" si="12"/>
        <v>0</v>
      </c>
      <c r="BS27" s="2">
        <f t="shared" si="12"/>
        <v>0</v>
      </c>
      <c r="BT27" s="2">
        <f t="shared" si="12"/>
        <v>0</v>
      </c>
      <c r="BU27" s="2">
        <f t="shared" si="12"/>
        <v>0</v>
      </c>
      <c r="BV27" s="2">
        <f t="shared" si="12"/>
        <v>0</v>
      </c>
      <c r="BW27" s="2">
        <f t="shared" si="12"/>
        <v>0</v>
      </c>
      <c r="BX27" s="2">
        <f t="shared" si="12"/>
        <v>0</v>
      </c>
      <c r="BY27" s="2">
        <f t="shared" si="12"/>
        <v>0</v>
      </c>
      <c r="BZ27" s="204"/>
      <c r="CF27" s="197"/>
      <c r="CT27" s="55"/>
    </row>
    <row r="28" spans="1:98" s="28" customFormat="1" collapsed="1" x14ac:dyDescent="0.25">
      <c r="A28" s="30" t="s">
        <v>35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1"/>
      <c r="AG28" s="31">
        <f t="shared" ref="AG28:AP28" si="13">AG22+AG24+AG26</f>
        <v>46</v>
      </c>
      <c r="AH28" s="27">
        <f>AH22+AH24+AH26</f>
        <v>453</v>
      </c>
      <c r="AI28" s="23">
        <f>AI22+AI24+AI26</f>
        <v>117</v>
      </c>
      <c r="AJ28" s="24">
        <f t="shared" ref="AJ28" ca="1" si="14">AJ22+AJ24+AJ26</f>
        <v>5</v>
      </c>
      <c r="AK28" s="25">
        <f t="shared" si="13"/>
        <v>29</v>
      </c>
      <c r="AL28" s="23">
        <f t="shared" si="13"/>
        <v>16</v>
      </c>
      <c r="AM28" s="26">
        <f t="shared" ca="1" si="13"/>
        <v>63</v>
      </c>
      <c r="AN28" s="186">
        <f t="shared" ca="1" si="13"/>
        <v>478</v>
      </c>
      <c r="AO28" s="23">
        <f ca="1">AO22+AO24+AO26</f>
        <v>415</v>
      </c>
      <c r="AP28" s="27">
        <f t="shared" ca="1" si="13"/>
        <v>38</v>
      </c>
      <c r="AQ28" s="186">
        <f ca="1">AP28-AJ28</f>
        <v>33</v>
      </c>
      <c r="AR28" s="183"/>
      <c r="AT28" s="29"/>
      <c r="BZ28" s="183"/>
      <c r="CF28" s="198"/>
      <c r="CT28" s="181"/>
    </row>
    <row r="29" spans="1:98" s="28" customFormat="1" x14ac:dyDescent="0.25">
      <c r="A29" s="32" t="s">
        <v>36</v>
      </c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5"/>
      <c r="AG29" s="22">
        <f t="shared" ref="AG29:AP29" si="15">AG21+AG28</f>
        <v>87</v>
      </c>
      <c r="AH29" s="27">
        <f t="shared" si="15"/>
        <v>867</v>
      </c>
      <c r="AI29" s="23">
        <f t="shared" si="15"/>
        <v>294</v>
      </c>
      <c r="AJ29" s="24">
        <f t="shared" ca="1" si="15"/>
        <v>5</v>
      </c>
      <c r="AK29" s="25">
        <f t="shared" si="15"/>
        <v>79</v>
      </c>
      <c r="AL29" s="23">
        <f t="shared" si="15"/>
        <v>16</v>
      </c>
      <c r="AM29" s="26">
        <f t="shared" ca="1" si="15"/>
        <v>63</v>
      </c>
      <c r="AN29" s="194">
        <f t="shared" ca="1" si="15"/>
        <v>932</v>
      </c>
      <c r="AO29" s="23">
        <f t="shared" ca="1" si="15"/>
        <v>869</v>
      </c>
      <c r="AP29" s="27">
        <f t="shared" ca="1" si="15"/>
        <v>-2</v>
      </c>
      <c r="AQ29" s="186">
        <f ca="1">AP29-AJ29</f>
        <v>-7</v>
      </c>
      <c r="AR29" s="183"/>
      <c r="AT29" s="29"/>
      <c r="BZ29" s="183"/>
      <c r="CF29" s="198"/>
      <c r="CT29" s="181"/>
    </row>
    <row r="30" spans="1:98" s="28" customFormat="1" x14ac:dyDescent="0.25">
      <c r="A30" s="221" t="s">
        <v>37</v>
      </c>
      <c r="B30" s="193" t="s">
        <v>131</v>
      </c>
      <c r="C30" s="193" t="s">
        <v>131</v>
      </c>
      <c r="D30" s="193" t="s">
        <v>131</v>
      </c>
      <c r="E30" s="193" t="s">
        <v>131</v>
      </c>
      <c r="F30" s="193" t="s">
        <v>131</v>
      </c>
      <c r="G30" s="193" t="s">
        <v>131</v>
      </c>
      <c r="H30" s="193" t="s">
        <v>131</v>
      </c>
      <c r="I30" s="193" t="s">
        <v>131</v>
      </c>
      <c r="J30" s="193" t="s">
        <v>131</v>
      </c>
      <c r="K30" s="192" t="s">
        <v>126</v>
      </c>
      <c r="L30" s="192" t="s">
        <v>127</v>
      </c>
      <c r="M30" s="192" t="s">
        <v>127</v>
      </c>
      <c r="N30" s="192" t="s">
        <v>127</v>
      </c>
      <c r="O30" s="192" t="s">
        <v>127</v>
      </c>
      <c r="P30" s="192" t="s">
        <v>127</v>
      </c>
      <c r="Q30" s="192" t="s">
        <v>127</v>
      </c>
      <c r="R30" s="192" t="s">
        <v>127</v>
      </c>
      <c r="S30" s="192" t="s">
        <v>127</v>
      </c>
      <c r="T30" s="192" t="s">
        <v>127</v>
      </c>
      <c r="U30" s="192" t="s">
        <v>127</v>
      </c>
      <c r="V30" s="192" t="s">
        <v>127</v>
      </c>
      <c r="W30" s="192" t="s">
        <v>127</v>
      </c>
      <c r="X30" s="192" t="s">
        <v>127</v>
      </c>
      <c r="Y30" s="192" t="s">
        <v>128</v>
      </c>
      <c r="Z30" s="192" t="s">
        <v>129</v>
      </c>
      <c r="AA30" s="192" t="s">
        <v>129</v>
      </c>
      <c r="AB30" s="192" t="s">
        <v>129</v>
      </c>
      <c r="AC30" s="192" t="s">
        <v>129</v>
      </c>
      <c r="AD30" s="192" t="s">
        <v>129</v>
      </c>
      <c r="AE30" s="192" t="s">
        <v>129</v>
      </c>
      <c r="AF30" s="192" t="s">
        <v>129</v>
      </c>
      <c r="AG30" s="223">
        <f>COUNTIF(AU30:BY30,"&gt;0")</f>
        <v>22</v>
      </c>
      <c r="AH30" s="225">
        <f>SUM(AU30:BY30)</f>
        <v>224</v>
      </c>
      <c r="AI30" s="227">
        <f>SUM(AU31:BY31)</f>
        <v>98</v>
      </c>
      <c r="AJ30" s="229">
        <f ca="1">SUMIFS(AU30:BY30,B31:AF31,"ПР")</f>
        <v>0</v>
      </c>
      <c r="AK30" s="223">
        <f>COUNTIF(B30:AF30,"В")+COUNTIF(B30:AF30,"ДП")</f>
        <v>9</v>
      </c>
      <c r="AL30" s="227">
        <f>COUNTIF(B30:AF30,"ОТ")+COUNTIF(B30:AF30,"У")+COUNTIF(B30:AF30,"ОЖ")</f>
        <v>0</v>
      </c>
      <c r="AM30" s="229">
        <f>SUMIF(B30:AF30,"=ОТ",B31:AF31)+SUMIF(B30:AF30,"=У",B31:AF31)+SUMIF(B30:AF30,"=ОЖ",B31:AF31)</f>
        <v>0</v>
      </c>
      <c r="AN30" s="231">
        <f ca="1">SUM(B31:AF31)</f>
        <v>184</v>
      </c>
      <c r="AO30" s="233">
        <f ca="1">SUM(B31:AF31)-SUMIFS(B31:AF31,B30:AF30,"ОТ")-SUMIFS(B31:AF31,B30:AF30,"")-SUMIFS(B31:AF31,B30:AF30,"У")-SUMIFS(B31:AF31,B30:AF30,"ОЖ")-SUMIFS(B31:AF31,B30:AF30,"Б")</f>
        <v>184</v>
      </c>
      <c r="AP30" s="235">
        <f ca="1">AH30-AO30</f>
        <v>40</v>
      </c>
      <c r="AQ30" s="242">
        <f ca="1">AP30-AJ30</f>
        <v>40</v>
      </c>
      <c r="AR30" s="203">
        <f>AR26+$BZ$5/12*--(COUNTIF(B26:AF26,"")=0)-AL26+COUNTIF(B26:AF26,"У")+COUNTIF(B26:AF26,"y")</f>
        <v>8.0000000000000036</v>
      </c>
      <c r="AS30" s="15">
        <f>COUNTIF(B30:AF30,0)+COUNTIF(B30:AF30,"")+COUNTIF(B30:AF30," ")+COUNTIF(B30:AF30,"  ")</f>
        <v>0</v>
      </c>
      <c r="AT30" s="16" t="s">
        <v>25</v>
      </c>
      <c r="AU30" s="14" t="str">
        <f>IF(ISERR(SEARCH("/",B30,1))=FALSE,VALUE(LEFT(B30,SEARCH("/",B30,1)-1)),IF(ISNUMBER(IFERROR(VALUE(B30),B30)),VALUE(B30),IF(OR(B30="х",B30="x"),"",B30)))</f>
        <v>В</v>
      </c>
      <c r="AV30" s="14" t="str">
        <f t="shared" ref="AV30:BY30" si="16">IF(ISERR(SEARCH("/",C30,1))=FALSE,VALUE(LEFT(C30,SEARCH("/",C30,1)-1)),IF(ISNUMBER(IFERROR(VALUE(C30),C30)),VALUE(C30),IF(OR(C30="х",C30="x"),"",C30)))</f>
        <v>В</v>
      </c>
      <c r="AW30" s="14" t="str">
        <f t="shared" si="16"/>
        <v>В</v>
      </c>
      <c r="AX30" s="14" t="str">
        <f t="shared" si="16"/>
        <v>В</v>
      </c>
      <c r="AY30" s="14" t="str">
        <f t="shared" si="16"/>
        <v>В</v>
      </c>
      <c r="AZ30" s="14" t="str">
        <f t="shared" si="16"/>
        <v>В</v>
      </c>
      <c r="BA30" s="14" t="str">
        <f t="shared" si="16"/>
        <v>В</v>
      </c>
      <c r="BB30" s="14" t="str">
        <f t="shared" si="16"/>
        <v>В</v>
      </c>
      <c r="BC30" s="14" t="str">
        <f t="shared" si="16"/>
        <v>В</v>
      </c>
      <c r="BD30" s="14">
        <f t="shared" si="16"/>
        <v>4</v>
      </c>
      <c r="BE30" s="14">
        <f t="shared" si="16"/>
        <v>11</v>
      </c>
      <c r="BF30" s="14">
        <f t="shared" si="16"/>
        <v>11</v>
      </c>
      <c r="BG30" s="14">
        <f t="shared" si="16"/>
        <v>11</v>
      </c>
      <c r="BH30" s="14">
        <f t="shared" si="16"/>
        <v>11</v>
      </c>
      <c r="BI30" s="14">
        <f t="shared" si="16"/>
        <v>11</v>
      </c>
      <c r="BJ30" s="14">
        <f t="shared" si="16"/>
        <v>11</v>
      </c>
      <c r="BK30" s="14">
        <f t="shared" si="16"/>
        <v>11</v>
      </c>
      <c r="BL30" s="14">
        <f t="shared" si="16"/>
        <v>11</v>
      </c>
      <c r="BM30" s="14">
        <f t="shared" si="16"/>
        <v>11</v>
      </c>
      <c r="BN30" s="14">
        <f t="shared" si="16"/>
        <v>11</v>
      </c>
      <c r="BO30" s="14">
        <f t="shared" si="16"/>
        <v>11</v>
      </c>
      <c r="BP30" s="14">
        <f t="shared" si="16"/>
        <v>11</v>
      </c>
      <c r="BQ30" s="14">
        <f t="shared" si="16"/>
        <v>11</v>
      </c>
      <c r="BR30" s="14">
        <f t="shared" si="16"/>
        <v>7</v>
      </c>
      <c r="BS30" s="14">
        <f t="shared" si="16"/>
        <v>10</v>
      </c>
      <c r="BT30" s="14">
        <f t="shared" si="16"/>
        <v>10</v>
      </c>
      <c r="BU30" s="14">
        <f t="shared" si="16"/>
        <v>10</v>
      </c>
      <c r="BV30" s="14">
        <f t="shared" si="16"/>
        <v>10</v>
      </c>
      <c r="BW30" s="14">
        <f t="shared" si="16"/>
        <v>10</v>
      </c>
      <c r="BX30" s="14">
        <f t="shared" si="16"/>
        <v>10</v>
      </c>
      <c r="BY30" s="14">
        <f t="shared" si="16"/>
        <v>10</v>
      </c>
      <c r="BZ30" s="203">
        <f>AR30-AL30</f>
        <v>8.0000000000000036</v>
      </c>
      <c r="CF30" s="196">
        <f>COUNTIFS(B30:AF30,"ОТ",B31:AF31,"ПР")</f>
        <v>0</v>
      </c>
      <c r="CG30" s="174"/>
      <c r="CH30" s="14"/>
      <c r="CI30" s="14"/>
      <c r="CJ30" s="14"/>
      <c r="CK30" s="14"/>
      <c r="CL30" s="14"/>
      <c r="CM30" s="28">
        <v>7</v>
      </c>
      <c r="CN30" s="14"/>
      <c r="CO30" s="14"/>
      <c r="CP30" s="14"/>
      <c r="CQ30" s="14"/>
      <c r="CR30" s="14"/>
      <c r="CS30" s="14"/>
      <c r="CT30" s="181"/>
    </row>
    <row r="31" spans="1:98" ht="15" hidden="1" customHeight="1" outlineLevel="1" x14ac:dyDescent="0.25">
      <c r="A31" s="222"/>
      <c r="B31" s="66">
        <f ca="1">IFERROR((OFFSET(Баланс!$B$15,График!$AQ31+MATCH(График!$AO$11,Баланс!$AR$15:$AR$17,0)-1,График!B$13-1))*($AQ$11),(OFFSET(Баланс!$B$15,График!$AQ31+MATCH(График!$AO$11,Баланс!$AR$15:$AR$17,0)-1,График!B$13-1)))</f>
        <v>8</v>
      </c>
      <c r="C31" s="66">
        <f ca="1">IFERROR((OFFSET(Баланс!$B$15,График!$AQ31+MATCH(График!$AO$11,Баланс!$AR$15:$AR$17,0)-1,График!C$13-1))*($AQ$11),(OFFSET(Баланс!$B$15,График!$AQ31+MATCH(График!$AO$11,Баланс!$AR$15:$AR$17,0)-1,График!C$13-1)))</f>
        <v>8</v>
      </c>
      <c r="D31" s="66">
        <f ca="1">IFERROR((OFFSET(Баланс!$B$15,График!$AQ31+MATCH(График!$AO$11,Баланс!$AR$15:$AR$17,0)-1,График!D$13-1))*($AQ$11),(OFFSET(Баланс!$B$15,График!$AQ31+MATCH(График!$AO$11,Баланс!$AR$15:$AR$17,0)-1,График!D$13-1)))</f>
        <v>8</v>
      </c>
      <c r="E31" s="66">
        <f ca="1">IFERROR((OFFSET(Баланс!$B$15,График!$AQ31+MATCH(График!$AO$11,Баланс!$AR$15:$AR$17,0)-1,График!E$13-1))*($AQ$11),(OFFSET(Баланс!$B$15,График!$AQ31+MATCH(График!$AO$11,Баланс!$AR$15:$AR$17,0)-1,График!E$13-1)))</f>
        <v>8</v>
      </c>
      <c r="F31" s="66">
        <f ca="1">IFERROR((OFFSET(Баланс!$B$15,График!$AQ31+MATCH(График!$AO$11,Баланс!$AR$15:$AR$17,0)-1,График!F$13-1))*($AQ$11),(OFFSET(Баланс!$B$15,График!$AQ31+MATCH(График!$AO$11,Баланс!$AR$15:$AR$17,0)-1,График!F$13-1)))</f>
        <v>8</v>
      </c>
      <c r="G31" s="66">
        <f ca="1">IFERROR((OFFSET(Баланс!$B$15,График!$AQ31+MATCH(График!$AO$11,Баланс!$AR$15:$AR$17,0)-1,График!G$13-1))*($AQ$11),(OFFSET(Баланс!$B$15,График!$AQ31+MATCH(График!$AO$11,Баланс!$AR$15:$AR$17,0)-1,График!G$13-1)))</f>
        <v>0</v>
      </c>
      <c r="H31" s="66">
        <f ca="1">IFERROR((OFFSET(Баланс!$B$15,График!$AQ31+MATCH(График!$AO$11,Баланс!$AR$15:$AR$17,0)-1,График!H$13-1))*($AQ$11),(OFFSET(Баланс!$B$15,График!$AQ31+MATCH(График!$AO$11,Баланс!$AR$15:$AR$17,0)-1,График!H$13-1)))</f>
        <v>0</v>
      </c>
      <c r="I31" s="66">
        <f ca="1">IFERROR((OFFSET(Баланс!$B$15,График!$AQ31+MATCH(График!$AO$11,Баланс!$AR$15:$AR$17,0)-1,График!I$13-1))*($AQ$11),(OFFSET(Баланс!$B$15,График!$AQ31+MATCH(График!$AO$11,Баланс!$AR$15:$AR$17,0)-1,График!I$13-1)))</f>
        <v>8</v>
      </c>
      <c r="J31" s="66">
        <f ca="1">IFERROR((OFFSET(Баланс!$B$15,График!$AQ31+MATCH(График!$AO$11,Баланс!$AR$15:$AR$17,0)-1,График!J$13-1))*($AQ$11),(OFFSET(Баланс!$B$15,График!$AQ31+MATCH(График!$AO$11,Баланс!$AR$15:$AR$17,0)-1,График!J$13-1)))</f>
        <v>8</v>
      </c>
      <c r="K31" s="66">
        <f ca="1">IFERROR((OFFSET(Баланс!$B$15,График!$AQ31+MATCH(График!$AO$11,Баланс!$AR$15:$AR$17,0)-1,График!K$13-1))*($AQ$11),(OFFSET(Баланс!$B$15,График!$AQ31+MATCH(График!$AO$11,Баланс!$AR$15:$AR$17,0)-1,График!K$13-1)))</f>
        <v>8</v>
      </c>
      <c r="L31" s="66">
        <f ca="1">IFERROR((OFFSET(Баланс!$B$15,График!$AQ31+MATCH(График!$AO$11,Баланс!$AR$15:$AR$17,0)-1,График!L$13-1))*($AQ$11),(OFFSET(Баланс!$B$15,График!$AQ31+MATCH(График!$AO$11,Баланс!$AR$15:$AR$17,0)-1,График!L$13-1)))</f>
        <v>8</v>
      </c>
      <c r="M31" s="66">
        <f ca="1">IFERROR((OFFSET(Баланс!$B$15,График!$AQ31+MATCH(График!$AO$11,Баланс!$AR$15:$AR$17,0)-1,График!M$13-1))*($AQ$11),(OFFSET(Баланс!$B$15,График!$AQ31+MATCH(График!$AO$11,Баланс!$AR$15:$AR$17,0)-1,График!M$13-1)))</f>
        <v>8</v>
      </c>
      <c r="N31" s="66">
        <f ca="1">IFERROR((OFFSET(Баланс!$B$15,График!$AQ31+MATCH(График!$AO$11,Баланс!$AR$15:$AR$17,0)-1,График!N$13-1))*($AQ$11),(OFFSET(Баланс!$B$15,График!$AQ31+MATCH(График!$AO$11,Баланс!$AR$15:$AR$17,0)-1,График!N$13-1)))</f>
        <v>0</v>
      </c>
      <c r="O31" s="66">
        <f ca="1">IFERROR((OFFSET(Баланс!$B$15,График!$AQ31+MATCH(График!$AO$11,Баланс!$AR$15:$AR$17,0)-1,График!O$13-1))*($AQ$11),(OFFSET(Баланс!$B$15,График!$AQ31+MATCH(График!$AO$11,Баланс!$AR$15:$AR$17,0)-1,График!O$13-1)))</f>
        <v>0</v>
      </c>
      <c r="P31" s="66">
        <f ca="1">IFERROR((OFFSET(Баланс!$B$15,График!$AQ31+MATCH(График!$AO$11,Баланс!$AR$15:$AR$17,0)-1,График!P$13-1))*($AQ$11),(OFFSET(Баланс!$B$15,График!$AQ31+MATCH(График!$AO$11,Баланс!$AR$15:$AR$17,0)-1,График!P$13-1)))</f>
        <v>8</v>
      </c>
      <c r="Q31" s="66">
        <f ca="1">IFERROR((OFFSET(Баланс!$B$15,График!$AQ31+MATCH(График!$AO$11,Баланс!$AR$15:$AR$17,0)-1,График!Q$13-1))*($AQ$11),(OFFSET(Баланс!$B$15,График!$AQ31+MATCH(График!$AO$11,Баланс!$AR$15:$AR$17,0)-1,График!Q$13-1)))</f>
        <v>8</v>
      </c>
      <c r="R31" s="66">
        <f ca="1">IFERROR((OFFSET(Баланс!$B$15,График!$AQ31+MATCH(График!$AO$11,Баланс!$AR$15:$AR$17,0)-1,График!R$13-1))*($AQ$11),(OFFSET(Баланс!$B$15,График!$AQ31+MATCH(График!$AO$11,Баланс!$AR$15:$AR$17,0)-1,График!R$13-1)))</f>
        <v>8</v>
      </c>
      <c r="S31" s="66">
        <f ca="1">IFERROR((OFFSET(Баланс!$B$15,График!$AQ31+MATCH(График!$AO$11,Баланс!$AR$15:$AR$17,0)-1,График!S$13-1))*($AQ$11),(OFFSET(Баланс!$B$15,График!$AQ31+MATCH(График!$AO$11,Баланс!$AR$15:$AR$17,0)-1,График!S$13-1)))</f>
        <v>8</v>
      </c>
      <c r="T31" s="66">
        <f ca="1">IFERROR((OFFSET(Баланс!$B$15,График!$AQ31+MATCH(График!$AO$11,Баланс!$AR$15:$AR$17,0)-1,График!T$13-1))*($AQ$11),(OFFSET(Баланс!$B$15,График!$AQ31+MATCH(График!$AO$11,Баланс!$AR$15:$AR$17,0)-1,График!T$13-1)))</f>
        <v>8</v>
      </c>
      <c r="U31" s="66">
        <f ca="1">IFERROR((OFFSET(Баланс!$B$15,График!$AQ31+MATCH(График!$AO$11,Баланс!$AR$15:$AR$17,0)-1,График!U$13-1))*($AQ$11),(OFFSET(Баланс!$B$15,График!$AQ31+MATCH(График!$AO$11,Баланс!$AR$15:$AR$17,0)-1,График!U$13-1)))</f>
        <v>0</v>
      </c>
      <c r="V31" s="66">
        <f ca="1">IFERROR((OFFSET(Баланс!$B$15,График!$AQ31+MATCH(График!$AO$11,Баланс!$AR$15:$AR$17,0)-1,График!V$13-1))*($AQ$11),(OFFSET(Баланс!$B$15,График!$AQ31+MATCH(График!$AO$11,Баланс!$AR$15:$AR$17,0)-1,График!V$13-1)))</f>
        <v>0</v>
      </c>
      <c r="W31" s="66">
        <f ca="1">IFERROR((OFFSET(Баланс!$B$15,График!$AQ31+MATCH(График!$AO$11,Баланс!$AR$15:$AR$17,0)-1,График!W$13-1))*($AQ$11),(OFFSET(Баланс!$B$15,График!$AQ31+MATCH(График!$AO$11,Баланс!$AR$15:$AR$17,0)-1,График!W$13-1)))</f>
        <v>8</v>
      </c>
      <c r="X31" s="66">
        <f ca="1">IFERROR((OFFSET(Баланс!$B$15,График!$AQ31+MATCH(График!$AO$11,Баланс!$AR$15:$AR$17,0)-1,График!X$13-1))*($AQ$11),(OFFSET(Баланс!$B$15,График!$AQ31+MATCH(График!$AO$11,Баланс!$AR$15:$AR$17,0)-1,График!X$13-1)))</f>
        <v>8</v>
      </c>
      <c r="Y31" s="66">
        <f ca="1">IFERROR((OFFSET(Баланс!$B$15,График!$AQ31+MATCH(График!$AO$11,Баланс!$AR$15:$AR$17,0)-1,График!Y$13-1))*($AQ$11),(OFFSET(Баланс!$B$15,График!$AQ31+MATCH(График!$AO$11,Баланс!$AR$15:$AR$17,0)-1,График!Y$13-1)))</f>
        <v>8</v>
      </c>
      <c r="Z31" s="66">
        <f ca="1">IFERROR((OFFSET(Баланс!$B$15,График!$AQ31+MATCH(График!$AO$11,Баланс!$AR$15:$AR$17,0)-1,График!Z$13-1))*($AQ$11),(OFFSET(Баланс!$B$15,График!$AQ31+MATCH(График!$AO$11,Баланс!$AR$15:$AR$17,0)-1,График!Z$13-1)))</f>
        <v>8</v>
      </c>
      <c r="AA31" s="66">
        <f ca="1">IFERROR((OFFSET(Баланс!$B$15,График!$AQ31+MATCH(График!$AO$11,Баланс!$AR$15:$AR$17,0)-1,График!AA$13-1))*($AQ$11),(OFFSET(Баланс!$B$15,График!$AQ31+MATCH(График!$AO$11,Баланс!$AR$15:$AR$17,0)-1,График!AA$13-1)))</f>
        <v>8</v>
      </c>
      <c r="AB31" s="66">
        <f ca="1">IFERROR((OFFSET(Баланс!$B$15,График!$AQ31+MATCH(График!$AO$11,Баланс!$AR$15:$AR$17,0)-1,График!AB$13-1))*($AQ$11),(OFFSET(Баланс!$B$15,График!$AQ31+MATCH(График!$AO$11,Баланс!$AR$15:$AR$17,0)-1,График!AB$13-1)))</f>
        <v>0</v>
      </c>
      <c r="AC31" s="66">
        <f ca="1">IFERROR((OFFSET(Баланс!$B$15,График!$AQ31+MATCH(График!$AO$11,Баланс!$AR$15:$AR$17,0)-1,График!AC$13-1))*($AQ$11),(OFFSET(Баланс!$B$15,График!$AQ31+MATCH(График!$AO$11,Баланс!$AR$15:$AR$17,0)-1,График!AC$13-1)))</f>
        <v>0</v>
      </c>
      <c r="AD31" s="66">
        <f ca="1">IFERROR((OFFSET(Баланс!$B$15,График!$AQ31+MATCH(График!$AO$11,Баланс!$AR$15:$AR$17,0)-1,График!AD$13-1))*($AQ$11),(OFFSET(Баланс!$B$15,График!$AQ31+MATCH(График!$AO$11,Баланс!$AR$15:$AR$17,0)-1,График!AD$13-1)))</f>
        <v>8</v>
      </c>
      <c r="AE31" s="66">
        <f ca="1">IFERROR((OFFSET(Баланс!$B$15,График!$AQ31+MATCH(График!$AO$11,Баланс!$AR$15:$AR$17,0)-1,График!AE$13-1))*($AQ$11),(OFFSET(Баланс!$B$15,График!$AQ31+MATCH(График!$AO$11,Баланс!$AR$15:$AR$17,0)-1,График!AE$13-1)))</f>
        <v>8</v>
      </c>
      <c r="AF31" s="66">
        <f ca="1">IFERROR((OFFSET(Баланс!$B$15,График!$AQ31+MATCH(График!$AO$11,Баланс!$AR$15:$AR$17,0)-1,График!AF$13-1))*($AQ$11),(OFFSET(Баланс!$B$15,График!$AQ31+MATCH(График!$AO$11,Баланс!$AR$15:$AR$17,0)-1,График!AF$13-1)))</f>
        <v>8</v>
      </c>
      <c r="AG31" s="224"/>
      <c r="AH31" s="226"/>
      <c r="AI31" s="228"/>
      <c r="AJ31" s="230"/>
      <c r="AK31" s="224"/>
      <c r="AL31" s="228"/>
      <c r="AM31" s="230"/>
      <c r="AN31" s="232"/>
      <c r="AO31" s="234"/>
      <c r="AP31" s="236"/>
      <c r="AQ31" s="243">
        <v>21</v>
      </c>
      <c r="AR31" s="204" t="s">
        <v>96</v>
      </c>
      <c r="AT31" s="17" t="s">
        <v>27</v>
      </c>
      <c r="AU31" s="2">
        <f>IF(ISERR(SEARCH("/",B30,1))=FALSE,VALUE(RIGHT(B30,LEN(B30)-SEARCH("/",B30,1))),0)</f>
        <v>0</v>
      </c>
      <c r="AV31" s="2">
        <f t="shared" ref="AV31:BY31" si="17">IF(ISERR(SEARCH("/",C30,1))=FALSE,VALUE(RIGHT(C30,LEN(C30)-SEARCH("/",C30,1))),0)</f>
        <v>0</v>
      </c>
      <c r="AW31" s="2">
        <f t="shared" si="17"/>
        <v>0</v>
      </c>
      <c r="AX31" s="2">
        <f t="shared" si="17"/>
        <v>0</v>
      </c>
      <c r="AY31" s="2">
        <f t="shared" si="17"/>
        <v>0</v>
      </c>
      <c r="AZ31" s="2">
        <f t="shared" si="17"/>
        <v>0</v>
      </c>
      <c r="BA31" s="2">
        <f t="shared" si="17"/>
        <v>0</v>
      </c>
      <c r="BB31" s="2">
        <f t="shared" si="17"/>
        <v>0</v>
      </c>
      <c r="BC31" s="2">
        <f t="shared" si="17"/>
        <v>0</v>
      </c>
      <c r="BD31" s="2">
        <f t="shared" si="17"/>
        <v>2</v>
      </c>
      <c r="BE31" s="2">
        <f t="shared" si="17"/>
        <v>7</v>
      </c>
      <c r="BF31" s="2">
        <f t="shared" si="17"/>
        <v>7</v>
      </c>
      <c r="BG31" s="2">
        <f t="shared" si="17"/>
        <v>7</v>
      </c>
      <c r="BH31" s="2">
        <f t="shared" si="17"/>
        <v>7</v>
      </c>
      <c r="BI31" s="2">
        <f t="shared" si="17"/>
        <v>7</v>
      </c>
      <c r="BJ31" s="2">
        <f t="shared" si="17"/>
        <v>7</v>
      </c>
      <c r="BK31" s="2">
        <f t="shared" si="17"/>
        <v>7</v>
      </c>
      <c r="BL31" s="2">
        <f t="shared" si="17"/>
        <v>7</v>
      </c>
      <c r="BM31" s="2">
        <f t="shared" si="17"/>
        <v>7</v>
      </c>
      <c r="BN31" s="2">
        <f t="shared" si="17"/>
        <v>7</v>
      </c>
      <c r="BO31" s="2">
        <f t="shared" si="17"/>
        <v>7</v>
      </c>
      <c r="BP31" s="2">
        <f t="shared" si="17"/>
        <v>7</v>
      </c>
      <c r="BQ31" s="2">
        <f t="shared" si="17"/>
        <v>7</v>
      </c>
      <c r="BR31" s="2">
        <f t="shared" si="17"/>
        <v>5</v>
      </c>
      <c r="BS31" s="2">
        <f t="shared" si="17"/>
        <v>0</v>
      </c>
      <c r="BT31" s="2">
        <f t="shared" si="17"/>
        <v>0</v>
      </c>
      <c r="BU31" s="2">
        <f t="shared" si="17"/>
        <v>0</v>
      </c>
      <c r="BV31" s="2">
        <f t="shared" si="17"/>
        <v>0</v>
      </c>
      <c r="BW31" s="2">
        <f t="shared" si="17"/>
        <v>0</v>
      </c>
      <c r="BX31" s="2">
        <f t="shared" si="17"/>
        <v>0</v>
      </c>
      <c r="BY31" s="2">
        <f t="shared" si="17"/>
        <v>0</v>
      </c>
      <c r="BZ31" s="204"/>
      <c r="CF31" s="197"/>
      <c r="CT31" s="55"/>
    </row>
    <row r="32" spans="1:98" s="28" customFormat="1" collapsed="1" x14ac:dyDescent="0.25">
      <c r="A32" s="244" t="s">
        <v>38</v>
      </c>
      <c r="B32" s="192" t="s">
        <v>129</v>
      </c>
      <c r="C32" s="192" t="s">
        <v>129</v>
      </c>
      <c r="D32" s="192" t="s">
        <v>129</v>
      </c>
      <c r="E32" s="192" t="s">
        <v>129</v>
      </c>
      <c r="F32" s="192" t="s">
        <v>129</v>
      </c>
      <c r="G32" s="192" t="s">
        <v>129</v>
      </c>
      <c r="H32" s="193" t="s">
        <v>130</v>
      </c>
      <c r="I32" s="193" t="s">
        <v>131</v>
      </c>
      <c r="J32" s="193" t="s">
        <v>131</v>
      </c>
      <c r="K32" s="193" t="s">
        <v>131</v>
      </c>
      <c r="L32" s="193" t="s">
        <v>131</v>
      </c>
      <c r="M32" s="193" t="s">
        <v>131</v>
      </c>
      <c r="N32" s="193" t="s">
        <v>131</v>
      </c>
      <c r="O32" s="193" t="s">
        <v>131</v>
      </c>
      <c r="P32" s="193" t="s">
        <v>131</v>
      </c>
      <c r="Q32" s="193" t="s">
        <v>131</v>
      </c>
      <c r="R32" s="193" t="s">
        <v>131</v>
      </c>
      <c r="S32" s="193" t="s">
        <v>131</v>
      </c>
      <c r="T32" s="193" t="s">
        <v>131</v>
      </c>
      <c r="U32" s="193" t="s">
        <v>131</v>
      </c>
      <c r="V32" s="193" t="s">
        <v>131</v>
      </c>
      <c r="W32" s="193" t="s">
        <v>131</v>
      </c>
      <c r="X32" s="193" t="s">
        <v>131</v>
      </c>
      <c r="Y32" s="193" t="s">
        <v>131</v>
      </c>
      <c r="Z32" s="193" t="s">
        <v>132</v>
      </c>
      <c r="AA32" s="193" t="s">
        <v>132</v>
      </c>
      <c r="AB32" s="193" t="s">
        <v>132</v>
      </c>
      <c r="AC32" s="193" t="s">
        <v>132</v>
      </c>
      <c r="AD32" s="193" t="s">
        <v>132</v>
      </c>
      <c r="AE32" s="193" t="s">
        <v>132</v>
      </c>
      <c r="AF32" s="193" t="s">
        <v>132</v>
      </c>
      <c r="AG32" s="223">
        <f>COUNTIF(AU32:BY32,"&gt;0")</f>
        <v>7</v>
      </c>
      <c r="AH32" s="225">
        <f>SUM(AU32:BY32)</f>
        <v>65</v>
      </c>
      <c r="AI32" s="227">
        <f>SUM(AU33:BY33)</f>
        <v>0</v>
      </c>
      <c r="AJ32" s="229">
        <f ca="1">SUMIFS(AU32:BY32,B33:AF33,"ПР")</f>
        <v>0</v>
      </c>
      <c r="AK32" s="223">
        <f>COUNTIF(B32:AF32,"В")+COUNTIF(B32:AF32,"ДП")</f>
        <v>17</v>
      </c>
      <c r="AL32" s="227">
        <f>COUNTIF(B32:AF32,"ОТ")+COUNTIF(B32:AF32,"У")+COUNTIF(B32:AF32,"ОЖ")</f>
        <v>7</v>
      </c>
      <c r="AM32" s="229">
        <f ca="1">SUMIF(B32:AF32,"=ОТ",B33:AF33)+SUMIF(B32:AF32,"=У",B33:AF33)+SUMIF(B32:AF32,"=ОЖ",B33:AF33)</f>
        <v>40</v>
      </c>
      <c r="AN32" s="231">
        <f ca="1">SUM(B33:AF33)</f>
        <v>176</v>
      </c>
      <c r="AO32" s="233">
        <f ca="1">SUM(B33:AF33)-SUMIFS(B33:AF33,B32:AF32,"ОТ")-SUMIFS(B33:AF33,B32:AF32,"")-SUMIFS(B33:AF33,B32:AF32,"У")-SUMIFS(B33:AF33,B32:AF32,"ОЖ")-SUMIFS(B33:AF33,B32:AF32,"Б")</f>
        <v>136</v>
      </c>
      <c r="AP32" s="235">
        <f ca="1">AH32-AO32</f>
        <v>-71</v>
      </c>
      <c r="AQ32" s="242">
        <f ca="1">AP32-AJ32</f>
        <v>-71</v>
      </c>
      <c r="AR32" s="203">
        <f>AR30+$BZ$5/12*--(COUNTIF(B30:AF30,"")=0)-AL30+COUNTIF(B30:AF30,"У")+COUNTIF(B30:AF30,"y")</f>
        <v>11.333333333333337</v>
      </c>
      <c r="AS32" s="15">
        <f>COUNTIF(B32:AF32,0)+COUNTIF(B32:AF32,"")+COUNTIF(B32:AF32," ")+COUNTIF(B32:AF32,"  ")</f>
        <v>0</v>
      </c>
      <c r="AT32" s="16" t="s">
        <v>25</v>
      </c>
      <c r="AU32" s="14">
        <f>IF(ISERR(SEARCH("/",B32,1))=FALSE,VALUE(LEFT(B32,SEARCH("/",B32,1)-1)),IF(ISNUMBER(IFERROR(VALUE(B32),B32)),VALUE(B32),IF(OR(B32="х",B32="x"),"",B32)))</f>
        <v>10</v>
      </c>
      <c r="AV32" s="14">
        <f t="shared" ref="AV32:BY32" si="18">IF(ISERR(SEARCH("/",C32,1))=FALSE,VALUE(LEFT(C32,SEARCH("/",C32,1)-1)),IF(ISNUMBER(IFERROR(VALUE(C32),C32)),VALUE(C32),IF(OR(C32="х",C32="x"),"",C32)))</f>
        <v>10</v>
      </c>
      <c r="AW32" s="14">
        <f t="shared" si="18"/>
        <v>10</v>
      </c>
      <c r="AX32" s="14">
        <f t="shared" si="18"/>
        <v>10</v>
      </c>
      <c r="AY32" s="14">
        <f t="shared" si="18"/>
        <v>10</v>
      </c>
      <c r="AZ32" s="14">
        <f t="shared" si="18"/>
        <v>10</v>
      </c>
      <c r="BA32" s="14">
        <f t="shared" si="18"/>
        <v>5</v>
      </c>
      <c r="BB32" s="14" t="str">
        <f t="shared" si="18"/>
        <v>В</v>
      </c>
      <c r="BC32" s="14" t="str">
        <f t="shared" si="18"/>
        <v>В</v>
      </c>
      <c r="BD32" s="14" t="str">
        <f t="shared" si="18"/>
        <v>В</v>
      </c>
      <c r="BE32" s="14" t="str">
        <f t="shared" si="18"/>
        <v>В</v>
      </c>
      <c r="BF32" s="14" t="str">
        <f t="shared" si="18"/>
        <v>В</v>
      </c>
      <c r="BG32" s="14" t="str">
        <f t="shared" si="18"/>
        <v>В</v>
      </c>
      <c r="BH32" s="14" t="str">
        <f t="shared" si="18"/>
        <v>В</v>
      </c>
      <c r="BI32" s="14" t="str">
        <f t="shared" si="18"/>
        <v>В</v>
      </c>
      <c r="BJ32" s="14" t="str">
        <f t="shared" si="18"/>
        <v>В</v>
      </c>
      <c r="BK32" s="14" t="str">
        <f t="shared" si="18"/>
        <v>В</v>
      </c>
      <c r="BL32" s="14" t="str">
        <f t="shared" si="18"/>
        <v>В</v>
      </c>
      <c r="BM32" s="14" t="str">
        <f t="shared" si="18"/>
        <v>В</v>
      </c>
      <c r="BN32" s="14" t="str">
        <f t="shared" si="18"/>
        <v>В</v>
      </c>
      <c r="BO32" s="14" t="str">
        <f t="shared" si="18"/>
        <v>В</v>
      </c>
      <c r="BP32" s="14" t="str">
        <f t="shared" si="18"/>
        <v>В</v>
      </c>
      <c r="BQ32" s="14" t="str">
        <f t="shared" si="18"/>
        <v>В</v>
      </c>
      <c r="BR32" s="14" t="str">
        <f t="shared" si="18"/>
        <v>В</v>
      </c>
      <c r="BS32" s="14" t="str">
        <f t="shared" si="18"/>
        <v>ОТ</v>
      </c>
      <c r="BT32" s="14" t="str">
        <f t="shared" si="18"/>
        <v>ОТ</v>
      </c>
      <c r="BU32" s="14" t="str">
        <f t="shared" si="18"/>
        <v>ОТ</v>
      </c>
      <c r="BV32" s="14" t="str">
        <f t="shared" si="18"/>
        <v>ОТ</v>
      </c>
      <c r="BW32" s="14" t="str">
        <f t="shared" si="18"/>
        <v>ОТ</v>
      </c>
      <c r="BX32" s="14" t="str">
        <f t="shared" si="18"/>
        <v>ОТ</v>
      </c>
      <c r="BY32" s="14" t="str">
        <f t="shared" si="18"/>
        <v>ОТ</v>
      </c>
      <c r="BZ32" s="203">
        <f>AR32-AL32</f>
        <v>4.3333333333333375</v>
      </c>
      <c r="CF32" s="196">
        <f ca="1">COUNTIFS(B32:AF32,"ОТ",B33:AF33,"ПР")</f>
        <v>0</v>
      </c>
      <c r="CG32" s="174"/>
      <c r="CH32" s="14"/>
      <c r="CI32" s="14"/>
      <c r="CJ32" s="14"/>
      <c r="CK32" s="14"/>
      <c r="CL32" s="14"/>
      <c r="CM32" s="28">
        <v>8</v>
      </c>
      <c r="CN32" s="14"/>
      <c r="CO32" s="14"/>
      <c r="CP32" s="14"/>
      <c r="CQ32" s="14"/>
      <c r="CR32" s="14"/>
      <c r="CS32" s="14"/>
      <c r="CT32" s="181"/>
    </row>
    <row r="33" spans="1:97" ht="15" hidden="1" customHeight="1" outlineLevel="1" x14ac:dyDescent="0.25">
      <c r="A33" s="245"/>
      <c r="B33" s="66">
        <f ca="1">IFERROR((OFFSET(Баланс!$B$15,График!$AQ33+MATCH(График!$AO$11,Баланс!$AR$15:$AR$17,0)-1,График!B$13-1))*($AQ$11),(OFFSET(Баланс!$B$15,График!$AQ33+MATCH(График!$AO$11,Баланс!$AR$15:$AR$17,0)-1,График!B$13-1)))</f>
        <v>8</v>
      </c>
      <c r="C33" s="66">
        <f ca="1">IFERROR((OFFSET(Баланс!$B$15,График!$AQ33+MATCH(График!$AO$11,Баланс!$AR$15:$AR$17,0)-1,График!C$13-1))*($AQ$11),(OFFSET(Баланс!$B$15,График!$AQ33+MATCH(График!$AO$11,Баланс!$AR$15:$AR$17,0)-1,График!C$13-1)))</f>
        <v>8</v>
      </c>
      <c r="D33" s="66">
        <f ca="1">IFERROR((OFFSET(Баланс!$B$15,График!$AQ33+MATCH(График!$AO$11,Баланс!$AR$15:$AR$17,0)-1,График!D$13-1))*($AQ$11),(OFFSET(Баланс!$B$15,График!$AQ33+MATCH(График!$AO$11,Баланс!$AR$15:$AR$17,0)-1,График!D$13-1)))</f>
        <v>0</v>
      </c>
      <c r="E33" s="66">
        <f ca="1">IFERROR((OFFSET(Баланс!$B$15,График!$AQ33+MATCH(График!$AO$11,Баланс!$AR$15:$AR$17,0)-1,График!E$13-1))*($AQ$11),(OFFSET(Баланс!$B$15,График!$AQ33+MATCH(График!$AO$11,Баланс!$AR$15:$AR$17,0)-1,График!E$13-1)))</f>
        <v>0</v>
      </c>
      <c r="F33" s="66">
        <f ca="1">IFERROR((OFFSET(Баланс!$B$15,График!$AQ33+MATCH(График!$AO$11,Баланс!$AR$15:$AR$17,0)-1,График!F$13-1))*($AQ$11),(OFFSET(Баланс!$B$15,График!$AQ33+MATCH(График!$AO$11,Баланс!$AR$15:$AR$17,0)-1,График!F$13-1)))</f>
        <v>8</v>
      </c>
      <c r="G33" s="66">
        <f ca="1">IFERROR((OFFSET(Баланс!$B$15,График!$AQ33+MATCH(График!$AO$11,Баланс!$AR$15:$AR$17,0)-1,График!G$13-1))*($AQ$11),(OFFSET(Баланс!$B$15,График!$AQ33+MATCH(График!$AO$11,Баланс!$AR$15:$AR$17,0)-1,График!G$13-1)))</f>
        <v>8</v>
      </c>
      <c r="H33" s="66">
        <f ca="1">IFERROR((OFFSET(Баланс!$B$15,График!$AQ33+MATCH(График!$AO$11,Баланс!$AR$15:$AR$17,0)-1,График!H$13-1))*($AQ$11),(OFFSET(Баланс!$B$15,График!$AQ33+MATCH(График!$AO$11,Баланс!$AR$15:$AR$17,0)-1,График!H$13-1)))</f>
        <v>8</v>
      </c>
      <c r="I33" s="66">
        <f ca="1">IFERROR((OFFSET(Баланс!$B$15,График!$AQ33+MATCH(График!$AO$11,Баланс!$AR$15:$AR$17,0)-1,График!I$13-1))*($AQ$11),(OFFSET(Баланс!$B$15,График!$AQ33+MATCH(График!$AO$11,Баланс!$AR$15:$AR$17,0)-1,График!I$13-1)))</f>
        <v>8</v>
      </c>
      <c r="J33" s="66">
        <f ca="1">IFERROR((OFFSET(Баланс!$B$15,График!$AQ33+MATCH(График!$AO$11,Баланс!$AR$15:$AR$17,0)-1,График!J$13-1))*($AQ$11),(OFFSET(Баланс!$B$15,График!$AQ33+MATCH(График!$AO$11,Баланс!$AR$15:$AR$17,0)-1,График!J$13-1)))</f>
        <v>8</v>
      </c>
      <c r="K33" s="66">
        <f ca="1">IFERROR((OFFSET(Баланс!$B$15,График!$AQ33+MATCH(График!$AO$11,Баланс!$AR$15:$AR$17,0)-1,График!K$13-1))*($AQ$11),(OFFSET(Баланс!$B$15,График!$AQ33+MATCH(График!$AO$11,Баланс!$AR$15:$AR$17,0)-1,График!K$13-1)))</f>
        <v>0</v>
      </c>
      <c r="L33" s="66">
        <f ca="1">IFERROR((OFFSET(Баланс!$B$15,График!$AQ33+MATCH(График!$AO$11,Баланс!$AR$15:$AR$17,0)-1,График!L$13-1))*($AQ$11),(OFFSET(Баланс!$B$15,График!$AQ33+MATCH(График!$AO$11,Баланс!$AR$15:$AR$17,0)-1,График!L$13-1)))</f>
        <v>0</v>
      </c>
      <c r="M33" s="66">
        <f ca="1">IFERROR((OFFSET(Баланс!$B$15,График!$AQ33+MATCH(График!$AO$11,Баланс!$AR$15:$AR$17,0)-1,График!M$13-1))*($AQ$11),(OFFSET(Баланс!$B$15,График!$AQ33+MATCH(График!$AO$11,Баланс!$AR$15:$AR$17,0)-1,График!M$13-1)))</f>
        <v>8</v>
      </c>
      <c r="N33" s="66">
        <f ca="1">IFERROR((OFFSET(Баланс!$B$15,График!$AQ33+MATCH(График!$AO$11,Баланс!$AR$15:$AR$17,0)-1,График!N$13-1))*($AQ$11),(OFFSET(Баланс!$B$15,График!$AQ33+MATCH(График!$AO$11,Баланс!$AR$15:$AR$17,0)-1,График!N$13-1)))</f>
        <v>8</v>
      </c>
      <c r="O33" s="66">
        <f ca="1">IFERROR((OFFSET(Баланс!$B$15,График!$AQ33+MATCH(График!$AO$11,Баланс!$AR$15:$AR$17,0)-1,График!O$13-1))*($AQ$11),(OFFSET(Баланс!$B$15,График!$AQ33+MATCH(График!$AO$11,Баланс!$AR$15:$AR$17,0)-1,График!O$13-1)))</f>
        <v>8</v>
      </c>
      <c r="P33" s="66">
        <f ca="1">IFERROR((OFFSET(Баланс!$B$15,График!$AQ33+MATCH(График!$AO$11,Баланс!$AR$15:$AR$17,0)-1,График!P$13-1))*($AQ$11),(OFFSET(Баланс!$B$15,График!$AQ33+MATCH(График!$AO$11,Баланс!$AR$15:$AR$17,0)-1,График!P$13-1)))</f>
        <v>8</v>
      </c>
      <c r="Q33" s="66">
        <f ca="1">IFERROR((OFFSET(Баланс!$B$15,График!$AQ33+MATCH(График!$AO$11,Баланс!$AR$15:$AR$17,0)-1,График!Q$13-1))*($AQ$11),(OFFSET(Баланс!$B$15,График!$AQ33+MATCH(График!$AO$11,Баланс!$AR$15:$AR$17,0)-1,График!Q$13-1)))</f>
        <v>8</v>
      </c>
      <c r="R33" s="66">
        <f ca="1">IFERROR((OFFSET(Баланс!$B$15,График!$AQ33+MATCH(График!$AO$11,Баланс!$AR$15:$AR$17,0)-1,График!R$13-1))*($AQ$11),(OFFSET(Баланс!$B$15,График!$AQ33+MATCH(График!$AO$11,Баланс!$AR$15:$AR$17,0)-1,График!R$13-1)))</f>
        <v>0</v>
      </c>
      <c r="S33" s="66">
        <f ca="1">IFERROR((OFFSET(Баланс!$B$15,График!$AQ33+MATCH(График!$AO$11,Баланс!$AR$15:$AR$17,0)-1,График!S$13-1))*($AQ$11),(OFFSET(Баланс!$B$15,График!$AQ33+MATCH(График!$AO$11,Баланс!$AR$15:$AR$17,0)-1,График!S$13-1)))</f>
        <v>0</v>
      </c>
      <c r="T33" s="66">
        <f ca="1">IFERROR((OFFSET(Баланс!$B$15,График!$AQ33+MATCH(График!$AO$11,Баланс!$AR$15:$AR$17,0)-1,График!T$13-1))*($AQ$11),(OFFSET(Баланс!$B$15,График!$AQ33+MATCH(График!$AO$11,Баланс!$AR$15:$AR$17,0)-1,График!T$13-1)))</f>
        <v>8</v>
      </c>
      <c r="U33" s="66">
        <f ca="1">IFERROR((OFFSET(Баланс!$B$15,График!$AQ33+MATCH(График!$AO$11,Баланс!$AR$15:$AR$17,0)-1,График!U$13-1))*($AQ$11),(OFFSET(Баланс!$B$15,График!$AQ33+MATCH(График!$AO$11,Баланс!$AR$15:$AR$17,0)-1,График!U$13-1)))</f>
        <v>8</v>
      </c>
      <c r="V33" s="66">
        <f ca="1">IFERROR((OFFSET(Баланс!$B$15,График!$AQ33+MATCH(График!$AO$11,Баланс!$AR$15:$AR$17,0)-1,График!V$13-1))*($AQ$11),(OFFSET(Баланс!$B$15,График!$AQ33+MATCH(График!$AO$11,Баланс!$AR$15:$AR$17,0)-1,График!V$13-1)))</f>
        <v>8</v>
      </c>
      <c r="W33" s="66">
        <f ca="1">IFERROR((OFFSET(Баланс!$B$15,График!$AQ33+MATCH(График!$AO$11,Баланс!$AR$15:$AR$17,0)-1,График!W$13-1))*($AQ$11),(OFFSET(Баланс!$B$15,График!$AQ33+MATCH(График!$AO$11,Баланс!$AR$15:$AR$17,0)-1,График!W$13-1)))</f>
        <v>8</v>
      </c>
      <c r="X33" s="66">
        <f ca="1">IFERROR((OFFSET(Баланс!$B$15,График!$AQ33+MATCH(График!$AO$11,Баланс!$AR$15:$AR$17,0)-1,График!X$13-1))*($AQ$11),(OFFSET(Баланс!$B$15,График!$AQ33+MATCH(График!$AO$11,Баланс!$AR$15:$AR$17,0)-1,График!X$13-1)))</f>
        <v>8</v>
      </c>
      <c r="Y33" s="66">
        <f ca="1">IFERROR((OFFSET(Баланс!$B$15,График!$AQ33+MATCH(График!$AO$11,Баланс!$AR$15:$AR$17,0)-1,График!Y$13-1))*($AQ$11),(OFFSET(Баланс!$B$15,График!$AQ33+MATCH(График!$AO$11,Баланс!$AR$15:$AR$17,0)-1,График!Y$13-1)))</f>
        <v>0</v>
      </c>
      <c r="Z33" s="66">
        <f ca="1">IFERROR((OFFSET(Баланс!$B$15,График!$AQ33+MATCH(График!$AO$11,Баланс!$AR$15:$AR$17,0)-1,График!Z$13-1))*($AQ$11),(OFFSET(Баланс!$B$15,График!$AQ33+MATCH(График!$AO$11,Баланс!$AR$15:$AR$17,0)-1,График!Z$13-1)))</f>
        <v>0</v>
      </c>
      <c r="AA33" s="66">
        <f ca="1">IFERROR((OFFSET(Баланс!$B$15,График!$AQ33+MATCH(График!$AO$11,Баланс!$AR$15:$AR$17,0)-1,График!AA$13-1))*($AQ$11),(OFFSET(Баланс!$B$15,График!$AQ33+MATCH(График!$AO$11,Баланс!$AR$15:$AR$17,0)-1,График!AA$13-1)))</f>
        <v>8</v>
      </c>
      <c r="AB33" s="66">
        <f ca="1">IFERROR((OFFSET(Баланс!$B$15,График!$AQ33+MATCH(График!$AO$11,Баланс!$AR$15:$AR$17,0)-1,График!AB$13-1))*($AQ$11),(OFFSET(Баланс!$B$15,График!$AQ33+MATCH(График!$AO$11,Баланс!$AR$15:$AR$17,0)-1,График!AB$13-1)))</f>
        <v>8</v>
      </c>
      <c r="AC33" s="66">
        <f ca="1">IFERROR((OFFSET(Баланс!$B$15,График!$AQ33+MATCH(График!$AO$11,Баланс!$AR$15:$AR$17,0)-1,График!AC$13-1))*($AQ$11),(OFFSET(Баланс!$B$15,График!$AQ33+MATCH(График!$AO$11,Баланс!$AR$15:$AR$17,0)-1,График!AC$13-1)))</f>
        <v>8</v>
      </c>
      <c r="AD33" s="66">
        <f ca="1">IFERROR((OFFSET(Баланс!$B$15,График!$AQ33+MATCH(График!$AO$11,Баланс!$AR$15:$AR$17,0)-1,График!AD$13-1))*($AQ$11),(OFFSET(Баланс!$B$15,График!$AQ33+MATCH(График!$AO$11,Баланс!$AR$15:$AR$17,0)-1,График!AD$13-1)))</f>
        <v>8</v>
      </c>
      <c r="AE33" s="66">
        <f ca="1">IFERROR((OFFSET(Баланс!$B$15,График!$AQ33+MATCH(График!$AO$11,Баланс!$AR$15:$AR$17,0)-1,График!AE$13-1))*($AQ$11),(OFFSET(Баланс!$B$15,График!$AQ33+MATCH(График!$AO$11,Баланс!$AR$15:$AR$17,0)-1,График!AE$13-1)))</f>
        <v>8</v>
      </c>
      <c r="AF33" s="66">
        <f ca="1">IFERROR((OFFSET(Баланс!$B$15,График!$AQ33+MATCH(График!$AO$11,Баланс!$AR$15:$AR$17,0)-1,График!AF$13-1))*($AQ$11),(OFFSET(Баланс!$B$15,График!$AQ33+MATCH(График!$AO$11,Баланс!$AR$15:$AR$17,0)-1,График!AF$13-1)))</f>
        <v>0</v>
      </c>
      <c r="AG33" s="224"/>
      <c r="AH33" s="226"/>
      <c r="AI33" s="228"/>
      <c r="AJ33" s="230"/>
      <c r="AK33" s="224"/>
      <c r="AL33" s="228"/>
      <c r="AM33" s="230"/>
      <c r="AN33" s="232"/>
      <c r="AO33" s="234"/>
      <c r="AP33" s="236"/>
      <c r="AQ33" s="243">
        <v>24</v>
      </c>
      <c r="AR33" s="204" t="s">
        <v>96</v>
      </c>
      <c r="AT33" s="17" t="s">
        <v>27</v>
      </c>
      <c r="AU33" s="2">
        <f>IF(ISERR(SEARCH("/",B32,1))=FALSE,VALUE(RIGHT(B32,LEN(B32)-SEARCH("/",B32,1))),0)</f>
        <v>0</v>
      </c>
      <c r="AV33" s="2">
        <f t="shared" ref="AV33:BY33" si="19">IF(ISERR(SEARCH("/",C32,1))=FALSE,VALUE(RIGHT(C32,LEN(C32)-SEARCH("/",C32,1))),0)</f>
        <v>0</v>
      </c>
      <c r="AW33" s="2">
        <f t="shared" si="19"/>
        <v>0</v>
      </c>
      <c r="AX33" s="2">
        <f t="shared" si="19"/>
        <v>0</v>
      </c>
      <c r="AY33" s="2">
        <f t="shared" si="19"/>
        <v>0</v>
      </c>
      <c r="AZ33" s="2">
        <f t="shared" si="19"/>
        <v>0</v>
      </c>
      <c r="BA33" s="2">
        <f t="shared" si="19"/>
        <v>0</v>
      </c>
      <c r="BB33" s="2">
        <f t="shared" si="19"/>
        <v>0</v>
      </c>
      <c r="BC33" s="2">
        <f t="shared" si="19"/>
        <v>0</v>
      </c>
      <c r="BD33" s="2">
        <f t="shared" si="19"/>
        <v>0</v>
      </c>
      <c r="BE33" s="2">
        <f t="shared" si="19"/>
        <v>0</v>
      </c>
      <c r="BF33" s="2">
        <f t="shared" si="19"/>
        <v>0</v>
      </c>
      <c r="BG33" s="2">
        <f t="shared" si="19"/>
        <v>0</v>
      </c>
      <c r="BH33" s="2">
        <f t="shared" si="19"/>
        <v>0</v>
      </c>
      <c r="BI33" s="2">
        <f t="shared" si="19"/>
        <v>0</v>
      </c>
      <c r="BJ33" s="2">
        <f t="shared" si="19"/>
        <v>0</v>
      </c>
      <c r="BK33" s="2">
        <f t="shared" si="19"/>
        <v>0</v>
      </c>
      <c r="BL33" s="2">
        <f t="shared" si="19"/>
        <v>0</v>
      </c>
      <c r="BM33" s="2">
        <f t="shared" si="19"/>
        <v>0</v>
      </c>
      <c r="BN33" s="2">
        <f t="shared" si="19"/>
        <v>0</v>
      </c>
      <c r="BO33" s="2">
        <f t="shared" si="19"/>
        <v>0</v>
      </c>
      <c r="BP33" s="2">
        <f t="shared" si="19"/>
        <v>0</v>
      </c>
      <c r="BQ33" s="2">
        <f t="shared" si="19"/>
        <v>0</v>
      </c>
      <c r="BR33" s="2">
        <f t="shared" si="19"/>
        <v>0</v>
      </c>
      <c r="BS33" s="2">
        <f t="shared" si="19"/>
        <v>0</v>
      </c>
      <c r="BT33" s="2">
        <f t="shared" si="19"/>
        <v>0</v>
      </c>
      <c r="BU33" s="2">
        <f t="shared" si="19"/>
        <v>0</v>
      </c>
      <c r="BV33" s="2">
        <f t="shared" si="19"/>
        <v>0</v>
      </c>
      <c r="BW33" s="2">
        <f t="shared" si="19"/>
        <v>0</v>
      </c>
      <c r="BX33" s="2">
        <f t="shared" si="19"/>
        <v>0</v>
      </c>
      <c r="BY33" s="2">
        <f t="shared" si="19"/>
        <v>0</v>
      </c>
      <c r="BZ33" s="204"/>
      <c r="CF33" s="197"/>
    </row>
    <row r="34" spans="1:97" collapsed="1" x14ac:dyDescent="0.25">
      <c r="A34" s="244" t="s">
        <v>39</v>
      </c>
      <c r="B34" s="193" t="s">
        <v>132</v>
      </c>
      <c r="C34" s="193" t="s">
        <v>131</v>
      </c>
      <c r="D34" s="193" t="s">
        <v>131</v>
      </c>
      <c r="E34" s="192" t="s">
        <v>126</v>
      </c>
      <c r="F34" s="192" t="s">
        <v>127</v>
      </c>
      <c r="G34" s="192" t="s">
        <v>127</v>
      </c>
      <c r="H34" s="192" t="s">
        <v>127</v>
      </c>
      <c r="I34" s="192" t="s">
        <v>127</v>
      </c>
      <c r="J34" s="192" t="s">
        <v>127</v>
      </c>
      <c r="K34" s="192" t="s">
        <v>127</v>
      </c>
      <c r="L34" s="192" t="s">
        <v>127</v>
      </c>
      <c r="M34" s="192" t="s">
        <v>127</v>
      </c>
      <c r="N34" s="192" t="s">
        <v>127</v>
      </c>
      <c r="O34" s="192" t="s">
        <v>127</v>
      </c>
      <c r="P34" s="192" t="s">
        <v>127</v>
      </c>
      <c r="Q34" s="192" t="s">
        <v>127</v>
      </c>
      <c r="R34" s="192" t="s">
        <v>127</v>
      </c>
      <c r="S34" s="192" t="s">
        <v>128</v>
      </c>
      <c r="T34" s="192" t="s">
        <v>129</v>
      </c>
      <c r="U34" s="192" t="s">
        <v>129</v>
      </c>
      <c r="V34" s="192" t="s">
        <v>129</v>
      </c>
      <c r="W34" s="192" t="s">
        <v>129</v>
      </c>
      <c r="X34" s="192" t="s">
        <v>129</v>
      </c>
      <c r="Y34" s="192" t="s">
        <v>129</v>
      </c>
      <c r="Z34" s="192" t="s">
        <v>129</v>
      </c>
      <c r="AA34" s="192" t="s">
        <v>129</v>
      </c>
      <c r="AB34" s="192" t="s">
        <v>129</v>
      </c>
      <c r="AC34" s="192" t="s">
        <v>129</v>
      </c>
      <c r="AD34" s="192" t="s">
        <v>129</v>
      </c>
      <c r="AE34" s="192" t="s">
        <v>129</v>
      </c>
      <c r="AF34" s="61" t="s">
        <v>29</v>
      </c>
      <c r="AG34" s="223">
        <f>COUNTIF(AU34:BY34,"&gt;0")</f>
        <v>27</v>
      </c>
      <c r="AH34" s="225">
        <f>SUM(AU34:BY34)</f>
        <v>274</v>
      </c>
      <c r="AI34" s="227">
        <f>SUM(AU35:BY35)</f>
        <v>98</v>
      </c>
      <c r="AJ34" s="229">
        <f ca="1">SUMIFS(AU34:BY34,B35:AF35,"ПР")</f>
        <v>0</v>
      </c>
      <c r="AK34" s="223">
        <f>COUNTIF(B34:AF34,"В")+COUNTIF(B34:AF34,"ДП")</f>
        <v>2</v>
      </c>
      <c r="AL34" s="227">
        <f>COUNTIF(B34:AF34,"ОТ")+COUNTIF(B34:AF34,"У")+COUNTIF(B34:AF34,"ОЖ")</f>
        <v>1</v>
      </c>
      <c r="AM34" s="229">
        <f ca="1">SUMIF(B34:AF34,"=ОТ",B35:AF35)+SUMIF(B34:AF34,"=У",B35:AF35)+SUMIF(B34:AF34,"=ОЖ",B35:AF35)</f>
        <v>0</v>
      </c>
      <c r="AN34" s="231">
        <f ca="1">SUM(B35:AF35)</f>
        <v>168</v>
      </c>
      <c r="AO34" s="233">
        <f ca="1">SUM(B35:AF35)-SUMIFS(B35:AF35,B34:AF34,"ОТ")-SUMIFS(B35:AF35,B34:AF34,"")-SUMIFS(B35:AF35,B34:AF34,"У")-SUMIFS(B35:AF35,B34:AF34,"ОЖ")-SUMIFS(B35:AF35,B34:AF34,"Б")</f>
        <v>168</v>
      </c>
      <c r="AP34" s="235">
        <f ca="1">AH34-AO34</f>
        <v>106</v>
      </c>
      <c r="AQ34" s="242">
        <f ca="1">AP34-AJ34</f>
        <v>106</v>
      </c>
      <c r="AR34" s="203">
        <f>AR32+$BZ$5/12*--(COUNTIF(B32:AF32,"")=0)-AL32+COUNTIF(B32:AF32,"У")+COUNTIF(B32:AF32,"y")</f>
        <v>7.6666666666666714</v>
      </c>
      <c r="AS34" s="15">
        <f>COUNTIF(B34:AF34,0)+COUNTIF(B34:AF34,"")+COUNTIF(B34:AF34," ")+COUNTIF(B34:AF34,"  ")</f>
        <v>0</v>
      </c>
      <c r="AT34" s="16" t="s">
        <v>25</v>
      </c>
      <c r="AU34" s="14" t="str">
        <f>IF(ISERR(SEARCH("/",B34,1))=FALSE,VALUE(LEFT(B34,SEARCH("/",B34,1)-1)),IF(ISNUMBER(IFERROR(VALUE(B34),B34)),VALUE(B34),IF(OR(B34="х",B34="x"),"",B34)))</f>
        <v>ОТ</v>
      </c>
      <c r="AV34" s="14" t="str">
        <f t="shared" ref="AV34:BY34" si="20">IF(ISERR(SEARCH("/",C34,1))=FALSE,VALUE(LEFT(C34,SEARCH("/",C34,1)-1)),IF(ISNUMBER(IFERROR(VALUE(C34),C34)),VALUE(C34),IF(OR(C34="х",C34="x"),"",C34)))</f>
        <v>В</v>
      </c>
      <c r="AW34" s="14" t="str">
        <f t="shared" si="20"/>
        <v>В</v>
      </c>
      <c r="AX34" s="14">
        <f t="shared" si="20"/>
        <v>4</v>
      </c>
      <c r="AY34" s="14">
        <f t="shared" si="20"/>
        <v>11</v>
      </c>
      <c r="AZ34" s="14">
        <f t="shared" si="20"/>
        <v>11</v>
      </c>
      <c r="BA34" s="14">
        <f t="shared" si="20"/>
        <v>11</v>
      </c>
      <c r="BB34" s="14">
        <f t="shared" si="20"/>
        <v>11</v>
      </c>
      <c r="BC34" s="14">
        <f t="shared" si="20"/>
        <v>11</v>
      </c>
      <c r="BD34" s="14">
        <f t="shared" si="20"/>
        <v>11</v>
      </c>
      <c r="BE34" s="14">
        <f t="shared" si="20"/>
        <v>11</v>
      </c>
      <c r="BF34" s="14">
        <f t="shared" si="20"/>
        <v>11</v>
      </c>
      <c r="BG34" s="14">
        <f t="shared" si="20"/>
        <v>11</v>
      </c>
      <c r="BH34" s="14">
        <f t="shared" si="20"/>
        <v>11</v>
      </c>
      <c r="BI34" s="14">
        <f t="shared" si="20"/>
        <v>11</v>
      </c>
      <c r="BJ34" s="14">
        <f t="shared" si="20"/>
        <v>11</v>
      </c>
      <c r="BK34" s="14">
        <f t="shared" si="20"/>
        <v>11</v>
      </c>
      <c r="BL34" s="14">
        <f t="shared" si="20"/>
        <v>7</v>
      </c>
      <c r="BM34" s="14">
        <f t="shared" si="20"/>
        <v>10</v>
      </c>
      <c r="BN34" s="14">
        <f t="shared" si="20"/>
        <v>10</v>
      </c>
      <c r="BO34" s="14">
        <f t="shared" si="20"/>
        <v>10</v>
      </c>
      <c r="BP34" s="14">
        <f t="shared" si="20"/>
        <v>10</v>
      </c>
      <c r="BQ34" s="14">
        <f t="shared" si="20"/>
        <v>10</v>
      </c>
      <c r="BR34" s="14">
        <f t="shared" si="20"/>
        <v>10</v>
      </c>
      <c r="BS34" s="14">
        <f t="shared" si="20"/>
        <v>10</v>
      </c>
      <c r="BT34" s="14">
        <f t="shared" si="20"/>
        <v>10</v>
      </c>
      <c r="BU34" s="14">
        <f t="shared" si="20"/>
        <v>10</v>
      </c>
      <c r="BV34" s="14">
        <f t="shared" si="20"/>
        <v>10</v>
      </c>
      <c r="BW34" s="14">
        <f t="shared" si="20"/>
        <v>10</v>
      </c>
      <c r="BX34" s="14">
        <f t="shared" si="20"/>
        <v>10</v>
      </c>
      <c r="BY34" s="14" t="str">
        <f t="shared" si="20"/>
        <v/>
      </c>
      <c r="BZ34" s="203">
        <f>AR34-AL34</f>
        <v>6.6666666666666714</v>
      </c>
      <c r="CF34" s="196">
        <f ca="1">COUNTIFS(B34:AF34,"ОТ",B35:AF35,"ПР")</f>
        <v>0</v>
      </c>
      <c r="CG34" s="174"/>
      <c r="CH34" s="14"/>
      <c r="CI34" s="14"/>
      <c r="CJ34" s="14"/>
      <c r="CK34" s="14"/>
      <c r="CL34" s="14"/>
      <c r="CM34" s="2">
        <v>9</v>
      </c>
      <c r="CN34" s="14"/>
      <c r="CO34" s="14"/>
      <c r="CP34" s="14"/>
      <c r="CQ34" s="14"/>
      <c r="CR34" s="14"/>
      <c r="CS34" s="14"/>
    </row>
    <row r="35" spans="1:97" ht="15" hidden="1" customHeight="1" outlineLevel="1" x14ac:dyDescent="0.25">
      <c r="A35" s="245"/>
      <c r="B35" s="66">
        <f ca="1">IFERROR((OFFSET(Баланс!$B$15,График!$AQ35+MATCH(График!$AO$11,Баланс!$AR$15:$AR$17,0)-1,График!B$13-1))*($AQ$11),(OFFSET(Баланс!$B$15,График!$AQ35+MATCH(График!$AO$11,Баланс!$AR$15:$AR$17,0)-1,График!B$13-1)))</f>
        <v>0</v>
      </c>
      <c r="C35" s="66">
        <f ca="1">IFERROR((OFFSET(Баланс!$B$15,График!$AQ35+MATCH(График!$AO$11,Баланс!$AR$15:$AR$17,0)-1,График!C$13-1))*($AQ$11),(OFFSET(Баланс!$B$15,График!$AQ35+MATCH(График!$AO$11,Баланс!$AR$15:$AR$17,0)-1,График!C$13-1)))</f>
        <v>8</v>
      </c>
      <c r="D35" s="66">
        <f ca="1">IFERROR((OFFSET(Баланс!$B$15,График!$AQ35+MATCH(График!$AO$11,Баланс!$AR$15:$AR$17,0)-1,График!D$13-1))*($AQ$11),(OFFSET(Баланс!$B$15,График!$AQ35+MATCH(График!$AO$11,Баланс!$AR$15:$AR$17,0)-1,График!D$13-1)))</f>
        <v>8</v>
      </c>
      <c r="E35" s="66">
        <f ca="1">IFERROR((OFFSET(Баланс!$B$15,График!$AQ35+MATCH(График!$AO$11,Баланс!$AR$15:$AR$17,0)-1,График!E$13-1))*($AQ$11),(OFFSET(Баланс!$B$15,График!$AQ35+MATCH(График!$AO$11,Баланс!$AR$15:$AR$17,0)-1,График!E$13-1)))</f>
        <v>8</v>
      </c>
      <c r="F35" s="66">
        <f ca="1">IFERROR((OFFSET(Баланс!$B$15,График!$AQ35+MATCH(График!$AO$11,Баланс!$AR$15:$AR$17,0)-1,График!F$13-1))*($AQ$11),(OFFSET(Баланс!$B$15,График!$AQ35+MATCH(График!$AO$11,Баланс!$AR$15:$AR$17,0)-1,График!F$13-1)))</f>
        <v>8</v>
      </c>
      <c r="G35" s="66">
        <f ca="1">IFERROR((OFFSET(Баланс!$B$15,График!$AQ35+MATCH(График!$AO$11,Баланс!$AR$15:$AR$17,0)-1,График!G$13-1))*($AQ$11),(OFFSET(Баланс!$B$15,График!$AQ35+MATCH(График!$AO$11,Баланс!$AR$15:$AR$17,0)-1,График!G$13-1)))</f>
        <v>8</v>
      </c>
      <c r="H35" s="66">
        <f ca="1">IFERROR((OFFSET(Баланс!$B$15,График!$AQ35+MATCH(График!$AO$11,Баланс!$AR$15:$AR$17,0)-1,График!H$13-1))*($AQ$11),(OFFSET(Баланс!$B$15,График!$AQ35+MATCH(График!$AO$11,Баланс!$AR$15:$AR$17,0)-1,График!H$13-1)))</f>
        <v>0</v>
      </c>
      <c r="I35" s="66">
        <f ca="1">IFERROR((OFFSET(Баланс!$B$15,График!$AQ35+MATCH(График!$AO$11,Баланс!$AR$15:$AR$17,0)-1,График!I$13-1))*($AQ$11),(OFFSET(Баланс!$B$15,График!$AQ35+MATCH(График!$AO$11,Баланс!$AR$15:$AR$17,0)-1,График!I$13-1)))</f>
        <v>0</v>
      </c>
      <c r="J35" s="66">
        <f ca="1">IFERROR((OFFSET(Баланс!$B$15,График!$AQ35+MATCH(График!$AO$11,Баланс!$AR$15:$AR$17,0)-1,График!J$13-1))*($AQ$11),(OFFSET(Баланс!$B$15,График!$AQ35+MATCH(График!$AO$11,Баланс!$AR$15:$AR$17,0)-1,График!J$13-1)))</f>
        <v>8</v>
      </c>
      <c r="K35" s="66">
        <f ca="1">IFERROR((OFFSET(Баланс!$B$15,График!$AQ35+MATCH(График!$AO$11,Баланс!$AR$15:$AR$17,0)-1,График!K$13-1))*($AQ$11),(OFFSET(Баланс!$B$15,График!$AQ35+MATCH(График!$AO$11,Баланс!$AR$15:$AR$17,0)-1,График!K$13-1)))</f>
        <v>8</v>
      </c>
      <c r="L35" s="66">
        <f ca="1">IFERROR((OFFSET(Баланс!$B$15,График!$AQ35+MATCH(График!$AO$11,Баланс!$AR$15:$AR$17,0)-1,График!L$13-1))*($AQ$11),(OFFSET(Баланс!$B$15,График!$AQ35+MATCH(График!$AO$11,Баланс!$AR$15:$AR$17,0)-1,График!L$13-1)))</f>
        <v>8</v>
      </c>
      <c r="M35" s="66">
        <f ca="1">IFERROR((OFFSET(Баланс!$B$15,График!$AQ35+MATCH(График!$AO$11,Баланс!$AR$15:$AR$17,0)-1,График!M$13-1))*($AQ$11),(OFFSET(Баланс!$B$15,График!$AQ35+MATCH(График!$AO$11,Баланс!$AR$15:$AR$17,0)-1,График!M$13-1)))</f>
        <v>8</v>
      </c>
      <c r="N35" s="66">
        <f ca="1">IFERROR((OFFSET(Баланс!$B$15,График!$AQ35+MATCH(График!$AO$11,Баланс!$AR$15:$AR$17,0)-1,График!N$13-1))*($AQ$11),(OFFSET(Баланс!$B$15,График!$AQ35+MATCH(График!$AO$11,Баланс!$AR$15:$AR$17,0)-1,График!N$13-1)))</f>
        <v>8</v>
      </c>
      <c r="O35" s="66">
        <f ca="1">IFERROR((OFFSET(Баланс!$B$15,График!$AQ35+MATCH(График!$AO$11,Баланс!$AR$15:$AR$17,0)-1,График!O$13-1))*($AQ$11),(OFFSET(Баланс!$B$15,График!$AQ35+MATCH(График!$AO$11,Баланс!$AR$15:$AR$17,0)-1,График!O$13-1)))</f>
        <v>0</v>
      </c>
      <c r="P35" s="66">
        <f ca="1">IFERROR((OFFSET(Баланс!$B$15,График!$AQ35+MATCH(График!$AO$11,Баланс!$AR$15:$AR$17,0)-1,График!P$13-1))*($AQ$11),(OFFSET(Баланс!$B$15,График!$AQ35+MATCH(График!$AO$11,Баланс!$AR$15:$AR$17,0)-1,График!P$13-1)))</f>
        <v>0</v>
      </c>
      <c r="Q35" s="66">
        <f ca="1">IFERROR((OFFSET(Баланс!$B$15,График!$AQ35+MATCH(График!$AO$11,Баланс!$AR$15:$AR$17,0)-1,График!Q$13-1))*($AQ$11),(OFFSET(Баланс!$B$15,График!$AQ35+MATCH(График!$AO$11,Баланс!$AR$15:$AR$17,0)-1,График!Q$13-1)))</f>
        <v>8</v>
      </c>
      <c r="R35" s="66">
        <f ca="1">IFERROR((OFFSET(Баланс!$B$15,График!$AQ35+MATCH(График!$AO$11,Баланс!$AR$15:$AR$17,0)-1,График!R$13-1))*($AQ$11),(OFFSET(Баланс!$B$15,График!$AQ35+MATCH(График!$AO$11,Баланс!$AR$15:$AR$17,0)-1,График!R$13-1)))</f>
        <v>8</v>
      </c>
      <c r="S35" s="66">
        <f ca="1">IFERROR((OFFSET(Баланс!$B$15,График!$AQ35+MATCH(График!$AO$11,Баланс!$AR$15:$AR$17,0)-1,График!S$13-1))*($AQ$11),(OFFSET(Баланс!$B$15,График!$AQ35+MATCH(График!$AO$11,Баланс!$AR$15:$AR$17,0)-1,График!S$13-1)))</f>
        <v>8</v>
      </c>
      <c r="T35" s="66">
        <f ca="1">IFERROR((OFFSET(Баланс!$B$15,График!$AQ35+MATCH(График!$AO$11,Баланс!$AR$15:$AR$17,0)-1,График!T$13-1))*($AQ$11),(OFFSET(Баланс!$B$15,График!$AQ35+MATCH(График!$AO$11,Баланс!$AR$15:$AR$17,0)-1,График!T$13-1)))</f>
        <v>8</v>
      </c>
      <c r="U35" s="66">
        <f ca="1">IFERROR((OFFSET(Баланс!$B$15,График!$AQ35+MATCH(График!$AO$11,Баланс!$AR$15:$AR$17,0)-1,График!U$13-1))*($AQ$11),(OFFSET(Баланс!$B$15,График!$AQ35+MATCH(График!$AO$11,Баланс!$AR$15:$AR$17,0)-1,График!U$13-1)))</f>
        <v>8</v>
      </c>
      <c r="V35" s="66">
        <f ca="1">IFERROR((OFFSET(Баланс!$B$15,График!$AQ35+MATCH(График!$AO$11,Баланс!$AR$15:$AR$17,0)-1,График!V$13-1))*($AQ$11),(OFFSET(Баланс!$B$15,График!$AQ35+MATCH(График!$AO$11,Баланс!$AR$15:$AR$17,0)-1,График!V$13-1)))</f>
        <v>0</v>
      </c>
      <c r="W35" s="66">
        <f ca="1">IFERROR((OFFSET(Баланс!$B$15,График!$AQ35+MATCH(График!$AO$11,Баланс!$AR$15:$AR$17,0)-1,График!W$13-1))*($AQ$11),(OFFSET(Баланс!$B$15,График!$AQ35+MATCH(График!$AO$11,Баланс!$AR$15:$AR$17,0)-1,График!W$13-1)))</f>
        <v>0</v>
      </c>
      <c r="X35" s="66">
        <f ca="1">IFERROR((OFFSET(Баланс!$B$15,График!$AQ35+MATCH(График!$AO$11,Баланс!$AR$15:$AR$17,0)-1,График!X$13-1))*($AQ$11),(OFFSET(Баланс!$B$15,График!$AQ35+MATCH(График!$AO$11,Баланс!$AR$15:$AR$17,0)-1,График!X$13-1)))</f>
        <v>8</v>
      </c>
      <c r="Y35" s="66">
        <f ca="1">IFERROR((OFFSET(Баланс!$B$15,График!$AQ35+MATCH(График!$AO$11,Баланс!$AR$15:$AR$17,0)-1,График!Y$13-1))*($AQ$11),(OFFSET(Баланс!$B$15,График!$AQ35+MATCH(График!$AO$11,Баланс!$AR$15:$AR$17,0)-1,График!Y$13-1)))</f>
        <v>8</v>
      </c>
      <c r="Z35" s="66">
        <f ca="1">IFERROR((OFFSET(Баланс!$B$15,График!$AQ35+MATCH(График!$AO$11,Баланс!$AR$15:$AR$17,0)-1,График!Z$13-1))*($AQ$11),(OFFSET(Баланс!$B$15,График!$AQ35+MATCH(График!$AO$11,Баланс!$AR$15:$AR$17,0)-1,График!Z$13-1)))</f>
        <v>8</v>
      </c>
      <c r="AA35" s="66">
        <f ca="1">IFERROR((OFFSET(Баланс!$B$15,График!$AQ35+MATCH(График!$AO$11,Баланс!$AR$15:$AR$17,0)-1,График!AA$13-1))*($AQ$11),(OFFSET(Баланс!$B$15,График!$AQ35+MATCH(График!$AO$11,Баланс!$AR$15:$AR$17,0)-1,График!AA$13-1)))</f>
        <v>8</v>
      </c>
      <c r="AB35" s="66">
        <f ca="1">IFERROR((OFFSET(Баланс!$B$15,График!$AQ35+MATCH(График!$AO$11,Баланс!$AR$15:$AR$17,0)-1,График!AB$13-1))*($AQ$11),(OFFSET(Баланс!$B$15,График!$AQ35+MATCH(График!$AO$11,Баланс!$AR$15:$AR$17,0)-1,График!AB$13-1)))</f>
        <v>8</v>
      </c>
      <c r="AC35" s="66">
        <f ca="1">IFERROR((OFFSET(Баланс!$B$15,График!$AQ35+MATCH(График!$AO$11,Баланс!$AR$15:$AR$17,0)-1,График!AC$13-1))*($AQ$11),(OFFSET(Баланс!$B$15,График!$AQ35+MATCH(График!$AO$11,Баланс!$AR$15:$AR$17,0)-1,График!AC$13-1)))</f>
        <v>0</v>
      </c>
      <c r="AD35" s="66">
        <f ca="1">IFERROR((OFFSET(Баланс!$B$15,График!$AQ35+MATCH(График!$AO$11,Баланс!$AR$15:$AR$17,0)-1,График!AD$13-1))*($AQ$11),(OFFSET(Баланс!$B$15,График!$AQ35+MATCH(График!$AO$11,Баланс!$AR$15:$AR$17,0)-1,График!AD$13-1)))</f>
        <v>0</v>
      </c>
      <c r="AE35" s="66">
        <f ca="1">IFERROR((OFFSET(Баланс!$B$15,График!$AQ35+MATCH(График!$AO$11,Баланс!$AR$15:$AR$17,0)-1,График!AE$13-1))*($AQ$11),(OFFSET(Баланс!$B$15,График!$AQ35+MATCH(График!$AO$11,Баланс!$AR$15:$AR$17,0)-1,График!AE$13-1)))</f>
        <v>8</v>
      </c>
      <c r="AF35" s="66" t="str">
        <f ca="1">IFERROR((OFFSET(Баланс!$B$15,График!$AQ35+MATCH(График!$AO$11,Баланс!$AR$15:$AR$17,0)-1,График!AF$13-1))*($AQ$11),(OFFSET(Баланс!$B$15,График!$AQ35+MATCH(График!$AO$11,Баланс!$AR$15:$AR$17,0)-1,График!AF$13-1)))</f>
        <v>х</v>
      </c>
      <c r="AG35" s="224"/>
      <c r="AH35" s="226"/>
      <c r="AI35" s="228"/>
      <c r="AJ35" s="230"/>
      <c r="AK35" s="224"/>
      <c r="AL35" s="228"/>
      <c r="AM35" s="230"/>
      <c r="AN35" s="232"/>
      <c r="AO35" s="234"/>
      <c r="AP35" s="236"/>
      <c r="AQ35" s="243">
        <v>27</v>
      </c>
      <c r="AR35" s="204" t="s">
        <v>96</v>
      </c>
      <c r="AT35" s="17" t="s">
        <v>27</v>
      </c>
      <c r="AU35" s="2">
        <f>IF(ISERR(SEARCH("/",B34,1))=FALSE,VALUE(RIGHT(B34,LEN(B34)-SEARCH("/",B34,1))),0)</f>
        <v>0</v>
      </c>
      <c r="AV35" s="2">
        <f t="shared" ref="AV35:BY35" si="21">IF(ISERR(SEARCH("/",C34,1))=FALSE,VALUE(RIGHT(C34,LEN(C34)-SEARCH("/",C34,1))),0)</f>
        <v>0</v>
      </c>
      <c r="AW35" s="2">
        <f t="shared" si="21"/>
        <v>0</v>
      </c>
      <c r="AX35" s="2">
        <f t="shared" si="21"/>
        <v>2</v>
      </c>
      <c r="AY35" s="2">
        <f t="shared" si="21"/>
        <v>7</v>
      </c>
      <c r="AZ35" s="2">
        <f t="shared" si="21"/>
        <v>7</v>
      </c>
      <c r="BA35" s="2">
        <f t="shared" si="21"/>
        <v>7</v>
      </c>
      <c r="BB35" s="2">
        <f t="shared" si="21"/>
        <v>7</v>
      </c>
      <c r="BC35" s="2">
        <f t="shared" si="21"/>
        <v>7</v>
      </c>
      <c r="BD35" s="2">
        <f t="shared" si="21"/>
        <v>7</v>
      </c>
      <c r="BE35" s="2">
        <f t="shared" si="21"/>
        <v>7</v>
      </c>
      <c r="BF35" s="2">
        <f t="shared" si="21"/>
        <v>7</v>
      </c>
      <c r="BG35" s="2">
        <f t="shared" si="21"/>
        <v>7</v>
      </c>
      <c r="BH35" s="2">
        <f t="shared" si="21"/>
        <v>7</v>
      </c>
      <c r="BI35" s="2">
        <f t="shared" si="21"/>
        <v>7</v>
      </c>
      <c r="BJ35" s="2">
        <f t="shared" si="21"/>
        <v>7</v>
      </c>
      <c r="BK35" s="2">
        <f t="shared" si="21"/>
        <v>7</v>
      </c>
      <c r="BL35" s="2">
        <f t="shared" si="21"/>
        <v>5</v>
      </c>
      <c r="BM35" s="2">
        <f t="shared" si="21"/>
        <v>0</v>
      </c>
      <c r="BN35" s="2">
        <f t="shared" si="21"/>
        <v>0</v>
      </c>
      <c r="BO35" s="2">
        <f t="shared" si="21"/>
        <v>0</v>
      </c>
      <c r="BP35" s="2">
        <f t="shared" si="21"/>
        <v>0</v>
      </c>
      <c r="BQ35" s="2">
        <f t="shared" si="21"/>
        <v>0</v>
      </c>
      <c r="BR35" s="2">
        <f t="shared" si="21"/>
        <v>0</v>
      </c>
      <c r="BS35" s="2">
        <f t="shared" si="21"/>
        <v>0</v>
      </c>
      <c r="BT35" s="2">
        <f t="shared" si="21"/>
        <v>0</v>
      </c>
      <c r="BU35" s="2">
        <f t="shared" si="21"/>
        <v>0</v>
      </c>
      <c r="BV35" s="2">
        <f t="shared" si="21"/>
        <v>0</v>
      </c>
      <c r="BW35" s="2">
        <f t="shared" si="21"/>
        <v>0</v>
      </c>
      <c r="BX35" s="2">
        <f t="shared" si="21"/>
        <v>0</v>
      </c>
      <c r="BY35" s="2">
        <f t="shared" si="21"/>
        <v>0</v>
      </c>
      <c r="BZ35" s="204"/>
      <c r="CF35" s="197"/>
    </row>
    <row r="36" spans="1:97" s="28" customFormat="1" collapsed="1" x14ac:dyDescent="0.25">
      <c r="A36" s="30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  <c r="AG36" s="31">
        <f t="shared" ref="AG36:AP36" si="22">AG30+AG32+AG34</f>
        <v>56</v>
      </c>
      <c r="AH36" s="27">
        <f>AH30+AH32+AH34</f>
        <v>563</v>
      </c>
      <c r="AI36" s="23">
        <f>AI30+AI32+AI34</f>
        <v>196</v>
      </c>
      <c r="AJ36" s="24">
        <f t="shared" ca="1" si="22"/>
        <v>0</v>
      </c>
      <c r="AK36" s="25">
        <f t="shared" si="22"/>
        <v>28</v>
      </c>
      <c r="AL36" s="23">
        <f t="shared" si="22"/>
        <v>8</v>
      </c>
      <c r="AM36" s="26">
        <f t="shared" ca="1" si="22"/>
        <v>40</v>
      </c>
      <c r="AN36" s="186">
        <f t="shared" ca="1" si="22"/>
        <v>528</v>
      </c>
      <c r="AO36" s="23">
        <f ca="1">AO30+AO32+AO34</f>
        <v>488</v>
      </c>
      <c r="AP36" s="27">
        <f t="shared" ca="1" si="22"/>
        <v>75</v>
      </c>
      <c r="AQ36" s="186">
        <f ca="1">AP36-AJ36</f>
        <v>75</v>
      </c>
      <c r="AR36" s="183"/>
      <c r="AT36" s="29"/>
      <c r="BZ36" s="183"/>
      <c r="CF36" s="198"/>
    </row>
    <row r="37" spans="1:97" x14ac:dyDescent="0.25">
      <c r="A37" s="221" t="s">
        <v>41</v>
      </c>
      <c r="B37" s="192" t="s">
        <v>129</v>
      </c>
      <c r="C37" s="193" t="s">
        <v>130</v>
      </c>
      <c r="D37" s="193" t="s">
        <v>131</v>
      </c>
      <c r="E37" s="193" t="s">
        <v>131</v>
      </c>
      <c r="F37" s="193" t="s">
        <v>131</v>
      </c>
      <c r="G37" s="193" t="s">
        <v>131</v>
      </c>
      <c r="H37" s="193" t="s">
        <v>131</v>
      </c>
      <c r="I37" s="193" t="s">
        <v>131</v>
      </c>
      <c r="J37" s="193" t="s">
        <v>131</v>
      </c>
      <c r="K37" s="193" t="s">
        <v>131</v>
      </c>
      <c r="L37" s="193" t="s">
        <v>131</v>
      </c>
      <c r="M37" s="193" t="s">
        <v>131</v>
      </c>
      <c r="N37" s="193" t="s">
        <v>131</v>
      </c>
      <c r="O37" s="193" t="s">
        <v>131</v>
      </c>
      <c r="P37" s="193" t="s">
        <v>131</v>
      </c>
      <c r="Q37" s="193" t="s">
        <v>131</v>
      </c>
      <c r="R37" s="193" t="s">
        <v>131</v>
      </c>
      <c r="S37" s="193" t="s">
        <v>131</v>
      </c>
      <c r="T37" s="193" t="s">
        <v>131</v>
      </c>
      <c r="U37" s="193" t="s">
        <v>131</v>
      </c>
      <c r="V37" s="193" t="s">
        <v>131</v>
      </c>
      <c r="W37" s="193" t="s">
        <v>131</v>
      </c>
      <c r="X37" s="193" t="s">
        <v>131</v>
      </c>
      <c r="Y37" s="193" t="s">
        <v>131</v>
      </c>
      <c r="Z37" s="193" t="s">
        <v>131</v>
      </c>
      <c r="AA37" s="193" t="s">
        <v>131</v>
      </c>
      <c r="AB37" s="193" t="s">
        <v>131</v>
      </c>
      <c r="AC37" s="193" t="s">
        <v>131</v>
      </c>
      <c r="AD37" s="193" t="s">
        <v>131</v>
      </c>
      <c r="AE37" s="192" t="s">
        <v>126</v>
      </c>
      <c r="AF37" s="192" t="s">
        <v>127</v>
      </c>
      <c r="AG37" s="223">
        <f>COUNTIF(AU37:BY37,"&gt;0")</f>
        <v>4</v>
      </c>
      <c r="AH37" s="225">
        <f>SUM(AU37:BY37)</f>
        <v>30</v>
      </c>
      <c r="AI37" s="227">
        <f>SUM(AU38:BY38)</f>
        <v>9</v>
      </c>
      <c r="AJ37" s="229">
        <f ca="1">SUMIFS(AU37:BY37,B38:AF38,"ПР")</f>
        <v>0</v>
      </c>
      <c r="AK37" s="223">
        <f>COUNTIF(B37:AF37,"В")+COUNTIF(B37:AF37,"ДП")</f>
        <v>27</v>
      </c>
      <c r="AL37" s="227">
        <f>COUNTIF(B37:AF37,"ОТ")+COUNTIF(B37:AF37,"У")+COUNTIF(B37:AF37,"ОЖ")</f>
        <v>0</v>
      </c>
      <c r="AM37" s="229">
        <f>SUMIF(B37:AF37,"=ОТ",B38:AF38)+SUMIF(B37:AF37,"=У",B38:AF38)+SUMIF(B37:AF37,"=ОЖ",B38:AF38)</f>
        <v>0</v>
      </c>
      <c r="AN37" s="231">
        <f ca="1">SUM(B38:AF38)</f>
        <v>184</v>
      </c>
      <c r="AO37" s="233">
        <f ca="1">SUM(B38:AF38)-SUMIFS(B38:AF38,B37:AF37,"ОТ")-SUMIFS(B38:AF38,B37:AF37,"")-SUMIFS(B38:AF38,B37:AF37,"У")-SUMIFS(B38:AF38,B37:AF37,"ОЖ")-SUMIFS(B38:AF38,B37:AF37,"Б")</f>
        <v>184</v>
      </c>
      <c r="AP37" s="235">
        <f ca="1">AH37-AO37</f>
        <v>-154</v>
      </c>
      <c r="AQ37" s="242">
        <f ca="1">AP37-AJ37</f>
        <v>-154</v>
      </c>
      <c r="AR37" s="203">
        <f>AR34+$BZ$5/12*--(COUNTIF(B34:AF34,"")=0)-AL34+COUNTIF(B34:AF34,"У")+COUNTIF(B34:AF34,"y")</f>
        <v>10.000000000000005</v>
      </c>
      <c r="AS37" s="15">
        <f>COUNTIF(B37:AF37,0)+COUNTIF(B37:AF37,"")+COUNTIF(B37:AF37," ")+COUNTIF(B37:AF37,"  ")</f>
        <v>0</v>
      </c>
      <c r="AT37" s="16" t="s">
        <v>25</v>
      </c>
      <c r="AU37" s="14">
        <f>IF(ISERR(SEARCH("/",B37,1))=FALSE,VALUE(LEFT(B37,SEARCH("/",B37,1)-1)),IF(ISNUMBER(IFERROR(VALUE(B37),B37)),VALUE(B37),IF(OR(B37="х",B37="x"),"",B37)))</f>
        <v>10</v>
      </c>
      <c r="AV37" s="14">
        <f t="shared" ref="AV37:BY37" si="23">IF(ISERR(SEARCH("/",C37,1))=FALSE,VALUE(LEFT(C37,SEARCH("/",C37,1)-1)),IF(ISNUMBER(IFERROR(VALUE(C37),C37)),VALUE(C37),IF(OR(C37="х",C37="x"),"",C37)))</f>
        <v>5</v>
      </c>
      <c r="AW37" s="14" t="str">
        <f t="shared" si="23"/>
        <v>В</v>
      </c>
      <c r="AX37" s="14" t="str">
        <f t="shared" si="23"/>
        <v>В</v>
      </c>
      <c r="AY37" s="14" t="str">
        <f t="shared" si="23"/>
        <v>В</v>
      </c>
      <c r="AZ37" s="14" t="str">
        <f t="shared" si="23"/>
        <v>В</v>
      </c>
      <c r="BA37" s="14" t="str">
        <f t="shared" si="23"/>
        <v>В</v>
      </c>
      <c r="BB37" s="14" t="str">
        <f t="shared" si="23"/>
        <v>В</v>
      </c>
      <c r="BC37" s="14" t="str">
        <f t="shared" si="23"/>
        <v>В</v>
      </c>
      <c r="BD37" s="14" t="str">
        <f t="shared" si="23"/>
        <v>В</v>
      </c>
      <c r="BE37" s="14" t="str">
        <f t="shared" si="23"/>
        <v>В</v>
      </c>
      <c r="BF37" s="14" t="str">
        <f t="shared" si="23"/>
        <v>В</v>
      </c>
      <c r="BG37" s="14" t="str">
        <f t="shared" si="23"/>
        <v>В</v>
      </c>
      <c r="BH37" s="14" t="str">
        <f t="shared" si="23"/>
        <v>В</v>
      </c>
      <c r="BI37" s="14" t="str">
        <f t="shared" si="23"/>
        <v>В</v>
      </c>
      <c r="BJ37" s="14" t="str">
        <f t="shared" si="23"/>
        <v>В</v>
      </c>
      <c r="BK37" s="14" t="str">
        <f t="shared" si="23"/>
        <v>В</v>
      </c>
      <c r="BL37" s="14" t="str">
        <f t="shared" si="23"/>
        <v>В</v>
      </c>
      <c r="BM37" s="14" t="str">
        <f t="shared" si="23"/>
        <v>В</v>
      </c>
      <c r="BN37" s="14" t="str">
        <f t="shared" si="23"/>
        <v>В</v>
      </c>
      <c r="BO37" s="14" t="str">
        <f t="shared" si="23"/>
        <v>В</v>
      </c>
      <c r="BP37" s="14" t="str">
        <f t="shared" si="23"/>
        <v>В</v>
      </c>
      <c r="BQ37" s="14" t="str">
        <f t="shared" si="23"/>
        <v>В</v>
      </c>
      <c r="BR37" s="14" t="str">
        <f t="shared" si="23"/>
        <v>В</v>
      </c>
      <c r="BS37" s="14" t="str">
        <f t="shared" si="23"/>
        <v>В</v>
      </c>
      <c r="BT37" s="14" t="str">
        <f t="shared" si="23"/>
        <v>В</v>
      </c>
      <c r="BU37" s="14" t="str">
        <f t="shared" si="23"/>
        <v>В</v>
      </c>
      <c r="BV37" s="14" t="str">
        <f t="shared" si="23"/>
        <v>В</v>
      </c>
      <c r="BW37" s="14" t="str">
        <f t="shared" si="23"/>
        <v>В</v>
      </c>
      <c r="BX37" s="14">
        <f t="shared" si="23"/>
        <v>4</v>
      </c>
      <c r="BY37" s="14">
        <f t="shared" si="23"/>
        <v>11</v>
      </c>
      <c r="BZ37" s="203">
        <f>AR37-AL37</f>
        <v>10.000000000000005</v>
      </c>
      <c r="CF37" s="196">
        <f>COUNTIFS(B37:AF37,"ОТ",B38:AF38,"ПР")</f>
        <v>0</v>
      </c>
      <c r="CG37" s="174"/>
      <c r="CH37" s="14"/>
      <c r="CI37" s="14"/>
      <c r="CJ37" s="14"/>
      <c r="CK37" s="14"/>
      <c r="CL37" s="14"/>
      <c r="CM37" s="2">
        <v>10</v>
      </c>
      <c r="CN37" s="14"/>
      <c r="CO37" s="14"/>
      <c r="CP37" s="14"/>
      <c r="CQ37" s="14"/>
      <c r="CR37" s="14"/>
      <c r="CS37" s="14"/>
    </row>
    <row r="38" spans="1:97" ht="15" hidden="1" customHeight="1" outlineLevel="1" x14ac:dyDescent="0.25">
      <c r="A38" s="222"/>
      <c r="B38" s="66">
        <f ca="1">IFERROR((OFFSET(Баланс!$B$15,График!$AQ38+MATCH(График!$AO$11,Баланс!$AR$15:$AR$17,0)-1,График!B$13-1))*($AQ$11),(OFFSET(Баланс!$B$15,График!$AQ38+MATCH(График!$AO$11,Баланс!$AR$15:$AR$17,0)-1,График!B$13-1)))</f>
        <v>8</v>
      </c>
      <c r="C38" s="66">
        <f ca="1">IFERROR((OFFSET(Баланс!$B$15,График!$AQ38+MATCH(График!$AO$11,Баланс!$AR$15:$AR$17,0)-1,График!C$13-1))*($AQ$11),(OFFSET(Баланс!$B$15,График!$AQ38+MATCH(График!$AO$11,Баланс!$AR$15:$AR$17,0)-1,График!C$13-1)))</f>
        <v>8</v>
      </c>
      <c r="D38" s="66">
        <f ca="1">IFERROR((OFFSET(Баланс!$B$15,График!$AQ38+MATCH(График!$AO$11,Баланс!$AR$15:$AR$17,0)-1,График!D$13-1))*($AQ$11),(OFFSET(Баланс!$B$15,График!$AQ38+MATCH(График!$AO$11,Баланс!$AR$15:$AR$17,0)-1,График!D$13-1)))</f>
        <v>8</v>
      </c>
      <c r="E38" s="66">
        <f ca="1">IFERROR((OFFSET(Баланс!$B$15,График!$AQ38+MATCH(График!$AO$11,Баланс!$AR$15:$AR$17,0)-1,График!E$13-1))*($AQ$11),(OFFSET(Баланс!$B$15,График!$AQ38+MATCH(График!$AO$11,Баланс!$AR$15:$AR$17,0)-1,График!E$13-1)))</f>
        <v>8</v>
      </c>
      <c r="F38" s="66">
        <f ca="1">IFERROR((OFFSET(Баланс!$B$15,График!$AQ38+MATCH(График!$AO$11,Баланс!$AR$15:$AR$17,0)-1,График!F$13-1))*($AQ$11),(OFFSET(Баланс!$B$15,График!$AQ38+MATCH(График!$AO$11,Баланс!$AR$15:$AR$17,0)-1,График!F$13-1)))</f>
        <v>0</v>
      </c>
      <c r="G38" s="66">
        <f ca="1">IFERROR((OFFSET(Баланс!$B$15,График!$AQ38+MATCH(График!$AO$11,Баланс!$AR$15:$AR$17,0)-1,График!G$13-1))*($AQ$11),(OFFSET(Баланс!$B$15,График!$AQ38+MATCH(График!$AO$11,Баланс!$AR$15:$AR$17,0)-1,График!G$13-1)))</f>
        <v>0</v>
      </c>
      <c r="H38" s="66">
        <f ca="1">IFERROR((OFFSET(Баланс!$B$15,График!$AQ38+MATCH(График!$AO$11,Баланс!$AR$15:$AR$17,0)-1,График!H$13-1))*($AQ$11),(OFFSET(Баланс!$B$15,График!$AQ38+MATCH(График!$AO$11,Баланс!$AR$15:$AR$17,0)-1,График!H$13-1)))</f>
        <v>8</v>
      </c>
      <c r="I38" s="66">
        <f ca="1">IFERROR((OFFSET(Баланс!$B$15,График!$AQ38+MATCH(График!$AO$11,Баланс!$AR$15:$AR$17,0)-1,График!I$13-1))*($AQ$11),(OFFSET(Баланс!$B$15,График!$AQ38+MATCH(График!$AO$11,Баланс!$AR$15:$AR$17,0)-1,График!I$13-1)))</f>
        <v>8</v>
      </c>
      <c r="J38" s="66">
        <f ca="1">IFERROR((OFFSET(Баланс!$B$15,График!$AQ38+MATCH(График!$AO$11,Баланс!$AR$15:$AR$17,0)-1,График!J$13-1))*($AQ$11),(OFFSET(Баланс!$B$15,График!$AQ38+MATCH(График!$AO$11,Баланс!$AR$15:$AR$17,0)-1,График!J$13-1)))</f>
        <v>8</v>
      </c>
      <c r="K38" s="66">
        <f ca="1">IFERROR((OFFSET(Баланс!$B$15,График!$AQ38+MATCH(График!$AO$11,Баланс!$AR$15:$AR$17,0)-1,График!K$13-1))*($AQ$11),(OFFSET(Баланс!$B$15,График!$AQ38+MATCH(График!$AO$11,Баланс!$AR$15:$AR$17,0)-1,График!K$13-1)))</f>
        <v>8</v>
      </c>
      <c r="L38" s="66">
        <f ca="1">IFERROR((OFFSET(Баланс!$B$15,График!$AQ38+MATCH(График!$AO$11,Баланс!$AR$15:$AR$17,0)-1,График!L$13-1))*($AQ$11),(OFFSET(Баланс!$B$15,График!$AQ38+MATCH(График!$AO$11,Баланс!$AR$15:$AR$17,0)-1,График!L$13-1)))</f>
        <v>8</v>
      </c>
      <c r="M38" s="66">
        <f ca="1">IFERROR((OFFSET(Баланс!$B$15,График!$AQ38+MATCH(График!$AO$11,Баланс!$AR$15:$AR$17,0)-1,График!M$13-1))*($AQ$11),(OFFSET(Баланс!$B$15,График!$AQ38+MATCH(График!$AO$11,Баланс!$AR$15:$AR$17,0)-1,График!M$13-1)))</f>
        <v>0</v>
      </c>
      <c r="N38" s="66">
        <f ca="1">IFERROR((OFFSET(Баланс!$B$15,График!$AQ38+MATCH(График!$AO$11,Баланс!$AR$15:$AR$17,0)-1,График!N$13-1))*($AQ$11),(OFFSET(Баланс!$B$15,График!$AQ38+MATCH(График!$AO$11,Баланс!$AR$15:$AR$17,0)-1,График!N$13-1)))</f>
        <v>0</v>
      </c>
      <c r="O38" s="66">
        <f ca="1">IFERROR((OFFSET(Баланс!$B$15,График!$AQ38+MATCH(График!$AO$11,Баланс!$AR$15:$AR$17,0)-1,График!O$13-1))*($AQ$11),(OFFSET(Баланс!$B$15,График!$AQ38+MATCH(График!$AO$11,Баланс!$AR$15:$AR$17,0)-1,График!O$13-1)))</f>
        <v>8</v>
      </c>
      <c r="P38" s="66">
        <f ca="1">IFERROR((OFFSET(Баланс!$B$15,График!$AQ38+MATCH(График!$AO$11,Баланс!$AR$15:$AR$17,0)-1,График!P$13-1))*($AQ$11),(OFFSET(Баланс!$B$15,График!$AQ38+MATCH(График!$AO$11,Баланс!$AR$15:$AR$17,0)-1,График!P$13-1)))</f>
        <v>8</v>
      </c>
      <c r="Q38" s="66">
        <f ca="1">IFERROR((OFFSET(Баланс!$B$15,График!$AQ38+MATCH(График!$AO$11,Баланс!$AR$15:$AR$17,0)-1,График!Q$13-1))*($AQ$11),(OFFSET(Баланс!$B$15,График!$AQ38+MATCH(График!$AO$11,Баланс!$AR$15:$AR$17,0)-1,График!Q$13-1)))</f>
        <v>8</v>
      </c>
      <c r="R38" s="66">
        <f ca="1">IFERROR((OFFSET(Баланс!$B$15,График!$AQ38+MATCH(График!$AO$11,Баланс!$AR$15:$AR$17,0)-1,График!R$13-1))*($AQ$11),(OFFSET(Баланс!$B$15,График!$AQ38+MATCH(График!$AO$11,Баланс!$AR$15:$AR$17,0)-1,График!R$13-1)))</f>
        <v>8</v>
      </c>
      <c r="S38" s="66">
        <f ca="1">IFERROR((OFFSET(Баланс!$B$15,График!$AQ38+MATCH(График!$AO$11,Баланс!$AR$15:$AR$17,0)-1,График!S$13-1))*($AQ$11),(OFFSET(Баланс!$B$15,График!$AQ38+MATCH(График!$AO$11,Баланс!$AR$15:$AR$17,0)-1,График!S$13-1)))</f>
        <v>8</v>
      </c>
      <c r="T38" s="66">
        <f ca="1">IFERROR((OFFSET(Баланс!$B$15,График!$AQ38+MATCH(График!$AO$11,Баланс!$AR$15:$AR$17,0)-1,График!T$13-1))*($AQ$11),(OFFSET(Баланс!$B$15,График!$AQ38+MATCH(График!$AO$11,Баланс!$AR$15:$AR$17,0)-1,График!T$13-1)))</f>
        <v>0</v>
      </c>
      <c r="U38" s="66">
        <f ca="1">IFERROR((OFFSET(Баланс!$B$15,График!$AQ38+MATCH(График!$AO$11,Баланс!$AR$15:$AR$17,0)-1,График!U$13-1))*($AQ$11),(OFFSET(Баланс!$B$15,График!$AQ38+MATCH(График!$AO$11,Баланс!$AR$15:$AR$17,0)-1,График!U$13-1)))</f>
        <v>0</v>
      </c>
      <c r="V38" s="66">
        <f ca="1">IFERROR((OFFSET(Баланс!$B$15,График!$AQ38+MATCH(График!$AO$11,Баланс!$AR$15:$AR$17,0)-1,График!V$13-1))*($AQ$11),(OFFSET(Баланс!$B$15,График!$AQ38+MATCH(График!$AO$11,Баланс!$AR$15:$AR$17,0)-1,График!V$13-1)))</f>
        <v>8</v>
      </c>
      <c r="W38" s="66">
        <f ca="1">IFERROR((OFFSET(Баланс!$B$15,График!$AQ38+MATCH(График!$AO$11,Баланс!$AR$15:$AR$17,0)-1,График!W$13-1))*($AQ$11),(OFFSET(Баланс!$B$15,График!$AQ38+MATCH(График!$AO$11,Баланс!$AR$15:$AR$17,0)-1,График!W$13-1)))</f>
        <v>8</v>
      </c>
      <c r="X38" s="66">
        <f ca="1">IFERROR((OFFSET(Баланс!$B$15,График!$AQ38+MATCH(График!$AO$11,Баланс!$AR$15:$AR$17,0)-1,График!X$13-1))*($AQ$11),(OFFSET(Баланс!$B$15,График!$AQ38+MATCH(График!$AO$11,Баланс!$AR$15:$AR$17,0)-1,График!X$13-1)))</f>
        <v>8</v>
      </c>
      <c r="Y38" s="66">
        <f ca="1">IFERROR((OFFSET(Баланс!$B$15,График!$AQ38+MATCH(График!$AO$11,Баланс!$AR$15:$AR$17,0)-1,График!Y$13-1))*($AQ$11),(OFFSET(Баланс!$B$15,График!$AQ38+MATCH(График!$AO$11,Баланс!$AR$15:$AR$17,0)-1,График!Y$13-1)))</f>
        <v>8</v>
      </c>
      <c r="Z38" s="66">
        <f ca="1">IFERROR((OFFSET(Баланс!$B$15,График!$AQ38+MATCH(График!$AO$11,Баланс!$AR$15:$AR$17,0)-1,График!Z$13-1))*($AQ$11),(OFFSET(Баланс!$B$15,График!$AQ38+MATCH(График!$AO$11,Баланс!$AR$15:$AR$17,0)-1,График!Z$13-1)))</f>
        <v>8</v>
      </c>
      <c r="AA38" s="66">
        <f ca="1">IFERROR((OFFSET(Баланс!$B$15,График!$AQ38+MATCH(График!$AO$11,Баланс!$AR$15:$AR$17,0)-1,График!AA$13-1))*($AQ$11),(OFFSET(Баланс!$B$15,График!$AQ38+MATCH(График!$AO$11,Баланс!$AR$15:$AR$17,0)-1,График!AA$13-1)))</f>
        <v>0</v>
      </c>
      <c r="AB38" s="66">
        <f ca="1">IFERROR((OFFSET(Баланс!$B$15,График!$AQ38+MATCH(График!$AO$11,Баланс!$AR$15:$AR$17,0)-1,График!AB$13-1))*($AQ$11),(OFFSET(Баланс!$B$15,График!$AQ38+MATCH(График!$AO$11,Баланс!$AR$15:$AR$17,0)-1,График!AB$13-1)))</f>
        <v>0</v>
      </c>
      <c r="AC38" s="66">
        <f ca="1">IFERROR((OFFSET(Баланс!$B$15,График!$AQ38+MATCH(График!$AO$11,Баланс!$AR$15:$AR$17,0)-1,График!AC$13-1))*($AQ$11),(OFFSET(Баланс!$B$15,График!$AQ38+MATCH(График!$AO$11,Баланс!$AR$15:$AR$17,0)-1,График!AC$13-1)))</f>
        <v>8</v>
      </c>
      <c r="AD38" s="66">
        <f ca="1">IFERROR((OFFSET(Баланс!$B$15,График!$AQ38+MATCH(График!$AO$11,Баланс!$AR$15:$AR$17,0)-1,График!AD$13-1))*($AQ$11),(OFFSET(Баланс!$B$15,График!$AQ38+MATCH(График!$AO$11,Баланс!$AR$15:$AR$17,0)-1,График!AD$13-1)))</f>
        <v>8</v>
      </c>
      <c r="AE38" s="66">
        <f ca="1">IFERROR((OFFSET(Баланс!$B$15,График!$AQ38+MATCH(График!$AO$11,Баланс!$AR$15:$AR$17,0)-1,График!AE$13-1))*($AQ$11),(OFFSET(Баланс!$B$15,График!$AQ38+MATCH(График!$AO$11,Баланс!$AR$15:$AR$17,0)-1,График!AE$13-1)))</f>
        <v>8</v>
      </c>
      <c r="AF38" s="66">
        <f ca="1">IFERROR((OFFSET(Баланс!$B$15,График!$AQ38+MATCH(График!$AO$11,Баланс!$AR$15:$AR$17,0)-1,График!AF$13-1))*($AQ$11),(OFFSET(Баланс!$B$15,График!$AQ38+MATCH(График!$AO$11,Баланс!$AR$15:$AR$17,0)-1,График!AF$13-1)))</f>
        <v>8</v>
      </c>
      <c r="AG38" s="224"/>
      <c r="AH38" s="226"/>
      <c r="AI38" s="228"/>
      <c r="AJ38" s="230"/>
      <c r="AK38" s="224"/>
      <c r="AL38" s="228"/>
      <c r="AM38" s="230"/>
      <c r="AN38" s="232"/>
      <c r="AO38" s="234"/>
      <c r="AP38" s="236"/>
      <c r="AQ38" s="243">
        <v>31</v>
      </c>
      <c r="AR38" s="204" t="s">
        <v>96</v>
      </c>
      <c r="AT38" s="17" t="s">
        <v>27</v>
      </c>
      <c r="AU38" s="2">
        <f>IF(ISERR(SEARCH("/",B37,1))=FALSE,VALUE(RIGHT(B37,LEN(B37)-SEARCH("/",B37,1))),0)</f>
        <v>0</v>
      </c>
      <c r="AV38" s="2">
        <f t="shared" ref="AV38:BY38" si="24">IF(ISERR(SEARCH("/",C37,1))=FALSE,VALUE(RIGHT(C37,LEN(C37)-SEARCH("/",C37,1))),0)</f>
        <v>0</v>
      </c>
      <c r="AW38" s="2">
        <f t="shared" si="24"/>
        <v>0</v>
      </c>
      <c r="AX38" s="2">
        <f t="shared" si="24"/>
        <v>0</v>
      </c>
      <c r="AY38" s="2">
        <f t="shared" si="24"/>
        <v>0</v>
      </c>
      <c r="AZ38" s="2">
        <f t="shared" si="24"/>
        <v>0</v>
      </c>
      <c r="BA38" s="2">
        <f t="shared" si="24"/>
        <v>0</v>
      </c>
      <c r="BB38" s="2">
        <f t="shared" si="24"/>
        <v>0</v>
      </c>
      <c r="BC38" s="2">
        <f t="shared" si="24"/>
        <v>0</v>
      </c>
      <c r="BD38" s="2">
        <f t="shared" si="24"/>
        <v>0</v>
      </c>
      <c r="BE38" s="2">
        <f t="shared" si="24"/>
        <v>0</v>
      </c>
      <c r="BF38" s="2">
        <f t="shared" si="24"/>
        <v>0</v>
      </c>
      <c r="BG38" s="2">
        <f t="shared" si="24"/>
        <v>0</v>
      </c>
      <c r="BH38" s="2">
        <f t="shared" si="24"/>
        <v>0</v>
      </c>
      <c r="BI38" s="2">
        <f t="shared" si="24"/>
        <v>0</v>
      </c>
      <c r="BJ38" s="2">
        <f t="shared" si="24"/>
        <v>0</v>
      </c>
      <c r="BK38" s="2">
        <f t="shared" si="24"/>
        <v>0</v>
      </c>
      <c r="BL38" s="2">
        <f t="shared" si="24"/>
        <v>0</v>
      </c>
      <c r="BM38" s="2">
        <f t="shared" si="24"/>
        <v>0</v>
      </c>
      <c r="BN38" s="2">
        <f t="shared" si="24"/>
        <v>0</v>
      </c>
      <c r="BO38" s="2">
        <f t="shared" si="24"/>
        <v>0</v>
      </c>
      <c r="BP38" s="2">
        <f t="shared" si="24"/>
        <v>0</v>
      </c>
      <c r="BQ38" s="2">
        <f t="shared" si="24"/>
        <v>0</v>
      </c>
      <c r="BR38" s="2">
        <f t="shared" si="24"/>
        <v>0</v>
      </c>
      <c r="BS38" s="2">
        <f t="shared" si="24"/>
        <v>0</v>
      </c>
      <c r="BT38" s="2">
        <f t="shared" si="24"/>
        <v>0</v>
      </c>
      <c r="BU38" s="2">
        <f t="shared" si="24"/>
        <v>0</v>
      </c>
      <c r="BV38" s="2">
        <f t="shared" si="24"/>
        <v>0</v>
      </c>
      <c r="BW38" s="2">
        <f t="shared" si="24"/>
        <v>0</v>
      </c>
      <c r="BX38" s="2">
        <f t="shared" si="24"/>
        <v>2</v>
      </c>
      <c r="BY38" s="2">
        <f t="shared" si="24"/>
        <v>7</v>
      </c>
      <c r="BZ38" s="204"/>
      <c r="CF38" s="197"/>
    </row>
    <row r="39" spans="1:97" collapsed="1" x14ac:dyDescent="0.25">
      <c r="A39" s="244" t="s">
        <v>42</v>
      </c>
      <c r="B39" s="192" t="s">
        <v>127</v>
      </c>
      <c r="C39" s="192" t="s">
        <v>127</v>
      </c>
      <c r="D39" s="192" t="s">
        <v>127</v>
      </c>
      <c r="E39" s="192" t="s">
        <v>127</v>
      </c>
      <c r="F39" s="192" t="s">
        <v>127</v>
      </c>
      <c r="G39" s="192" t="s">
        <v>127</v>
      </c>
      <c r="H39" s="192" t="s">
        <v>127</v>
      </c>
      <c r="I39" s="192" t="s">
        <v>127</v>
      </c>
      <c r="J39" s="192" t="s">
        <v>127</v>
      </c>
      <c r="K39" s="192" t="s">
        <v>127</v>
      </c>
      <c r="L39" s="192" t="s">
        <v>127</v>
      </c>
      <c r="M39" s="192" t="s">
        <v>127</v>
      </c>
      <c r="N39" s="192" t="s">
        <v>128</v>
      </c>
      <c r="O39" s="192" t="s">
        <v>129</v>
      </c>
      <c r="P39" s="192" t="s">
        <v>129</v>
      </c>
      <c r="Q39" s="192" t="s">
        <v>129</v>
      </c>
      <c r="R39" s="192" t="s">
        <v>129</v>
      </c>
      <c r="S39" s="192" t="s">
        <v>129</v>
      </c>
      <c r="T39" s="192" t="s">
        <v>129</v>
      </c>
      <c r="U39" s="192" t="s">
        <v>129</v>
      </c>
      <c r="V39" s="192" t="s">
        <v>129</v>
      </c>
      <c r="W39" s="192" t="s">
        <v>129</v>
      </c>
      <c r="X39" s="192" t="s">
        <v>129</v>
      </c>
      <c r="Y39" s="192" t="s">
        <v>129</v>
      </c>
      <c r="Z39" s="192" t="s">
        <v>129</v>
      </c>
      <c r="AA39" s="192" t="s">
        <v>129</v>
      </c>
      <c r="AB39" s="193" t="s">
        <v>130</v>
      </c>
      <c r="AC39" s="193" t="s">
        <v>131</v>
      </c>
      <c r="AD39" s="193" t="s">
        <v>131</v>
      </c>
      <c r="AE39" s="193" t="s">
        <v>131</v>
      </c>
      <c r="AF39" s="62" t="s">
        <v>29</v>
      </c>
      <c r="AG39" s="223">
        <f>COUNTIF(AU39:BY39,"&gt;0")</f>
        <v>27</v>
      </c>
      <c r="AH39" s="225">
        <f>SUM(AU39:BY39)</f>
        <v>274</v>
      </c>
      <c r="AI39" s="227">
        <f>SUM(AU40:BY40)</f>
        <v>89</v>
      </c>
      <c r="AJ39" s="229">
        <f ca="1">SUMIFS(AU39:BY39,B40:AF40,"ПР")</f>
        <v>11</v>
      </c>
      <c r="AK39" s="223">
        <f>COUNTIF(B39:AF39,"В")+COUNTIF(B39:AF39,"ДП")</f>
        <v>3</v>
      </c>
      <c r="AL39" s="227">
        <f>COUNTIF(B39:AF39,"ОТ")+COUNTIF(B39:AF39,"У")+COUNTIF(B39:AF39,"ОЖ")</f>
        <v>0</v>
      </c>
      <c r="AM39" s="229">
        <f>SUMIF(B39:AF39,"=ОТ",B40:AF40)+SUMIF(B39:AF39,"=У",B40:AF40)+SUMIF(B39:AF39,"=ОЖ",B40:AF40)</f>
        <v>0</v>
      </c>
      <c r="AN39" s="231">
        <f ca="1">SUM(B40:AF40)</f>
        <v>167</v>
      </c>
      <c r="AO39" s="233">
        <f ca="1">SUM(B40:AF40)-SUMIFS(B40:AF40,B39:AF39,"ОТ")-SUMIFS(B40:AF40,B39:AF39,"")-SUMIFS(B40:AF40,B39:AF39,"У")-SUMIFS(B40:AF40,B39:AF39,"ОЖ")-SUMIFS(B40:AF40,B39:AF39,"Б")</f>
        <v>167</v>
      </c>
      <c r="AP39" s="235">
        <f ca="1">AH39-AO39</f>
        <v>107</v>
      </c>
      <c r="AQ39" s="242">
        <f ca="1">AP39-AJ39</f>
        <v>96</v>
      </c>
      <c r="AR39" s="203">
        <f>AR37+$BZ$5/12*--(COUNTIF(B37:AF37,"")=0)-AL37+COUNTIF(B37:AF37,"У")+COUNTIF(B37:AF37,"y")</f>
        <v>13.333333333333339</v>
      </c>
      <c r="AS39" s="15">
        <f>COUNTIF(B39:AF39,0)+COUNTIF(B39:AF39,"")+COUNTIF(B39:AF39," ")+COUNTIF(B39:AF39,"  ")</f>
        <v>0</v>
      </c>
      <c r="AT39" s="16" t="s">
        <v>25</v>
      </c>
      <c r="AU39" s="14">
        <f>IF(ISERR(SEARCH("/",B39,1))=FALSE,VALUE(LEFT(B39,SEARCH("/",B39,1)-1)),IF(ISNUMBER(IFERROR(VALUE(B39),B39)),VALUE(B39),IF(OR(B39="х",B39="x"),"",B39)))</f>
        <v>11</v>
      </c>
      <c r="AV39" s="14">
        <f t="shared" ref="AV39:BY39" si="25">IF(ISERR(SEARCH("/",C39,1))=FALSE,VALUE(LEFT(C39,SEARCH("/",C39,1)-1)),IF(ISNUMBER(IFERROR(VALUE(C39),C39)),VALUE(C39),IF(OR(C39="х",C39="x"),"",C39)))</f>
        <v>11</v>
      </c>
      <c r="AW39" s="14">
        <f t="shared" si="25"/>
        <v>11</v>
      </c>
      <c r="AX39" s="14">
        <f t="shared" si="25"/>
        <v>11</v>
      </c>
      <c r="AY39" s="14">
        <f t="shared" si="25"/>
        <v>11</v>
      </c>
      <c r="AZ39" s="14">
        <f t="shared" si="25"/>
        <v>11</v>
      </c>
      <c r="BA39" s="14">
        <f t="shared" si="25"/>
        <v>11</v>
      </c>
      <c r="BB39" s="14">
        <f t="shared" si="25"/>
        <v>11</v>
      </c>
      <c r="BC39" s="14">
        <f t="shared" si="25"/>
        <v>11</v>
      </c>
      <c r="BD39" s="14">
        <f t="shared" si="25"/>
        <v>11</v>
      </c>
      <c r="BE39" s="14">
        <f t="shared" si="25"/>
        <v>11</v>
      </c>
      <c r="BF39" s="14">
        <f t="shared" si="25"/>
        <v>11</v>
      </c>
      <c r="BG39" s="14">
        <f t="shared" si="25"/>
        <v>7</v>
      </c>
      <c r="BH39" s="14">
        <f t="shared" si="25"/>
        <v>10</v>
      </c>
      <c r="BI39" s="14">
        <f t="shared" si="25"/>
        <v>10</v>
      </c>
      <c r="BJ39" s="14">
        <f t="shared" si="25"/>
        <v>10</v>
      </c>
      <c r="BK39" s="14">
        <f t="shared" si="25"/>
        <v>10</v>
      </c>
      <c r="BL39" s="14">
        <f t="shared" si="25"/>
        <v>10</v>
      </c>
      <c r="BM39" s="14">
        <f t="shared" si="25"/>
        <v>10</v>
      </c>
      <c r="BN39" s="14">
        <f t="shared" si="25"/>
        <v>10</v>
      </c>
      <c r="BO39" s="14">
        <f t="shared" si="25"/>
        <v>10</v>
      </c>
      <c r="BP39" s="14">
        <f t="shared" si="25"/>
        <v>10</v>
      </c>
      <c r="BQ39" s="14">
        <f t="shared" si="25"/>
        <v>10</v>
      </c>
      <c r="BR39" s="14">
        <f t="shared" si="25"/>
        <v>10</v>
      </c>
      <c r="BS39" s="14">
        <f t="shared" si="25"/>
        <v>10</v>
      </c>
      <c r="BT39" s="14">
        <f t="shared" si="25"/>
        <v>10</v>
      </c>
      <c r="BU39" s="14">
        <f t="shared" si="25"/>
        <v>5</v>
      </c>
      <c r="BV39" s="14" t="str">
        <f t="shared" si="25"/>
        <v>В</v>
      </c>
      <c r="BW39" s="14" t="str">
        <f t="shared" si="25"/>
        <v>В</v>
      </c>
      <c r="BX39" s="14" t="str">
        <f t="shared" si="25"/>
        <v>В</v>
      </c>
      <c r="BY39" s="14" t="str">
        <f t="shared" si="25"/>
        <v/>
      </c>
      <c r="BZ39" s="203">
        <f>AR39-AL39</f>
        <v>13.333333333333339</v>
      </c>
      <c r="CF39" s="196">
        <f>COUNTIFS(B39:AF39,"ОТ",B40:AF40,"ПР")</f>
        <v>0</v>
      </c>
      <c r="CG39" s="174"/>
      <c r="CH39" s="14"/>
      <c r="CI39" s="14"/>
      <c r="CJ39" s="14"/>
      <c r="CK39" s="14"/>
      <c r="CL39" s="14"/>
      <c r="CM39" s="2">
        <v>11</v>
      </c>
      <c r="CN39" s="14"/>
      <c r="CO39" s="14"/>
      <c r="CP39" s="14"/>
      <c r="CQ39" s="14"/>
      <c r="CR39" s="14"/>
      <c r="CS39" s="14"/>
    </row>
    <row r="40" spans="1:97" ht="15" hidden="1" customHeight="1" outlineLevel="1" x14ac:dyDescent="0.25">
      <c r="A40" s="245"/>
      <c r="B40" s="66">
        <f ca="1">IFERROR((OFFSET(Баланс!$B$15,График!$AQ40+MATCH(График!$AO$11,Баланс!$AR$15:$AR$17,0)-1,График!B$13-1))*($AQ$11),(OFFSET(Баланс!$B$15,График!$AQ40+MATCH(График!$AO$11,Баланс!$AR$15:$AR$17,0)-1,График!B$13-1)))</f>
        <v>8</v>
      </c>
      <c r="C40" s="66">
        <f ca="1">IFERROR((OFFSET(Баланс!$B$15,График!$AQ40+MATCH(График!$AO$11,Баланс!$AR$15:$AR$17,0)-1,График!C$13-1))*($AQ$11),(OFFSET(Баланс!$B$15,График!$AQ40+MATCH(График!$AO$11,Баланс!$AR$15:$AR$17,0)-1,График!C$13-1)))</f>
        <v>7</v>
      </c>
      <c r="D40" s="66">
        <f ca="1">IFERROR((OFFSET(Баланс!$B$15,График!$AQ40+MATCH(График!$AO$11,Баланс!$AR$15:$AR$17,0)-1,График!D$13-1))*($AQ$11),(OFFSET(Баланс!$B$15,График!$AQ40+MATCH(График!$AO$11,Баланс!$AR$15:$AR$17,0)-1,График!D$13-1)))</f>
        <v>0</v>
      </c>
      <c r="E40" s="66" t="str">
        <f ca="1">IFERROR((OFFSET(Баланс!$B$15,График!$AQ40+MATCH(График!$AO$11,Баланс!$AR$15:$AR$17,0)-1,График!E$13-1))*($AQ$11),(OFFSET(Баланс!$B$15,График!$AQ40+MATCH(График!$AO$11,Баланс!$AR$15:$AR$17,0)-1,График!E$13-1)))</f>
        <v>ПР</v>
      </c>
      <c r="F40" s="66">
        <f ca="1">IFERROR((OFFSET(Баланс!$B$15,График!$AQ40+MATCH(График!$AO$11,Баланс!$AR$15:$AR$17,0)-1,График!F$13-1))*($AQ$11),(OFFSET(Баланс!$B$15,График!$AQ40+MATCH(График!$AO$11,Баланс!$AR$15:$AR$17,0)-1,График!F$13-1)))</f>
        <v>8</v>
      </c>
      <c r="G40" s="66">
        <f ca="1">IFERROR((OFFSET(Баланс!$B$15,График!$AQ40+MATCH(График!$AO$11,Баланс!$AR$15:$AR$17,0)-1,График!G$13-1))*($AQ$11),(OFFSET(Баланс!$B$15,График!$AQ40+MATCH(График!$AO$11,Баланс!$AR$15:$AR$17,0)-1,График!G$13-1)))</f>
        <v>8</v>
      </c>
      <c r="H40" s="66">
        <f ca="1">IFERROR((OFFSET(Баланс!$B$15,График!$AQ40+MATCH(График!$AO$11,Баланс!$AR$15:$AR$17,0)-1,График!H$13-1))*($AQ$11),(OFFSET(Баланс!$B$15,График!$AQ40+MATCH(График!$AO$11,Баланс!$AR$15:$AR$17,0)-1,График!H$13-1)))</f>
        <v>8</v>
      </c>
      <c r="I40" s="66">
        <f ca="1">IFERROR((OFFSET(Баланс!$B$15,График!$AQ40+MATCH(График!$AO$11,Баланс!$AR$15:$AR$17,0)-1,График!I$13-1))*($AQ$11),(OFFSET(Баланс!$B$15,График!$AQ40+MATCH(График!$AO$11,Баланс!$AR$15:$AR$17,0)-1,График!I$13-1)))</f>
        <v>8</v>
      </c>
      <c r="J40" s="66">
        <f ca="1">IFERROR((OFFSET(Баланс!$B$15,График!$AQ40+MATCH(График!$AO$11,Баланс!$AR$15:$AR$17,0)-1,График!J$13-1))*($AQ$11),(OFFSET(Баланс!$B$15,График!$AQ40+MATCH(График!$AO$11,Баланс!$AR$15:$AR$17,0)-1,График!J$13-1)))</f>
        <v>0</v>
      </c>
      <c r="K40" s="66">
        <f ca="1">IFERROR((OFFSET(Баланс!$B$15,График!$AQ40+MATCH(График!$AO$11,Баланс!$AR$15:$AR$17,0)-1,График!K$13-1))*($AQ$11),(OFFSET(Баланс!$B$15,График!$AQ40+MATCH(График!$AO$11,Баланс!$AR$15:$AR$17,0)-1,График!K$13-1)))</f>
        <v>0</v>
      </c>
      <c r="L40" s="66">
        <f ca="1">IFERROR((OFFSET(Баланс!$B$15,График!$AQ40+MATCH(График!$AO$11,Баланс!$AR$15:$AR$17,0)-1,График!L$13-1))*($AQ$11),(OFFSET(Баланс!$B$15,График!$AQ40+MATCH(График!$AO$11,Баланс!$AR$15:$AR$17,0)-1,График!L$13-1)))</f>
        <v>8</v>
      </c>
      <c r="M40" s="66">
        <f ca="1">IFERROR((OFFSET(Баланс!$B$15,График!$AQ40+MATCH(График!$AO$11,Баланс!$AR$15:$AR$17,0)-1,График!M$13-1))*($AQ$11),(OFFSET(Баланс!$B$15,График!$AQ40+MATCH(График!$AO$11,Баланс!$AR$15:$AR$17,0)-1,График!M$13-1)))</f>
        <v>8</v>
      </c>
      <c r="N40" s="66">
        <f ca="1">IFERROR((OFFSET(Баланс!$B$15,График!$AQ40+MATCH(График!$AO$11,Баланс!$AR$15:$AR$17,0)-1,График!N$13-1))*($AQ$11),(OFFSET(Баланс!$B$15,График!$AQ40+MATCH(График!$AO$11,Баланс!$AR$15:$AR$17,0)-1,График!N$13-1)))</f>
        <v>8</v>
      </c>
      <c r="O40" s="66">
        <f ca="1">IFERROR((OFFSET(Баланс!$B$15,График!$AQ40+MATCH(График!$AO$11,Баланс!$AR$15:$AR$17,0)-1,График!O$13-1))*($AQ$11),(OFFSET(Баланс!$B$15,График!$AQ40+MATCH(График!$AO$11,Баланс!$AR$15:$AR$17,0)-1,График!O$13-1)))</f>
        <v>8</v>
      </c>
      <c r="P40" s="66">
        <f ca="1">IFERROR((OFFSET(Баланс!$B$15,График!$AQ40+MATCH(График!$AO$11,Баланс!$AR$15:$AR$17,0)-1,График!P$13-1))*($AQ$11),(OFFSET(Баланс!$B$15,График!$AQ40+MATCH(График!$AO$11,Баланс!$AR$15:$AR$17,0)-1,График!P$13-1)))</f>
        <v>8</v>
      </c>
      <c r="Q40" s="66">
        <f ca="1">IFERROR((OFFSET(Баланс!$B$15,График!$AQ40+MATCH(График!$AO$11,Баланс!$AR$15:$AR$17,0)-1,График!Q$13-1))*($AQ$11),(OFFSET(Баланс!$B$15,График!$AQ40+MATCH(График!$AO$11,Баланс!$AR$15:$AR$17,0)-1,График!Q$13-1)))</f>
        <v>0</v>
      </c>
      <c r="R40" s="66">
        <f ca="1">IFERROR((OFFSET(Баланс!$B$15,График!$AQ40+MATCH(График!$AO$11,Баланс!$AR$15:$AR$17,0)-1,График!R$13-1))*($AQ$11),(OFFSET(Баланс!$B$15,График!$AQ40+MATCH(График!$AO$11,Баланс!$AR$15:$AR$17,0)-1,График!R$13-1)))</f>
        <v>0</v>
      </c>
      <c r="S40" s="66">
        <f ca="1">IFERROR((OFFSET(Баланс!$B$15,График!$AQ40+MATCH(График!$AO$11,Баланс!$AR$15:$AR$17,0)-1,График!S$13-1))*($AQ$11),(OFFSET(Баланс!$B$15,График!$AQ40+MATCH(График!$AO$11,Баланс!$AR$15:$AR$17,0)-1,График!S$13-1)))</f>
        <v>8</v>
      </c>
      <c r="T40" s="66">
        <f ca="1">IFERROR((OFFSET(Баланс!$B$15,График!$AQ40+MATCH(График!$AO$11,Баланс!$AR$15:$AR$17,0)-1,График!T$13-1))*($AQ$11),(OFFSET(Баланс!$B$15,График!$AQ40+MATCH(График!$AO$11,Баланс!$AR$15:$AR$17,0)-1,График!T$13-1)))</f>
        <v>8</v>
      </c>
      <c r="U40" s="66">
        <f ca="1">IFERROR((OFFSET(Баланс!$B$15,График!$AQ40+MATCH(График!$AO$11,Баланс!$AR$15:$AR$17,0)-1,График!U$13-1))*($AQ$11),(OFFSET(Баланс!$B$15,График!$AQ40+MATCH(График!$AO$11,Баланс!$AR$15:$AR$17,0)-1,График!U$13-1)))</f>
        <v>8</v>
      </c>
      <c r="V40" s="66">
        <f ca="1">IFERROR((OFFSET(Баланс!$B$15,График!$AQ40+MATCH(График!$AO$11,Баланс!$AR$15:$AR$17,0)-1,График!V$13-1))*($AQ$11),(OFFSET(Баланс!$B$15,График!$AQ40+MATCH(График!$AO$11,Баланс!$AR$15:$AR$17,0)-1,График!V$13-1)))</f>
        <v>8</v>
      </c>
      <c r="W40" s="66">
        <f ca="1">IFERROR((OFFSET(Баланс!$B$15,График!$AQ40+MATCH(График!$AO$11,Баланс!$AR$15:$AR$17,0)-1,График!W$13-1))*($AQ$11),(OFFSET(Баланс!$B$15,График!$AQ40+MATCH(График!$AO$11,Баланс!$AR$15:$AR$17,0)-1,График!W$13-1)))</f>
        <v>8</v>
      </c>
      <c r="X40" s="66">
        <f ca="1">IFERROR((OFFSET(Баланс!$B$15,График!$AQ40+MATCH(График!$AO$11,Баланс!$AR$15:$AR$17,0)-1,График!X$13-1))*($AQ$11),(OFFSET(Баланс!$B$15,График!$AQ40+MATCH(График!$AO$11,Баланс!$AR$15:$AR$17,0)-1,График!X$13-1)))</f>
        <v>0</v>
      </c>
      <c r="Y40" s="66">
        <f ca="1">IFERROR((OFFSET(Баланс!$B$15,График!$AQ40+MATCH(График!$AO$11,Баланс!$AR$15:$AR$17,0)-1,График!Y$13-1))*($AQ$11),(OFFSET(Баланс!$B$15,График!$AQ40+MATCH(График!$AO$11,Баланс!$AR$15:$AR$17,0)-1,График!Y$13-1)))</f>
        <v>0</v>
      </c>
      <c r="Z40" s="66">
        <f ca="1">IFERROR((OFFSET(Баланс!$B$15,График!$AQ40+MATCH(График!$AO$11,Баланс!$AR$15:$AR$17,0)-1,График!Z$13-1))*($AQ$11),(OFFSET(Баланс!$B$15,График!$AQ40+MATCH(График!$AO$11,Баланс!$AR$15:$AR$17,0)-1,График!Z$13-1)))</f>
        <v>8</v>
      </c>
      <c r="AA40" s="66">
        <f ca="1">IFERROR((OFFSET(Баланс!$B$15,График!$AQ40+MATCH(График!$AO$11,Баланс!$AR$15:$AR$17,0)-1,График!AA$13-1))*($AQ$11),(OFFSET(Баланс!$B$15,График!$AQ40+MATCH(График!$AO$11,Баланс!$AR$15:$AR$17,0)-1,График!AA$13-1)))</f>
        <v>8</v>
      </c>
      <c r="AB40" s="66">
        <f ca="1">IFERROR((OFFSET(Баланс!$B$15,График!$AQ40+MATCH(График!$AO$11,Баланс!$AR$15:$AR$17,0)-1,График!AB$13-1))*($AQ$11),(OFFSET(Баланс!$B$15,График!$AQ40+MATCH(График!$AO$11,Баланс!$AR$15:$AR$17,0)-1,График!AB$13-1)))</f>
        <v>8</v>
      </c>
      <c r="AC40" s="66">
        <f ca="1">IFERROR((OFFSET(Баланс!$B$15,График!$AQ40+MATCH(График!$AO$11,Баланс!$AR$15:$AR$17,0)-1,График!AC$13-1))*($AQ$11),(OFFSET(Баланс!$B$15,График!$AQ40+MATCH(График!$AO$11,Баланс!$AR$15:$AR$17,0)-1,График!AC$13-1)))</f>
        <v>8</v>
      </c>
      <c r="AD40" s="66">
        <f ca="1">IFERROR((OFFSET(Баланс!$B$15,График!$AQ40+MATCH(График!$AO$11,Баланс!$AR$15:$AR$17,0)-1,График!AD$13-1))*($AQ$11),(OFFSET(Баланс!$B$15,График!$AQ40+MATCH(График!$AO$11,Баланс!$AR$15:$AR$17,0)-1,График!AD$13-1)))</f>
        <v>8</v>
      </c>
      <c r="AE40" s="66">
        <f ca="1">IFERROR((OFFSET(Баланс!$B$15,График!$AQ40+MATCH(График!$AO$11,Баланс!$AR$15:$AR$17,0)-1,График!AE$13-1))*($AQ$11),(OFFSET(Баланс!$B$15,График!$AQ40+MATCH(График!$AO$11,Баланс!$AR$15:$AR$17,0)-1,График!AE$13-1)))</f>
        <v>0</v>
      </c>
      <c r="AF40" s="66" t="str">
        <f ca="1">IFERROR((OFFSET(Баланс!$B$15,График!$AQ40+MATCH(График!$AO$11,Баланс!$AR$15:$AR$17,0)-1,График!AF$13-1))*($AQ$11),(OFFSET(Баланс!$B$15,График!$AQ40+MATCH(График!$AO$11,Баланс!$AR$15:$AR$17,0)-1,График!AF$13-1)))</f>
        <v>х</v>
      </c>
      <c r="AG40" s="224"/>
      <c r="AH40" s="226"/>
      <c r="AI40" s="228"/>
      <c r="AJ40" s="230"/>
      <c r="AK40" s="224"/>
      <c r="AL40" s="228"/>
      <c r="AM40" s="230"/>
      <c r="AN40" s="232"/>
      <c r="AO40" s="234"/>
      <c r="AP40" s="236"/>
      <c r="AQ40" s="243">
        <v>34</v>
      </c>
      <c r="AR40" s="204" t="s">
        <v>96</v>
      </c>
      <c r="AT40" s="17" t="s">
        <v>27</v>
      </c>
      <c r="AU40" s="2">
        <f>IF(ISERR(SEARCH("/",B39,1))=FALSE,VALUE(RIGHT(B39,LEN(B39)-SEARCH("/",B39,1))),0)</f>
        <v>7</v>
      </c>
      <c r="AV40" s="2">
        <f t="shared" ref="AV40:BY40" si="26">IF(ISERR(SEARCH("/",C39,1))=FALSE,VALUE(RIGHT(C39,LEN(C39)-SEARCH("/",C39,1))),0)</f>
        <v>7</v>
      </c>
      <c r="AW40" s="2">
        <f t="shared" si="26"/>
        <v>7</v>
      </c>
      <c r="AX40" s="2">
        <f t="shared" si="26"/>
        <v>7</v>
      </c>
      <c r="AY40" s="2">
        <f t="shared" si="26"/>
        <v>7</v>
      </c>
      <c r="AZ40" s="2">
        <f t="shared" si="26"/>
        <v>7</v>
      </c>
      <c r="BA40" s="2">
        <f t="shared" si="26"/>
        <v>7</v>
      </c>
      <c r="BB40" s="2">
        <f t="shared" si="26"/>
        <v>7</v>
      </c>
      <c r="BC40" s="2">
        <f t="shared" si="26"/>
        <v>7</v>
      </c>
      <c r="BD40" s="2">
        <f t="shared" si="26"/>
        <v>7</v>
      </c>
      <c r="BE40" s="2">
        <f t="shared" si="26"/>
        <v>7</v>
      </c>
      <c r="BF40" s="2">
        <f t="shared" si="26"/>
        <v>7</v>
      </c>
      <c r="BG40" s="2">
        <f t="shared" si="26"/>
        <v>5</v>
      </c>
      <c r="BH40" s="2">
        <f t="shared" si="26"/>
        <v>0</v>
      </c>
      <c r="BI40" s="2">
        <f t="shared" si="26"/>
        <v>0</v>
      </c>
      <c r="BJ40" s="2">
        <f t="shared" si="26"/>
        <v>0</v>
      </c>
      <c r="BK40" s="2">
        <f t="shared" si="26"/>
        <v>0</v>
      </c>
      <c r="BL40" s="2">
        <f t="shared" si="26"/>
        <v>0</v>
      </c>
      <c r="BM40" s="2">
        <f t="shared" si="26"/>
        <v>0</v>
      </c>
      <c r="BN40" s="2">
        <f t="shared" si="26"/>
        <v>0</v>
      </c>
      <c r="BO40" s="2">
        <f t="shared" si="26"/>
        <v>0</v>
      </c>
      <c r="BP40" s="2">
        <f t="shared" si="26"/>
        <v>0</v>
      </c>
      <c r="BQ40" s="2">
        <f t="shared" si="26"/>
        <v>0</v>
      </c>
      <c r="BR40" s="2">
        <f t="shared" si="26"/>
        <v>0</v>
      </c>
      <c r="BS40" s="2">
        <f t="shared" si="26"/>
        <v>0</v>
      </c>
      <c r="BT40" s="2">
        <f t="shared" si="26"/>
        <v>0</v>
      </c>
      <c r="BU40" s="2">
        <f t="shared" si="26"/>
        <v>0</v>
      </c>
      <c r="BV40" s="2">
        <f t="shared" si="26"/>
        <v>0</v>
      </c>
      <c r="BW40" s="2">
        <f t="shared" si="26"/>
        <v>0</v>
      </c>
      <c r="BX40" s="2">
        <f t="shared" si="26"/>
        <v>0</v>
      </c>
      <c r="BY40" s="2">
        <f t="shared" si="26"/>
        <v>0</v>
      </c>
      <c r="BZ40" s="204"/>
      <c r="CF40" s="197"/>
    </row>
    <row r="41" spans="1:97" collapsed="1" x14ac:dyDescent="0.25">
      <c r="A41" s="244" t="s">
        <v>43</v>
      </c>
      <c r="B41" s="193" t="s">
        <v>131</v>
      </c>
      <c r="C41" s="193" t="s">
        <v>131</v>
      </c>
      <c r="D41" s="193" t="s">
        <v>131</v>
      </c>
      <c r="E41" s="193" t="s">
        <v>131</v>
      </c>
      <c r="F41" s="193" t="s">
        <v>131</v>
      </c>
      <c r="G41" s="193" t="s">
        <v>131</v>
      </c>
      <c r="H41" s="193" t="s">
        <v>132</v>
      </c>
      <c r="I41" s="193" t="s">
        <v>132</v>
      </c>
      <c r="J41" s="193" t="s">
        <v>132</v>
      </c>
      <c r="K41" s="193" t="s">
        <v>132</v>
      </c>
      <c r="L41" s="193" t="s">
        <v>132</v>
      </c>
      <c r="M41" s="193" t="s">
        <v>132</v>
      </c>
      <c r="N41" s="193" t="s">
        <v>132</v>
      </c>
      <c r="O41" s="193" t="s">
        <v>132</v>
      </c>
      <c r="P41" s="193" t="s">
        <v>132</v>
      </c>
      <c r="Q41" s="193" t="s">
        <v>132</v>
      </c>
      <c r="R41" s="193" t="s">
        <v>132</v>
      </c>
      <c r="S41" s="193" t="s">
        <v>132</v>
      </c>
      <c r="T41" s="193" t="s">
        <v>132</v>
      </c>
      <c r="U41" s="193" t="s">
        <v>132</v>
      </c>
      <c r="V41" s="193" t="s">
        <v>132</v>
      </c>
      <c r="W41" s="193" t="s">
        <v>132</v>
      </c>
      <c r="X41" s="193" t="s">
        <v>131</v>
      </c>
      <c r="Y41" s="193" t="s">
        <v>131</v>
      </c>
      <c r="Z41" s="192" t="s">
        <v>126</v>
      </c>
      <c r="AA41" s="192" t="s">
        <v>127</v>
      </c>
      <c r="AB41" s="192" t="s">
        <v>127</v>
      </c>
      <c r="AC41" s="192" t="s">
        <v>127</v>
      </c>
      <c r="AD41" s="192" t="s">
        <v>127</v>
      </c>
      <c r="AE41" s="192" t="s">
        <v>127</v>
      </c>
      <c r="AF41" s="192" t="s">
        <v>127</v>
      </c>
      <c r="AG41" s="223">
        <f>COUNTIF(AU41:BY41,"&gt;0")</f>
        <v>7</v>
      </c>
      <c r="AH41" s="225">
        <f>SUM(AU41:BY41)</f>
        <v>70</v>
      </c>
      <c r="AI41" s="227">
        <f>SUM(AU42:BY42)</f>
        <v>44</v>
      </c>
      <c r="AJ41" s="229">
        <f ca="1">SUMIFS(AU41:BY41,B42:AF42,"ПР")</f>
        <v>0</v>
      </c>
      <c r="AK41" s="223">
        <f>COUNTIF(B41:AF41,"В")+COUNTIF(B41:AF41,"ДП")</f>
        <v>8</v>
      </c>
      <c r="AL41" s="227">
        <f>COUNTIF(B41:AF41,"ОТ")+COUNTIF(B41:AF41,"У")+COUNTIF(B41:AF41,"ОЖ")</f>
        <v>16</v>
      </c>
      <c r="AM41" s="229">
        <f ca="1">SUMIF(B41:AF41,"=ОТ",B42:AF42)+SUMIF(B41:AF41,"=У",B42:AF42)+SUMIF(B41:AF41,"=ОЖ",B42:AF42)</f>
        <v>80</v>
      </c>
      <c r="AN41" s="231">
        <f ca="1">SUM(B42:AF42)</f>
        <v>168</v>
      </c>
      <c r="AO41" s="233">
        <f ca="1">SUM(B42:AF42)-SUMIFS(B42:AF42,B41:AF41,"ОТ")-SUMIFS(B42:AF42,B41:AF41,"")-SUMIFS(B42:AF42,B41:AF41,"У")-SUMIFS(B42:AF42,B41:AF41,"ОЖ")-SUMIFS(B42:AF42,B41:AF41,"Б")</f>
        <v>88</v>
      </c>
      <c r="AP41" s="235">
        <f ca="1">AH41-AO41</f>
        <v>-18</v>
      </c>
      <c r="AQ41" s="242">
        <f ca="1">AP41-AJ41</f>
        <v>-18</v>
      </c>
      <c r="AR41" s="203">
        <f>AR39+$BZ$5/12*--(COUNTIF(B39:AF39,"")=0)-AL39+COUNTIF(B39:AF39,"У")+COUNTIF(B39:AF39,"y")</f>
        <v>16.666666666666671</v>
      </c>
      <c r="AS41" s="15">
        <f>COUNTIF(B41:AF41,0)+COUNTIF(B41:AF41,"")+COUNTIF(B41:AF41," ")+COUNTIF(B41:AF41,"  ")</f>
        <v>0</v>
      </c>
      <c r="AT41" s="16" t="s">
        <v>25</v>
      </c>
      <c r="AU41" s="14" t="str">
        <f>IF(ISERR(SEARCH("/",B41,1))=FALSE,VALUE(LEFT(B41,SEARCH("/",B41,1)-1)),IF(ISNUMBER(IFERROR(VALUE(B41),B41)),VALUE(B41),IF(OR(B41="х",B41="x"),"",B41)))</f>
        <v>В</v>
      </c>
      <c r="AV41" s="14" t="str">
        <f t="shared" ref="AV41:BY41" si="27">IF(ISERR(SEARCH("/",C41,1))=FALSE,VALUE(LEFT(C41,SEARCH("/",C41,1)-1)),IF(ISNUMBER(IFERROR(VALUE(C41),C41)),VALUE(C41),IF(OR(C41="х",C41="x"),"",C41)))</f>
        <v>В</v>
      </c>
      <c r="AW41" s="14" t="str">
        <f t="shared" si="27"/>
        <v>В</v>
      </c>
      <c r="AX41" s="14" t="str">
        <f t="shared" si="27"/>
        <v>В</v>
      </c>
      <c r="AY41" s="14" t="str">
        <f t="shared" si="27"/>
        <v>В</v>
      </c>
      <c r="AZ41" s="14" t="str">
        <f t="shared" si="27"/>
        <v>В</v>
      </c>
      <c r="BA41" s="14" t="str">
        <f t="shared" si="27"/>
        <v>ОТ</v>
      </c>
      <c r="BB41" s="14" t="str">
        <f t="shared" si="27"/>
        <v>ОТ</v>
      </c>
      <c r="BC41" s="14" t="str">
        <f t="shared" si="27"/>
        <v>ОТ</v>
      </c>
      <c r="BD41" s="14" t="str">
        <f t="shared" si="27"/>
        <v>ОТ</v>
      </c>
      <c r="BE41" s="14" t="str">
        <f t="shared" si="27"/>
        <v>ОТ</v>
      </c>
      <c r="BF41" s="14" t="str">
        <f t="shared" si="27"/>
        <v>ОТ</v>
      </c>
      <c r="BG41" s="14" t="str">
        <f t="shared" si="27"/>
        <v>ОТ</v>
      </c>
      <c r="BH41" s="14" t="str">
        <f t="shared" si="27"/>
        <v>ОТ</v>
      </c>
      <c r="BI41" s="14" t="str">
        <f t="shared" si="27"/>
        <v>ОТ</v>
      </c>
      <c r="BJ41" s="14" t="str">
        <f t="shared" si="27"/>
        <v>ОТ</v>
      </c>
      <c r="BK41" s="14" t="str">
        <f t="shared" si="27"/>
        <v>ОТ</v>
      </c>
      <c r="BL41" s="14" t="str">
        <f t="shared" si="27"/>
        <v>ОТ</v>
      </c>
      <c r="BM41" s="14" t="str">
        <f t="shared" si="27"/>
        <v>ОТ</v>
      </c>
      <c r="BN41" s="14" t="str">
        <f t="shared" si="27"/>
        <v>ОТ</v>
      </c>
      <c r="BO41" s="14" t="str">
        <f t="shared" si="27"/>
        <v>ОТ</v>
      </c>
      <c r="BP41" s="14" t="str">
        <f t="shared" si="27"/>
        <v>ОТ</v>
      </c>
      <c r="BQ41" s="14" t="str">
        <f t="shared" si="27"/>
        <v>В</v>
      </c>
      <c r="BR41" s="14" t="str">
        <f t="shared" si="27"/>
        <v>В</v>
      </c>
      <c r="BS41" s="14">
        <f t="shared" si="27"/>
        <v>4</v>
      </c>
      <c r="BT41" s="14">
        <f t="shared" si="27"/>
        <v>11</v>
      </c>
      <c r="BU41" s="14">
        <f t="shared" si="27"/>
        <v>11</v>
      </c>
      <c r="BV41" s="14">
        <f t="shared" si="27"/>
        <v>11</v>
      </c>
      <c r="BW41" s="14">
        <f t="shared" si="27"/>
        <v>11</v>
      </c>
      <c r="BX41" s="14">
        <f t="shared" si="27"/>
        <v>11</v>
      </c>
      <c r="BY41" s="14">
        <f t="shared" si="27"/>
        <v>11</v>
      </c>
      <c r="BZ41" s="203">
        <f>AR41-AL41</f>
        <v>0.6666666666666714</v>
      </c>
      <c r="CF41" s="196">
        <f ca="1">COUNTIFS(B41:AF41,"ОТ",B42:AF42,"ПР")</f>
        <v>0</v>
      </c>
      <c r="CG41" s="174"/>
      <c r="CH41" s="14"/>
      <c r="CI41" s="14"/>
      <c r="CJ41" s="14"/>
      <c r="CK41" s="14"/>
      <c r="CL41" s="14"/>
      <c r="CM41" s="2">
        <v>12</v>
      </c>
      <c r="CN41" s="14"/>
      <c r="CO41" s="14"/>
      <c r="CP41" s="14"/>
      <c r="CQ41" s="14"/>
      <c r="CR41" s="14"/>
      <c r="CS41" s="14"/>
    </row>
    <row r="42" spans="1:97" ht="15" hidden="1" customHeight="1" outlineLevel="1" x14ac:dyDescent="0.25">
      <c r="A42" s="245"/>
      <c r="B42" s="66">
        <f ca="1">IFERROR((OFFSET(Баланс!$B$15,График!$AQ42+MATCH(График!$AO$11,Баланс!$AR$15:$AR$17,0)-1,График!B$13-1))*($AQ$11),(OFFSET(Баланс!$B$15,График!$AQ42+MATCH(График!$AO$11,Баланс!$AR$15:$AR$17,0)-1,График!B$13-1)))</f>
        <v>0</v>
      </c>
      <c r="C42" s="66">
        <f ca="1">IFERROR((OFFSET(Баланс!$B$15,График!$AQ42+MATCH(График!$AO$11,Баланс!$AR$15:$AR$17,0)-1,График!C$13-1))*($AQ$11),(OFFSET(Баланс!$B$15,График!$AQ42+MATCH(График!$AO$11,Баланс!$AR$15:$AR$17,0)-1,График!C$13-1)))</f>
        <v>8</v>
      </c>
      <c r="D42" s="66">
        <f ca="1">IFERROR((OFFSET(Баланс!$B$15,График!$AQ42+MATCH(График!$AO$11,Баланс!$AR$15:$AR$17,0)-1,График!D$13-1))*($AQ$11),(OFFSET(Баланс!$B$15,График!$AQ42+MATCH(График!$AO$11,Баланс!$AR$15:$AR$17,0)-1,График!D$13-1)))</f>
        <v>8</v>
      </c>
      <c r="E42" s="66">
        <f ca="1">IFERROR((OFFSET(Баланс!$B$15,График!$AQ42+MATCH(График!$AO$11,Баланс!$AR$15:$AR$17,0)-1,График!E$13-1))*($AQ$11),(OFFSET(Баланс!$B$15,График!$AQ42+MATCH(График!$AO$11,Баланс!$AR$15:$AR$17,0)-1,График!E$13-1)))</f>
        <v>8</v>
      </c>
      <c r="F42" s="66">
        <f ca="1">IFERROR((OFFSET(Баланс!$B$15,График!$AQ42+MATCH(График!$AO$11,Баланс!$AR$15:$AR$17,0)-1,График!F$13-1))*($AQ$11),(OFFSET(Баланс!$B$15,График!$AQ42+MATCH(График!$AO$11,Баланс!$AR$15:$AR$17,0)-1,График!F$13-1)))</f>
        <v>8</v>
      </c>
      <c r="G42" s="66">
        <f ca="1">IFERROR((OFFSET(Баланс!$B$15,График!$AQ42+MATCH(График!$AO$11,Баланс!$AR$15:$AR$17,0)-1,График!G$13-1))*($AQ$11),(OFFSET(Баланс!$B$15,График!$AQ42+MATCH(График!$AO$11,Баланс!$AR$15:$AR$17,0)-1,График!G$13-1)))</f>
        <v>8</v>
      </c>
      <c r="H42" s="66">
        <f ca="1">IFERROR((OFFSET(Баланс!$B$15,График!$AQ42+MATCH(График!$AO$11,Баланс!$AR$15:$AR$17,0)-1,График!H$13-1))*($AQ$11),(OFFSET(Баланс!$B$15,График!$AQ42+MATCH(График!$AO$11,Баланс!$AR$15:$AR$17,0)-1,График!H$13-1)))</f>
        <v>0</v>
      </c>
      <c r="I42" s="66">
        <f ca="1">IFERROR((OFFSET(Баланс!$B$15,График!$AQ42+MATCH(График!$AO$11,Баланс!$AR$15:$AR$17,0)-1,График!I$13-1))*($AQ$11),(OFFSET(Баланс!$B$15,График!$AQ42+MATCH(График!$AO$11,Баланс!$AR$15:$AR$17,0)-1,График!I$13-1)))</f>
        <v>0</v>
      </c>
      <c r="J42" s="66">
        <f ca="1">IFERROR((OFFSET(Баланс!$B$15,График!$AQ42+MATCH(График!$AO$11,Баланс!$AR$15:$AR$17,0)-1,График!J$13-1))*($AQ$11),(OFFSET(Баланс!$B$15,График!$AQ42+MATCH(График!$AO$11,Баланс!$AR$15:$AR$17,0)-1,График!J$13-1)))</f>
        <v>8</v>
      </c>
      <c r="K42" s="66">
        <f ca="1">IFERROR((OFFSET(Баланс!$B$15,График!$AQ42+MATCH(График!$AO$11,Баланс!$AR$15:$AR$17,0)-1,График!K$13-1))*($AQ$11),(OFFSET(Баланс!$B$15,График!$AQ42+MATCH(График!$AO$11,Баланс!$AR$15:$AR$17,0)-1,График!K$13-1)))</f>
        <v>8</v>
      </c>
      <c r="L42" s="66">
        <f ca="1">IFERROR((OFFSET(Баланс!$B$15,График!$AQ42+MATCH(График!$AO$11,Баланс!$AR$15:$AR$17,0)-1,График!L$13-1))*($AQ$11),(OFFSET(Баланс!$B$15,График!$AQ42+MATCH(График!$AO$11,Баланс!$AR$15:$AR$17,0)-1,График!L$13-1)))</f>
        <v>8</v>
      </c>
      <c r="M42" s="66">
        <f ca="1">IFERROR((OFFSET(Баланс!$B$15,График!$AQ42+MATCH(График!$AO$11,Баланс!$AR$15:$AR$17,0)-1,График!M$13-1))*($AQ$11),(OFFSET(Баланс!$B$15,График!$AQ42+MATCH(График!$AO$11,Баланс!$AR$15:$AR$17,0)-1,График!M$13-1)))</f>
        <v>8</v>
      </c>
      <c r="N42" s="66">
        <f ca="1">IFERROR((OFFSET(Баланс!$B$15,График!$AQ42+MATCH(График!$AO$11,Баланс!$AR$15:$AR$17,0)-1,График!N$13-1))*($AQ$11),(OFFSET(Баланс!$B$15,График!$AQ42+MATCH(График!$AO$11,Баланс!$AR$15:$AR$17,0)-1,График!N$13-1)))</f>
        <v>8</v>
      </c>
      <c r="O42" s="66">
        <f ca="1">IFERROR((OFFSET(Баланс!$B$15,График!$AQ42+MATCH(График!$AO$11,Баланс!$AR$15:$AR$17,0)-1,График!O$13-1))*($AQ$11),(OFFSET(Баланс!$B$15,График!$AQ42+MATCH(График!$AO$11,Баланс!$AR$15:$AR$17,0)-1,График!O$13-1)))</f>
        <v>0</v>
      </c>
      <c r="P42" s="66">
        <f ca="1">IFERROR((OFFSET(Баланс!$B$15,График!$AQ42+MATCH(График!$AO$11,Баланс!$AR$15:$AR$17,0)-1,График!P$13-1))*($AQ$11),(OFFSET(Баланс!$B$15,График!$AQ42+MATCH(График!$AO$11,Баланс!$AR$15:$AR$17,0)-1,График!P$13-1)))</f>
        <v>0</v>
      </c>
      <c r="Q42" s="66">
        <f ca="1">IFERROR((OFFSET(Баланс!$B$15,График!$AQ42+MATCH(График!$AO$11,Баланс!$AR$15:$AR$17,0)-1,График!Q$13-1))*($AQ$11),(OFFSET(Баланс!$B$15,График!$AQ42+MATCH(График!$AO$11,Баланс!$AR$15:$AR$17,0)-1,График!Q$13-1)))</f>
        <v>8</v>
      </c>
      <c r="R42" s="66">
        <f ca="1">IFERROR((OFFSET(Баланс!$B$15,График!$AQ42+MATCH(График!$AO$11,Баланс!$AR$15:$AR$17,0)-1,График!R$13-1))*($AQ$11),(OFFSET(Баланс!$B$15,График!$AQ42+MATCH(График!$AO$11,Баланс!$AR$15:$AR$17,0)-1,График!R$13-1)))</f>
        <v>8</v>
      </c>
      <c r="S42" s="66">
        <f ca="1">IFERROR((OFFSET(Баланс!$B$15,График!$AQ42+MATCH(График!$AO$11,Баланс!$AR$15:$AR$17,0)-1,График!S$13-1))*($AQ$11),(OFFSET(Баланс!$B$15,График!$AQ42+MATCH(График!$AO$11,Баланс!$AR$15:$AR$17,0)-1,График!S$13-1)))</f>
        <v>8</v>
      </c>
      <c r="T42" s="66">
        <f ca="1">IFERROR((OFFSET(Баланс!$B$15,График!$AQ42+MATCH(График!$AO$11,Баланс!$AR$15:$AR$17,0)-1,График!T$13-1))*($AQ$11),(OFFSET(Баланс!$B$15,График!$AQ42+MATCH(График!$AO$11,Баланс!$AR$15:$AR$17,0)-1,График!T$13-1)))</f>
        <v>8</v>
      </c>
      <c r="U42" s="66">
        <f ca="1">IFERROR((OFFSET(Баланс!$B$15,График!$AQ42+MATCH(График!$AO$11,Баланс!$AR$15:$AR$17,0)-1,График!U$13-1))*($AQ$11),(OFFSET(Баланс!$B$15,График!$AQ42+MATCH(График!$AO$11,Баланс!$AR$15:$AR$17,0)-1,График!U$13-1)))</f>
        <v>8</v>
      </c>
      <c r="V42" s="66">
        <f ca="1">IFERROR((OFFSET(Баланс!$B$15,График!$AQ42+MATCH(График!$AO$11,Баланс!$AR$15:$AR$17,0)-1,График!V$13-1))*($AQ$11),(OFFSET(Баланс!$B$15,График!$AQ42+MATCH(График!$AO$11,Баланс!$AR$15:$AR$17,0)-1,График!V$13-1)))</f>
        <v>0</v>
      </c>
      <c r="W42" s="66">
        <f ca="1">IFERROR((OFFSET(Баланс!$B$15,График!$AQ42+MATCH(График!$AO$11,Баланс!$AR$15:$AR$17,0)-1,График!W$13-1))*($AQ$11),(OFFSET(Баланс!$B$15,График!$AQ42+MATCH(График!$AO$11,Баланс!$AR$15:$AR$17,0)-1,График!W$13-1)))</f>
        <v>0</v>
      </c>
      <c r="X42" s="66">
        <f ca="1">IFERROR((OFFSET(Баланс!$B$15,График!$AQ42+MATCH(График!$AO$11,Баланс!$AR$15:$AR$17,0)-1,График!X$13-1))*($AQ$11),(OFFSET(Баланс!$B$15,График!$AQ42+MATCH(График!$AO$11,Баланс!$AR$15:$AR$17,0)-1,График!X$13-1)))</f>
        <v>8</v>
      </c>
      <c r="Y42" s="66">
        <f ca="1">IFERROR((OFFSET(Баланс!$B$15,График!$AQ42+MATCH(График!$AO$11,Баланс!$AR$15:$AR$17,0)-1,График!Y$13-1))*($AQ$11),(OFFSET(Баланс!$B$15,График!$AQ42+MATCH(График!$AO$11,Баланс!$AR$15:$AR$17,0)-1,График!Y$13-1)))</f>
        <v>8</v>
      </c>
      <c r="Z42" s="66">
        <f ca="1">IFERROR((OFFSET(Баланс!$B$15,График!$AQ42+MATCH(График!$AO$11,Баланс!$AR$15:$AR$17,0)-1,График!Z$13-1))*($AQ$11),(OFFSET(Баланс!$B$15,График!$AQ42+MATCH(График!$AO$11,Баланс!$AR$15:$AR$17,0)-1,График!Z$13-1)))</f>
        <v>8</v>
      </c>
      <c r="AA42" s="66">
        <f ca="1">IFERROR((OFFSET(Баланс!$B$15,График!$AQ42+MATCH(График!$AO$11,Баланс!$AR$15:$AR$17,0)-1,График!AA$13-1))*($AQ$11),(OFFSET(Баланс!$B$15,График!$AQ42+MATCH(График!$AO$11,Баланс!$AR$15:$AR$17,0)-1,График!AA$13-1)))</f>
        <v>8</v>
      </c>
      <c r="AB42" s="66">
        <f ca="1">IFERROR((OFFSET(Баланс!$B$15,График!$AQ42+MATCH(График!$AO$11,Баланс!$AR$15:$AR$17,0)-1,График!AB$13-1))*($AQ$11),(OFFSET(Баланс!$B$15,График!$AQ42+MATCH(График!$AO$11,Баланс!$AR$15:$AR$17,0)-1,График!AB$13-1)))</f>
        <v>8</v>
      </c>
      <c r="AC42" s="66">
        <f ca="1">IFERROR((OFFSET(Баланс!$B$15,График!$AQ42+MATCH(График!$AO$11,Баланс!$AR$15:$AR$17,0)-1,График!AC$13-1))*($AQ$11),(OFFSET(Баланс!$B$15,График!$AQ42+MATCH(График!$AO$11,Баланс!$AR$15:$AR$17,0)-1,График!AC$13-1)))</f>
        <v>8</v>
      </c>
      <c r="AD42" s="66">
        <f ca="1">IFERROR((OFFSET(Баланс!$B$15,График!$AQ42+MATCH(График!$AO$11,Баланс!$AR$15:$AR$17,0)-1,График!AD$13-1))*($AQ$11),(OFFSET(Баланс!$B$15,График!$AQ42+MATCH(График!$AO$11,Баланс!$AR$15:$AR$17,0)-1,График!AD$13-1)))</f>
        <v>0</v>
      </c>
      <c r="AE42" s="66">
        <f ca="1">IFERROR((OFFSET(Баланс!$B$15,График!$AQ42+MATCH(График!$AO$11,Баланс!$AR$15:$AR$17,0)-1,График!AE$13-1))*($AQ$11),(OFFSET(Баланс!$B$15,График!$AQ42+MATCH(График!$AO$11,Баланс!$AR$15:$AR$17,0)-1,График!AE$13-1)))</f>
        <v>0</v>
      </c>
      <c r="AF42" s="66">
        <f ca="1">IFERROR((OFFSET(Баланс!$B$15,График!$AQ42+MATCH(График!$AO$11,Баланс!$AR$15:$AR$17,0)-1,График!AF$13-1))*($AQ$11),(OFFSET(Баланс!$B$15,График!$AQ42+MATCH(График!$AO$11,Баланс!$AR$15:$AR$17,0)-1,График!AF$13-1)))</f>
        <v>0</v>
      </c>
      <c r="AG42" s="224"/>
      <c r="AH42" s="226"/>
      <c r="AI42" s="228"/>
      <c r="AJ42" s="230"/>
      <c r="AK42" s="224"/>
      <c r="AL42" s="228"/>
      <c r="AM42" s="230"/>
      <c r="AN42" s="232"/>
      <c r="AO42" s="234"/>
      <c r="AP42" s="236"/>
      <c r="AQ42" s="243">
        <v>37</v>
      </c>
      <c r="AR42" s="204" t="s">
        <v>96</v>
      </c>
      <c r="AT42" s="17" t="s">
        <v>27</v>
      </c>
      <c r="AU42" s="2">
        <f>IF(ISERR(SEARCH("/",B41,1))=FALSE,VALUE(RIGHT(B41,LEN(B41)-SEARCH("/",B41,1))),0)</f>
        <v>0</v>
      </c>
      <c r="AV42" s="2">
        <f t="shared" ref="AV42:BY42" si="28">IF(ISERR(SEARCH("/",C41,1))=FALSE,VALUE(RIGHT(C41,LEN(C41)-SEARCH("/",C41,1))),0)</f>
        <v>0</v>
      </c>
      <c r="AW42" s="2">
        <f t="shared" si="28"/>
        <v>0</v>
      </c>
      <c r="AX42" s="2">
        <f t="shared" si="28"/>
        <v>0</v>
      </c>
      <c r="AY42" s="2">
        <f t="shared" si="28"/>
        <v>0</v>
      </c>
      <c r="AZ42" s="2">
        <f t="shared" si="28"/>
        <v>0</v>
      </c>
      <c r="BA42" s="2">
        <f t="shared" si="28"/>
        <v>0</v>
      </c>
      <c r="BB42" s="2">
        <f t="shared" si="28"/>
        <v>0</v>
      </c>
      <c r="BC42" s="2">
        <f t="shared" si="28"/>
        <v>0</v>
      </c>
      <c r="BD42" s="2">
        <f t="shared" si="28"/>
        <v>0</v>
      </c>
      <c r="BE42" s="2">
        <f t="shared" si="28"/>
        <v>0</v>
      </c>
      <c r="BF42" s="2">
        <f t="shared" si="28"/>
        <v>0</v>
      </c>
      <c r="BG42" s="2">
        <f t="shared" si="28"/>
        <v>0</v>
      </c>
      <c r="BH42" s="2">
        <f t="shared" si="28"/>
        <v>0</v>
      </c>
      <c r="BI42" s="2">
        <f t="shared" si="28"/>
        <v>0</v>
      </c>
      <c r="BJ42" s="2">
        <f t="shared" si="28"/>
        <v>0</v>
      </c>
      <c r="BK42" s="2">
        <f t="shared" si="28"/>
        <v>0</v>
      </c>
      <c r="BL42" s="2">
        <f t="shared" si="28"/>
        <v>0</v>
      </c>
      <c r="BM42" s="2">
        <f t="shared" si="28"/>
        <v>0</v>
      </c>
      <c r="BN42" s="2">
        <f t="shared" si="28"/>
        <v>0</v>
      </c>
      <c r="BO42" s="2">
        <f t="shared" si="28"/>
        <v>0</v>
      </c>
      <c r="BP42" s="2">
        <f t="shared" si="28"/>
        <v>0</v>
      </c>
      <c r="BQ42" s="2">
        <f t="shared" si="28"/>
        <v>0</v>
      </c>
      <c r="BR42" s="2">
        <f t="shared" si="28"/>
        <v>0</v>
      </c>
      <c r="BS42" s="2">
        <f t="shared" si="28"/>
        <v>2</v>
      </c>
      <c r="BT42" s="2">
        <f t="shared" si="28"/>
        <v>7</v>
      </c>
      <c r="BU42" s="2">
        <f t="shared" si="28"/>
        <v>7</v>
      </c>
      <c r="BV42" s="2">
        <f t="shared" si="28"/>
        <v>7</v>
      </c>
      <c r="BW42" s="2">
        <f t="shared" si="28"/>
        <v>7</v>
      </c>
      <c r="BX42" s="2">
        <f t="shared" si="28"/>
        <v>7</v>
      </c>
      <c r="BY42" s="2">
        <f t="shared" si="28"/>
        <v>7</v>
      </c>
      <c r="BZ42" s="204"/>
      <c r="CF42" s="197"/>
    </row>
    <row r="43" spans="1:97" s="28" customFormat="1" collapsed="1" x14ac:dyDescent="0.25">
      <c r="A43" s="36" t="s">
        <v>44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8"/>
      <c r="AG43" s="39">
        <f t="shared" ref="AG43:AP43" si="29">AG37+AG39+AG41</f>
        <v>38</v>
      </c>
      <c r="AH43" s="27">
        <f>AH37+AH39+AH41</f>
        <v>374</v>
      </c>
      <c r="AI43" s="23">
        <f>AI37+AI39+AI41</f>
        <v>142</v>
      </c>
      <c r="AJ43" s="40">
        <f t="shared" ref="AJ43" ca="1" si="30">AJ37+AJ39+AJ41</f>
        <v>11</v>
      </c>
      <c r="AK43" s="41">
        <f t="shared" si="29"/>
        <v>38</v>
      </c>
      <c r="AL43" s="42">
        <f t="shared" si="29"/>
        <v>16</v>
      </c>
      <c r="AM43" s="43">
        <f t="shared" ca="1" si="29"/>
        <v>80</v>
      </c>
      <c r="AN43" s="186">
        <f t="shared" ca="1" si="29"/>
        <v>519</v>
      </c>
      <c r="AO43" s="23">
        <f ca="1">AO37+AO39+AO41</f>
        <v>439</v>
      </c>
      <c r="AP43" s="27">
        <f t="shared" ca="1" si="29"/>
        <v>-65</v>
      </c>
      <c r="AQ43" s="187">
        <f ca="1">AP43-AJ43</f>
        <v>-76</v>
      </c>
      <c r="AR43" s="184" t="str">
        <f t="array" ref="AR43">IFERROR(INDEX(A1:A46,SMALL(IF(AR15:AR41&lt;0,ROW(AR15:AR41),1000),1)),"")</f>
        <v/>
      </c>
      <c r="BZ43" s="184" t="str">
        <f>IFERROR(INDEX(A1:A46,SMALL(IF(BZ15:BZ41&lt;0,ROW(BZ15:BZ41),1000),1)),"")</f>
        <v/>
      </c>
      <c r="CF43" s="198"/>
    </row>
    <row r="44" spans="1:97" s="28" customFormat="1" x14ac:dyDescent="0.25">
      <c r="A44" s="32" t="s">
        <v>45</v>
      </c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5"/>
      <c r="AG44" s="44">
        <f t="shared" ref="AG44:AP44" si="31">AG36+AG43</f>
        <v>94</v>
      </c>
      <c r="AH44" s="27">
        <f t="shared" si="31"/>
        <v>937</v>
      </c>
      <c r="AI44" s="23">
        <f t="shared" si="31"/>
        <v>338</v>
      </c>
      <c r="AJ44" s="40">
        <f t="shared" ca="1" si="31"/>
        <v>11</v>
      </c>
      <c r="AK44" s="41">
        <f t="shared" si="31"/>
        <v>66</v>
      </c>
      <c r="AL44" s="42">
        <f t="shared" si="31"/>
        <v>24</v>
      </c>
      <c r="AM44" s="43">
        <f t="shared" ca="1" si="31"/>
        <v>120</v>
      </c>
      <c r="AN44" s="194">
        <f t="shared" ca="1" si="31"/>
        <v>1047</v>
      </c>
      <c r="AO44" s="23">
        <f t="shared" ca="1" si="31"/>
        <v>927</v>
      </c>
      <c r="AP44" s="27">
        <f t="shared" ca="1" si="31"/>
        <v>10</v>
      </c>
      <c r="AQ44" s="186">
        <f ca="1">AP44-AJ44</f>
        <v>-1</v>
      </c>
      <c r="AR44" s="183"/>
      <c r="BZ44" s="183"/>
      <c r="CF44" s="198"/>
    </row>
    <row r="45" spans="1:97" s="28" customFormat="1" x14ac:dyDescent="0.25">
      <c r="A45" s="45" t="s">
        <v>46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5"/>
      <c r="AG45" s="44">
        <f t="shared" ref="AG45:AO45" si="32">AG29+AG44</f>
        <v>181</v>
      </c>
      <c r="AH45" s="27">
        <f t="shared" si="32"/>
        <v>1804</v>
      </c>
      <c r="AI45" s="23">
        <f t="shared" si="32"/>
        <v>632</v>
      </c>
      <c r="AJ45" s="40">
        <f t="shared" ca="1" si="32"/>
        <v>16</v>
      </c>
      <c r="AK45" s="41">
        <f t="shared" si="32"/>
        <v>145</v>
      </c>
      <c r="AL45" s="42">
        <f t="shared" si="32"/>
        <v>40</v>
      </c>
      <c r="AM45" s="43">
        <f t="shared" ca="1" si="32"/>
        <v>183</v>
      </c>
      <c r="AN45" s="194">
        <f t="shared" ca="1" si="32"/>
        <v>1979</v>
      </c>
      <c r="AO45" s="23">
        <f t="shared" ca="1" si="32"/>
        <v>1796</v>
      </c>
      <c r="AP45" s="63">
        <f ca="1">ROUND(AP29+AP44,1)</f>
        <v>8</v>
      </c>
      <c r="AQ45" s="188">
        <f ca="1">ROUND(IF(AP45-AJ45&lt;0,0,AP45-AJ45),1)</f>
        <v>0</v>
      </c>
      <c r="AR45" s="185"/>
      <c r="BZ45" s="185"/>
      <c r="CF45" s="199">
        <f ca="1">SUM(CF15:CF44)</f>
        <v>0</v>
      </c>
    </row>
    <row r="46" spans="1:97" s="46" customFormat="1" ht="19.7" customHeight="1" x14ac:dyDescent="0.25">
      <c r="A46" s="46" t="s">
        <v>47</v>
      </c>
      <c r="BZ46" s="195"/>
    </row>
    <row r="47" spans="1:97" s="46" customFormat="1" ht="15.75" x14ac:dyDescent="0.25">
      <c r="A47" s="246" t="s">
        <v>133</v>
      </c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54"/>
      <c r="AO47" s="54"/>
      <c r="AP47" s="54"/>
    </row>
    <row r="48" spans="1:97" s="46" customFormat="1" ht="15.75" x14ac:dyDescent="0.25">
      <c r="A48" s="246" t="s">
        <v>134</v>
      </c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54"/>
      <c r="AO48" s="54"/>
      <c r="AP48" s="54"/>
    </row>
    <row r="49" spans="1:42" s="46" customFormat="1" ht="15.75" x14ac:dyDescent="0.25">
      <c r="A49" s="246" t="s">
        <v>135</v>
      </c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54"/>
      <c r="AO49" s="54"/>
      <c r="AP49" s="54"/>
    </row>
    <row r="50" spans="1:42" s="46" customFormat="1" ht="15.75" x14ac:dyDescent="0.25">
      <c r="A50" s="246" t="s">
        <v>136</v>
      </c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54"/>
      <c r="AO50" s="54"/>
      <c r="AP50" s="54"/>
    </row>
    <row r="51" spans="1:42" s="46" customFormat="1" ht="15.75" x14ac:dyDescent="0.25">
      <c r="A51" s="246" t="s">
        <v>137</v>
      </c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6"/>
      <c r="AE51" s="246"/>
      <c r="AF51" s="246"/>
      <c r="AG51" s="246"/>
      <c r="AH51" s="246"/>
      <c r="AI51" s="246"/>
      <c r="AJ51" s="246"/>
      <c r="AK51" s="246"/>
      <c r="AL51" s="246"/>
      <c r="AM51" s="246"/>
      <c r="AN51" s="54"/>
      <c r="AO51" s="54"/>
      <c r="AP51" s="54"/>
    </row>
    <row r="52" spans="1:42" s="46" customFormat="1" ht="15.75" x14ac:dyDescent="0.25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6"/>
      <c r="AE52" s="246"/>
      <c r="AF52" s="246"/>
      <c r="AG52" s="246"/>
      <c r="AH52" s="246"/>
      <c r="AI52" s="246"/>
      <c r="AJ52" s="246"/>
      <c r="AK52" s="246"/>
      <c r="AL52" s="246"/>
      <c r="AM52" s="246"/>
      <c r="AN52" s="54"/>
      <c r="AO52" s="54"/>
      <c r="AP52" s="54"/>
    </row>
    <row r="53" spans="1:42" s="46" customFormat="1" ht="15.75" x14ac:dyDescent="0.25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  <c r="AA53" s="246"/>
      <c r="AB53" s="246"/>
      <c r="AC53" s="246"/>
      <c r="AD53" s="246"/>
      <c r="AE53" s="246"/>
      <c r="AF53" s="246"/>
      <c r="AG53" s="246"/>
      <c r="AH53" s="246"/>
      <c r="AI53" s="246"/>
      <c r="AJ53" s="246"/>
      <c r="AK53" s="246"/>
      <c r="AL53" s="246"/>
      <c r="AM53" s="246"/>
      <c r="AN53" s="54"/>
      <c r="AO53" s="54"/>
      <c r="AP53" s="54"/>
    </row>
    <row r="54" spans="1:42" s="46" customFormat="1" ht="10.5" customHeight="1" x14ac:dyDescent="0.25">
      <c r="AA54" s="52"/>
    </row>
    <row r="55" spans="1:42" s="46" customFormat="1" ht="15.75" x14ac:dyDescent="0.25">
      <c r="A55" s="46" t="s">
        <v>48</v>
      </c>
      <c r="L55" s="46" t="s">
        <v>49</v>
      </c>
      <c r="AA55" s="52"/>
    </row>
    <row r="56" spans="1:42" s="48" customFormat="1" ht="15.75" x14ac:dyDescent="0.25">
      <c r="A56" s="47" t="s">
        <v>138</v>
      </c>
      <c r="L56" s="49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52" t="s">
        <v>50</v>
      </c>
      <c r="AA56" s="46"/>
      <c r="AB56" s="46"/>
      <c r="AC56" s="46"/>
      <c r="AD56" s="46"/>
      <c r="AE56" s="46"/>
      <c r="AF56" s="46"/>
      <c r="AG56" s="46"/>
      <c r="AH56" s="46"/>
    </row>
    <row r="57" spans="1:42" s="48" customFormat="1" ht="14.45" customHeight="1" x14ac:dyDescent="0.25">
      <c r="A57" s="50" t="s">
        <v>51</v>
      </c>
      <c r="L57" s="49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</row>
    <row r="58" spans="1:42" s="48" customFormat="1" ht="17.649999999999999" customHeight="1" x14ac:dyDescent="0.25">
      <c r="A58" s="51" t="s">
        <v>52</v>
      </c>
      <c r="C58" s="51" t="s">
        <v>52</v>
      </c>
      <c r="D58" s="48" t="s">
        <v>139</v>
      </c>
      <c r="L58" s="52" t="s">
        <v>52</v>
      </c>
      <c r="M58" s="46"/>
      <c r="N58" s="46"/>
      <c r="O58" s="46" t="s">
        <v>140</v>
      </c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52" t="s">
        <v>53</v>
      </c>
      <c r="AA58" s="46"/>
      <c r="AB58" s="46"/>
      <c r="AC58" s="46"/>
      <c r="AD58" s="46"/>
      <c r="AE58" s="46"/>
      <c r="AF58" s="46"/>
      <c r="AG58" s="46"/>
      <c r="AH58" s="46"/>
    </row>
    <row r="59" spans="1:42" s="46" customFormat="1" ht="9.9499999999999993" customHeight="1" x14ac:dyDescent="0.25">
      <c r="A59" s="70" t="s">
        <v>54</v>
      </c>
      <c r="C59" s="247" t="s">
        <v>55</v>
      </c>
      <c r="D59" s="247"/>
      <c r="E59" s="247"/>
      <c r="F59" s="247"/>
      <c r="G59" s="247"/>
      <c r="L59" s="70" t="s">
        <v>56</v>
      </c>
      <c r="N59" s="247" t="s">
        <v>55</v>
      </c>
      <c r="O59" s="247"/>
      <c r="P59" s="247"/>
      <c r="Q59" s="247"/>
      <c r="R59" s="247"/>
      <c r="T59" s="52"/>
      <c r="U59" s="52"/>
      <c r="V59" s="52"/>
      <c r="W59" s="52"/>
    </row>
    <row r="60" spans="1:42" s="46" customFormat="1" ht="15.75" x14ac:dyDescent="0.25">
      <c r="A60" s="53" t="s">
        <v>57</v>
      </c>
      <c r="C60" s="54"/>
      <c r="D60" s="54"/>
      <c r="E60" s="54"/>
      <c r="F60" s="52"/>
      <c r="G60" s="52"/>
      <c r="H60" s="52"/>
      <c r="I60" s="52"/>
      <c r="J60" s="52"/>
      <c r="K60" s="52"/>
      <c r="L60" s="52" t="s">
        <v>141</v>
      </c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Z60" s="52" t="s">
        <v>58</v>
      </c>
    </row>
    <row r="61" spans="1:42" s="46" customFormat="1" ht="18.95" customHeight="1" x14ac:dyDescent="0.25">
      <c r="A61" s="52" t="str">
        <f>"__________________________/" &amp; IFERROR(LEFT(TRIM($A$11),FIND(" ",$A$11,1)+1)&amp;"."&amp;MID(TRIM($A$11),FIND(" ",TRIM($A$11),FIND(" ",$A$11,1)+1)+1,1)&amp;".","")</f>
        <v>__________________________/Новиков Ю.С.</v>
      </c>
      <c r="G61" s="52" t="s">
        <v>59</v>
      </c>
      <c r="L61" s="52" t="s">
        <v>52</v>
      </c>
      <c r="N61" s="52" t="s">
        <v>52</v>
      </c>
      <c r="Z61" s="52" t="s">
        <v>60</v>
      </c>
    </row>
    <row r="62" spans="1:42" s="55" customFormat="1" ht="11.85" customHeight="1" x14ac:dyDescent="0.25">
      <c r="A62" s="70" t="s">
        <v>61</v>
      </c>
      <c r="B62" s="46"/>
      <c r="C62" s="58" t="s">
        <v>55</v>
      </c>
      <c r="D62" s="58"/>
      <c r="E62" s="58"/>
      <c r="F62" s="58"/>
      <c r="G62" s="58"/>
      <c r="L62" s="70" t="s">
        <v>61</v>
      </c>
      <c r="M62" s="46"/>
      <c r="N62" s="247" t="s">
        <v>55</v>
      </c>
      <c r="O62" s="247"/>
      <c r="P62" s="247"/>
      <c r="Q62" s="247"/>
      <c r="R62" s="247"/>
      <c r="AB62" s="5"/>
    </row>
    <row r="63" spans="1:42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pans="1:42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pans="1:40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pans="1:40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pans="1:40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pans="1:40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pans="1:40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pans="1:40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pans="1:40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pans="1:40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</row>
    <row r="73" spans="1:40" x14ac:dyDescent="0.25">
      <c r="A73" s="6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</row>
    <row r="74" spans="1:40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pans="1:40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</sheetData>
  <sheetProtection algorithmName="SHA-512" hashValue="9EFMBSCj9YEudOsuo/aaLwXUUIFgOfPJHerUfP4GOV2pYmgvf1uURyAzDvBjKgwEfzQqBnunEfkrP/4Vz2pB2A==" saltValue="mZ4ywtsiWtmG+PmiaTcpeQ==" spinCount="100000" sheet="1" formatCells="0" formatRows="0" insertRows="0" deleteRows="0" selectLockedCells="1"/>
  <mergeCells count="263">
    <mergeCell ref="AQ37:AQ38"/>
    <mergeCell ref="AK41:AK42"/>
    <mergeCell ref="A37:A38"/>
    <mergeCell ref="AG37:AG38"/>
    <mergeCell ref="AG34:AG35"/>
    <mergeCell ref="AH34:AH35"/>
    <mergeCell ref="AI34:AI35"/>
    <mergeCell ref="AJ34:AJ35"/>
    <mergeCell ref="A32:A33"/>
    <mergeCell ref="AG32:AG33"/>
    <mergeCell ref="AH32:AH33"/>
    <mergeCell ref="AI32:AI33"/>
    <mergeCell ref="AM32:AM33"/>
    <mergeCell ref="AR26:AR27"/>
    <mergeCell ref="AR30:AR31"/>
    <mergeCell ref="AR32:AR33"/>
    <mergeCell ref="AR34:AR35"/>
    <mergeCell ref="AR37:AR38"/>
    <mergeCell ref="AR39:AR40"/>
    <mergeCell ref="AR41:AR42"/>
    <mergeCell ref="AN41:AN42"/>
    <mergeCell ref="AO41:AO42"/>
    <mergeCell ref="AP41:AP42"/>
    <mergeCell ref="AN39:AN40"/>
    <mergeCell ref="AO39:AO40"/>
    <mergeCell ref="AP39:AP40"/>
    <mergeCell ref="AO30:AO31"/>
    <mergeCell ref="AP30:AP31"/>
    <mergeCell ref="AN32:AN33"/>
    <mergeCell ref="AO32:AO33"/>
    <mergeCell ref="AP32:AP33"/>
    <mergeCell ref="AQ39:AQ40"/>
    <mergeCell ref="AQ41:AQ42"/>
    <mergeCell ref="AQ26:AQ27"/>
    <mergeCell ref="AQ30:AQ31"/>
    <mergeCell ref="AQ32:AQ33"/>
    <mergeCell ref="AQ34:AQ35"/>
    <mergeCell ref="AN1:AR1"/>
    <mergeCell ref="AN2:AR2"/>
    <mergeCell ref="AN4:AR4"/>
    <mergeCell ref="AN5:AR5"/>
    <mergeCell ref="AR15:AR16"/>
    <mergeCell ref="AR17:AR18"/>
    <mergeCell ref="AR19:AR20"/>
    <mergeCell ref="AR22:AR23"/>
    <mergeCell ref="AR24:AR25"/>
    <mergeCell ref="AN3:AR3"/>
    <mergeCell ref="AQ17:AQ18"/>
    <mergeCell ref="AQ19:AQ20"/>
    <mergeCell ref="AQ22:AQ23"/>
    <mergeCell ref="AQ24:AQ25"/>
    <mergeCell ref="AP22:AP23"/>
    <mergeCell ref="A11:F11"/>
    <mergeCell ref="AM37:AM38"/>
    <mergeCell ref="AN37:AN38"/>
    <mergeCell ref="AO37:AO38"/>
    <mergeCell ref="AP37:AP38"/>
    <mergeCell ref="AJ32:AJ33"/>
    <mergeCell ref="AL37:AL38"/>
    <mergeCell ref="AK30:AK31"/>
    <mergeCell ref="AL30:AL31"/>
    <mergeCell ref="AM30:AM31"/>
    <mergeCell ref="AN30:AN31"/>
    <mergeCell ref="AK34:AK35"/>
    <mergeCell ref="AL34:AL35"/>
    <mergeCell ref="AK37:AK38"/>
    <mergeCell ref="AM34:AM35"/>
    <mergeCell ref="AN34:AN35"/>
    <mergeCell ref="AO34:AO35"/>
    <mergeCell ref="AP34:AP35"/>
    <mergeCell ref="AL32:AL33"/>
    <mergeCell ref="A34:A35"/>
    <mergeCell ref="AL22:AL23"/>
    <mergeCell ref="AM22:AM23"/>
    <mergeCell ref="AN22:AN23"/>
    <mergeCell ref="AO22:AO23"/>
    <mergeCell ref="N62:R62"/>
    <mergeCell ref="AL41:AL42"/>
    <mergeCell ref="A47:AM47"/>
    <mergeCell ref="C59:G59"/>
    <mergeCell ref="N59:R59"/>
    <mergeCell ref="AM41:AM42"/>
    <mergeCell ref="AK39:AK40"/>
    <mergeCell ref="AL39:AL40"/>
    <mergeCell ref="AM39:AM40"/>
    <mergeCell ref="A39:A40"/>
    <mergeCell ref="AG39:AG40"/>
    <mergeCell ref="AH39:AH40"/>
    <mergeCell ref="AI39:AI40"/>
    <mergeCell ref="AJ39:AJ40"/>
    <mergeCell ref="A41:A42"/>
    <mergeCell ref="AG41:AG42"/>
    <mergeCell ref="AH41:AH42"/>
    <mergeCell ref="AI41:AI42"/>
    <mergeCell ref="AJ41:AJ42"/>
    <mergeCell ref="A53:AM53"/>
    <mergeCell ref="A50:AM50"/>
    <mergeCell ref="A51:AM51"/>
    <mergeCell ref="A48:AM48"/>
    <mergeCell ref="A52:AM52"/>
    <mergeCell ref="A49:AM49"/>
    <mergeCell ref="AL26:AL27"/>
    <mergeCell ref="AM26:AM27"/>
    <mergeCell ref="AN26:AN27"/>
    <mergeCell ref="AO24:AO25"/>
    <mergeCell ref="AP24:AP25"/>
    <mergeCell ref="A30:A31"/>
    <mergeCell ref="AG30:AG31"/>
    <mergeCell ref="AH30:AH31"/>
    <mergeCell ref="AI30:AI31"/>
    <mergeCell ref="A26:A27"/>
    <mergeCell ref="AG26:AG27"/>
    <mergeCell ref="AH26:AH27"/>
    <mergeCell ref="AI26:AI27"/>
    <mergeCell ref="AJ26:AJ27"/>
    <mergeCell ref="AJ30:AJ31"/>
    <mergeCell ref="AO26:AO27"/>
    <mergeCell ref="AP26:AP27"/>
    <mergeCell ref="AK26:AK27"/>
    <mergeCell ref="AK32:AK33"/>
    <mergeCell ref="AH37:AH38"/>
    <mergeCell ref="AI37:AI38"/>
    <mergeCell ref="AJ37:AJ38"/>
    <mergeCell ref="AL24:AL25"/>
    <mergeCell ref="A24:A25"/>
    <mergeCell ref="AG24:AG25"/>
    <mergeCell ref="AH24:AH25"/>
    <mergeCell ref="AI24:AI25"/>
    <mergeCell ref="AJ24:AJ25"/>
    <mergeCell ref="A22:A23"/>
    <mergeCell ref="AG22:AG23"/>
    <mergeCell ref="AH22:AH23"/>
    <mergeCell ref="AI22:AI23"/>
    <mergeCell ref="AJ22:AJ23"/>
    <mergeCell ref="AM24:AM25"/>
    <mergeCell ref="AN24:AN25"/>
    <mergeCell ref="AK19:AK20"/>
    <mergeCell ref="AL19:AL20"/>
    <mergeCell ref="AM19:AM20"/>
    <mergeCell ref="AN19:AN20"/>
    <mergeCell ref="AO19:AO20"/>
    <mergeCell ref="AP19:AP20"/>
    <mergeCell ref="AL17:AL18"/>
    <mergeCell ref="AM17:AM18"/>
    <mergeCell ref="AN17:AN18"/>
    <mergeCell ref="AO17:AO18"/>
    <mergeCell ref="AP17:AP18"/>
    <mergeCell ref="AK17:AK18"/>
    <mergeCell ref="AK22:AK23"/>
    <mergeCell ref="AK24:AK25"/>
    <mergeCell ref="A19:A20"/>
    <mergeCell ref="AG19:AG20"/>
    <mergeCell ref="AH19:AH20"/>
    <mergeCell ref="AI19:AI20"/>
    <mergeCell ref="AJ19:AJ20"/>
    <mergeCell ref="A17:A18"/>
    <mergeCell ref="AG17:AG18"/>
    <mergeCell ref="AH17:AH18"/>
    <mergeCell ref="AI17:AI18"/>
    <mergeCell ref="AJ17:AJ18"/>
    <mergeCell ref="BV13:BV14"/>
    <mergeCell ref="BW13:BW14"/>
    <mergeCell ref="BH13:BH14"/>
    <mergeCell ref="AW13:AW14"/>
    <mergeCell ref="AX13:AX14"/>
    <mergeCell ref="AY13:AY14"/>
    <mergeCell ref="AZ13:AZ14"/>
    <mergeCell ref="BA13:BA14"/>
    <mergeCell ref="BB13:BB14"/>
    <mergeCell ref="BF13:BF14"/>
    <mergeCell ref="BG13:BG14"/>
    <mergeCell ref="AK15:AK16"/>
    <mergeCell ref="AL15:AL16"/>
    <mergeCell ref="AM15:AM16"/>
    <mergeCell ref="AN15:AN16"/>
    <mergeCell ref="AO15:AO16"/>
    <mergeCell ref="AP15:AP16"/>
    <mergeCell ref="BU13:BU14"/>
    <mergeCell ref="AK13:AM13"/>
    <mergeCell ref="AN13:AP13"/>
    <mergeCell ref="AU13:AU14"/>
    <mergeCell ref="AV13:AV14"/>
    <mergeCell ref="AQ15:AQ16"/>
    <mergeCell ref="BX13:BX14"/>
    <mergeCell ref="T13:T14"/>
    <mergeCell ref="U13:U14"/>
    <mergeCell ref="BY13:BY14"/>
    <mergeCell ref="A15:A16"/>
    <mergeCell ref="AG15:AG16"/>
    <mergeCell ref="AH15:AH16"/>
    <mergeCell ref="AI15:AI16"/>
    <mergeCell ref="AJ15:AJ16"/>
    <mergeCell ref="BO13:BO14"/>
    <mergeCell ref="BP13:BP14"/>
    <mergeCell ref="BQ13:BQ14"/>
    <mergeCell ref="BR13:BR14"/>
    <mergeCell ref="BS13:BS14"/>
    <mergeCell ref="BT13:BT14"/>
    <mergeCell ref="BI13:BI14"/>
    <mergeCell ref="BJ13:BJ14"/>
    <mergeCell ref="BK13:BK14"/>
    <mergeCell ref="BL13:BL14"/>
    <mergeCell ref="BM13:BM14"/>
    <mergeCell ref="BN13:BN14"/>
    <mergeCell ref="BC13:BC14"/>
    <mergeCell ref="BD13:BD14"/>
    <mergeCell ref="BE13:BE14"/>
    <mergeCell ref="G13:G14"/>
    <mergeCell ref="AC5:AM5"/>
    <mergeCell ref="V13:V14"/>
    <mergeCell ref="Z13:Z14"/>
    <mergeCell ref="AA13:AA14"/>
    <mergeCell ref="AB13:AB14"/>
    <mergeCell ref="AC13:AC14"/>
    <mergeCell ref="AD13:AD14"/>
    <mergeCell ref="AE13:AE14"/>
    <mergeCell ref="Y13:Y14"/>
    <mergeCell ref="N13:N14"/>
    <mergeCell ref="O13:O14"/>
    <mergeCell ref="P13:P14"/>
    <mergeCell ref="Q13:Q14"/>
    <mergeCell ref="R13:R14"/>
    <mergeCell ref="S13:S14"/>
    <mergeCell ref="W13:W14"/>
    <mergeCell ref="X13:X14"/>
    <mergeCell ref="K8:AA8"/>
    <mergeCell ref="J11:AK11"/>
    <mergeCell ref="A2:J2"/>
    <mergeCell ref="K1:AD4"/>
    <mergeCell ref="CG13:CH13"/>
    <mergeCell ref="CI13:CJ13"/>
    <mergeCell ref="CK13:CL13"/>
    <mergeCell ref="J12:AD12"/>
    <mergeCell ref="A5:AA5"/>
    <mergeCell ref="AF13:AF14"/>
    <mergeCell ref="AG13:AJ13"/>
    <mergeCell ref="A7:AM7"/>
    <mergeCell ref="A6:AM6"/>
    <mergeCell ref="H13:H14"/>
    <mergeCell ref="I13:I14"/>
    <mergeCell ref="J13:J14"/>
    <mergeCell ref="K13:K14"/>
    <mergeCell ref="L13:L14"/>
    <mergeCell ref="M13:M14"/>
    <mergeCell ref="A9:AM9"/>
    <mergeCell ref="A13:A14"/>
    <mergeCell ref="B13:B14"/>
    <mergeCell ref="C13:C14"/>
    <mergeCell ref="D13:D14"/>
    <mergeCell ref="E13:E14"/>
    <mergeCell ref="F13:F14"/>
    <mergeCell ref="BZ37:BZ38"/>
    <mergeCell ref="BZ39:BZ40"/>
    <mergeCell ref="BZ41:BZ42"/>
    <mergeCell ref="BZ15:BZ16"/>
    <mergeCell ref="BZ17:BZ18"/>
    <mergeCell ref="BZ19:BZ20"/>
    <mergeCell ref="BZ22:BZ23"/>
    <mergeCell ref="BZ24:BZ25"/>
    <mergeCell ref="BZ26:BZ27"/>
    <mergeCell ref="BZ30:BZ31"/>
    <mergeCell ref="BZ32:BZ33"/>
    <mergeCell ref="BZ34:BZ35"/>
  </mergeCells>
  <conditionalFormatting sqref="B21:AF21 AF22 AF26 AF39 B28:AF29 B36:AF36 AE17:AF17">
    <cfRule type="cellIs" dxfId="1336" priority="1631" operator="equal">
      <formula>"В"</formula>
    </cfRule>
  </conditionalFormatting>
  <conditionalFormatting sqref="B21:AF21 AF22 AF26 AF39 B28:AF29 B36:AF36 B43:AF43 AE17:AF17">
    <cfRule type="cellIs" dxfId="1335" priority="1630" operator="equal">
      <formula>"ОТ"</formula>
    </cfRule>
  </conditionalFormatting>
  <conditionalFormatting sqref="AF34">
    <cfRule type="cellIs" dxfId="1334" priority="1609" operator="equal">
      <formula>"В"</formula>
    </cfRule>
  </conditionalFormatting>
  <conditionalFormatting sqref="AF34">
    <cfRule type="cellIs" dxfId="1333" priority="1608" operator="equal">
      <formula>"ОТ"</formula>
    </cfRule>
  </conditionalFormatting>
  <conditionalFormatting sqref="B16:AF16">
    <cfRule type="cellIs" dxfId="1332" priority="1607" operator="equal">
      <formula>"В"</formula>
    </cfRule>
  </conditionalFormatting>
  <conditionalFormatting sqref="B16:AF16">
    <cfRule type="cellIs" dxfId="1331" priority="1606" operator="equal">
      <formula>"ОТ"</formula>
    </cfRule>
  </conditionalFormatting>
  <conditionalFormatting sqref="N16:O16">
    <cfRule type="cellIs" dxfId="1330" priority="1599" operator="equal">
      <formula>"В"</formula>
    </cfRule>
  </conditionalFormatting>
  <conditionalFormatting sqref="N16:O16">
    <cfRule type="cellIs" dxfId="1329" priority="1598" operator="equal">
      <formula>"ОТ"</formula>
    </cfRule>
  </conditionalFormatting>
  <conditionalFormatting sqref="V16">
    <cfRule type="cellIs" dxfId="1328" priority="1597" operator="equal">
      <formula>"В"</formula>
    </cfRule>
  </conditionalFormatting>
  <conditionalFormatting sqref="V16">
    <cfRule type="cellIs" dxfId="1327" priority="1596" operator="equal">
      <formula>"ОТ"</formula>
    </cfRule>
  </conditionalFormatting>
  <conditionalFormatting sqref="AC16">
    <cfRule type="cellIs" dxfId="1326" priority="1595" operator="equal">
      <formula>"В"</formula>
    </cfRule>
  </conditionalFormatting>
  <conditionalFormatting sqref="AC16">
    <cfRule type="cellIs" dxfId="1325" priority="1594" operator="equal">
      <formula>"ОТ"</formula>
    </cfRule>
  </conditionalFormatting>
  <conditionalFormatting sqref="U16">
    <cfRule type="cellIs" dxfId="1324" priority="1538" operator="equal">
      <formula>"В"</formula>
    </cfRule>
  </conditionalFormatting>
  <conditionalFormatting sqref="U16">
    <cfRule type="cellIs" dxfId="1323" priority="1537" operator="equal">
      <formula>"ОТ"</formula>
    </cfRule>
  </conditionalFormatting>
  <conditionalFormatting sqref="AB16">
    <cfRule type="cellIs" dxfId="1322" priority="1536" operator="equal">
      <formula>"В"</formula>
    </cfRule>
  </conditionalFormatting>
  <conditionalFormatting sqref="AB16">
    <cfRule type="cellIs" dxfId="1321" priority="1535" operator="equal">
      <formula>"ОТ"</formula>
    </cfRule>
  </conditionalFormatting>
  <conditionalFormatting sqref="W16">
    <cfRule type="cellIs" dxfId="1320" priority="1534" operator="equal">
      <formula>"В"</formula>
    </cfRule>
  </conditionalFormatting>
  <conditionalFormatting sqref="W16">
    <cfRule type="cellIs" dxfId="1319" priority="1533" operator="equal">
      <formula>"ОТ"</formula>
    </cfRule>
  </conditionalFormatting>
  <conditionalFormatting sqref="AD16">
    <cfRule type="cellIs" dxfId="1318" priority="1532" operator="equal">
      <formula>"В"</formula>
    </cfRule>
  </conditionalFormatting>
  <conditionalFormatting sqref="AD16">
    <cfRule type="cellIs" dxfId="1317" priority="1531" operator="equal">
      <formula>"ОТ"</formula>
    </cfRule>
  </conditionalFormatting>
  <conditionalFormatting sqref="A7:AM7 J11 A11:F11">
    <cfRule type="expression" dxfId="1316" priority="1485">
      <formula>A7=""</formula>
    </cfRule>
  </conditionalFormatting>
  <conditionalFormatting sqref="K1">
    <cfRule type="expression" dxfId="1315" priority="1483">
      <formula>AND(K$1&lt;&gt;"")</formula>
    </cfRule>
  </conditionalFormatting>
  <conditionalFormatting sqref="B18:AF18">
    <cfRule type="cellIs" dxfId="1314" priority="934" operator="equal">
      <formula>"В"</formula>
    </cfRule>
  </conditionalFormatting>
  <conditionalFormatting sqref="B18:AF18">
    <cfRule type="cellIs" dxfId="1313" priority="933" operator="equal">
      <formula>"ОТ"</formula>
    </cfRule>
  </conditionalFormatting>
  <conditionalFormatting sqref="N18:O18">
    <cfRule type="cellIs" dxfId="1312" priority="932" operator="equal">
      <formula>"В"</formula>
    </cfRule>
  </conditionalFormatting>
  <conditionalFormatting sqref="N18:O18">
    <cfRule type="cellIs" dxfId="1311" priority="931" operator="equal">
      <formula>"ОТ"</formula>
    </cfRule>
  </conditionalFormatting>
  <conditionalFormatting sqref="V18">
    <cfRule type="cellIs" dxfId="1310" priority="930" operator="equal">
      <formula>"В"</formula>
    </cfRule>
  </conditionalFormatting>
  <conditionalFormatting sqref="V18">
    <cfRule type="cellIs" dxfId="1309" priority="929" operator="equal">
      <formula>"ОТ"</formula>
    </cfRule>
  </conditionalFormatting>
  <conditionalFormatting sqref="AC18">
    <cfRule type="cellIs" dxfId="1308" priority="928" operator="equal">
      <formula>"В"</formula>
    </cfRule>
  </conditionalFormatting>
  <conditionalFormatting sqref="AC18">
    <cfRule type="cellIs" dxfId="1307" priority="927" operator="equal">
      <formula>"ОТ"</formula>
    </cfRule>
  </conditionalFormatting>
  <conditionalFormatting sqref="U18">
    <cfRule type="cellIs" dxfId="1306" priority="926" operator="equal">
      <formula>"В"</formula>
    </cfRule>
  </conditionalFormatting>
  <conditionalFormatting sqref="U18">
    <cfRule type="cellIs" dxfId="1305" priority="925" operator="equal">
      <formula>"ОТ"</formula>
    </cfRule>
  </conditionalFormatting>
  <conditionalFormatting sqref="AB18">
    <cfRule type="cellIs" dxfId="1304" priority="924" operator="equal">
      <formula>"В"</formula>
    </cfRule>
  </conditionalFormatting>
  <conditionalFormatting sqref="AB18">
    <cfRule type="cellIs" dxfId="1303" priority="923" operator="equal">
      <formula>"ОТ"</formula>
    </cfRule>
  </conditionalFormatting>
  <conditionalFormatting sqref="W18">
    <cfRule type="cellIs" dxfId="1302" priority="922" operator="equal">
      <formula>"В"</formula>
    </cfRule>
  </conditionalFormatting>
  <conditionalFormatting sqref="W18">
    <cfRule type="cellIs" dxfId="1301" priority="921" operator="equal">
      <formula>"ОТ"</formula>
    </cfRule>
  </conditionalFormatting>
  <conditionalFormatting sqref="AD18">
    <cfRule type="cellIs" dxfId="1300" priority="920" operator="equal">
      <formula>"В"</formula>
    </cfRule>
  </conditionalFormatting>
  <conditionalFormatting sqref="AD18">
    <cfRule type="cellIs" dxfId="1299" priority="919" operator="equal">
      <formula>"ОТ"</formula>
    </cfRule>
  </conditionalFormatting>
  <conditionalFormatting sqref="B20:AF20">
    <cfRule type="cellIs" dxfId="1298" priority="917" operator="equal">
      <formula>"В"</formula>
    </cfRule>
  </conditionalFormatting>
  <conditionalFormatting sqref="B20:AF20">
    <cfRule type="cellIs" dxfId="1297" priority="916" operator="equal">
      <formula>"ОТ"</formula>
    </cfRule>
  </conditionalFormatting>
  <conditionalFormatting sqref="N20:O20">
    <cfRule type="cellIs" dxfId="1296" priority="915" operator="equal">
      <formula>"В"</formula>
    </cfRule>
  </conditionalFormatting>
  <conditionalFormatting sqref="N20:O20">
    <cfRule type="cellIs" dxfId="1295" priority="914" operator="equal">
      <formula>"ОТ"</formula>
    </cfRule>
  </conditionalFormatting>
  <conditionalFormatting sqref="V20">
    <cfRule type="cellIs" dxfId="1294" priority="913" operator="equal">
      <formula>"В"</formula>
    </cfRule>
  </conditionalFormatting>
  <conditionalFormatting sqref="V20">
    <cfRule type="cellIs" dxfId="1293" priority="912" operator="equal">
      <formula>"ОТ"</formula>
    </cfRule>
  </conditionalFormatting>
  <conditionalFormatting sqref="AC20">
    <cfRule type="cellIs" dxfId="1292" priority="911" operator="equal">
      <formula>"В"</formula>
    </cfRule>
  </conditionalFormatting>
  <conditionalFormatting sqref="AC20">
    <cfRule type="cellIs" dxfId="1291" priority="910" operator="equal">
      <formula>"ОТ"</formula>
    </cfRule>
  </conditionalFormatting>
  <conditionalFormatting sqref="U20">
    <cfRule type="cellIs" dxfId="1290" priority="909" operator="equal">
      <formula>"В"</formula>
    </cfRule>
  </conditionalFormatting>
  <conditionalFormatting sqref="U20">
    <cfRule type="cellIs" dxfId="1289" priority="908" operator="equal">
      <formula>"ОТ"</formula>
    </cfRule>
  </conditionalFormatting>
  <conditionalFormatting sqref="AB20">
    <cfRule type="cellIs" dxfId="1288" priority="907" operator="equal">
      <formula>"В"</formula>
    </cfRule>
  </conditionalFormatting>
  <conditionalFormatting sqref="AB20">
    <cfRule type="cellIs" dxfId="1287" priority="906" operator="equal">
      <formula>"ОТ"</formula>
    </cfRule>
  </conditionalFormatting>
  <conditionalFormatting sqref="W20">
    <cfRule type="cellIs" dxfId="1286" priority="905" operator="equal">
      <formula>"В"</formula>
    </cfRule>
  </conditionalFormatting>
  <conditionalFormatting sqref="W20">
    <cfRule type="cellIs" dxfId="1285" priority="904" operator="equal">
      <formula>"ОТ"</formula>
    </cfRule>
  </conditionalFormatting>
  <conditionalFormatting sqref="AD20">
    <cfRule type="cellIs" dxfId="1284" priority="903" operator="equal">
      <formula>"В"</formula>
    </cfRule>
  </conditionalFormatting>
  <conditionalFormatting sqref="AD20">
    <cfRule type="cellIs" dxfId="1283" priority="902" operator="equal">
      <formula>"ОТ"</formula>
    </cfRule>
  </conditionalFormatting>
  <conditionalFormatting sqref="B23:AF23">
    <cfRule type="cellIs" dxfId="1282" priority="900" operator="equal">
      <formula>"В"</formula>
    </cfRule>
  </conditionalFormatting>
  <conditionalFormatting sqref="B23:AF23">
    <cfRule type="cellIs" dxfId="1281" priority="899" operator="equal">
      <formula>"ОТ"</formula>
    </cfRule>
  </conditionalFormatting>
  <conditionalFormatting sqref="N23:O23">
    <cfRule type="cellIs" dxfId="1280" priority="898" operator="equal">
      <formula>"В"</formula>
    </cfRule>
  </conditionalFormatting>
  <conditionalFormatting sqref="N23:O23">
    <cfRule type="cellIs" dxfId="1279" priority="897" operator="equal">
      <formula>"ОТ"</formula>
    </cfRule>
  </conditionalFormatting>
  <conditionalFormatting sqref="V23">
    <cfRule type="cellIs" dxfId="1278" priority="896" operator="equal">
      <formula>"В"</formula>
    </cfRule>
  </conditionalFormatting>
  <conditionalFormatting sqref="V23">
    <cfRule type="cellIs" dxfId="1277" priority="895" operator="equal">
      <formula>"ОТ"</formula>
    </cfRule>
  </conditionalFormatting>
  <conditionalFormatting sqref="AC23">
    <cfRule type="cellIs" dxfId="1276" priority="894" operator="equal">
      <formula>"В"</formula>
    </cfRule>
  </conditionalFormatting>
  <conditionalFormatting sqref="AC23">
    <cfRule type="cellIs" dxfId="1275" priority="893" operator="equal">
      <formula>"ОТ"</formula>
    </cfRule>
  </conditionalFormatting>
  <conditionalFormatting sqref="U23">
    <cfRule type="cellIs" dxfId="1274" priority="892" operator="equal">
      <formula>"В"</formula>
    </cfRule>
  </conditionalFormatting>
  <conditionalFormatting sqref="U23">
    <cfRule type="cellIs" dxfId="1273" priority="891" operator="equal">
      <formula>"ОТ"</formula>
    </cfRule>
  </conditionalFormatting>
  <conditionalFormatting sqref="AB23">
    <cfRule type="cellIs" dxfId="1272" priority="890" operator="equal">
      <formula>"В"</formula>
    </cfRule>
  </conditionalFormatting>
  <conditionalFormatting sqref="AB23">
    <cfRule type="cellIs" dxfId="1271" priority="889" operator="equal">
      <formula>"ОТ"</formula>
    </cfRule>
  </conditionalFormatting>
  <conditionalFormatting sqref="W23">
    <cfRule type="cellIs" dxfId="1270" priority="888" operator="equal">
      <formula>"В"</formula>
    </cfRule>
  </conditionalFormatting>
  <conditionalFormatting sqref="W23">
    <cfRule type="cellIs" dxfId="1269" priority="887" operator="equal">
      <formula>"ОТ"</formula>
    </cfRule>
  </conditionalFormatting>
  <conditionalFormatting sqref="AD23">
    <cfRule type="cellIs" dxfId="1268" priority="886" operator="equal">
      <formula>"В"</formula>
    </cfRule>
  </conditionalFormatting>
  <conditionalFormatting sqref="AD23">
    <cfRule type="cellIs" dxfId="1267" priority="885" operator="equal">
      <formula>"ОТ"</formula>
    </cfRule>
  </conditionalFormatting>
  <conditionalFormatting sqref="B25:AF25">
    <cfRule type="cellIs" dxfId="1266" priority="883" operator="equal">
      <formula>"В"</formula>
    </cfRule>
  </conditionalFormatting>
  <conditionalFormatting sqref="B25:AF25">
    <cfRule type="cellIs" dxfId="1265" priority="882" operator="equal">
      <formula>"ОТ"</formula>
    </cfRule>
  </conditionalFormatting>
  <conditionalFormatting sqref="N25:O25">
    <cfRule type="cellIs" dxfId="1264" priority="881" operator="equal">
      <formula>"В"</formula>
    </cfRule>
  </conditionalFormatting>
  <conditionalFormatting sqref="N25:O25">
    <cfRule type="cellIs" dxfId="1263" priority="880" operator="equal">
      <formula>"ОТ"</formula>
    </cfRule>
  </conditionalFormatting>
  <conditionalFormatting sqref="V25">
    <cfRule type="cellIs" dxfId="1262" priority="879" operator="equal">
      <formula>"В"</formula>
    </cfRule>
  </conditionalFormatting>
  <conditionalFormatting sqref="V25">
    <cfRule type="cellIs" dxfId="1261" priority="878" operator="equal">
      <formula>"ОТ"</formula>
    </cfRule>
  </conditionalFormatting>
  <conditionalFormatting sqref="AC25">
    <cfRule type="cellIs" dxfId="1260" priority="877" operator="equal">
      <formula>"В"</formula>
    </cfRule>
  </conditionalFormatting>
  <conditionalFormatting sqref="AC25">
    <cfRule type="cellIs" dxfId="1259" priority="876" operator="equal">
      <formula>"ОТ"</formula>
    </cfRule>
  </conditionalFormatting>
  <conditionalFormatting sqref="U25">
    <cfRule type="cellIs" dxfId="1258" priority="875" operator="equal">
      <formula>"В"</formula>
    </cfRule>
  </conditionalFormatting>
  <conditionalFormatting sqref="U25">
    <cfRule type="cellIs" dxfId="1257" priority="874" operator="equal">
      <formula>"ОТ"</formula>
    </cfRule>
  </conditionalFormatting>
  <conditionalFormatting sqref="AB25">
    <cfRule type="cellIs" dxfId="1256" priority="873" operator="equal">
      <formula>"В"</formula>
    </cfRule>
  </conditionalFormatting>
  <conditionalFormatting sqref="AB25">
    <cfRule type="cellIs" dxfId="1255" priority="872" operator="equal">
      <formula>"ОТ"</formula>
    </cfRule>
  </conditionalFormatting>
  <conditionalFormatting sqref="W25">
    <cfRule type="cellIs" dxfId="1254" priority="871" operator="equal">
      <formula>"В"</formula>
    </cfRule>
  </conditionalFormatting>
  <conditionalFormatting sqref="W25">
    <cfRule type="cellIs" dxfId="1253" priority="870" operator="equal">
      <formula>"ОТ"</formula>
    </cfRule>
  </conditionalFormatting>
  <conditionalFormatting sqref="AD25">
    <cfRule type="cellIs" dxfId="1252" priority="869" operator="equal">
      <formula>"В"</formula>
    </cfRule>
  </conditionalFormatting>
  <conditionalFormatting sqref="AD25">
    <cfRule type="cellIs" dxfId="1251" priority="868" operator="equal">
      <formula>"ОТ"</formula>
    </cfRule>
  </conditionalFormatting>
  <conditionalFormatting sqref="B27:AF27">
    <cfRule type="cellIs" dxfId="1250" priority="866" operator="equal">
      <formula>"В"</formula>
    </cfRule>
  </conditionalFormatting>
  <conditionalFormatting sqref="B27:AF27">
    <cfRule type="cellIs" dxfId="1249" priority="865" operator="equal">
      <formula>"ОТ"</formula>
    </cfRule>
  </conditionalFormatting>
  <conditionalFormatting sqref="N27:O27">
    <cfRule type="cellIs" dxfId="1248" priority="864" operator="equal">
      <formula>"В"</formula>
    </cfRule>
  </conditionalFormatting>
  <conditionalFormatting sqref="N27:O27">
    <cfRule type="cellIs" dxfId="1247" priority="863" operator="equal">
      <formula>"ОТ"</formula>
    </cfRule>
  </conditionalFormatting>
  <conditionalFormatting sqref="V27">
    <cfRule type="cellIs" dxfId="1246" priority="862" operator="equal">
      <formula>"В"</formula>
    </cfRule>
  </conditionalFormatting>
  <conditionalFormatting sqref="V27">
    <cfRule type="cellIs" dxfId="1245" priority="861" operator="equal">
      <formula>"ОТ"</formula>
    </cfRule>
  </conditionalFormatting>
  <conditionalFormatting sqref="AC27">
    <cfRule type="cellIs" dxfId="1244" priority="860" operator="equal">
      <formula>"В"</formula>
    </cfRule>
  </conditionalFormatting>
  <conditionalFormatting sqref="AC27">
    <cfRule type="cellIs" dxfId="1243" priority="859" operator="equal">
      <formula>"ОТ"</formula>
    </cfRule>
  </conditionalFormatting>
  <conditionalFormatting sqref="U27">
    <cfRule type="cellIs" dxfId="1242" priority="858" operator="equal">
      <formula>"В"</formula>
    </cfRule>
  </conditionalFormatting>
  <conditionalFormatting sqref="U27">
    <cfRule type="cellIs" dxfId="1241" priority="857" operator="equal">
      <formula>"ОТ"</formula>
    </cfRule>
  </conditionalFormatting>
  <conditionalFormatting sqref="AB27">
    <cfRule type="cellIs" dxfId="1240" priority="856" operator="equal">
      <formula>"В"</formula>
    </cfRule>
  </conditionalFormatting>
  <conditionalFormatting sqref="AB27">
    <cfRule type="cellIs" dxfId="1239" priority="855" operator="equal">
      <formula>"ОТ"</formula>
    </cfRule>
  </conditionalFormatting>
  <conditionalFormatting sqref="W27">
    <cfRule type="cellIs" dxfId="1238" priority="854" operator="equal">
      <formula>"В"</formula>
    </cfRule>
  </conditionalFormatting>
  <conditionalFormatting sqref="W27">
    <cfRule type="cellIs" dxfId="1237" priority="853" operator="equal">
      <formula>"ОТ"</formula>
    </cfRule>
  </conditionalFormatting>
  <conditionalFormatting sqref="AD27">
    <cfRule type="cellIs" dxfId="1236" priority="852" operator="equal">
      <formula>"В"</formula>
    </cfRule>
  </conditionalFormatting>
  <conditionalFormatting sqref="AD27">
    <cfRule type="cellIs" dxfId="1235" priority="851" operator="equal">
      <formula>"ОТ"</formula>
    </cfRule>
  </conditionalFormatting>
  <conditionalFormatting sqref="B31:AF31">
    <cfRule type="cellIs" dxfId="1234" priority="849" operator="equal">
      <formula>"В"</formula>
    </cfRule>
  </conditionalFormatting>
  <conditionalFormatting sqref="B31:AF31">
    <cfRule type="cellIs" dxfId="1233" priority="848" operator="equal">
      <formula>"ОТ"</formula>
    </cfRule>
  </conditionalFormatting>
  <conditionalFormatting sqref="N31:O31">
    <cfRule type="cellIs" dxfId="1232" priority="847" operator="equal">
      <formula>"В"</formula>
    </cfRule>
  </conditionalFormatting>
  <conditionalFormatting sqref="N31:O31">
    <cfRule type="cellIs" dxfId="1231" priority="846" operator="equal">
      <formula>"ОТ"</formula>
    </cfRule>
  </conditionalFormatting>
  <conditionalFormatting sqref="V31">
    <cfRule type="cellIs" dxfId="1230" priority="845" operator="equal">
      <formula>"В"</formula>
    </cfRule>
  </conditionalFormatting>
  <conditionalFormatting sqref="V31">
    <cfRule type="cellIs" dxfId="1229" priority="844" operator="equal">
      <formula>"ОТ"</formula>
    </cfRule>
  </conditionalFormatting>
  <conditionalFormatting sqref="AC31">
    <cfRule type="cellIs" dxfId="1228" priority="843" operator="equal">
      <formula>"В"</formula>
    </cfRule>
  </conditionalFormatting>
  <conditionalFormatting sqref="AC31">
    <cfRule type="cellIs" dxfId="1227" priority="842" operator="equal">
      <formula>"ОТ"</formula>
    </cfRule>
  </conditionalFormatting>
  <conditionalFormatting sqref="U31">
    <cfRule type="cellIs" dxfId="1226" priority="841" operator="equal">
      <formula>"В"</formula>
    </cfRule>
  </conditionalFormatting>
  <conditionalFormatting sqref="U31">
    <cfRule type="cellIs" dxfId="1225" priority="840" operator="equal">
      <formula>"ОТ"</formula>
    </cfRule>
  </conditionalFormatting>
  <conditionalFormatting sqref="AB31">
    <cfRule type="cellIs" dxfId="1224" priority="839" operator="equal">
      <formula>"В"</formula>
    </cfRule>
  </conditionalFormatting>
  <conditionalFormatting sqref="AB31">
    <cfRule type="cellIs" dxfId="1223" priority="838" operator="equal">
      <formula>"ОТ"</formula>
    </cfRule>
  </conditionalFormatting>
  <conditionalFormatting sqref="W31">
    <cfRule type="cellIs" dxfId="1222" priority="837" operator="equal">
      <formula>"В"</formula>
    </cfRule>
  </conditionalFormatting>
  <conditionalFormatting sqref="W31">
    <cfRule type="cellIs" dxfId="1221" priority="836" operator="equal">
      <formula>"ОТ"</formula>
    </cfRule>
  </conditionalFormatting>
  <conditionalFormatting sqref="AD31">
    <cfRule type="cellIs" dxfId="1220" priority="835" operator="equal">
      <formula>"В"</formula>
    </cfRule>
  </conditionalFormatting>
  <conditionalFormatting sqref="AD31">
    <cfRule type="cellIs" dxfId="1219" priority="834" operator="equal">
      <formula>"ОТ"</formula>
    </cfRule>
  </conditionalFormatting>
  <conditionalFormatting sqref="B33:AF33">
    <cfRule type="cellIs" dxfId="1218" priority="832" operator="equal">
      <formula>"В"</formula>
    </cfRule>
  </conditionalFormatting>
  <conditionalFormatting sqref="B33:AF33">
    <cfRule type="cellIs" dxfId="1217" priority="831" operator="equal">
      <formula>"ОТ"</formula>
    </cfRule>
  </conditionalFormatting>
  <conditionalFormatting sqref="N33:O33">
    <cfRule type="cellIs" dxfId="1216" priority="830" operator="equal">
      <formula>"В"</formula>
    </cfRule>
  </conditionalFormatting>
  <conditionalFormatting sqref="N33:O33">
    <cfRule type="cellIs" dxfId="1215" priority="829" operator="equal">
      <formula>"ОТ"</formula>
    </cfRule>
  </conditionalFormatting>
  <conditionalFormatting sqref="V33">
    <cfRule type="cellIs" dxfId="1214" priority="828" operator="equal">
      <formula>"В"</formula>
    </cfRule>
  </conditionalFormatting>
  <conditionalFormatting sqref="V33">
    <cfRule type="cellIs" dxfId="1213" priority="827" operator="equal">
      <formula>"ОТ"</formula>
    </cfRule>
  </conditionalFormatting>
  <conditionalFormatting sqref="AC33">
    <cfRule type="cellIs" dxfId="1212" priority="826" operator="equal">
      <formula>"В"</formula>
    </cfRule>
  </conditionalFormatting>
  <conditionalFormatting sqref="AC33">
    <cfRule type="cellIs" dxfId="1211" priority="825" operator="equal">
      <formula>"ОТ"</formula>
    </cfRule>
  </conditionalFormatting>
  <conditionalFormatting sqref="U33">
    <cfRule type="cellIs" dxfId="1210" priority="824" operator="equal">
      <formula>"В"</formula>
    </cfRule>
  </conditionalFormatting>
  <conditionalFormatting sqref="U33">
    <cfRule type="cellIs" dxfId="1209" priority="823" operator="equal">
      <formula>"ОТ"</formula>
    </cfRule>
  </conditionalFormatting>
  <conditionalFormatting sqref="AB33">
    <cfRule type="cellIs" dxfId="1208" priority="822" operator="equal">
      <formula>"В"</formula>
    </cfRule>
  </conditionalFormatting>
  <conditionalFormatting sqref="AB33">
    <cfRule type="cellIs" dxfId="1207" priority="821" operator="equal">
      <formula>"ОТ"</formula>
    </cfRule>
  </conditionalFormatting>
  <conditionalFormatting sqref="W33">
    <cfRule type="cellIs" dxfId="1206" priority="820" operator="equal">
      <formula>"В"</formula>
    </cfRule>
  </conditionalFormatting>
  <conditionalFormatting sqref="W33">
    <cfRule type="cellIs" dxfId="1205" priority="819" operator="equal">
      <formula>"ОТ"</formula>
    </cfRule>
  </conditionalFormatting>
  <conditionalFormatting sqref="AD33">
    <cfRule type="cellIs" dxfId="1204" priority="818" operator="equal">
      <formula>"В"</formula>
    </cfRule>
  </conditionalFormatting>
  <conditionalFormatting sqref="AD33">
    <cfRule type="cellIs" dxfId="1203" priority="817" operator="equal">
      <formula>"ОТ"</formula>
    </cfRule>
  </conditionalFormatting>
  <conditionalFormatting sqref="B35:AF35">
    <cfRule type="cellIs" dxfId="1202" priority="815" operator="equal">
      <formula>"В"</formula>
    </cfRule>
  </conditionalFormatting>
  <conditionalFormatting sqref="B35:AF35">
    <cfRule type="cellIs" dxfId="1201" priority="814" operator="equal">
      <formula>"ОТ"</formula>
    </cfRule>
  </conditionalFormatting>
  <conditionalFormatting sqref="N35:O35">
    <cfRule type="cellIs" dxfId="1200" priority="813" operator="equal">
      <formula>"В"</formula>
    </cfRule>
  </conditionalFormatting>
  <conditionalFormatting sqref="N35:O35">
    <cfRule type="cellIs" dxfId="1199" priority="812" operator="equal">
      <formula>"ОТ"</formula>
    </cfRule>
  </conditionalFormatting>
  <conditionalFormatting sqref="V35">
    <cfRule type="cellIs" dxfId="1198" priority="811" operator="equal">
      <formula>"В"</formula>
    </cfRule>
  </conditionalFormatting>
  <conditionalFormatting sqref="V35">
    <cfRule type="cellIs" dxfId="1197" priority="810" operator="equal">
      <formula>"ОТ"</formula>
    </cfRule>
  </conditionalFormatting>
  <conditionalFormatting sqref="AC35">
    <cfRule type="cellIs" dxfId="1196" priority="809" operator="equal">
      <formula>"В"</formula>
    </cfRule>
  </conditionalFormatting>
  <conditionalFormatting sqref="AC35">
    <cfRule type="cellIs" dxfId="1195" priority="808" operator="equal">
      <formula>"ОТ"</formula>
    </cfRule>
  </conditionalFormatting>
  <conditionalFormatting sqref="U35">
    <cfRule type="cellIs" dxfId="1194" priority="807" operator="equal">
      <formula>"В"</formula>
    </cfRule>
  </conditionalFormatting>
  <conditionalFormatting sqref="U35">
    <cfRule type="cellIs" dxfId="1193" priority="806" operator="equal">
      <formula>"ОТ"</formula>
    </cfRule>
  </conditionalFormatting>
  <conditionalFormatting sqref="AB35">
    <cfRule type="cellIs" dxfId="1192" priority="805" operator="equal">
      <formula>"В"</formula>
    </cfRule>
  </conditionalFormatting>
  <conditionalFormatting sqref="AB35">
    <cfRule type="cellIs" dxfId="1191" priority="804" operator="equal">
      <formula>"ОТ"</formula>
    </cfRule>
  </conditionalFormatting>
  <conditionalFormatting sqref="W35">
    <cfRule type="cellIs" dxfId="1190" priority="803" operator="equal">
      <formula>"В"</formula>
    </cfRule>
  </conditionalFormatting>
  <conditionalFormatting sqref="W35">
    <cfRule type="cellIs" dxfId="1189" priority="802" operator="equal">
      <formula>"ОТ"</formula>
    </cfRule>
  </conditionalFormatting>
  <conditionalFormatting sqref="AD35">
    <cfRule type="cellIs" dxfId="1188" priority="801" operator="equal">
      <formula>"В"</formula>
    </cfRule>
  </conditionalFormatting>
  <conditionalFormatting sqref="AD35">
    <cfRule type="cellIs" dxfId="1187" priority="800" operator="equal">
      <formula>"ОТ"</formula>
    </cfRule>
  </conditionalFormatting>
  <conditionalFormatting sqref="B38:AF38">
    <cfRule type="cellIs" dxfId="1186" priority="798" operator="equal">
      <formula>"В"</formula>
    </cfRule>
  </conditionalFormatting>
  <conditionalFormatting sqref="B38:AF38">
    <cfRule type="cellIs" dxfId="1185" priority="797" operator="equal">
      <formula>"ОТ"</formula>
    </cfRule>
  </conditionalFormatting>
  <conditionalFormatting sqref="N38:O38">
    <cfRule type="cellIs" dxfId="1184" priority="796" operator="equal">
      <formula>"В"</formula>
    </cfRule>
  </conditionalFormatting>
  <conditionalFormatting sqref="N38:O38">
    <cfRule type="cellIs" dxfId="1183" priority="795" operator="equal">
      <formula>"ОТ"</formula>
    </cfRule>
  </conditionalFormatting>
  <conditionalFormatting sqref="V38">
    <cfRule type="cellIs" dxfId="1182" priority="794" operator="equal">
      <formula>"В"</formula>
    </cfRule>
  </conditionalFormatting>
  <conditionalFormatting sqref="V38">
    <cfRule type="cellIs" dxfId="1181" priority="793" operator="equal">
      <formula>"ОТ"</formula>
    </cfRule>
  </conditionalFormatting>
  <conditionalFormatting sqref="AC38">
    <cfRule type="cellIs" dxfId="1180" priority="792" operator="equal">
      <formula>"В"</formula>
    </cfRule>
  </conditionalFormatting>
  <conditionalFormatting sqref="AC38">
    <cfRule type="cellIs" dxfId="1179" priority="791" operator="equal">
      <formula>"ОТ"</formula>
    </cfRule>
  </conditionalFormatting>
  <conditionalFormatting sqref="U38">
    <cfRule type="cellIs" dxfId="1178" priority="790" operator="equal">
      <formula>"В"</formula>
    </cfRule>
  </conditionalFormatting>
  <conditionalFormatting sqref="U38">
    <cfRule type="cellIs" dxfId="1177" priority="789" operator="equal">
      <formula>"ОТ"</formula>
    </cfRule>
  </conditionalFormatting>
  <conditionalFormatting sqref="AB38">
    <cfRule type="cellIs" dxfId="1176" priority="788" operator="equal">
      <formula>"В"</formula>
    </cfRule>
  </conditionalFormatting>
  <conditionalFormatting sqref="AB38">
    <cfRule type="cellIs" dxfId="1175" priority="787" operator="equal">
      <formula>"ОТ"</formula>
    </cfRule>
  </conditionalFormatting>
  <conditionalFormatting sqref="W38">
    <cfRule type="cellIs" dxfId="1174" priority="786" operator="equal">
      <formula>"В"</formula>
    </cfRule>
  </conditionalFormatting>
  <conditionalFormatting sqref="W38">
    <cfRule type="cellIs" dxfId="1173" priority="785" operator="equal">
      <formula>"ОТ"</formula>
    </cfRule>
  </conditionalFormatting>
  <conditionalFormatting sqref="AD38">
    <cfRule type="cellIs" dxfId="1172" priority="784" operator="equal">
      <formula>"В"</formula>
    </cfRule>
  </conditionalFormatting>
  <conditionalFormatting sqref="AD38">
    <cfRule type="cellIs" dxfId="1171" priority="783" operator="equal">
      <formula>"ОТ"</formula>
    </cfRule>
  </conditionalFormatting>
  <conditionalFormatting sqref="B40:AF40">
    <cfRule type="cellIs" dxfId="1170" priority="781" operator="equal">
      <formula>"В"</formula>
    </cfRule>
  </conditionalFormatting>
  <conditionalFormatting sqref="B40:AF40">
    <cfRule type="cellIs" dxfId="1169" priority="780" operator="equal">
      <formula>"ОТ"</formula>
    </cfRule>
  </conditionalFormatting>
  <conditionalFormatting sqref="N40:O40">
    <cfRule type="cellIs" dxfId="1168" priority="779" operator="equal">
      <formula>"В"</formula>
    </cfRule>
  </conditionalFormatting>
  <conditionalFormatting sqref="N40:O40">
    <cfRule type="cellIs" dxfId="1167" priority="778" operator="equal">
      <formula>"ОТ"</formula>
    </cfRule>
  </conditionalFormatting>
  <conditionalFormatting sqref="V40">
    <cfRule type="cellIs" dxfId="1166" priority="777" operator="equal">
      <formula>"В"</formula>
    </cfRule>
  </conditionalFormatting>
  <conditionalFormatting sqref="V40">
    <cfRule type="cellIs" dxfId="1165" priority="776" operator="equal">
      <formula>"ОТ"</formula>
    </cfRule>
  </conditionalFormatting>
  <conditionalFormatting sqref="AC40">
    <cfRule type="cellIs" dxfId="1164" priority="775" operator="equal">
      <formula>"В"</formula>
    </cfRule>
  </conditionalFormatting>
  <conditionalFormatting sqref="AC40">
    <cfRule type="cellIs" dxfId="1163" priority="774" operator="equal">
      <formula>"ОТ"</formula>
    </cfRule>
  </conditionalFormatting>
  <conditionalFormatting sqref="U40">
    <cfRule type="cellIs" dxfId="1162" priority="773" operator="equal">
      <formula>"В"</formula>
    </cfRule>
  </conditionalFormatting>
  <conditionalFormatting sqref="U40">
    <cfRule type="cellIs" dxfId="1161" priority="772" operator="equal">
      <formula>"ОТ"</formula>
    </cfRule>
  </conditionalFormatting>
  <conditionalFormatting sqref="AB40">
    <cfRule type="cellIs" dxfId="1160" priority="771" operator="equal">
      <formula>"В"</formula>
    </cfRule>
  </conditionalFormatting>
  <conditionalFormatting sqref="AB40">
    <cfRule type="cellIs" dxfId="1159" priority="770" operator="equal">
      <formula>"ОТ"</formula>
    </cfRule>
  </conditionalFormatting>
  <conditionalFormatting sqref="W40">
    <cfRule type="cellIs" dxfId="1158" priority="769" operator="equal">
      <formula>"В"</formula>
    </cfRule>
  </conditionalFormatting>
  <conditionalFormatting sqref="W40">
    <cfRule type="cellIs" dxfId="1157" priority="768" operator="equal">
      <formula>"ОТ"</formula>
    </cfRule>
  </conditionalFormatting>
  <conditionalFormatting sqref="AD40">
    <cfRule type="cellIs" dxfId="1156" priority="767" operator="equal">
      <formula>"В"</formula>
    </cfRule>
  </conditionalFormatting>
  <conditionalFormatting sqref="AD40">
    <cfRule type="cellIs" dxfId="1155" priority="766" operator="equal">
      <formula>"ОТ"</formula>
    </cfRule>
  </conditionalFormatting>
  <conditionalFormatting sqref="B42:AF42">
    <cfRule type="cellIs" dxfId="1154" priority="764" operator="equal">
      <formula>"В"</formula>
    </cfRule>
  </conditionalFormatting>
  <conditionalFormatting sqref="B42:AF42">
    <cfRule type="cellIs" dxfId="1153" priority="763" operator="equal">
      <formula>"ОТ"</formula>
    </cfRule>
  </conditionalFormatting>
  <conditionalFormatting sqref="N42:O42">
    <cfRule type="cellIs" dxfId="1152" priority="762" operator="equal">
      <formula>"В"</formula>
    </cfRule>
  </conditionalFormatting>
  <conditionalFormatting sqref="N42:O42">
    <cfRule type="cellIs" dxfId="1151" priority="761" operator="equal">
      <formula>"ОТ"</formula>
    </cfRule>
  </conditionalFormatting>
  <conditionalFormatting sqref="V42">
    <cfRule type="cellIs" dxfId="1150" priority="760" operator="equal">
      <formula>"В"</formula>
    </cfRule>
  </conditionalFormatting>
  <conditionalFormatting sqref="V42">
    <cfRule type="cellIs" dxfId="1149" priority="759" operator="equal">
      <formula>"ОТ"</formula>
    </cfRule>
  </conditionalFormatting>
  <conditionalFormatting sqref="AC42">
    <cfRule type="cellIs" dxfId="1148" priority="758" operator="equal">
      <formula>"В"</formula>
    </cfRule>
  </conditionalFormatting>
  <conditionalFormatting sqref="AC42">
    <cfRule type="cellIs" dxfId="1147" priority="757" operator="equal">
      <formula>"ОТ"</formula>
    </cfRule>
  </conditionalFormatting>
  <conditionalFormatting sqref="U42">
    <cfRule type="cellIs" dxfId="1146" priority="756" operator="equal">
      <formula>"В"</formula>
    </cfRule>
  </conditionalFormatting>
  <conditionalFormatting sqref="U42">
    <cfRule type="cellIs" dxfId="1145" priority="755" operator="equal">
      <formula>"ОТ"</formula>
    </cfRule>
  </conditionalFormatting>
  <conditionalFormatting sqref="AB42">
    <cfRule type="cellIs" dxfId="1144" priority="754" operator="equal">
      <formula>"В"</formula>
    </cfRule>
  </conditionalFormatting>
  <conditionalFormatting sqref="AB42">
    <cfRule type="cellIs" dxfId="1143" priority="753" operator="equal">
      <formula>"ОТ"</formula>
    </cfRule>
  </conditionalFormatting>
  <conditionalFormatting sqref="W42">
    <cfRule type="cellIs" dxfId="1142" priority="752" operator="equal">
      <formula>"В"</formula>
    </cfRule>
  </conditionalFormatting>
  <conditionalFormatting sqref="W42">
    <cfRule type="cellIs" dxfId="1141" priority="751" operator="equal">
      <formula>"ОТ"</formula>
    </cfRule>
  </conditionalFormatting>
  <conditionalFormatting sqref="AD42">
    <cfRule type="cellIs" dxfId="1140" priority="750" operator="equal">
      <formula>"В"</formula>
    </cfRule>
  </conditionalFormatting>
  <conditionalFormatting sqref="AD42">
    <cfRule type="cellIs" dxfId="1139" priority="749" operator="equal">
      <formula>"ОТ"</formula>
    </cfRule>
  </conditionalFormatting>
  <conditionalFormatting sqref="AF26 AF34 AF39 AF22 AE17:AF17">
    <cfRule type="expression" dxfId="1138" priority="747">
      <formula>AND($AM$1="Праздники",AE18="ПР")</formula>
    </cfRule>
  </conditionalFormatting>
  <conditionalFormatting sqref="AE17:AF17">
    <cfRule type="expression" dxfId="1137" priority="746">
      <formula>AND(AE17&lt;&gt;AD17,$AM$1="переходы")</formula>
    </cfRule>
  </conditionalFormatting>
  <conditionalFormatting sqref="AE17:AF17">
    <cfRule type="cellIs" dxfId="1136" priority="670" operator="equal">
      <formula>"В"</formula>
    </cfRule>
  </conditionalFormatting>
  <conditionalFormatting sqref="AE17:AF17">
    <cfRule type="cellIs" dxfId="1135" priority="669" operator="equal">
      <formula>"ОТ"</formula>
    </cfRule>
  </conditionalFormatting>
  <conditionalFormatting sqref="AE17:AF17">
    <cfRule type="cellIs" dxfId="1134" priority="661" operator="equal">
      <formula>"В"</formula>
    </cfRule>
  </conditionalFormatting>
  <conditionalFormatting sqref="AE17:AF17">
    <cfRule type="cellIs" dxfId="1133" priority="660" operator="equal">
      <formula>"ОТ"</formula>
    </cfRule>
  </conditionalFormatting>
  <conditionalFormatting sqref="Y15:AF15">
    <cfRule type="cellIs" dxfId="1132" priority="647" operator="equal">
      <formula>"В"</formula>
    </cfRule>
  </conditionalFormatting>
  <conditionalFormatting sqref="Y15:AF15">
    <cfRule type="cellIs" dxfId="1131" priority="646" operator="equal">
      <formula>"ОТ"</formula>
    </cfRule>
  </conditionalFormatting>
  <conditionalFormatting sqref="AD15:AE15">
    <cfRule type="cellIs" dxfId="1130" priority="645" operator="equal">
      <formula>"В"</formula>
    </cfRule>
  </conditionalFormatting>
  <conditionalFormatting sqref="AD15:AE15">
    <cfRule type="cellIs" dxfId="1129" priority="644" operator="equal">
      <formula>"ОТ"</formula>
    </cfRule>
  </conditionalFormatting>
  <conditionalFormatting sqref="Y15:AF15">
    <cfRule type="cellIs" dxfId="1128" priority="643" operator="equal">
      <formula>"В"</formula>
    </cfRule>
  </conditionalFormatting>
  <conditionalFormatting sqref="Y15:AF15">
    <cfRule type="cellIs" dxfId="1127" priority="642" operator="equal">
      <formula>"ОТ"</formula>
    </cfRule>
  </conditionalFormatting>
  <conditionalFormatting sqref="Y15:AF15">
    <cfRule type="cellIs" dxfId="1126" priority="637" operator="equal">
      <formula>"В"</formula>
    </cfRule>
  </conditionalFormatting>
  <conditionalFormatting sqref="Y15:AF15">
    <cfRule type="cellIs" dxfId="1125" priority="636" operator="equal">
      <formula>"ОТ"</formula>
    </cfRule>
  </conditionalFormatting>
  <conditionalFormatting sqref="AA15">
    <cfRule type="cellIs" dxfId="1124" priority="635" operator="equal">
      <formula>"В"</formula>
    </cfRule>
  </conditionalFormatting>
  <conditionalFormatting sqref="AA15">
    <cfRule type="cellIs" dxfId="1123" priority="634" operator="equal">
      <formula>"ОТ"</formula>
    </cfRule>
  </conditionalFormatting>
  <conditionalFormatting sqref="AA15">
    <cfRule type="cellIs" dxfId="1122" priority="633" operator="equal">
      <formula>"В"</formula>
    </cfRule>
  </conditionalFormatting>
  <conditionalFormatting sqref="AA15">
    <cfRule type="cellIs" dxfId="1121" priority="632" operator="equal">
      <formula>"ОТ"</formula>
    </cfRule>
  </conditionalFormatting>
  <conditionalFormatting sqref="V17:W17">
    <cfRule type="cellIs" dxfId="1120" priority="629" operator="equal">
      <formula>"В"</formula>
    </cfRule>
  </conditionalFormatting>
  <conditionalFormatting sqref="V17:W17">
    <cfRule type="cellIs" dxfId="1119" priority="628" operator="equal">
      <formula>"ОТ"</formula>
    </cfRule>
  </conditionalFormatting>
  <conditionalFormatting sqref="V17:W17">
    <cfRule type="cellIs" dxfId="1118" priority="625" operator="equal">
      <formula>"В"</formula>
    </cfRule>
  </conditionalFormatting>
  <conditionalFormatting sqref="V17:W17">
    <cfRule type="cellIs" dxfId="1117" priority="624" operator="equal">
      <formula>"ОТ"</formula>
    </cfRule>
  </conditionalFormatting>
  <conditionalFormatting sqref="U19">
    <cfRule type="cellIs" dxfId="1116" priority="615" operator="equal">
      <formula>"В"</formula>
    </cfRule>
  </conditionalFormatting>
  <conditionalFormatting sqref="U19">
    <cfRule type="cellIs" dxfId="1115" priority="614" operator="equal">
      <formula>"ОТ"</formula>
    </cfRule>
  </conditionalFormatting>
  <conditionalFormatting sqref="B16:AF16">
    <cfRule type="cellIs" dxfId="1114" priority="476" operator="equal">
      <formula>"В"</formula>
    </cfRule>
  </conditionalFormatting>
  <conditionalFormatting sqref="B16:AF16">
    <cfRule type="cellIs" dxfId="1113" priority="475" operator="equal">
      <formula>"ОТ"</formula>
    </cfRule>
  </conditionalFormatting>
  <conditionalFormatting sqref="N16:O16">
    <cfRule type="cellIs" dxfId="1112" priority="474" operator="equal">
      <formula>"В"</formula>
    </cfRule>
  </conditionalFormatting>
  <conditionalFormatting sqref="N16:O16">
    <cfRule type="cellIs" dxfId="1111" priority="473" operator="equal">
      <formula>"ОТ"</formula>
    </cfRule>
  </conditionalFormatting>
  <conditionalFormatting sqref="V16">
    <cfRule type="cellIs" dxfId="1110" priority="472" operator="equal">
      <formula>"В"</formula>
    </cfRule>
  </conditionalFormatting>
  <conditionalFormatting sqref="V16">
    <cfRule type="cellIs" dxfId="1109" priority="471" operator="equal">
      <formula>"ОТ"</formula>
    </cfRule>
  </conditionalFormatting>
  <conditionalFormatting sqref="AC16">
    <cfRule type="cellIs" dxfId="1108" priority="470" operator="equal">
      <formula>"В"</formula>
    </cfRule>
  </conditionalFormatting>
  <conditionalFormatting sqref="AC16">
    <cfRule type="cellIs" dxfId="1107" priority="469" operator="equal">
      <formula>"ОТ"</formula>
    </cfRule>
  </conditionalFormatting>
  <conditionalFormatting sqref="U16">
    <cfRule type="cellIs" dxfId="1106" priority="468" operator="equal">
      <formula>"В"</formula>
    </cfRule>
  </conditionalFormatting>
  <conditionalFormatting sqref="U16">
    <cfRule type="cellIs" dxfId="1105" priority="467" operator="equal">
      <formula>"ОТ"</formula>
    </cfRule>
  </conditionalFormatting>
  <conditionalFormatting sqref="AB16">
    <cfRule type="cellIs" dxfId="1104" priority="466" operator="equal">
      <formula>"В"</formula>
    </cfRule>
  </conditionalFormatting>
  <conditionalFormatting sqref="AB16">
    <cfRule type="cellIs" dxfId="1103" priority="465" operator="equal">
      <formula>"ОТ"</formula>
    </cfRule>
  </conditionalFormatting>
  <conditionalFormatting sqref="W16">
    <cfRule type="cellIs" dxfId="1102" priority="464" operator="equal">
      <formula>"В"</formula>
    </cfRule>
  </conditionalFormatting>
  <conditionalFormatting sqref="W16">
    <cfRule type="cellIs" dxfId="1101" priority="463" operator="equal">
      <formula>"ОТ"</formula>
    </cfRule>
  </conditionalFormatting>
  <conditionalFormatting sqref="AD16">
    <cfRule type="cellIs" dxfId="1100" priority="462" operator="equal">
      <formula>"В"</formula>
    </cfRule>
  </conditionalFormatting>
  <conditionalFormatting sqref="AD16">
    <cfRule type="cellIs" dxfId="1099" priority="461" operator="equal">
      <formula>"ОТ"</formula>
    </cfRule>
  </conditionalFormatting>
  <conditionalFormatting sqref="B17:I17">
    <cfRule type="cellIs" dxfId="1098" priority="458" operator="equal">
      <formula>"В"</formula>
    </cfRule>
  </conditionalFormatting>
  <conditionalFormatting sqref="B17:I17">
    <cfRule type="cellIs" dxfId="1097" priority="457" operator="equal">
      <formula>"ОТ"</formula>
    </cfRule>
  </conditionalFormatting>
  <conditionalFormatting sqref="B17:I17">
    <cfRule type="cellIs" dxfId="1096" priority="456" operator="equal">
      <formula>"В"</formula>
    </cfRule>
  </conditionalFormatting>
  <conditionalFormatting sqref="B17:I17">
    <cfRule type="cellIs" dxfId="1095" priority="455" operator="equal">
      <formula>"ОТ"</formula>
    </cfRule>
  </conditionalFormatting>
  <conditionalFormatting sqref="B17:I17">
    <cfRule type="cellIs" dxfId="1094" priority="454" operator="equal">
      <formula>"В"</formula>
    </cfRule>
  </conditionalFormatting>
  <conditionalFormatting sqref="B17:I17">
    <cfRule type="cellIs" dxfId="1093" priority="453" operator="equal">
      <formula>"ОТ"</formula>
    </cfRule>
  </conditionalFormatting>
  <conditionalFormatting sqref="J17:R17">
    <cfRule type="cellIs" dxfId="1092" priority="452" operator="equal">
      <formula>"В"</formula>
    </cfRule>
  </conditionalFormatting>
  <conditionalFormatting sqref="J17:R17">
    <cfRule type="cellIs" dxfId="1091" priority="451" operator="equal">
      <formula>"ОТ"</formula>
    </cfRule>
  </conditionalFormatting>
  <conditionalFormatting sqref="J17:R17">
    <cfRule type="cellIs" dxfId="1090" priority="450" operator="equal">
      <formula>"В"</formula>
    </cfRule>
  </conditionalFormatting>
  <conditionalFormatting sqref="J17:R17">
    <cfRule type="cellIs" dxfId="1089" priority="449" operator="equal">
      <formula>"ОТ"</formula>
    </cfRule>
  </conditionalFormatting>
  <conditionalFormatting sqref="J17:R17">
    <cfRule type="cellIs" dxfId="1088" priority="448" operator="equal">
      <formula>"В"</formula>
    </cfRule>
  </conditionalFormatting>
  <conditionalFormatting sqref="J17:R17">
    <cfRule type="cellIs" dxfId="1087" priority="447" operator="equal">
      <formula>"ОТ"</formula>
    </cfRule>
  </conditionalFormatting>
  <conditionalFormatting sqref="S17:U17">
    <cfRule type="cellIs" dxfId="1086" priority="446" operator="equal">
      <formula>"В"</formula>
    </cfRule>
  </conditionalFormatting>
  <conditionalFormatting sqref="S17:U17">
    <cfRule type="cellIs" dxfId="1085" priority="445" operator="equal">
      <formula>"ОТ"</formula>
    </cfRule>
  </conditionalFormatting>
  <conditionalFormatting sqref="S17:U17">
    <cfRule type="cellIs" dxfId="1084" priority="444" operator="equal">
      <formula>"В"</formula>
    </cfRule>
  </conditionalFormatting>
  <conditionalFormatting sqref="S17:U17">
    <cfRule type="cellIs" dxfId="1083" priority="443" operator="equal">
      <formula>"ОТ"</formula>
    </cfRule>
  </conditionalFormatting>
  <conditionalFormatting sqref="S17:U17">
    <cfRule type="cellIs" dxfId="1082" priority="442" operator="equal">
      <formula>"В"</formula>
    </cfRule>
  </conditionalFormatting>
  <conditionalFormatting sqref="S17:U17">
    <cfRule type="cellIs" dxfId="1081" priority="441" operator="equal">
      <formula>"ОТ"</formula>
    </cfRule>
  </conditionalFormatting>
  <conditionalFormatting sqref="X17:AD17">
    <cfRule type="cellIs" dxfId="1080" priority="440" operator="equal">
      <formula>"В"</formula>
    </cfRule>
  </conditionalFormatting>
  <conditionalFormatting sqref="X17:AD17">
    <cfRule type="cellIs" dxfId="1079" priority="439" operator="equal">
      <formula>"ОТ"</formula>
    </cfRule>
  </conditionalFormatting>
  <conditionalFormatting sqref="X17:AD17">
    <cfRule type="cellIs" dxfId="1078" priority="438" operator="equal">
      <formula>"В"</formula>
    </cfRule>
  </conditionalFormatting>
  <conditionalFormatting sqref="X17:AD17">
    <cfRule type="cellIs" dxfId="1077" priority="437" operator="equal">
      <formula>"ОТ"</formula>
    </cfRule>
  </conditionalFormatting>
  <conditionalFormatting sqref="B19:T19">
    <cfRule type="cellIs" dxfId="1076" priority="436" operator="equal">
      <formula>"В"</formula>
    </cfRule>
  </conditionalFormatting>
  <conditionalFormatting sqref="B19:T19">
    <cfRule type="cellIs" dxfId="1075" priority="435" operator="equal">
      <formula>"ОТ"</formula>
    </cfRule>
  </conditionalFormatting>
  <conditionalFormatting sqref="B19:T19">
    <cfRule type="cellIs" dxfId="1074" priority="434" operator="equal">
      <formula>"В"</formula>
    </cfRule>
  </conditionalFormatting>
  <conditionalFormatting sqref="B19:T19">
    <cfRule type="cellIs" dxfId="1073" priority="433" operator="equal">
      <formula>"ОТ"</formula>
    </cfRule>
  </conditionalFormatting>
  <conditionalFormatting sqref="V19:AB19">
    <cfRule type="cellIs" dxfId="1072" priority="432" operator="equal">
      <formula>"В"</formula>
    </cfRule>
  </conditionalFormatting>
  <conditionalFormatting sqref="V19:AB19">
    <cfRule type="cellIs" dxfId="1071" priority="431" operator="equal">
      <formula>"ОТ"</formula>
    </cfRule>
  </conditionalFormatting>
  <conditionalFormatting sqref="Z19:AA19">
    <cfRule type="cellIs" dxfId="1070" priority="430" operator="equal">
      <formula>"В"</formula>
    </cfRule>
  </conditionalFormatting>
  <conditionalFormatting sqref="Z19:AA19">
    <cfRule type="cellIs" dxfId="1069" priority="429" operator="equal">
      <formula>"ОТ"</formula>
    </cfRule>
  </conditionalFormatting>
  <conditionalFormatting sqref="V19:AB19">
    <cfRule type="cellIs" dxfId="1068" priority="428" operator="equal">
      <formula>"В"</formula>
    </cfRule>
  </conditionalFormatting>
  <conditionalFormatting sqref="V19:AB19">
    <cfRule type="cellIs" dxfId="1067" priority="427" operator="equal">
      <formula>"ОТ"</formula>
    </cfRule>
  </conditionalFormatting>
  <conditionalFormatting sqref="V19:AB19">
    <cfRule type="cellIs" dxfId="1066" priority="426" operator="equal">
      <formula>"В"</formula>
    </cfRule>
  </conditionalFormatting>
  <conditionalFormatting sqref="V19:AB19">
    <cfRule type="cellIs" dxfId="1065" priority="425" operator="equal">
      <formula>"ОТ"</formula>
    </cfRule>
  </conditionalFormatting>
  <conditionalFormatting sqref="W19">
    <cfRule type="cellIs" dxfId="1064" priority="424" operator="equal">
      <formula>"В"</formula>
    </cfRule>
  </conditionalFormatting>
  <conditionalFormatting sqref="W19">
    <cfRule type="cellIs" dxfId="1063" priority="423" operator="equal">
      <formula>"ОТ"</formula>
    </cfRule>
  </conditionalFormatting>
  <conditionalFormatting sqref="W19">
    <cfRule type="cellIs" dxfId="1062" priority="422" operator="equal">
      <formula>"В"</formula>
    </cfRule>
  </conditionalFormatting>
  <conditionalFormatting sqref="W19">
    <cfRule type="cellIs" dxfId="1061" priority="421" operator="equal">
      <formula>"ОТ"</formula>
    </cfRule>
  </conditionalFormatting>
  <conditionalFormatting sqref="AC19:AF19">
    <cfRule type="cellIs" dxfId="1060" priority="420" operator="equal">
      <formula>"В"</formula>
    </cfRule>
  </conditionalFormatting>
  <conditionalFormatting sqref="AC19:AF19">
    <cfRule type="cellIs" dxfId="1059" priority="419" operator="equal">
      <formula>"ОТ"</formula>
    </cfRule>
  </conditionalFormatting>
  <conditionalFormatting sqref="AC19:AF19">
    <cfRule type="cellIs" dxfId="1058" priority="418" operator="equal">
      <formula>"В"</formula>
    </cfRule>
  </conditionalFormatting>
  <conditionalFormatting sqref="AC19:AF19">
    <cfRule type="cellIs" dxfId="1057" priority="417" operator="equal">
      <formula>"ОТ"</formula>
    </cfRule>
  </conditionalFormatting>
  <conditionalFormatting sqref="AC19:AF19">
    <cfRule type="cellIs" dxfId="1056" priority="416" operator="equal">
      <formula>"В"</formula>
    </cfRule>
  </conditionalFormatting>
  <conditionalFormatting sqref="AC19:AF19">
    <cfRule type="cellIs" dxfId="1055" priority="415" operator="equal">
      <formula>"ОТ"</formula>
    </cfRule>
  </conditionalFormatting>
  <conditionalFormatting sqref="R22:S22">
    <cfRule type="cellIs" dxfId="1054" priority="414" operator="equal">
      <formula>"В"</formula>
    </cfRule>
  </conditionalFormatting>
  <conditionalFormatting sqref="R22:S22">
    <cfRule type="cellIs" dxfId="1053" priority="413" operator="equal">
      <formula>"ОТ"</formula>
    </cfRule>
  </conditionalFormatting>
  <conditionalFormatting sqref="R22:S22">
    <cfRule type="cellIs" dxfId="1052" priority="412" operator="equal">
      <formula>"В"</formula>
    </cfRule>
  </conditionalFormatting>
  <conditionalFormatting sqref="R22:S22">
    <cfRule type="cellIs" dxfId="1051" priority="411" operator="equal">
      <formula>"ОТ"</formula>
    </cfRule>
  </conditionalFormatting>
  <conditionalFormatting sqref="B22:E22">
    <cfRule type="cellIs" dxfId="1050" priority="410" operator="equal">
      <formula>"В"</formula>
    </cfRule>
  </conditionalFormatting>
  <conditionalFormatting sqref="B22:E22">
    <cfRule type="cellIs" dxfId="1049" priority="409" operator="equal">
      <formula>"ОТ"</formula>
    </cfRule>
  </conditionalFormatting>
  <conditionalFormatting sqref="B22:E22">
    <cfRule type="cellIs" dxfId="1048" priority="408" operator="equal">
      <formula>"В"</formula>
    </cfRule>
  </conditionalFormatting>
  <conditionalFormatting sqref="B22:E22">
    <cfRule type="cellIs" dxfId="1047" priority="407" operator="equal">
      <formula>"ОТ"</formula>
    </cfRule>
  </conditionalFormatting>
  <conditionalFormatting sqref="B22:E22">
    <cfRule type="cellIs" dxfId="1046" priority="406" operator="equal">
      <formula>"В"</formula>
    </cfRule>
  </conditionalFormatting>
  <conditionalFormatting sqref="B22:E22">
    <cfRule type="cellIs" dxfId="1045" priority="405" operator="equal">
      <formula>"ОТ"</formula>
    </cfRule>
  </conditionalFormatting>
  <conditionalFormatting sqref="F22:N22">
    <cfRule type="cellIs" dxfId="1044" priority="404" operator="equal">
      <formula>"В"</formula>
    </cfRule>
  </conditionalFormatting>
  <conditionalFormatting sqref="F22:N22">
    <cfRule type="cellIs" dxfId="1043" priority="403" operator="equal">
      <formula>"ОТ"</formula>
    </cfRule>
  </conditionalFormatting>
  <conditionalFormatting sqref="F22:N22">
    <cfRule type="cellIs" dxfId="1042" priority="402" operator="equal">
      <formula>"В"</formula>
    </cfRule>
  </conditionalFormatting>
  <conditionalFormatting sqref="F22:N22">
    <cfRule type="cellIs" dxfId="1041" priority="401" operator="equal">
      <formula>"ОТ"</formula>
    </cfRule>
  </conditionalFormatting>
  <conditionalFormatting sqref="F22:N22">
    <cfRule type="cellIs" dxfId="1040" priority="400" operator="equal">
      <formula>"В"</formula>
    </cfRule>
  </conditionalFormatting>
  <conditionalFormatting sqref="F22:N22">
    <cfRule type="cellIs" dxfId="1039" priority="399" operator="equal">
      <formula>"ОТ"</formula>
    </cfRule>
  </conditionalFormatting>
  <conditionalFormatting sqref="O22:Q22">
    <cfRule type="cellIs" dxfId="1038" priority="398" operator="equal">
      <formula>"В"</formula>
    </cfRule>
  </conditionalFormatting>
  <conditionalFormatting sqref="O22:Q22">
    <cfRule type="cellIs" dxfId="1037" priority="397" operator="equal">
      <formula>"ОТ"</formula>
    </cfRule>
  </conditionalFormatting>
  <conditionalFormatting sqref="O22:Q22">
    <cfRule type="cellIs" dxfId="1036" priority="396" operator="equal">
      <formula>"В"</formula>
    </cfRule>
  </conditionalFormatting>
  <conditionalFormatting sqref="O22:Q22">
    <cfRule type="cellIs" dxfId="1035" priority="395" operator="equal">
      <formula>"ОТ"</formula>
    </cfRule>
  </conditionalFormatting>
  <conditionalFormatting sqref="O22:Q22">
    <cfRule type="cellIs" dxfId="1034" priority="394" operator="equal">
      <formula>"В"</formula>
    </cfRule>
  </conditionalFormatting>
  <conditionalFormatting sqref="O22:Q22">
    <cfRule type="cellIs" dxfId="1033" priority="393" operator="equal">
      <formula>"ОТ"</formula>
    </cfRule>
  </conditionalFormatting>
  <conditionalFormatting sqref="T22:X22">
    <cfRule type="cellIs" dxfId="1032" priority="392" operator="equal">
      <formula>"В"</formula>
    </cfRule>
  </conditionalFormatting>
  <conditionalFormatting sqref="T22:X22">
    <cfRule type="cellIs" dxfId="1031" priority="391" operator="equal">
      <formula>"ОТ"</formula>
    </cfRule>
  </conditionalFormatting>
  <conditionalFormatting sqref="T22:X22">
    <cfRule type="cellIs" dxfId="1030" priority="390" operator="equal">
      <formula>"В"</formula>
    </cfRule>
  </conditionalFormatting>
  <conditionalFormatting sqref="T22:X22">
    <cfRule type="cellIs" dxfId="1029" priority="389" operator="equal">
      <formula>"ОТ"</formula>
    </cfRule>
  </conditionalFormatting>
  <conditionalFormatting sqref="P24">
    <cfRule type="cellIs" dxfId="1028" priority="384" operator="equal">
      <formula>"В"</formula>
    </cfRule>
  </conditionalFormatting>
  <conditionalFormatting sqref="P24">
    <cfRule type="cellIs" dxfId="1027" priority="383" operator="equal">
      <formula>"ОТ"</formula>
    </cfRule>
  </conditionalFormatting>
  <conditionalFormatting sqref="N24:O24">
    <cfRule type="cellIs" dxfId="1026" priority="382" operator="equal">
      <formula>"В"</formula>
    </cfRule>
  </conditionalFormatting>
  <conditionalFormatting sqref="N24:O24">
    <cfRule type="cellIs" dxfId="1025" priority="381" operator="equal">
      <formula>"ОТ"</formula>
    </cfRule>
  </conditionalFormatting>
  <conditionalFormatting sqref="N24:O24">
    <cfRule type="cellIs" dxfId="1024" priority="380" operator="equal">
      <formula>"В"</formula>
    </cfRule>
  </conditionalFormatting>
  <conditionalFormatting sqref="N24:O24">
    <cfRule type="cellIs" dxfId="1023" priority="379" operator="equal">
      <formula>"ОТ"</formula>
    </cfRule>
  </conditionalFormatting>
  <conditionalFormatting sqref="Q24:W24">
    <cfRule type="cellIs" dxfId="1022" priority="378" operator="equal">
      <formula>"В"</formula>
    </cfRule>
  </conditionalFormatting>
  <conditionalFormatting sqref="Q24:W24">
    <cfRule type="cellIs" dxfId="1021" priority="377" operator="equal">
      <formula>"ОТ"</formula>
    </cfRule>
  </conditionalFormatting>
  <conditionalFormatting sqref="U24:V24">
    <cfRule type="cellIs" dxfId="1020" priority="376" operator="equal">
      <formula>"В"</formula>
    </cfRule>
  </conditionalFormatting>
  <conditionalFormatting sqref="U24:V24">
    <cfRule type="cellIs" dxfId="1019" priority="375" operator="equal">
      <formula>"ОТ"</formula>
    </cfRule>
  </conditionalFormatting>
  <conditionalFormatting sqref="Q24:W24">
    <cfRule type="cellIs" dxfId="1018" priority="374" operator="equal">
      <formula>"В"</formula>
    </cfRule>
  </conditionalFormatting>
  <conditionalFormatting sqref="Q24:W24">
    <cfRule type="cellIs" dxfId="1017" priority="373" operator="equal">
      <formula>"ОТ"</formula>
    </cfRule>
  </conditionalFormatting>
  <conditionalFormatting sqref="Q24:W24">
    <cfRule type="cellIs" dxfId="1016" priority="372" operator="equal">
      <formula>"В"</formula>
    </cfRule>
  </conditionalFormatting>
  <conditionalFormatting sqref="Q24:W24">
    <cfRule type="cellIs" dxfId="1015" priority="371" operator="equal">
      <formula>"ОТ"</formula>
    </cfRule>
  </conditionalFormatting>
  <conditionalFormatting sqref="R24">
    <cfRule type="cellIs" dxfId="1014" priority="370" operator="equal">
      <formula>"В"</formula>
    </cfRule>
  </conditionalFormatting>
  <conditionalFormatting sqref="R24">
    <cfRule type="cellIs" dxfId="1013" priority="369" operator="equal">
      <formula>"ОТ"</formula>
    </cfRule>
  </conditionalFormatting>
  <conditionalFormatting sqref="R24">
    <cfRule type="cellIs" dxfId="1012" priority="368" operator="equal">
      <formula>"В"</formula>
    </cfRule>
  </conditionalFormatting>
  <conditionalFormatting sqref="R24">
    <cfRule type="cellIs" dxfId="1011" priority="367" operator="equal">
      <formula>"ОТ"</formula>
    </cfRule>
  </conditionalFormatting>
  <conditionalFormatting sqref="X24:AA24">
    <cfRule type="cellIs" dxfId="1010" priority="366" operator="equal">
      <formula>"В"</formula>
    </cfRule>
  </conditionalFormatting>
  <conditionalFormatting sqref="X24:AA24">
    <cfRule type="cellIs" dxfId="1009" priority="365" operator="equal">
      <formula>"ОТ"</formula>
    </cfRule>
  </conditionalFormatting>
  <conditionalFormatting sqref="X24:AA24">
    <cfRule type="cellIs" dxfId="1008" priority="364" operator="equal">
      <formula>"В"</formula>
    </cfRule>
  </conditionalFormatting>
  <conditionalFormatting sqref="X24:AA24">
    <cfRule type="cellIs" dxfId="1007" priority="363" operator="equal">
      <formula>"ОТ"</formula>
    </cfRule>
  </conditionalFormatting>
  <conditionalFormatting sqref="X24:AA24">
    <cfRule type="cellIs" dxfId="1006" priority="362" operator="equal">
      <formula>"В"</formula>
    </cfRule>
  </conditionalFormatting>
  <conditionalFormatting sqref="X24:AA24">
    <cfRule type="cellIs" dxfId="1005" priority="361" operator="equal">
      <formula>"ОТ"</formula>
    </cfRule>
  </conditionalFormatting>
  <conditionalFormatting sqref="AB24:AE24">
    <cfRule type="cellIs" dxfId="1004" priority="360" operator="equal">
      <formula>"В"</formula>
    </cfRule>
  </conditionalFormatting>
  <conditionalFormatting sqref="AB24:AE24">
    <cfRule type="cellIs" dxfId="1003" priority="359" operator="equal">
      <formula>"ОТ"</formula>
    </cfRule>
  </conditionalFormatting>
  <conditionalFormatting sqref="AB24:AE24">
    <cfRule type="cellIs" dxfId="1002" priority="358" operator="equal">
      <formula>"В"</formula>
    </cfRule>
  </conditionalFormatting>
  <conditionalFormatting sqref="AB24:AE24">
    <cfRule type="cellIs" dxfId="1001" priority="357" operator="equal">
      <formula>"ОТ"</formula>
    </cfRule>
  </conditionalFormatting>
  <conditionalFormatting sqref="AB24:AE24">
    <cfRule type="cellIs" dxfId="1000" priority="356" operator="equal">
      <formula>"В"</formula>
    </cfRule>
  </conditionalFormatting>
  <conditionalFormatting sqref="AB24:AE24">
    <cfRule type="cellIs" dxfId="999" priority="355" operator="equal">
      <formula>"ОТ"</formula>
    </cfRule>
  </conditionalFormatting>
  <conditionalFormatting sqref="AF24">
    <cfRule type="cellIs" dxfId="998" priority="354" operator="equal">
      <formula>"В"</formula>
    </cfRule>
  </conditionalFormatting>
  <conditionalFormatting sqref="AF24">
    <cfRule type="cellIs" dxfId="997" priority="353" operator="equal">
      <formula>"ОТ"</formula>
    </cfRule>
  </conditionalFormatting>
  <conditionalFormatting sqref="AF24">
    <cfRule type="cellIs" dxfId="996" priority="352" operator="equal">
      <formula>"В"</formula>
    </cfRule>
  </conditionalFormatting>
  <conditionalFormatting sqref="AF24">
    <cfRule type="cellIs" dxfId="995" priority="351" operator="equal">
      <formula>"ОТ"</formula>
    </cfRule>
  </conditionalFormatting>
  <conditionalFormatting sqref="AF24">
    <cfRule type="cellIs" dxfId="994" priority="350" operator="equal">
      <formula>"В"</formula>
    </cfRule>
  </conditionalFormatting>
  <conditionalFormatting sqref="AF24">
    <cfRule type="cellIs" dxfId="993" priority="349" operator="equal">
      <formula>"ОТ"</formula>
    </cfRule>
  </conditionalFormatting>
  <conditionalFormatting sqref="M26:N26">
    <cfRule type="cellIs" dxfId="992" priority="348" operator="equal">
      <formula>"В"</formula>
    </cfRule>
  </conditionalFormatting>
  <conditionalFormatting sqref="M26:N26">
    <cfRule type="cellIs" dxfId="991" priority="347" operator="equal">
      <formula>"ОТ"</formula>
    </cfRule>
  </conditionalFormatting>
  <conditionalFormatting sqref="M26:N26">
    <cfRule type="cellIs" dxfId="990" priority="346" operator="equal">
      <formula>"В"</formula>
    </cfRule>
  </conditionalFormatting>
  <conditionalFormatting sqref="M26:N26">
    <cfRule type="cellIs" dxfId="989" priority="345" operator="equal">
      <formula>"ОТ"</formula>
    </cfRule>
  </conditionalFormatting>
  <conditionalFormatting sqref="B26:I26">
    <cfRule type="cellIs" dxfId="988" priority="344" operator="equal">
      <formula>"В"</formula>
    </cfRule>
  </conditionalFormatting>
  <conditionalFormatting sqref="B26:I26">
    <cfRule type="cellIs" dxfId="987" priority="343" operator="equal">
      <formula>"ОТ"</formula>
    </cfRule>
  </conditionalFormatting>
  <conditionalFormatting sqref="B26:I26">
    <cfRule type="cellIs" dxfId="986" priority="342" operator="equal">
      <formula>"В"</formula>
    </cfRule>
  </conditionalFormatting>
  <conditionalFormatting sqref="B26:I26">
    <cfRule type="cellIs" dxfId="985" priority="341" operator="equal">
      <formula>"ОТ"</formula>
    </cfRule>
  </conditionalFormatting>
  <conditionalFormatting sqref="B26:I26">
    <cfRule type="cellIs" dxfId="984" priority="340" operator="equal">
      <formula>"В"</formula>
    </cfRule>
  </conditionalFormatting>
  <conditionalFormatting sqref="B26:I26">
    <cfRule type="cellIs" dxfId="983" priority="339" operator="equal">
      <formula>"ОТ"</formula>
    </cfRule>
  </conditionalFormatting>
  <conditionalFormatting sqref="J26:L26">
    <cfRule type="cellIs" dxfId="982" priority="338" operator="equal">
      <formula>"В"</formula>
    </cfRule>
  </conditionalFormatting>
  <conditionalFormatting sqref="J26:L26">
    <cfRule type="cellIs" dxfId="981" priority="337" operator="equal">
      <formula>"ОТ"</formula>
    </cfRule>
  </conditionalFormatting>
  <conditionalFormatting sqref="J26:L26">
    <cfRule type="cellIs" dxfId="980" priority="336" operator="equal">
      <formula>"В"</formula>
    </cfRule>
  </conditionalFormatting>
  <conditionalFormatting sqref="J26:L26">
    <cfRule type="cellIs" dxfId="979" priority="335" operator="equal">
      <formula>"ОТ"</formula>
    </cfRule>
  </conditionalFormatting>
  <conditionalFormatting sqref="J26:L26">
    <cfRule type="cellIs" dxfId="978" priority="334" operator="equal">
      <formula>"В"</formula>
    </cfRule>
  </conditionalFormatting>
  <conditionalFormatting sqref="J26:L26">
    <cfRule type="cellIs" dxfId="977" priority="333" operator="equal">
      <formula>"ОТ"</formula>
    </cfRule>
  </conditionalFormatting>
  <conditionalFormatting sqref="O26:U26">
    <cfRule type="cellIs" dxfId="976" priority="332" operator="equal">
      <formula>"В"</formula>
    </cfRule>
  </conditionalFormatting>
  <conditionalFormatting sqref="O26:U26">
    <cfRule type="cellIs" dxfId="975" priority="331" operator="equal">
      <formula>"ОТ"</formula>
    </cfRule>
  </conditionalFormatting>
  <conditionalFormatting sqref="O26:U26">
    <cfRule type="cellIs" dxfId="974" priority="330" operator="equal">
      <formula>"В"</formula>
    </cfRule>
  </conditionalFormatting>
  <conditionalFormatting sqref="O26:U26">
    <cfRule type="cellIs" dxfId="973" priority="329" operator="equal">
      <formula>"ОТ"</formula>
    </cfRule>
  </conditionalFormatting>
  <conditionalFormatting sqref="V26:Z26">
    <cfRule type="cellIs" dxfId="972" priority="328" operator="equal">
      <formula>"В"</formula>
    </cfRule>
  </conditionalFormatting>
  <conditionalFormatting sqref="V26:Z26">
    <cfRule type="cellIs" dxfId="971" priority="327" operator="equal">
      <formula>"ОТ"</formula>
    </cfRule>
  </conditionalFormatting>
  <conditionalFormatting sqref="V26:Z26">
    <cfRule type="cellIs" dxfId="970" priority="326" operator="equal">
      <formula>"В"</formula>
    </cfRule>
  </conditionalFormatting>
  <conditionalFormatting sqref="V26:Z26">
    <cfRule type="cellIs" dxfId="969" priority="325" operator="equal">
      <formula>"ОТ"</formula>
    </cfRule>
  </conditionalFormatting>
  <conditionalFormatting sqref="AA26:AE26">
    <cfRule type="cellIs" dxfId="968" priority="324" operator="equal">
      <formula>"В"</formula>
    </cfRule>
  </conditionalFormatting>
  <conditionalFormatting sqref="AA26:AE26">
    <cfRule type="cellIs" dxfId="967" priority="323" operator="equal">
      <formula>"ОТ"</formula>
    </cfRule>
  </conditionalFormatting>
  <conditionalFormatting sqref="AA26:AE26">
    <cfRule type="cellIs" dxfId="966" priority="322" operator="equal">
      <formula>"В"</formula>
    </cfRule>
  </conditionalFormatting>
  <conditionalFormatting sqref="AA26:AE26">
    <cfRule type="cellIs" dxfId="965" priority="321" operator="equal">
      <formula>"ОТ"</formula>
    </cfRule>
  </conditionalFormatting>
  <conditionalFormatting sqref="K30">
    <cfRule type="cellIs" dxfId="964" priority="320" operator="equal">
      <formula>"В"</formula>
    </cfRule>
  </conditionalFormatting>
  <conditionalFormatting sqref="K30">
    <cfRule type="cellIs" dxfId="963" priority="319" operator="equal">
      <formula>"ОТ"</formula>
    </cfRule>
  </conditionalFormatting>
  <conditionalFormatting sqref="B30:J30">
    <cfRule type="cellIs" dxfId="962" priority="318" operator="equal">
      <formula>"В"</formula>
    </cfRule>
  </conditionalFormatting>
  <conditionalFormatting sqref="B30:J30">
    <cfRule type="cellIs" dxfId="961" priority="317" operator="equal">
      <formula>"ОТ"</formula>
    </cfRule>
  </conditionalFormatting>
  <conditionalFormatting sqref="B30:J30">
    <cfRule type="cellIs" dxfId="960" priority="316" operator="equal">
      <formula>"В"</formula>
    </cfRule>
  </conditionalFormatting>
  <conditionalFormatting sqref="B30:J30">
    <cfRule type="cellIs" dxfId="959" priority="315" operator="equal">
      <formula>"ОТ"</formula>
    </cfRule>
  </conditionalFormatting>
  <conditionalFormatting sqref="L30:R30">
    <cfRule type="cellIs" dxfId="958" priority="314" operator="equal">
      <formula>"В"</formula>
    </cfRule>
  </conditionalFormatting>
  <conditionalFormatting sqref="L30:R30">
    <cfRule type="cellIs" dxfId="957" priority="313" operator="equal">
      <formula>"ОТ"</formula>
    </cfRule>
  </conditionalFormatting>
  <conditionalFormatting sqref="P30:Q30">
    <cfRule type="cellIs" dxfId="956" priority="312" operator="equal">
      <formula>"В"</formula>
    </cfRule>
  </conditionalFormatting>
  <conditionalFormatting sqref="P30:Q30">
    <cfRule type="cellIs" dxfId="955" priority="311" operator="equal">
      <formula>"ОТ"</formula>
    </cfRule>
  </conditionalFormatting>
  <conditionalFormatting sqref="L30:R30">
    <cfRule type="cellIs" dxfId="954" priority="310" operator="equal">
      <formula>"В"</formula>
    </cfRule>
  </conditionalFormatting>
  <conditionalFormatting sqref="L30:R30">
    <cfRule type="cellIs" dxfId="953" priority="309" operator="equal">
      <formula>"ОТ"</formula>
    </cfRule>
  </conditionalFormatting>
  <conditionalFormatting sqref="L30:R30">
    <cfRule type="cellIs" dxfId="952" priority="308" operator="equal">
      <formula>"В"</formula>
    </cfRule>
  </conditionalFormatting>
  <conditionalFormatting sqref="L30:R30">
    <cfRule type="cellIs" dxfId="951" priority="307" operator="equal">
      <formula>"ОТ"</formula>
    </cfRule>
  </conditionalFormatting>
  <conditionalFormatting sqref="M30">
    <cfRule type="cellIs" dxfId="950" priority="306" operator="equal">
      <formula>"В"</formula>
    </cfRule>
  </conditionalFormatting>
  <conditionalFormatting sqref="M30">
    <cfRule type="cellIs" dxfId="949" priority="305" operator="equal">
      <formula>"ОТ"</formula>
    </cfRule>
  </conditionalFormatting>
  <conditionalFormatting sqref="M30">
    <cfRule type="cellIs" dxfId="948" priority="304" operator="equal">
      <formula>"В"</formula>
    </cfRule>
  </conditionalFormatting>
  <conditionalFormatting sqref="M30">
    <cfRule type="cellIs" dxfId="947" priority="303" operator="equal">
      <formula>"ОТ"</formula>
    </cfRule>
  </conditionalFormatting>
  <conditionalFormatting sqref="S30:V30">
    <cfRule type="cellIs" dxfId="946" priority="302" operator="equal">
      <formula>"В"</formula>
    </cfRule>
  </conditionalFormatting>
  <conditionalFormatting sqref="S30:V30">
    <cfRule type="cellIs" dxfId="945" priority="301" operator="equal">
      <formula>"ОТ"</formula>
    </cfRule>
  </conditionalFormatting>
  <conditionalFormatting sqref="S30:V30">
    <cfRule type="cellIs" dxfId="944" priority="300" operator="equal">
      <formula>"В"</formula>
    </cfRule>
  </conditionalFormatting>
  <conditionalFormatting sqref="S30:V30">
    <cfRule type="cellIs" dxfId="943" priority="299" operator="equal">
      <formula>"ОТ"</formula>
    </cfRule>
  </conditionalFormatting>
  <conditionalFormatting sqref="S30:V30">
    <cfRule type="cellIs" dxfId="942" priority="298" operator="equal">
      <formula>"В"</formula>
    </cfRule>
  </conditionalFormatting>
  <conditionalFormatting sqref="S30:V30">
    <cfRule type="cellIs" dxfId="941" priority="297" operator="equal">
      <formula>"ОТ"</formula>
    </cfRule>
  </conditionalFormatting>
  <conditionalFormatting sqref="W30:Z30">
    <cfRule type="cellIs" dxfId="940" priority="296" operator="equal">
      <formula>"В"</formula>
    </cfRule>
  </conditionalFormatting>
  <conditionalFormatting sqref="W30:Z30">
    <cfRule type="cellIs" dxfId="939" priority="295" operator="equal">
      <formula>"ОТ"</formula>
    </cfRule>
  </conditionalFormatting>
  <conditionalFormatting sqref="W30:Z30">
    <cfRule type="cellIs" dxfId="938" priority="294" operator="equal">
      <formula>"В"</formula>
    </cfRule>
  </conditionalFormatting>
  <conditionalFormatting sqref="W30:Z30">
    <cfRule type="cellIs" dxfId="937" priority="293" operator="equal">
      <formula>"ОТ"</formula>
    </cfRule>
  </conditionalFormatting>
  <conditionalFormatting sqref="W30:Z30">
    <cfRule type="cellIs" dxfId="936" priority="292" operator="equal">
      <formula>"В"</formula>
    </cfRule>
  </conditionalFormatting>
  <conditionalFormatting sqref="W30:Z30">
    <cfRule type="cellIs" dxfId="935" priority="291" operator="equal">
      <formula>"ОТ"</formula>
    </cfRule>
  </conditionalFormatting>
  <conditionalFormatting sqref="AA30">
    <cfRule type="cellIs" dxfId="934" priority="290" operator="equal">
      <formula>"В"</formula>
    </cfRule>
  </conditionalFormatting>
  <conditionalFormatting sqref="AA30">
    <cfRule type="cellIs" dxfId="933" priority="289" operator="equal">
      <formula>"ОТ"</formula>
    </cfRule>
  </conditionalFormatting>
  <conditionalFormatting sqref="AA30">
    <cfRule type="cellIs" dxfId="932" priority="288" operator="equal">
      <formula>"В"</formula>
    </cfRule>
  </conditionalFormatting>
  <conditionalFormatting sqref="AA30">
    <cfRule type="cellIs" dxfId="931" priority="287" operator="equal">
      <formula>"ОТ"</formula>
    </cfRule>
  </conditionalFormatting>
  <conditionalFormatting sqref="AA30">
    <cfRule type="cellIs" dxfId="930" priority="286" operator="equal">
      <formula>"В"</formula>
    </cfRule>
  </conditionalFormatting>
  <conditionalFormatting sqref="AA30">
    <cfRule type="cellIs" dxfId="929" priority="285" operator="equal">
      <formula>"ОТ"</formula>
    </cfRule>
  </conditionalFormatting>
  <conditionalFormatting sqref="AB30:AF30">
    <cfRule type="cellIs" dxfId="928" priority="284" operator="equal">
      <formula>"В"</formula>
    </cfRule>
  </conditionalFormatting>
  <conditionalFormatting sqref="AB30:AF30">
    <cfRule type="cellIs" dxfId="927" priority="283" operator="equal">
      <formula>"ОТ"</formula>
    </cfRule>
  </conditionalFormatting>
  <conditionalFormatting sqref="AB30:AF30">
    <cfRule type="cellIs" dxfId="926" priority="282" operator="equal">
      <formula>"В"</formula>
    </cfRule>
  </conditionalFormatting>
  <conditionalFormatting sqref="AB30:AF30">
    <cfRule type="cellIs" dxfId="925" priority="281" operator="equal">
      <formula>"ОТ"</formula>
    </cfRule>
  </conditionalFormatting>
  <conditionalFormatting sqref="AB30:AF30">
    <cfRule type="cellIs" dxfId="924" priority="280" operator="equal">
      <formula>"В"</formula>
    </cfRule>
  </conditionalFormatting>
  <conditionalFormatting sqref="AB30:AF30">
    <cfRule type="cellIs" dxfId="923" priority="279" operator="equal">
      <formula>"ОТ"</formula>
    </cfRule>
  </conditionalFormatting>
  <conditionalFormatting sqref="H32:I32">
    <cfRule type="cellIs" dxfId="922" priority="278" operator="equal">
      <formula>"В"</formula>
    </cfRule>
  </conditionalFormatting>
  <conditionalFormatting sqref="H32:I32">
    <cfRule type="cellIs" dxfId="921" priority="277" operator="equal">
      <formula>"ОТ"</formula>
    </cfRule>
  </conditionalFormatting>
  <conditionalFormatting sqref="H32:I32">
    <cfRule type="cellIs" dxfId="920" priority="276" operator="equal">
      <formula>"В"</formula>
    </cfRule>
  </conditionalFormatting>
  <conditionalFormatting sqref="H32:I32">
    <cfRule type="cellIs" dxfId="919" priority="275" operator="equal">
      <formula>"ОТ"</formula>
    </cfRule>
  </conditionalFormatting>
  <conditionalFormatting sqref="B32:D32">
    <cfRule type="cellIs" dxfId="918" priority="274" operator="equal">
      <formula>"В"</formula>
    </cfRule>
  </conditionalFormatting>
  <conditionalFormatting sqref="B32:D32">
    <cfRule type="cellIs" dxfId="917" priority="273" operator="equal">
      <formula>"ОТ"</formula>
    </cfRule>
  </conditionalFormatting>
  <conditionalFormatting sqref="B32:D32">
    <cfRule type="cellIs" dxfId="916" priority="272" operator="equal">
      <formula>"В"</formula>
    </cfRule>
  </conditionalFormatting>
  <conditionalFormatting sqref="B32:D32">
    <cfRule type="cellIs" dxfId="915" priority="271" operator="equal">
      <formula>"ОТ"</formula>
    </cfRule>
  </conditionalFormatting>
  <conditionalFormatting sqref="B32:D32">
    <cfRule type="cellIs" dxfId="914" priority="270" operator="equal">
      <formula>"В"</formula>
    </cfRule>
  </conditionalFormatting>
  <conditionalFormatting sqref="B32:D32">
    <cfRule type="cellIs" dxfId="913" priority="269" operator="equal">
      <formula>"ОТ"</formula>
    </cfRule>
  </conditionalFormatting>
  <conditionalFormatting sqref="E32:G32">
    <cfRule type="cellIs" dxfId="912" priority="268" operator="equal">
      <formula>"В"</formula>
    </cfRule>
  </conditionalFormatting>
  <conditionalFormatting sqref="E32:G32">
    <cfRule type="cellIs" dxfId="911" priority="267" operator="equal">
      <formula>"ОТ"</formula>
    </cfRule>
  </conditionalFormatting>
  <conditionalFormatting sqref="E32:G32">
    <cfRule type="cellIs" dxfId="910" priority="266" operator="equal">
      <formula>"В"</formula>
    </cfRule>
  </conditionalFormatting>
  <conditionalFormatting sqref="E32:G32">
    <cfRule type="cellIs" dxfId="909" priority="265" operator="equal">
      <formula>"ОТ"</formula>
    </cfRule>
  </conditionalFormatting>
  <conditionalFormatting sqref="E32:G32">
    <cfRule type="cellIs" dxfId="908" priority="264" operator="equal">
      <formula>"В"</formula>
    </cfRule>
  </conditionalFormatting>
  <conditionalFormatting sqref="E32:G32">
    <cfRule type="cellIs" dxfId="907" priority="263" operator="equal">
      <formula>"ОТ"</formula>
    </cfRule>
  </conditionalFormatting>
  <conditionalFormatting sqref="J32:P32">
    <cfRule type="cellIs" dxfId="906" priority="262" operator="equal">
      <formula>"В"</formula>
    </cfRule>
  </conditionalFormatting>
  <conditionalFormatting sqref="J32:P32">
    <cfRule type="cellIs" dxfId="905" priority="261" operator="equal">
      <formula>"ОТ"</formula>
    </cfRule>
  </conditionalFormatting>
  <conditionalFormatting sqref="J32:P32">
    <cfRule type="cellIs" dxfId="904" priority="260" operator="equal">
      <formula>"В"</formula>
    </cfRule>
  </conditionalFormatting>
  <conditionalFormatting sqref="J32:P32">
    <cfRule type="cellIs" dxfId="903" priority="259" operator="equal">
      <formula>"ОТ"</formula>
    </cfRule>
  </conditionalFormatting>
  <conditionalFormatting sqref="Q32">
    <cfRule type="cellIs" dxfId="902" priority="258" operator="equal">
      <formula>"В"</formula>
    </cfRule>
  </conditionalFormatting>
  <conditionalFormatting sqref="Q32">
    <cfRule type="cellIs" dxfId="901" priority="257" operator="equal">
      <formula>"ОТ"</formula>
    </cfRule>
  </conditionalFormatting>
  <conditionalFormatting sqref="Q32">
    <cfRule type="cellIs" dxfId="900" priority="256" operator="equal">
      <formula>"В"</formula>
    </cfRule>
  </conditionalFormatting>
  <conditionalFormatting sqref="Q32">
    <cfRule type="cellIs" dxfId="899" priority="255" operator="equal">
      <formula>"ОТ"</formula>
    </cfRule>
  </conditionalFormatting>
  <conditionalFormatting sqref="E34">
    <cfRule type="cellIs" dxfId="898" priority="246" operator="equal">
      <formula>"В"</formula>
    </cfRule>
  </conditionalFormatting>
  <conditionalFormatting sqref="E34">
    <cfRule type="cellIs" dxfId="897" priority="245" operator="equal">
      <formula>"ОТ"</formula>
    </cfRule>
  </conditionalFormatting>
  <conditionalFormatting sqref="C34:D34">
    <cfRule type="cellIs" dxfId="896" priority="244" operator="equal">
      <formula>"В"</formula>
    </cfRule>
  </conditionalFormatting>
  <conditionalFormatting sqref="C34:D34">
    <cfRule type="cellIs" dxfId="895" priority="243" operator="equal">
      <formula>"ОТ"</formula>
    </cfRule>
  </conditionalFormatting>
  <conditionalFormatting sqref="C34:D34">
    <cfRule type="cellIs" dxfId="894" priority="242" operator="equal">
      <formula>"В"</formula>
    </cfRule>
  </conditionalFormatting>
  <conditionalFormatting sqref="C34:D34">
    <cfRule type="cellIs" dxfId="893" priority="241" operator="equal">
      <formula>"ОТ"</formula>
    </cfRule>
  </conditionalFormatting>
  <conditionalFormatting sqref="F34:L34">
    <cfRule type="cellIs" dxfId="892" priority="240" operator="equal">
      <formula>"В"</formula>
    </cfRule>
  </conditionalFormatting>
  <conditionalFormatting sqref="F34:L34">
    <cfRule type="cellIs" dxfId="891" priority="239" operator="equal">
      <formula>"ОТ"</formula>
    </cfRule>
  </conditionalFormatting>
  <conditionalFormatting sqref="J34:K34">
    <cfRule type="cellIs" dxfId="890" priority="238" operator="equal">
      <formula>"В"</formula>
    </cfRule>
  </conditionalFormatting>
  <conditionalFormatting sqref="J34:K34">
    <cfRule type="cellIs" dxfId="889" priority="237" operator="equal">
      <formula>"ОТ"</formula>
    </cfRule>
  </conditionalFormatting>
  <conditionalFormatting sqref="F34:L34">
    <cfRule type="cellIs" dxfId="888" priority="236" operator="equal">
      <formula>"В"</formula>
    </cfRule>
  </conditionalFormatting>
  <conditionalFormatting sqref="F34:L34">
    <cfRule type="cellIs" dxfId="887" priority="235" operator="equal">
      <formula>"ОТ"</formula>
    </cfRule>
  </conditionalFormatting>
  <conditionalFormatting sqref="F34:L34">
    <cfRule type="cellIs" dxfId="886" priority="234" operator="equal">
      <formula>"В"</formula>
    </cfRule>
  </conditionalFormatting>
  <conditionalFormatting sqref="F34:L34">
    <cfRule type="cellIs" dxfId="885" priority="233" operator="equal">
      <formula>"ОТ"</formula>
    </cfRule>
  </conditionalFormatting>
  <conditionalFormatting sqref="G34">
    <cfRule type="cellIs" dxfId="884" priority="232" operator="equal">
      <formula>"В"</formula>
    </cfRule>
  </conditionalFormatting>
  <conditionalFormatting sqref="G34">
    <cfRule type="cellIs" dxfId="883" priority="231" operator="equal">
      <formula>"ОТ"</formula>
    </cfRule>
  </conditionalFormatting>
  <conditionalFormatting sqref="G34">
    <cfRule type="cellIs" dxfId="882" priority="230" operator="equal">
      <formula>"В"</formula>
    </cfRule>
  </conditionalFormatting>
  <conditionalFormatting sqref="G34">
    <cfRule type="cellIs" dxfId="881" priority="229" operator="equal">
      <formula>"ОТ"</formula>
    </cfRule>
  </conditionalFormatting>
  <conditionalFormatting sqref="M34:P34">
    <cfRule type="cellIs" dxfId="880" priority="228" operator="equal">
      <formula>"В"</formula>
    </cfRule>
  </conditionalFormatting>
  <conditionalFormatting sqref="M34:P34">
    <cfRule type="cellIs" dxfId="879" priority="227" operator="equal">
      <formula>"ОТ"</formula>
    </cfRule>
  </conditionalFormatting>
  <conditionalFormatting sqref="M34:P34">
    <cfRule type="cellIs" dxfId="878" priority="226" operator="equal">
      <formula>"В"</formula>
    </cfRule>
  </conditionalFormatting>
  <conditionalFormatting sqref="M34:P34">
    <cfRule type="cellIs" dxfId="877" priority="225" operator="equal">
      <formula>"ОТ"</formula>
    </cfRule>
  </conditionalFormatting>
  <conditionalFormatting sqref="M34:P34">
    <cfRule type="cellIs" dxfId="876" priority="224" operator="equal">
      <formula>"В"</formula>
    </cfRule>
  </conditionalFormatting>
  <conditionalFormatting sqref="M34:P34">
    <cfRule type="cellIs" dxfId="875" priority="223" operator="equal">
      <formula>"ОТ"</formula>
    </cfRule>
  </conditionalFormatting>
  <conditionalFormatting sqref="Q34:T34">
    <cfRule type="cellIs" dxfId="874" priority="222" operator="equal">
      <formula>"В"</formula>
    </cfRule>
  </conditionalFormatting>
  <conditionalFormatting sqref="Q34:T34">
    <cfRule type="cellIs" dxfId="873" priority="221" operator="equal">
      <formula>"ОТ"</formula>
    </cfRule>
  </conditionalFormatting>
  <conditionalFormatting sqref="Q34:T34">
    <cfRule type="cellIs" dxfId="872" priority="220" operator="equal">
      <formula>"В"</formula>
    </cfRule>
  </conditionalFormatting>
  <conditionalFormatting sqref="Q34:T34">
    <cfRule type="cellIs" dxfId="871" priority="219" operator="equal">
      <formula>"ОТ"</formula>
    </cfRule>
  </conditionalFormatting>
  <conditionalFormatting sqref="Q34:T34">
    <cfRule type="cellIs" dxfId="870" priority="218" operator="equal">
      <formula>"В"</formula>
    </cfRule>
  </conditionalFormatting>
  <conditionalFormatting sqref="Q34:T34">
    <cfRule type="cellIs" dxfId="869" priority="217" operator="equal">
      <formula>"ОТ"</formula>
    </cfRule>
  </conditionalFormatting>
  <conditionalFormatting sqref="U34">
    <cfRule type="cellIs" dxfId="868" priority="216" operator="equal">
      <formula>"В"</formula>
    </cfRule>
  </conditionalFormatting>
  <conditionalFormatting sqref="U34">
    <cfRule type="cellIs" dxfId="867" priority="215" operator="equal">
      <formula>"ОТ"</formula>
    </cfRule>
  </conditionalFormatting>
  <conditionalFormatting sqref="U34">
    <cfRule type="cellIs" dxfId="866" priority="214" operator="equal">
      <formula>"В"</formula>
    </cfRule>
  </conditionalFormatting>
  <conditionalFormatting sqref="U34">
    <cfRule type="cellIs" dxfId="865" priority="213" operator="equal">
      <formula>"ОТ"</formula>
    </cfRule>
  </conditionalFormatting>
  <conditionalFormatting sqref="U34">
    <cfRule type="cellIs" dxfId="864" priority="212" operator="equal">
      <formula>"В"</formula>
    </cfRule>
  </conditionalFormatting>
  <conditionalFormatting sqref="U34">
    <cfRule type="cellIs" dxfId="863" priority="211" operator="equal">
      <formula>"ОТ"</formula>
    </cfRule>
  </conditionalFormatting>
  <conditionalFormatting sqref="V34:Z34">
    <cfRule type="cellIs" dxfId="862" priority="210" operator="equal">
      <formula>"В"</formula>
    </cfRule>
  </conditionalFormatting>
  <conditionalFormatting sqref="V34:Z34">
    <cfRule type="cellIs" dxfId="861" priority="209" operator="equal">
      <formula>"ОТ"</formula>
    </cfRule>
  </conditionalFormatting>
  <conditionalFormatting sqref="V34:Z34">
    <cfRule type="cellIs" dxfId="860" priority="208" operator="equal">
      <formula>"В"</formula>
    </cfRule>
  </conditionalFormatting>
  <conditionalFormatting sqref="V34:Z34">
    <cfRule type="cellIs" dxfId="859" priority="207" operator="equal">
      <formula>"ОТ"</formula>
    </cfRule>
  </conditionalFormatting>
  <conditionalFormatting sqref="V34:Z34">
    <cfRule type="cellIs" dxfId="858" priority="206" operator="equal">
      <formula>"В"</formula>
    </cfRule>
  </conditionalFormatting>
  <conditionalFormatting sqref="V34:Z34">
    <cfRule type="cellIs" dxfId="857" priority="205" operator="equal">
      <formula>"ОТ"</formula>
    </cfRule>
  </conditionalFormatting>
  <conditionalFormatting sqref="AA34:AC34">
    <cfRule type="cellIs" dxfId="856" priority="204" operator="equal">
      <formula>"В"</formula>
    </cfRule>
  </conditionalFormatting>
  <conditionalFormatting sqref="AA34:AC34">
    <cfRule type="cellIs" dxfId="855" priority="203" operator="equal">
      <formula>"ОТ"</formula>
    </cfRule>
  </conditionalFormatting>
  <conditionalFormatting sqref="AA34:AC34">
    <cfRule type="cellIs" dxfId="854" priority="202" operator="equal">
      <formula>"В"</formula>
    </cfRule>
  </conditionalFormatting>
  <conditionalFormatting sqref="AA34:AC34">
    <cfRule type="cellIs" dxfId="853" priority="201" operator="equal">
      <formula>"ОТ"</formula>
    </cfRule>
  </conditionalFormatting>
  <conditionalFormatting sqref="AA34:AC34">
    <cfRule type="cellIs" dxfId="852" priority="200" operator="equal">
      <formula>"В"</formula>
    </cfRule>
  </conditionalFormatting>
  <conditionalFormatting sqref="AA34:AC34">
    <cfRule type="cellIs" dxfId="851" priority="199" operator="equal">
      <formula>"ОТ"</formula>
    </cfRule>
  </conditionalFormatting>
  <conditionalFormatting sqref="AD34:AE34">
    <cfRule type="cellIs" dxfId="850" priority="198" operator="equal">
      <formula>"В"</formula>
    </cfRule>
  </conditionalFormatting>
  <conditionalFormatting sqref="AD34:AE34">
    <cfRule type="cellIs" dxfId="849" priority="197" operator="equal">
      <formula>"ОТ"</formula>
    </cfRule>
  </conditionalFormatting>
  <conditionalFormatting sqref="AD34:AE34">
    <cfRule type="cellIs" dxfId="848" priority="196" operator="equal">
      <formula>"В"</formula>
    </cfRule>
  </conditionalFormatting>
  <conditionalFormatting sqref="AD34:AE34">
    <cfRule type="cellIs" dxfId="847" priority="195" operator="equal">
      <formula>"ОТ"</formula>
    </cfRule>
  </conditionalFormatting>
  <conditionalFormatting sqref="AD34:AE34">
    <cfRule type="cellIs" dxfId="846" priority="194" operator="equal">
      <formula>"В"</formula>
    </cfRule>
  </conditionalFormatting>
  <conditionalFormatting sqref="AD34:AE34">
    <cfRule type="cellIs" dxfId="845" priority="193" operator="equal">
      <formula>"ОТ"</formula>
    </cfRule>
  </conditionalFormatting>
  <conditionalFormatting sqref="C37:D37">
    <cfRule type="cellIs" dxfId="844" priority="192" operator="equal">
      <formula>"В"</formula>
    </cfRule>
  </conditionalFormatting>
  <conditionalFormatting sqref="C37:D37">
    <cfRule type="cellIs" dxfId="843" priority="191" operator="equal">
      <formula>"ОТ"</formula>
    </cfRule>
  </conditionalFormatting>
  <conditionalFormatting sqref="C37:D37">
    <cfRule type="cellIs" dxfId="842" priority="190" operator="equal">
      <formula>"В"</formula>
    </cfRule>
  </conditionalFormatting>
  <conditionalFormatting sqref="C37:D37">
    <cfRule type="cellIs" dxfId="841" priority="189" operator="equal">
      <formula>"ОТ"</formula>
    </cfRule>
  </conditionalFormatting>
  <conditionalFormatting sqref="B37">
    <cfRule type="cellIs" dxfId="840" priority="188" operator="equal">
      <formula>"В"</formula>
    </cfRule>
  </conditionalFormatting>
  <conditionalFormatting sqref="B37">
    <cfRule type="cellIs" dxfId="839" priority="187" operator="equal">
      <formula>"ОТ"</formula>
    </cfRule>
  </conditionalFormatting>
  <conditionalFormatting sqref="B37">
    <cfRule type="cellIs" dxfId="838" priority="186" operator="equal">
      <formula>"В"</formula>
    </cfRule>
  </conditionalFormatting>
  <conditionalFormatting sqref="B37">
    <cfRule type="cellIs" dxfId="837" priority="185" operator="equal">
      <formula>"ОТ"</formula>
    </cfRule>
  </conditionalFormatting>
  <conditionalFormatting sqref="B37">
    <cfRule type="cellIs" dxfId="836" priority="184" operator="equal">
      <formula>"В"</formula>
    </cfRule>
  </conditionalFormatting>
  <conditionalFormatting sqref="B37">
    <cfRule type="cellIs" dxfId="835" priority="183" operator="equal">
      <formula>"ОТ"</formula>
    </cfRule>
  </conditionalFormatting>
  <conditionalFormatting sqref="E37:K37">
    <cfRule type="cellIs" dxfId="834" priority="182" operator="equal">
      <formula>"В"</formula>
    </cfRule>
  </conditionalFormatting>
  <conditionalFormatting sqref="E37:K37">
    <cfRule type="cellIs" dxfId="833" priority="181" operator="equal">
      <formula>"ОТ"</formula>
    </cfRule>
  </conditionalFormatting>
  <conditionalFormatting sqref="E37:K37">
    <cfRule type="cellIs" dxfId="832" priority="180" operator="equal">
      <formula>"В"</formula>
    </cfRule>
  </conditionalFormatting>
  <conditionalFormatting sqref="E37:K37">
    <cfRule type="cellIs" dxfId="831" priority="179" operator="equal">
      <formula>"ОТ"</formula>
    </cfRule>
  </conditionalFormatting>
  <conditionalFormatting sqref="L37:P37">
    <cfRule type="cellIs" dxfId="830" priority="178" operator="equal">
      <formula>"В"</formula>
    </cfRule>
  </conditionalFormatting>
  <conditionalFormatting sqref="L37:P37">
    <cfRule type="cellIs" dxfId="829" priority="177" operator="equal">
      <formula>"ОТ"</formula>
    </cfRule>
  </conditionalFormatting>
  <conditionalFormatting sqref="L37:P37">
    <cfRule type="cellIs" dxfId="828" priority="176" operator="equal">
      <formula>"В"</formula>
    </cfRule>
  </conditionalFormatting>
  <conditionalFormatting sqref="L37:P37">
    <cfRule type="cellIs" dxfId="827" priority="175" operator="equal">
      <formula>"ОТ"</formula>
    </cfRule>
  </conditionalFormatting>
  <conditionalFormatting sqref="Q37:U37">
    <cfRule type="cellIs" dxfId="826" priority="174" operator="equal">
      <formula>"В"</formula>
    </cfRule>
  </conditionalFormatting>
  <conditionalFormatting sqref="Q37:U37">
    <cfRule type="cellIs" dxfId="825" priority="173" operator="equal">
      <formula>"ОТ"</formula>
    </cfRule>
  </conditionalFormatting>
  <conditionalFormatting sqref="Q37:U37">
    <cfRule type="cellIs" dxfId="824" priority="172" operator="equal">
      <formula>"В"</formula>
    </cfRule>
  </conditionalFormatting>
  <conditionalFormatting sqref="Q37:U37">
    <cfRule type="cellIs" dxfId="823" priority="171" operator="equal">
      <formula>"ОТ"</formula>
    </cfRule>
  </conditionalFormatting>
  <conditionalFormatting sqref="V37:AA37">
    <cfRule type="cellIs" dxfId="822" priority="170" operator="equal">
      <formula>"В"</formula>
    </cfRule>
  </conditionalFormatting>
  <conditionalFormatting sqref="V37:AA37">
    <cfRule type="cellIs" dxfId="821" priority="169" operator="equal">
      <formula>"ОТ"</formula>
    </cfRule>
  </conditionalFormatting>
  <conditionalFormatting sqref="V37:AA37">
    <cfRule type="cellIs" dxfId="820" priority="168" operator="equal">
      <formula>"В"</formula>
    </cfRule>
  </conditionalFormatting>
  <conditionalFormatting sqref="V37:AA37">
    <cfRule type="cellIs" dxfId="819" priority="167" operator="equal">
      <formula>"ОТ"</formula>
    </cfRule>
  </conditionalFormatting>
  <conditionalFormatting sqref="AE37">
    <cfRule type="cellIs" dxfId="818" priority="166" operator="equal">
      <formula>"В"</formula>
    </cfRule>
  </conditionalFormatting>
  <conditionalFormatting sqref="AE37">
    <cfRule type="cellIs" dxfId="817" priority="165" operator="equal">
      <formula>"ОТ"</formula>
    </cfRule>
  </conditionalFormatting>
  <conditionalFormatting sqref="AB37:AD37">
    <cfRule type="cellIs" dxfId="816" priority="164" operator="equal">
      <formula>"В"</formula>
    </cfRule>
  </conditionalFormatting>
  <conditionalFormatting sqref="AB37:AD37">
    <cfRule type="cellIs" dxfId="815" priority="163" operator="equal">
      <formula>"ОТ"</formula>
    </cfRule>
  </conditionalFormatting>
  <conditionalFormatting sqref="AB37:AD37">
    <cfRule type="cellIs" dxfId="814" priority="162" operator="equal">
      <formula>"В"</formula>
    </cfRule>
  </conditionalFormatting>
  <conditionalFormatting sqref="AB37:AD37">
    <cfRule type="cellIs" dxfId="813" priority="161" operator="equal">
      <formula>"ОТ"</formula>
    </cfRule>
  </conditionalFormatting>
  <conditionalFormatting sqref="AF37">
    <cfRule type="cellIs" dxfId="812" priority="160" operator="equal">
      <formula>"В"</formula>
    </cfRule>
  </conditionalFormatting>
  <conditionalFormatting sqref="AF37">
    <cfRule type="cellIs" dxfId="811" priority="159" operator="equal">
      <formula>"ОТ"</formula>
    </cfRule>
  </conditionalFormatting>
  <conditionalFormatting sqref="AF37">
    <cfRule type="cellIs" dxfId="810" priority="158" operator="equal">
      <formula>"В"</formula>
    </cfRule>
  </conditionalFormatting>
  <conditionalFormatting sqref="AF37">
    <cfRule type="cellIs" dxfId="809" priority="157" operator="equal">
      <formula>"ОТ"</formula>
    </cfRule>
  </conditionalFormatting>
  <conditionalFormatting sqref="AF37">
    <cfRule type="cellIs" dxfId="808" priority="156" operator="equal">
      <formula>"В"</formula>
    </cfRule>
  </conditionalFormatting>
  <conditionalFormatting sqref="AF37">
    <cfRule type="cellIs" dxfId="807" priority="155" operator="equal">
      <formula>"ОТ"</formula>
    </cfRule>
  </conditionalFormatting>
  <conditionalFormatting sqref="B39:G39">
    <cfRule type="cellIs" dxfId="806" priority="154" operator="equal">
      <formula>"В"</formula>
    </cfRule>
  </conditionalFormatting>
  <conditionalFormatting sqref="B39:G39">
    <cfRule type="cellIs" dxfId="805" priority="153" operator="equal">
      <formula>"ОТ"</formula>
    </cfRule>
  </conditionalFormatting>
  <conditionalFormatting sqref="E39:F39">
    <cfRule type="cellIs" dxfId="804" priority="152" operator="equal">
      <formula>"В"</formula>
    </cfRule>
  </conditionalFormatting>
  <conditionalFormatting sqref="E39:F39">
    <cfRule type="cellIs" dxfId="803" priority="151" operator="equal">
      <formula>"ОТ"</formula>
    </cfRule>
  </conditionalFormatting>
  <conditionalFormatting sqref="B39:G39">
    <cfRule type="cellIs" dxfId="802" priority="150" operator="equal">
      <formula>"В"</formula>
    </cfRule>
  </conditionalFormatting>
  <conditionalFormatting sqref="B39:G39">
    <cfRule type="cellIs" dxfId="801" priority="149" operator="equal">
      <formula>"ОТ"</formula>
    </cfRule>
  </conditionalFormatting>
  <conditionalFormatting sqref="B39:G39">
    <cfRule type="cellIs" dxfId="800" priority="148" operator="equal">
      <formula>"В"</formula>
    </cfRule>
  </conditionalFormatting>
  <conditionalFormatting sqref="B39:G39">
    <cfRule type="cellIs" dxfId="799" priority="147" operator="equal">
      <formula>"ОТ"</formula>
    </cfRule>
  </conditionalFormatting>
  <conditionalFormatting sqref="B39">
    <cfRule type="cellIs" dxfId="798" priority="146" operator="equal">
      <formula>"В"</formula>
    </cfRule>
  </conditionalFormatting>
  <conditionalFormatting sqref="B39">
    <cfRule type="cellIs" dxfId="797" priority="145" operator="equal">
      <formula>"ОТ"</formula>
    </cfRule>
  </conditionalFormatting>
  <conditionalFormatting sqref="B39">
    <cfRule type="cellIs" dxfId="796" priority="144" operator="equal">
      <formula>"В"</formula>
    </cfRule>
  </conditionalFormatting>
  <conditionalFormatting sqref="B39">
    <cfRule type="cellIs" dxfId="795" priority="143" operator="equal">
      <formula>"ОТ"</formula>
    </cfRule>
  </conditionalFormatting>
  <conditionalFormatting sqref="H39:K39">
    <cfRule type="cellIs" dxfId="794" priority="142" operator="equal">
      <formula>"В"</formula>
    </cfRule>
  </conditionalFormatting>
  <conditionalFormatting sqref="H39:K39">
    <cfRule type="cellIs" dxfId="793" priority="141" operator="equal">
      <formula>"ОТ"</formula>
    </cfRule>
  </conditionalFormatting>
  <conditionalFormatting sqref="H39:K39">
    <cfRule type="cellIs" dxfId="792" priority="140" operator="equal">
      <formula>"В"</formula>
    </cfRule>
  </conditionalFormatting>
  <conditionalFormatting sqref="H39:K39">
    <cfRule type="cellIs" dxfId="791" priority="139" operator="equal">
      <formula>"ОТ"</formula>
    </cfRule>
  </conditionalFormatting>
  <conditionalFormatting sqref="H39:K39">
    <cfRule type="cellIs" dxfId="790" priority="138" operator="equal">
      <formula>"В"</formula>
    </cfRule>
  </conditionalFormatting>
  <conditionalFormatting sqref="H39:K39">
    <cfRule type="cellIs" dxfId="789" priority="137" operator="equal">
      <formula>"ОТ"</formula>
    </cfRule>
  </conditionalFormatting>
  <conditionalFormatting sqref="L39:O39">
    <cfRule type="cellIs" dxfId="788" priority="136" operator="equal">
      <formula>"В"</formula>
    </cfRule>
  </conditionalFormatting>
  <conditionalFormatting sqref="L39:O39">
    <cfRule type="cellIs" dxfId="787" priority="135" operator="equal">
      <formula>"ОТ"</formula>
    </cfRule>
  </conditionalFormatting>
  <conditionalFormatting sqref="L39:O39">
    <cfRule type="cellIs" dxfId="786" priority="134" operator="equal">
      <formula>"В"</formula>
    </cfRule>
  </conditionalFormatting>
  <conditionalFormatting sqref="L39:O39">
    <cfRule type="cellIs" dxfId="785" priority="133" operator="equal">
      <formula>"ОТ"</formula>
    </cfRule>
  </conditionalFormatting>
  <conditionalFormatting sqref="L39:O39">
    <cfRule type="cellIs" dxfId="784" priority="132" operator="equal">
      <formula>"В"</formula>
    </cfRule>
  </conditionalFormatting>
  <conditionalFormatting sqref="L39:O39">
    <cfRule type="cellIs" dxfId="783" priority="131" operator="equal">
      <formula>"ОТ"</formula>
    </cfRule>
  </conditionalFormatting>
  <conditionalFormatting sqref="P39">
    <cfRule type="cellIs" dxfId="782" priority="130" operator="equal">
      <formula>"В"</formula>
    </cfRule>
  </conditionalFormatting>
  <conditionalFormatting sqref="P39">
    <cfRule type="cellIs" dxfId="781" priority="129" operator="equal">
      <formula>"ОТ"</formula>
    </cfRule>
  </conditionalFormatting>
  <conditionalFormatting sqref="P39">
    <cfRule type="cellIs" dxfId="780" priority="128" operator="equal">
      <formula>"В"</formula>
    </cfRule>
  </conditionalFormatting>
  <conditionalFormatting sqref="P39">
    <cfRule type="cellIs" dxfId="779" priority="127" operator="equal">
      <formula>"ОТ"</formula>
    </cfRule>
  </conditionalFormatting>
  <conditionalFormatting sqref="P39">
    <cfRule type="cellIs" dxfId="778" priority="126" operator="equal">
      <formula>"В"</formula>
    </cfRule>
  </conditionalFormatting>
  <conditionalFormatting sqref="P39">
    <cfRule type="cellIs" dxfId="777" priority="125" operator="equal">
      <formula>"ОТ"</formula>
    </cfRule>
  </conditionalFormatting>
  <conditionalFormatting sqref="Q39:U39">
    <cfRule type="cellIs" dxfId="776" priority="124" operator="equal">
      <formula>"В"</formula>
    </cfRule>
  </conditionalFormatting>
  <conditionalFormatting sqref="Q39:U39">
    <cfRule type="cellIs" dxfId="775" priority="123" operator="equal">
      <formula>"ОТ"</formula>
    </cfRule>
  </conditionalFormatting>
  <conditionalFormatting sqref="Q39:U39">
    <cfRule type="cellIs" dxfId="774" priority="122" operator="equal">
      <formula>"В"</formula>
    </cfRule>
  </conditionalFormatting>
  <conditionalFormatting sqref="Q39:U39">
    <cfRule type="cellIs" dxfId="773" priority="121" operator="equal">
      <formula>"ОТ"</formula>
    </cfRule>
  </conditionalFormatting>
  <conditionalFormatting sqref="Q39:U39">
    <cfRule type="cellIs" dxfId="772" priority="120" operator="equal">
      <formula>"В"</formula>
    </cfRule>
  </conditionalFormatting>
  <conditionalFormatting sqref="Q39:U39">
    <cfRule type="cellIs" dxfId="771" priority="119" operator="equal">
      <formula>"ОТ"</formula>
    </cfRule>
  </conditionalFormatting>
  <conditionalFormatting sqref="V39:X39">
    <cfRule type="cellIs" dxfId="770" priority="118" operator="equal">
      <formula>"В"</formula>
    </cfRule>
  </conditionalFormatting>
  <conditionalFormatting sqref="V39:X39">
    <cfRule type="cellIs" dxfId="769" priority="117" operator="equal">
      <formula>"ОТ"</formula>
    </cfRule>
  </conditionalFormatting>
  <conditionalFormatting sqref="V39:X39">
    <cfRule type="cellIs" dxfId="768" priority="116" operator="equal">
      <formula>"В"</formula>
    </cfRule>
  </conditionalFormatting>
  <conditionalFormatting sqref="V39:X39">
    <cfRule type="cellIs" dxfId="767" priority="115" operator="equal">
      <formula>"ОТ"</formula>
    </cfRule>
  </conditionalFormatting>
  <conditionalFormatting sqref="V39:X39">
    <cfRule type="cellIs" dxfId="766" priority="114" operator="equal">
      <formula>"В"</formula>
    </cfRule>
  </conditionalFormatting>
  <conditionalFormatting sqref="V39:X39">
    <cfRule type="cellIs" dxfId="765" priority="113" operator="equal">
      <formula>"ОТ"</formula>
    </cfRule>
  </conditionalFormatting>
  <conditionalFormatting sqref="Y39:Z39">
    <cfRule type="cellIs" dxfId="764" priority="112" operator="equal">
      <formula>"В"</formula>
    </cfRule>
  </conditionalFormatting>
  <conditionalFormatting sqref="Y39:Z39">
    <cfRule type="cellIs" dxfId="763" priority="111" operator="equal">
      <formula>"ОТ"</formula>
    </cfRule>
  </conditionalFormatting>
  <conditionalFormatting sqref="Y39:Z39">
    <cfRule type="cellIs" dxfId="762" priority="110" operator="equal">
      <formula>"В"</formula>
    </cfRule>
  </conditionalFormatting>
  <conditionalFormatting sqref="Y39:Z39">
    <cfRule type="cellIs" dxfId="761" priority="109" operator="equal">
      <formula>"ОТ"</formula>
    </cfRule>
  </conditionalFormatting>
  <conditionalFormatting sqref="Y39:Z39">
    <cfRule type="cellIs" dxfId="760" priority="108" operator="equal">
      <formula>"В"</formula>
    </cfRule>
  </conditionalFormatting>
  <conditionalFormatting sqref="Y39:Z39">
    <cfRule type="cellIs" dxfId="759" priority="107" operator="equal">
      <formula>"ОТ"</formula>
    </cfRule>
  </conditionalFormatting>
  <conditionalFormatting sqref="AB39:AC39">
    <cfRule type="cellIs" dxfId="758" priority="106" operator="equal">
      <formula>"В"</formula>
    </cfRule>
  </conditionalFormatting>
  <conditionalFormatting sqref="AB39:AC39">
    <cfRule type="cellIs" dxfId="757" priority="105" operator="equal">
      <formula>"ОТ"</formula>
    </cfRule>
  </conditionalFormatting>
  <conditionalFormatting sqref="AB39:AC39">
    <cfRule type="cellIs" dxfId="756" priority="104" operator="equal">
      <formula>"В"</formula>
    </cfRule>
  </conditionalFormatting>
  <conditionalFormatting sqref="AB39:AC39">
    <cfRule type="cellIs" dxfId="755" priority="103" operator="equal">
      <formula>"ОТ"</formula>
    </cfRule>
  </conditionalFormatting>
  <conditionalFormatting sqref="AA39">
    <cfRule type="cellIs" dxfId="754" priority="102" operator="equal">
      <formula>"В"</formula>
    </cfRule>
  </conditionalFormatting>
  <conditionalFormatting sqref="AA39">
    <cfRule type="cellIs" dxfId="753" priority="101" operator="equal">
      <formula>"ОТ"</formula>
    </cfRule>
  </conditionalFormatting>
  <conditionalFormatting sqref="AA39">
    <cfRule type="cellIs" dxfId="752" priority="100" operator="equal">
      <formula>"В"</formula>
    </cfRule>
  </conditionalFormatting>
  <conditionalFormatting sqref="AA39">
    <cfRule type="cellIs" dxfId="751" priority="99" operator="equal">
      <formula>"ОТ"</formula>
    </cfRule>
  </conditionalFormatting>
  <conditionalFormatting sqref="AA39">
    <cfRule type="cellIs" dxfId="750" priority="98" operator="equal">
      <formula>"В"</formula>
    </cfRule>
  </conditionalFormatting>
  <conditionalFormatting sqref="AA39">
    <cfRule type="cellIs" dxfId="749" priority="97" operator="equal">
      <formula>"ОТ"</formula>
    </cfRule>
  </conditionalFormatting>
  <conditionalFormatting sqref="AD39:AE39">
    <cfRule type="cellIs" dxfId="748" priority="96" operator="equal">
      <formula>"В"</formula>
    </cfRule>
  </conditionalFormatting>
  <conditionalFormatting sqref="AD39:AE39">
    <cfRule type="cellIs" dxfId="747" priority="95" operator="equal">
      <formula>"ОТ"</formula>
    </cfRule>
  </conditionalFormatting>
  <conditionalFormatting sqref="AD39:AE39">
    <cfRule type="cellIs" dxfId="746" priority="94" operator="equal">
      <formula>"В"</formula>
    </cfRule>
  </conditionalFormatting>
  <conditionalFormatting sqref="AD39:AE39">
    <cfRule type="cellIs" dxfId="745" priority="93" operator="equal">
      <formula>"ОТ"</formula>
    </cfRule>
  </conditionalFormatting>
  <conditionalFormatting sqref="B41:F41">
    <cfRule type="cellIs" dxfId="744" priority="92" operator="equal">
      <formula>"В"</formula>
    </cfRule>
  </conditionalFormatting>
  <conditionalFormatting sqref="B41:F41">
    <cfRule type="cellIs" dxfId="743" priority="91" operator="equal">
      <formula>"ОТ"</formula>
    </cfRule>
  </conditionalFormatting>
  <conditionalFormatting sqref="B41:F41">
    <cfRule type="cellIs" dxfId="742" priority="90" operator="equal">
      <formula>"В"</formula>
    </cfRule>
  </conditionalFormatting>
  <conditionalFormatting sqref="B41:F41">
    <cfRule type="cellIs" dxfId="741" priority="89" operator="equal">
      <formula>"ОТ"</formula>
    </cfRule>
  </conditionalFormatting>
  <conditionalFormatting sqref="G41">
    <cfRule type="cellIs" dxfId="740" priority="88" operator="equal">
      <formula>"В"</formula>
    </cfRule>
  </conditionalFormatting>
  <conditionalFormatting sqref="G41">
    <cfRule type="cellIs" dxfId="739" priority="87" operator="equal">
      <formula>"ОТ"</formula>
    </cfRule>
  </conditionalFormatting>
  <conditionalFormatting sqref="G41">
    <cfRule type="cellIs" dxfId="738" priority="86" operator="equal">
      <formula>"В"</formula>
    </cfRule>
  </conditionalFormatting>
  <conditionalFormatting sqref="G41">
    <cfRule type="cellIs" dxfId="737" priority="85" operator="equal">
      <formula>"ОТ"</formula>
    </cfRule>
  </conditionalFormatting>
  <conditionalFormatting sqref="Z41">
    <cfRule type="cellIs" dxfId="736" priority="76" operator="equal">
      <formula>"В"</formula>
    </cfRule>
  </conditionalFormatting>
  <conditionalFormatting sqref="Z41">
    <cfRule type="cellIs" dxfId="735" priority="75" operator="equal">
      <formula>"ОТ"</formula>
    </cfRule>
  </conditionalFormatting>
  <conditionalFormatting sqref="X41:Y41">
    <cfRule type="cellIs" dxfId="734" priority="74" operator="equal">
      <formula>"В"</formula>
    </cfRule>
  </conditionalFormatting>
  <conditionalFormatting sqref="X41:Y41">
    <cfRule type="cellIs" dxfId="733" priority="73" operator="equal">
      <formula>"ОТ"</formula>
    </cfRule>
  </conditionalFormatting>
  <conditionalFormatting sqref="X41:Y41">
    <cfRule type="cellIs" dxfId="732" priority="72" operator="equal">
      <formula>"В"</formula>
    </cfRule>
  </conditionalFormatting>
  <conditionalFormatting sqref="X41:Y41">
    <cfRule type="cellIs" dxfId="731" priority="71" operator="equal">
      <formula>"ОТ"</formula>
    </cfRule>
  </conditionalFormatting>
  <conditionalFormatting sqref="AA41">
    <cfRule type="cellIs" dxfId="730" priority="70" operator="equal">
      <formula>"В"</formula>
    </cfRule>
  </conditionalFormatting>
  <conditionalFormatting sqref="AA41">
    <cfRule type="cellIs" dxfId="729" priority="69" operator="equal">
      <formula>"ОТ"</formula>
    </cfRule>
  </conditionalFormatting>
  <conditionalFormatting sqref="AA41">
    <cfRule type="cellIs" dxfId="728" priority="68" operator="equal">
      <formula>"В"</formula>
    </cfRule>
  </conditionalFormatting>
  <conditionalFormatting sqref="AA41">
    <cfRule type="cellIs" dxfId="727" priority="67" operator="equal">
      <formula>"ОТ"</formula>
    </cfRule>
  </conditionalFormatting>
  <conditionalFormatting sqref="AA41">
    <cfRule type="cellIs" dxfId="726" priority="66" operator="equal">
      <formula>"В"</formula>
    </cfRule>
  </conditionalFormatting>
  <conditionalFormatting sqref="AA41">
    <cfRule type="cellIs" dxfId="725" priority="65" operator="equal">
      <formula>"ОТ"</formula>
    </cfRule>
  </conditionalFormatting>
  <conditionalFormatting sqref="AB41:AF41">
    <cfRule type="cellIs" dxfId="724" priority="64" operator="equal">
      <formula>"В"</formula>
    </cfRule>
  </conditionalFormatting>
  <conditionalFormatting sqref="AB41:AF41">
    <cfRule type="cellIs" dxfId="723" priority="63" operator="equal">
      <formula>"ОТ"</formula>
    </cfRule>
  </conditionalFormatting>
  <conditionalFormatting sqref="AE41:AF41">
    <cfRule type="cellIs" dxfId="722" priority="62" operator="equal">
      <formula>"В"</formula>
    </cfRule>
  </conditionalFormatting>
  <conditionalFormatting sqref="AE41:AF41">
    <cfRule type="cellIs" dxfId="721" priority="61" operator="equal">
      <formula>"ОТ"</formula>
    </cfRule>
  </conditionalFormatting>
  <conditionalFormatting sqref="AB41:AF41">
    <cfRule type="cellIs" dxfId="720" priority="60" operator="equal">
      <formula>"В"</formula>
    </cfRule>
  </conditionalFormatting>
  <conditionalFormatting sqref="AB41:AF41">
    <cfRule type="cellIs" dxfId="719" priority="59" operator="equal">
      <formula>"ОТ"</formula>
    </cfRule>
  </conditionalFormatting>
  <conditionalFormatting sqref="AB41:AF41">
    <cfRule type="cellIs" dxfId="718" priority="58" operator="equal">
      <formula>"В"</formula>
    </cfRule>
  </conditionalFormatting>
  <conditionalFormatting sqref="AB41:AF41">
    <cfRule type="cellIs" dxfId="717" priority="57" operator="equal">
      <formula>"ОТ"</formula>
    </cfRule>
  </conditionalFormatting>
  <conditionalFormatting sqref="AB41">
    <cfRule type="cellIs" dxfId="716" priority="56" operator="equal">
      <formula>"В"</formula>
    </cfRule>
  </conditionalFormatting>
  <conditionalFormatting sqref="AB41">
    <cfRule type="cellIs" dxfId="715" priority="55" operator="equal">
      <formula>"ОТ"</formula>
    </cfRule>
  </conditionalFormatting>
  <conditionalFormatting sqref="AB41">
    <cfRule type="cellIs" dxfId="714" priority="54" operator="equal">
      <formula>"В"</formula>
    </cfRule>
  </conditionalFormatting>
  <conditionalFormatting sqref="AB41">
    <cfRule type="cellIs" dxfId="713" priority="53" operator="equal">
      <formula>"ОТ"</formula>
    </cfRule>
  </conditionalFormatting>
  <conditionalFormatting sqref="B15:X15">
    <cfRule type="cellIs" dxfId="712" priority="52" operator="equal">
      <formula>"В"</formula>
    </cfRule>
  </conditionalFormatting>
  <conditionalFormatting sqref="B15:X15">
    <cfRule type="cellIs" dxfId="711" priority="51" operator="equal">
      <formula>"ОТ"</formula>
    </cfRule>
  </conditionalFormatting>
  <conditionalFormatting sqref="B15:X15">
    <cfRule type="cellIs" dxfId="710" priority="50" operator="equal">
      <formula>"В"</formula>
    </cfRule>
  </conditionalFormatting>
  <conditionalFormatting sqref="B15:X15">
    <cfRule type="cellIs" dxfId="709" priority="49" operator="equal">
      <formula>"ОТ"</formula>
    </cfRule>
  </conditionalFormatting>
  <conditionalFormatting sqref="B24:M24">
    <cfRule type="cellIs" dxfId="708" priority="48" operator="equal">
      <formula>"В"</formula>
    </cfRule>
  </conditionalFormatting>
  <conditionalFormatting sqref="B24:M24">
    <cfRule type="cellIs" dxfId="707" priority="47" operator="equal">
      <formula>"ОТ"</formula>
    </cfRule>
  </conditionalFormatting>
  <conditionalFormatting sqref="B24:M24">
    <cfRule type="cellIs" dxfId="706" priority="46" operator="equal">
      <formula>"В"</formula>
    </cfRule>
  </conditionalFormatting>
  <conditionalFormatting sqref="B24:M24">
    <cfRule type="cellIs" dxfId="705" priority="45" operator="equal">
      <formula>"ОТ"</formula>
    </cfRule>
  </conditionalFormatting>
  <conditionalFormatting sqref="AB22:AE22">
    <cfRule type="cellIs" dxfId="704" priority="44" operator="equal">
      <formula>"В"</formula>
    </cfRule>
  </conditionalFormatting>
  <conditionalFormatting sqref="AB22:AE22">
    <cfRule type="cellIs" dxfId="703" priority="43" operator="equal">
      <formula>"ОТ"</formula>
    </cfRule>
  </conditionalFormatting>
  <conditionalFormatting sqref="AB22:AE22">
    <cfRule type="cellIs" dxfId="702" priority="42" operator="equal">
      <formula>"В"</formula>
    </cfRule>
  </conditionalFormatting>
  <conditionalFormatting sqref="AB22:AE22">
    <cfRule type="cellIs" dxfId="701" priority="41" operator="equal">
      <formula>"ОТ"</formula>
    </cfRule>
  </conditionalFormatting>
  <conditionalFormatting sqref="B34">
    <cfRule type="cellIs" dxfId="700" priority="40" operator="equal">
      <formula>"В"</formula>
    </cfRule>
  </conditionalFormatting>
  <conditionalFormatting sqref="B34">
    <cfRule type="cellIs" dxfId="699" priority="39" operator="equal">
      <formula>"ОТ"</formula>
    </cfRule>
  </conditionalFormatting>
  <conditionalFormatting sqref="B34">
    <cfRule type="cellIs" dxfId="698" priority="38" operator="equal">
      <formula>"В"</formula>
    </cfRule>
  </conditionalFormatting>
  <conditionalFormatting sqref="B34">
    <cfRule type="cellIs" dxfId="697" priority="37" operator="equal">
      <formula>"ОТ"</formula>
    </cfRule>
  </conditionalFormatting>
  <conditionalFormatting sqref="T32:AF32">
    <cfRule type="cellIs" dxfId="696" priority="36" operator="equal">
      <formula>"В"</formula>
    </cfRule>
  </conditionalFormatting>
  <conditionalFormatting sqref="T32:AF32">
    <cfRule type="cellIs" dxfId="695" priority="35" operator="equal">
      <formula>"ОТ"</formula>
    </cfRule>
  </conditionalFormatting>
  <conditionalFormatting sqref="T32:AF32">
    <cfRule type="cellIs" dxfId="694" priority="34" operator="equal">
      <formula>"В"</formula>
    </cfRule>
  </conditionalFormatting>
  <conditionalFormatting sqref="T32:AF32">
    <cfRule type="cellIs" dxfId="693" priority="33" operator="equal">
      <formula>"ОТ"</formula>
    </cfRule>
  </conditionalFormatting>
  <conditionalFormatting sqref="AA22">
    <cfRule type="cellIs" dxfId="692" priority="32" operator="equal">
      <formula>"В"</formula>
    </cfRule>
  </conditionalFormatting>
  <conditionalFormatting sqref="AA22">
    <cfRule type="cellIs" dxfId="691" priority="31" operator="equal">
      <formula>"ОТ"</formula>
    </cfRule>
  </conditionalFormatting>
  <conditionalFormatting sqref="AA22">
    <cfRule type="cellIs" dxfId="690" priority="30" operator="equal">
      <formula>"В"</formula>
    </cfRule>
  </conditionalFormatting>
  <conditionalFormatting sqref="AA22">
    <cfRule type="cellIs" dxfId="689" priority="29" operator="equal">
      <formula>"ОТ"</formula>
    </cfRule>
  </conditionalFormatting>
  <conditionalFormatting sqref="Z22">
    <cfRule type="cellIs" dxfId="688" priority="28" operator="equal">
      <formula>"В"</formula>
    </cfRule>
  </conditionalFormatting>
  <conditionalFormatting sqref="Z22">
    <cfRule type="cellIs" dxfId="687" priority="27" operator="equal">
      <formula>"ОТ"</formula>
    </cfRule>
  </conditionalFormatting>
  <conditionalFormatting sqref="Z22">
    <cfRule type="cellIs" dxfId="686" priority="26" operator="equal">
      <formula>"В"</formula>
    </cfRule>
  </conditionalFormatting>
  <conditionalFormatting sqref="Z22">
    <cfRule type="cellIs" dxfId="685" priority="25" operator="equal">
      <formula>"ОТ"</formula>
    </cfRule>
  </conditionalFormatting>
  <conditionalFormatting sqref="Y22">
    <cfRule type="cellIs" dxfId="684" priority="20" operator="equal">
      <formula>"В"</formula>
    </cfRule>
  </conditionalFormatting>
  <conditionalFormatting sqref="Y22">
    <cfRule type="cellIs" dxfId="683" priority="19" operator="equal">
      <formula>"ОТ"</formula>
    </cfRule>
  </conditionalFormatting>
  <conditionalFormatting sqref="Y22">
    <cfRule type="cellIs" dxfId="682" priority="18" operator="equal">
      <formula>"В"</formula>
    </cfRule>
  </conditionalFormatting>
  <conditionalFormatting sqref="Y22">
    <cfRule type="cellIs" dxfId="681" priority="17" operator="equal">
      <formula>"ОТ"</formula>
    </cfRule>
  </conditionalFormatting>
  <conditionalFormatting sqref="R32">
    <cfRule type="cellIs" dxfId="680" priority="12" operator="equal">
      <formula>"В"</formula>
    </cfRule>
  </conditionalFormatting>
  <conditionalFormatting sqref="R32">
    <cfRule type="cellIs" dxfId="679" priority="11" operator="equal">
      <formula>"ОТ"</formula>
    </cfRule>
  </conditionalFormatting>
  <conditionalFormatting sqref="R32">
    <cfRule type="cellIs" dxfId="678" priority="10" operator="equal">
      <formula>"В"</formula>
    </cfRule>
  </conditionalFormatting>
  <conditionalFormatting sqref="R32">
    <cfRule type="cellIs" dxfId="677" priority="9" operator="equal">
      <formula>"ОТ"</formula>
    </cfRule>
  </conditionalFormatting>
  <conditionalFormatting sqref="S32">
    <cfRule type="cellIs" dxfId="676" priority="8" operator="equal">
      <formula>"В"</formula>
    </cfRule>
  </conditionalFormatting>
  <conditionalFormatting sqref="S32">
    <cfRule type="cellIs" dxfId="675" priority="7" operator="equal">
      <formula>"ОТ"</formula>
    </cfRule>
  </conditionalFormatting>
  <conditionalFormatting sqref="S32">
    <cfRule type="cellIs" dxfId="674" priority="6" operator="equal">
      <formula>"В"</formula>
    </cfRule>
  </conditionalFormatting>
  <conditionalFormatting sqref="S32">
    <cfRule type="cellIs" dxfId="673" priority="5" operator="equal">
      <formula>"ОТ"</formula>
    </cfRule>
  </conditionalFormatting>
  <conditionalFormatting sqref="H41:W41">
    <cfRule type="cellIs" dxfId="672" priority="4" operator="equal">
      <formula>"В"</formula>
    </cfRule>
  </conditionalFormatting>
  <conditionalFormatting sqref="H41:W41">
    <cfRule type="cellIs" dxfId="671" priority="3" operator="equal">
      <formula>"ОТ"</formula>
    </cfRule>
  </conditionalFormatting>
  <conditionalFormatting sqref="H41:W41">
    <cfRule type="cellIs" dxfId="670" priority="2" operator="equal">
      <formula>"В"</formula>
    </cfRule>
  </conditionalFormatting>
  <conditionalFormatting sqref="H41:W41">
    <cfRule type="cellIs" dxfId="669" priority="1" operator="equal">
      <formula>"ОТ"</formula>
    </cfRule>
  </conditionalFormatting>
  <dataValidations disablePrompts="1" count="4">
    <dataValidation type="custom" allowBlank="1" showInputMessage="1" showErrorMessage="1" sqref="AH12:AK12 AN12:AO12 AL11:AM12 AN6:AO10" xr:uid="{00000000-0002-0000-0000-000000000000}">
      <formula1>"Function IsFormulaInCell (Cell) As Boolean     IsFormulaInCell= Cell.HasFormula End Function"</formula1>
    </dataValidation>
    <dataValidation type="list" allowBlank="1" showInputMessage="1" showErrorMessage="1" sqref="AO11" xr:uid="{00000000-0002-0000-0000-000001000000}">
      <formula1>"М,Ж,35"</formula1>
    </dataValidation>
    <dataValidation type="list" allowBlank="1" showInputMessage="1" showErrorMessage="1" sqref="AM1" xr:uid="{00000000-0002-0000-0000-000002000000}">
      <formula1>подсветить</formula1>
    </dataValidation>
    <dataValidation type="date" allowBlank="1" showInputMessage="1" showErrorMessage="1" error="Введите корректную дату!!!_x000a_" sqref="BZ1" xr:uid="{AE316F15-6550-4602-BB18-9B24554EC806}">
      <formula1>1</formula1>
      <formula2>45291</formula2>
    </dataValidation>
  </dataValidations>
  <printOptions horizontalCentered="1" verticalCentered="1"/>
  <pageMargins left="0.16" right="0.19685039370078741" top="0.49" bottom="0.16" header="0.5" footer="0.16"/>
  <pageSetup paperSize="9" scale="66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locked="0" defaultSize="0" print="0" autoFill="0" autoLine="0" autoPict="0" altText="Учитывать праздничные при подсчете отклонения">
                <anchor moveWithCells="1">
                  <from>
                    <xdr:col>82</xdr:col>
                    <xdr:colOff>28575</xdr:colOff>
                    <xdr:row>2</xdr:row>
                    <xdr:rowOff>28575</xdr:rowOff>
                  </from>
                  <to>
                    <xdr:col>99</xdr:col>
                    <xdr:colOff>142875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89" id="{0150DF71-B99E-4185-B64E-5A4C7A1509E1}">
            <xm:f>$A$5=Лист3!$A$1</xm:f>
            <x14:dxf>
              <font>
                <color theme="0"/>
              </font>
            </x14:dxf>
          </x14:cfRule>
          <xm:sqref>AB5</xm:sqref>
        </x14:conditionalFormatting>
        <x14:conditionalFormatting xmlns:xm="http://schemas.microsoft.com/office/excel/2006/main">
          <x14:cfRule type="expression" priority="1488" id="{20BB2DAD-F857-40F6-8B43-B21C75E14549}">
            <xm:f>$A$5=Лист3!$A$1</xm:f>
            <x14:dxf>
              <font>
                <color theme="0"/>
              </font>
            </x14:dxf>
          </x14:cfRule>
          <xm:sqref>A6:AM6</xm:sqref>
        </x14:conditionalFormatting>
        <x14:conditionalFormatting xmlns:xm="http://schemas.microsoft.com/office/excel/2006/main">
          <x14:cfRule type="expression" priority="1738" id="{B33F6CDD-06A4-4A32-B4BF-56D39E4EC2B2}">
            <xm:f>OR(WEEKDAY(DATE(2022,Баланс!$AQ16,B$13))=7,WEEKDAY(DATE(2022,Баланс!$AQ16,B$13))=1)</xm:f>
            <x14:dxf>
              <fill>
                <patternFill>
                  <bgColor rgb="FFFFC000"/>
                </patternFill>
              </fill>
            </x14:dxf>
          </x14:cfRule>
          <xm:sqref>B18:AF18 B20:AF20 B23:AF23 B25:AF25 B27:AF27 B31:AF31 B33:AF33 B35:AF35 B38:AF38 B40:AF40 B42:AF42 B16:AF16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3000000}">
          <x14:formula1>
            <xm:f>Лист3!A$1:A$2</xm:f>
          </x14:formula1>
          <xm:sqref>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5">
    <tabColor rgb="FFFFFF00"/>
  </sheetPr>
  <dimension ref="A1:C31"/>
  <sheetViews>
    <sheetView zoomScaleNormal="100" workbookViewId="0">
      <selection activeCell="B5" sqref="B5"/>
    </sheetView>
  </sheetViews>
  <sheetFormatPr defaultRowHeight="15" x14ac:dyDescent="0.25"/>
  <cols>
    <col min="1" max="1" width="5.28515625" customWidth="1"/>
    <col min="2" max="2" width="151.7109375" customWidth="1"/>
  </cols>
  <sheetData>
    <row r="1" spans="1:3" x14ac:dyDescent="0.25">
      <c r="A1" s="161" t="s">
        <v>80</v>
      </c>
      <c r="B1" s="161"/>
    </row>
    <row r="2" spans="1:3" ht="30" x14ac:dyDescent="0.25">
      <c r="A2">
        <v>1</v>
      </c>
      <c r="B2" s="163" t="s">
        <v>81</v>
      </c>
    </row>
    <row r="3" spans="1:3" ht="30" x14ac:dyDescent="0.25">
      <c r="A3">
        <v>2</v>
      </c>
      <c r="B3" s="162" t="s">
        <v>82</v>
      </c>
    </row>
    <row r="4" spans="1:3" ht="16.5" customHeight="1" x14ac:dyDescent="0.25">
      <c r="A4">
        <v>3</v>
      </c>
      <c r="B4" s="162" t="s">
        <v>118</v>
      </c>
    </row>
    <row r="5" spans="1:3" x14ac:dyDescent="0.25">
      <c r="A5">
        <v>4</v>
      </c>
      <c r="B5" s="162" t="s">
        <v>83</v>
      </c>
    </row>
    <row r="6" spans="1:3" x14ac:dyDescent="0.25">
      <c r="A6">
        <v>5</v>
      </c>
      <c r="B6" s="162" t="s">
        <v>84</v>
      </c>
    </row>
    <row r="7" spans="1:3" ht="33.75" x14ac:dyDescent="0.3">
      <c r="A7">
        <v>6</v>
      </c>
      <c r="B7" s="162" t="s">
        <v>119</v>
      </c>
    </row>
    <row r="8" spans="1:3" ht="33.75" x14ac:dyDescent="0.3">
      <c r="A8">
        <v>7</v>
      </c>
      <c r="B8" s="162" t="s">
        <v>85</v>
      </c>
    </row>
    <row r="9" spans="1:3" ht="30" x14ac:dyDescent="0.25">
      <c r="A9">
        <v>8</v>
      </c>
      <c r="B9" s="162" t="s">
        <v>86</v>
      </c>
    </row>
    <row r="10" spans="1:3" ht="90" x14ac:dyDescent="0.25">
      <c r="A10">
        <v>9</v>
      </c>
      <c r="B10" s="162" t="s">
        <v>122</v>
      </c>
    </row>
    <row r="11" spans="1:3" x14ac:dyDescent="0.25">
      <c r="A11">
        <v>10</v>
      </c>
      <c r="B11" s="162" t="s">
        <v>115</v>
      </c>
    </row>
    <row r="12" spans="1:3" ht="150.75" customHeight="1" x14ac:dyDescent="0.25">
      <c r="A12">
        <v>11</v>
      </c>
      <c r="B12" s="162" t="s">
        <v>120</v>
      </c>
      <c r="C12" s="200"/>
    </row>
    <row r="13" spans="1:3" ht="35.25" customHeight="1" x14ac:dyDescent="0.25">
      <c r="A13">
        <v>12</v>
      </c>
      <c r="B13" s="162" t="s">
        <v>116</v>
      </c>
    </row>
    <row r="14" spans="1:3" x14ac:dyDescent="0.25">
      <c r="A14">
        <v>13</v>
      </c>
      <c r="B14" s="162" t="s">
        <v>87</v>
      </c>
    </row>
    <row r="15" spans="1:3" ht="30" x14ac:dyDescent="0.25">
      <c r="A15">
        <v>14</v>
      </c>
      <c r="B15" s="162" t="s">
        <v>100</v>
      </c>
    </row>
    <row r="16" spans="1:3" x14ac:dyDescent="0.25">
      <c r="B16" s="162"/>
    </row>
    <row r="17" spans="1:2" x14ac:dyDescent="0.25">
      <c r="A17" s="161" t="s">
        <v>88</v>
      </c>
      <c r="B17" s="162"/>
    </row>
    <row r="18" spans="1:2" x14ac:dyDescent="0.25">
      <c r="A18">
        <v>1</v>
      </c>
      <c r="B18" s="162" t="s">
        <v>89</v>
      </c>
    </row>
    <row r="19" spans="1:2" ht="105" x14ac:dyDescent="0.25">
      <c r="A19">
        <v>2</v>
      </c>
      <c r="B19" s="162" t="s">
        <v>90</v>
      </c>
    </row>
    <row r="20" spans="1:2" x14ac:dyDescent="0.25">
      <c r="A20">
        <v>3</v>
      </c>
      <c r="B20" s="162" t="s">
        <v>91</v>
      </c>
    </row>
    <row r="21" spans="1:2" x14ac:dyDescent="0.25">
      <c r="A21">
        <v>4</v>
      </c>
      <c r="B21" s="162" t="s">
        <v>92</v>
      </c>
    </row>
    <row r="22" spans="1:2" x14ac:dyDescent="0.25">
      <c r="B22" s="162"/>
    </row>
    <row r="23" spans="1:2" x14ac:dyDescent="0.25">
      <c r="B23" s="162"/>
    </row>
    <row r="24" spans="1:2" x14ac:dyDescent="0.25">
      <c r="B24" s="162"/>
    </row>
    <row r="25" spans="1:2" x14ac:dyDescent="0.25">
      <c r="B25" s="162"/>
    </row>
    <row r="26" spans="1:2" x14ac:dyDescent="0.25">
      <c r="B26" s="162"/>
    </row>
    <row r="27" spans="1:2" x14ac:dyDescent="0.25">
      <c r="B27" s="162"/>
    </row>
    <row r="28" spans="1:2" x14ac:dyDescent="0.25">
      <c r="B28" s="162"/>
    </row>
    <row r="29" spans="1:2" x14ac:dyDescent="0.25">
      <c r="B29" s="162"/>
    </row>
    <row r="30" spans="1:2" x14ac:dyDescent="0.25">
      <c r="B30" s="162"/>
    </row>
    <row r="31" spans="1:2" x14ac:dyDescent="0.25">
      <c r="B31" s="162"/>
    </row>
  </sheetData>
  <sheetProtection password="CB5A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BZ82"/>
  <sheetViews>
    <sheetView topLeftCell="A13" zoomScale="80" zoomScaleNormal="80" zoomScaleSheetLayoutView="85" workbookViewId="0">
      <selection activeCell="Z49" sqref="Z49:AA51"/>
    </sheetView>
  </sheetViews>
  <sheetFormatPr defaultColWidth="9.140625" defaultRowHeight="15" outlineLevelRow="1" outlineLevelCol="1" x14ac:dyDescent="0.25"/>
  <cols>
    <col min="1" max="1" width="24.85546875" style="78" customWidth="1"/>
    <col min="2" max="2" width="4.85546875" style="78" customWidth="1"/>
    <col min="3" max="32" width="4.7109375" style="78" customWidth="1"/>
    <col min="33" max="33" width="5.85546875" style="78" customWidth="1"/>
    <col min="34" max="34" width="7.28515625" style="78" customWidth="1"/>
    <col min="35" max="35" width="5.85546875" style="78" customWidth="1"/>
    <col min="36" max="36" width="5.7109375" style="78" hidden="1" customWidth="1"/>
    <col min="37" max="37" width="7.42578125" style="78" customWidth="1"/>
    <col min="38" max="38" width="6.140625" style="78" customWidth="1"/>
    <col min="39" max="39" width="5.28515625" style="78" customWidth="1"/>
    <col min="40" max="40" width="9.28515625" style="78" customWidth="1" outlineLevel="1"/>
    <col min="41" max="42" width="7.140625" style="78" customWidth="1" outlineLevel="1"/>
    <col min="43" max="43" width="7.28515625" style="78" customWidth="1"/>
    <col min="44" max="44" width="9.140625" style="78"/>
    <col min="45" max="45" width="9.140625" style="78" hidden="1" customWidth="1" outlineLevel="1"/>
    <col min="46" max="46" width="13.7109375" style="78" hidden="1" customWidth="1" outlineLevel="1"/>
    <col min="47" max="47" width="10" style="78" hidden="1" customWidth="1" outlineLevel="1"/>
    <col min="48" max="77" width="9.140625" style="78" hidden="1" customWidth="1" outlineLevel="1"/>
    <col min="78" max="78" width="9.140625" style="78" collapsed="1"/>
    <col min="79" max="16384" width="9.140625" style="78"/>
  </cols>
  <sheetData>
    <row r="1" spans="1:78" ht="15" customHeight="1" x14ac:dyDescent="0.25">
      <c r="A1" s="72" t="s">
        <v>0</v>
      </c>
      <c r="B1" s="72"/>
      <c r="C1" s="72"/>
      <c r="D1" s="72"/>
      <c r="E1" s="73"/>
      <c r="F1" s="73"/>
      <c r="G1" s="74"/>
      <c r="H1" s="74"/>
      <c r="I1" s="74"/>
      <c r="J1" s="74"/>
      <c r="K1" s="74"/>
      <c r="L1" s="74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AA1" s="81"/>
      <c r="AB1" s="81"/>
      <c r="AC1" s="81"/>
      <c r="AD1" s="72" t="s">
        <v>1</v>
      </c>
      <c r="AE1" s="72"/>
      <c r="AF1" s="72"/>
      <c r="AG1" s="72"/>
      <c r="AH1" s="75"/>
      <c r="AI1" s="75"/>
      <c r="AJ1" s="75"/>
      <c r="AK1" s="76"/>
      <c r="AL1" s="76"/>
      <c r="AM1" s="77"/>
      <c r="AN1" s="76"/>
    </row>
    <row r="2" spans="1:78" ht="15.75" customHeight="1" x14ac:dyDescent="0.25">
      <c r="A2" s="266" t="s">
        <v>2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81"/>
      <c r="N2" s="81"/>
      <c r="O2" s="81"/>
      <c r="P2" s="81"/>
      <c r="Q2" s="81"/>
      <c r="R2" s="81"/>
      <c r="S2" s="81"/>
      <c r="T2" s="81"/>
      <c r="U2" s="81"/>
      <c r="W2" s="81"/>
      <c r="AA2" s="81"/>
      <c r="AB2" s="81"/>
      <c r="AC2" s="81"/>
      <c r="AD2" s="79" t="s">
        <v>3</v>
      </c>
      <c r="AE2" s="80"/>
      <c r="AF2" s="80"/>
      <c r="AG2" s="80"/>
      <c r="AH2" s="80"/>
      <c r="AI2" s="80"/>
      <c r="AJ2" s="80"/>
      <c r="AK2" s="80"/>
      <c r="AL2" s="80"/>
      <c r="AM2" s="80"/>
      <c r="AN2" s="76"/>
    </row>
    <row r="3" spans="1:78" ht="29.45" customHeight="1" x14ac:dyDescent="0.25">
      <c r="A3" s="72" t="s">
        <v>4</v>
      </c>
      <c r="B3" s="72"/>
      <c r="C3" s="72"/>
      <c r="D3" s="72"/>
      <c r="E3" s="73"/>
      <c r="F3" s="73"/>
      <c r="G3" s="74"/>
      <c r="H3" s="74"/>
      <c r="I3" s="74"/>
      <c r="J3" s="74"/>
      <c r="K3" s="74"/>
      <c r="L3" s="74"/>
      <c r="M3" s="81"/>
      <c r="N3" s="81"/>
      <c r="O3" s="81"/>
      <c r="P3" s="81"/>
      <c r="Q3" s="81"/>
      <c r="R3" s="81"/>
      <c r="S3" s="81"/>
      <c r="T3" s="81"/>
      <c r="U3" s="81"/>
      <c r="W3" s="81"/>
      <c r="AA3" s="81"/>
      <c r="AB3" s="81"/>
      <c r="AC3" s="81"/>
      <c r="AD3" s="72" t="s">
        <v>5</v>
      </c>
      <c r="AE3" s="72"/>
      <c r="AF3" s="74"/>
      <c r="AG3" s="74"/>
      <c r="AH3" s="82"/>
      <c r="AI3" s="82"/>
      <c r="AJ3" s="72"/>
      <c r="AK3" s="76"/>
      <c r="AL3" s="76"/>
      <c r="AM3" s="77"/>
      <c r="AN3" s="76"/>
    </row>
    <row r="4" spans="1:78" ht="17.100000000000001" customHeight="1" x14ac:dyDescent="0.25">
      <c r="A4" s="72" t="s">
        <v>67</v>
      </c>
      <c r="B4" s="72"/>
      <c r="C4" s="72"/>
      <c r="D4" s="72"/>
      <c r="E4" s="73"/>
      <c r="F4" s="73"/>
      <c r="G4" s="74"/>
      <c r="H4" s="74"/>
      <c r="I4" s="74"/>
      <c r="J4" s="74"/>
      <c r="K4" s="74"/>
      <c r="L4" s="74"/>
      <c r="M4" s="81"/>
      <c r="N4" s="81"/>
      <c r="O4" s="81"/>
      <c r="P4" s="81"/>
      <c r="Q4" s="81"/>
      <c r="R4" s="81"/>
      <c r="S4" s="81"/>
      <c r="T4" s="81"/>
      <c r="U4" s="81"/>
      <c r="W4" s="81"/>
      <c r="AA4" s="81"/>
      <c r="AB4" s="81"/>
      <c r="AC4" s="81"/>
      <c r="AD4" s="72" t="s">
        <v>67</v>
      </c>
      <c r="AE4" s="72"/>
      <c r="AF4" s="72"/>
      <c r="AG4" s="72"/>
      <c r="AH4" s="72"/>
      <c r="AI4" s="72"/>
      <c r="AJ4" s="72"/>
      <c r="AK4" s="76"/>
      <c r="AL4" s="76"/>
      <c r="AM4" s="77"/>
      <c r="AN4" s="76"/>
    </row>
    <row r="5" spans="1:78" ht="18" x14ac:dyDescent="0.25">
      <c r="A5" s="267" t="s">
        <v>6</v>
      </c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7"/>
      <c r="Y5" s="267"/>
      <c r="Z5" s="267"/>
      <c r="AA5" s="267"/>
      <c r="AB5" s="267"/>
      <c r="AC5" s="267"/>
      <c r="AD5" s="267"/>
      <c r="AE5" s="267"/>
      <c r="AF5" s="267"/>
      <c r="AG5" s="267"/>
      <c r="AH5" s="267"/>
      <c r="AI5" s="267"/>
      <c r="AJ5" s="267"/>
      <c r="AK5" s="267"/>
      <c r="AL5" s="267"/>
      <c r="AM5" s="267"/>
      <c r="AN5" s="83"/>
      <c r="AO5" s="83"/>
      <c r="AP5" s="83"/>
      <c r="AQ5" s="74"/>
    </row>
    <row r="6" spans="1:78" ht="18" x14ac:dyDescent="0.25">
      <c r="A6" s="267" t="s">
        <v>7</v>
      </c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7"/>
      <c r="AA6" s="267"/>
      <c r="AB6" s="267"/>
      <c r="AC6" s="267"/>
      <c r="AD6" s="267"/>
      <c r="AE6" s="267"/>
      <c r="AF6" s="267"/>
      <c r="AG6" s="267"/>
      <c r="AH6" s="267"/>
      <c r="AI6" s="267"/>
      <c r="AJ6" s="267"/>
      <c r="AK6" s="267"/>
      <c r="AL6" s="267"/>
      <c r="AM6" s="267"/>
      <c r="AN6" s="83"/>
      <c r="AO6" s="83"/>
      <c r="AP6" s="83"/>
      <c r="AQ6" s="74"/>
    </row>
    <row r="7" spans="1:78" ht="62.25" customHeight="1" x14ac:dyDescent="0.25">
      <c r="A7" s="268"/>
      <c r="B7" s="268"/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  <c r="AA7" s="268"/>
      <c r="AB7" s="268"/>
      <c r="AC7" s="268"/>
      <c r="AD7" s="268"/>
      <c r="AE7" s="268"/>
      <c r="AF7" s="268"/>
      <c r="AG7" s="268"/>
      <c r="AH7" s="268"/>
      <c r="AI7" s="268"/>
      <c r="AJ7" s="268"/>
      <c r="AK7" s="268"/>
      <c r="AL7" s="268"/>
      <c r="AM7" s="268"/>
      <c r="AN7" s="83"/>
      <c r="AO7" s="83"/>
      <c r="AP7" s="83"/>
      <c r="AQ7" s="74"/>
    </row>
    <row r="8" spans="1:78" ht="11.1" customHeight="1" x14ac:dyDescent="0.25">
      <c r="A8" s="85"/>
      <c r="B8" s="85"/>
      <c r="C8" s="85"/>
      <c r="D8" s="85"/>
      <c r="E8" s="85"/>
      <c r="F8" s="85"/>
      <c r="G8" s="85"/>
      <c r="H8" s="85"/>
      <c r="I8" s="85"/>
      <c r="J8" s="85"/>
      <c r="K8" s="219" t="s">
        <v>8</v>
      </c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3"/>
      <c r="AO8" s="83"/>
      <c r="AP8" s="83"/>
      <c r="AQ8" s="74"/>
    </row>
    <row r="9" spans="1:78" ht="15.75" x14ac:dyDescent="0.25">
      <c r="A9" s="215" t="s">
        <v>68</v>
      </c>
      <c r="B9" s="215"/>
      <c r="C9" s="215"/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83"/>
      <c r="AO9" s="83"/>
      <c r="AP9" s="83"/>
      <c r="AQ9" s="74"/>
    </row>
    <row r="10" spans="1:78" ht="5.25" customHeight="1" x14ac:dyDescent="0.25"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3"/>
      <c r="AO10" s="83"/>
      <c r="AP10" s="83"/>
      <c r="AQ10" s="74"/>
    </row>
    <row r="11" spans="1:78" ht="18.75" x14ac:dyDescent="0.3">
      <c r="A11" s="143"/>
      <c r="B11" s="143"/>
      <c r="C11" s="143"/>
      <c r="D11" s="143"/>
      <c r="E11" s="143"/>
      <c r="F11" s="143"/>
      <c r="G11" s="86"/>
      <c r="H11" s="86"/>
      <c r="I11" s="86"/>
      <c r="J11" s="143"/>
      <c r="K11" s="143"/>
      <c r="L11" s="143"/>
      <c r="M11" s="143"/>
      <c r="N11" s="143"/>
      <c r="O11" s="143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7"/>
      <c r="AH11" s="86"/>
      <c r="AI11" s="86"/>
      <c r="AJ11" s="86"/>
      <c r="AK11" s="74"/>
      <c r="AL11" s="74"/>
      <c r="AM11" s="74"/>
      <c r="AN11" s="74"/>
      <c r="AO11" s="74"/>
      <c r="AP11" s="74"/>
      <c r="AQ11" s="74"/>
    </row>
    <row r="12" spans="1:78" ht="15.75" customHeight="1" x14ac:dyDescent="0.25">
      <c r="A12" s="88" t="s">
        <v>9</v>
      </c>
      <c r="B12" s="88"/>
      <c r="C12" s="88"/>
      <c r="D12" s="88"/>
      <c r="E12" s="88"/>
      <c r="F12" s="88"/>
      <c r="G12" s="89"/>
      <c r="H12" s="89"/>
      <c r="I12" s="89"/>
      <c r="J12" s="90" t="s">
        <v>10</v>
      </c>
      <c r="K12" s="88"/>
      <c r="L12" s="88"/>
      <c r="M12" s="91"/>
      <c r="N12" s="91"/>
      <c r="O12" s="91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7"/>
      <c r="AH12" s="86"/>
      <c r="AI12" s="86"/>
      <c r="AJ12" s="86"/>
      <c r="AK12" s="74"/>
      <c r="AL12" s="74"/>
      <c r="AM12" s="74"/>
      <c r="AN12" s="74"/>
      <c r="AO12" s="74"/>
      <c r="AP12" s="74"/>
      <c r="AQ12" s="74"/>
    </row>
    <row r="13" spans="1:78" ht="15" customHeight="1" x14ac:dyDescent="0.25">
      <c r="A13" s="263" t="s">
        <v>11</v>
      </c>
      <c r="B13" s="255">
        <v>1</v>
      </c>
      <c r="C13" s="255">
        <v>2</v>
      </c>
      <c r="D13" s="255">
        <v>3</v>
      </c>
      <c r="E13" s="255">
        <v>4</v>
      </c>
      <c r="F13" s="255">
        <v>5</v>
      </c>
      <c r="G13" s="255">
        <v>6</v>
      </c>
      <c r="H13" s="255">
        <v>7</v>
      </c>
      <c r="I13" s="255">
        <v>8</v>
      </c>
      <c r="J13" s="255">
        <v>9</v>
      </c>
      <c r="K13" s="255">
        <v>10</v>
      </c>
      <c r="L13" s="255">
        <v>11</v>
      </c>
      <c r="M13" s="255">
        <v>12</v>
      </c>
      <c r="N13" s="255">
        <v>13</v>
      </c>
      <c r="O13" s="255">
        <v>14</v>
      </c>
      <c r="P13" s="255">
        <v>15</v>
      </c>
      <c r="Q13" s="255">
        <v>16</v>
      </c>
      <c r="R13" s="255">
        <v>17</v>
      </c>
      <c r="S13" s="255">
        <v>18</v>
      </c>
      <c r="T13" s="255">
        <v>19</v>
      </c>
      <c r="U13" s="255">
        <v>20</v>
      </c>
      <c r="V13" s="255">
        <v>21</v>
      </c>
      <c r="W13" s="255">
        <v>22</v>
      </c>
      <c r="X13" s="255">
        <v>23</v>
      </c>
      <c r="Y13" s="255">
        <v>24</v>
      </c>
      <c r="Z13" s="255">
        <v>25</v>
      </c>
      <c r="AA13" s="255">
        <v>26</v>
      </c>
      <c r="AB13" s="255">
        <v>27</v>
      </c>
      <c r="AC13" s="255">
        <v>28</v>
      </c>
      <c r="AD13" s="255">
        <v>29</v>
      </c>
      <c r="AE13" s="255">
        <v>30</v>
      </c>
      <c r="AF13" s="255">
        <v>31</v>
      </c>
      <c r="AG13" s="262" t="s">
        <v>12</v>
      </c>
      <c r="AH13" s="262"/>
      <c r="AI13" s="262"/>
      <c r="AJ13" s="262"/>
      <c r="AK13" s="257" t="s">
        <v>13</v>
      </c>
      <c r="AL13" s="258"/>
      <c r="AM13" s="259"/>
      <c r="AN13" s="260" t="s">
        <v>14</v>
      </c>
      <c r="AO13" s="261"/>
      <c r="AP13" s="261"/>
      <c r="AU13" s="255">
        <v>1</v>
      </c>
      <c r="AV13" s="255">
        <v>2</v>
      </c>
      <c r="AW13" s="255">
        <v>3</v>
      </c>
      <c r="AX13" s="255">
        <v>4</v>
      </c>
      <c r="AY13" s="255">
        <v>5</v>
      </c>
      <c r="AZ13" s="255">
        <v>6</v>
      </c>
      <c r="BA13" s="255">
        <v>7</v>
      </c>
      <c r="BB13" s="255">
        <v>8</v>
      </c>
      <c r="BC13" s="255">
        <v>9</v>
      </c>
      <c r="BD13" s="255">
        <v>10</v>
      </c>
      <c r="BE13" s="255">
        <v>11</v>
      </c>
      <c r="BF13" s="255">
        <v>12</v>
      </c>
      <c r="BG13" s="255">
        <v>13</v>
      </c>
      <c r="BH13" s="255">
        <v>14</v>
      </c>
      <c r="BI13" s="255">
        <v>15</v>
      </c>
      <c r="BJ13" s="255">
        <v>16</v>
      </c>
      <c r="BK13" s="255">
        <v>17</v>
      </c>
      <c r="BL13" s="255">
        <v>18</v>
      </c>
      <c r="BM13" s="255">
        <v>19</v>
      </c>
      <c r="BN13" s="255">
        <v>20</v>
      </c>
      <c r="BO13" s="255">
        <v>21</v>
      </c>
      <c r="BP13" s="255">
        <v>22</v>
      </c>
      <c r="BQ13" s="255">
        <v>23</v>
      </c>
      <c r="BR13" s="255">
        <v>24</v>
      </c>
      <c r="BS13" s="255">
        <v>25</v>
      </c>
      <c r="BT13" s="255">
        <v>26</v>
      </c>
      <c r="BU13" s="255">
        <v>27</v>
      </c>
      <c r="BV13" s="255">
        <v>28</v>
      </c>
      <c r="BW13" s="255">
        <v>29</v>
      </c>
      <c r="BX13" s="255">
        <v>30</v>
      </c>
      <c r="BY13" s="255">
        <v>31</v>
      </c>
    </row>
    <row r="14" spans="1:78" ht="80.650000000000006" customHeight="1" x14ac:dyDescent="0.25">
      <c r="A14" s="264"/>
      <c r="B14" s="256"/>
      <c r="C14" s="256"/>
      <c r="D14" s="256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92" t="s">
        <v>15</v>
      </c>
      <c r="AH14" s="93" t="s">
        <v>16</v>
      </c>
      <c r="AI14" s="94" t="s">
        <v>17</v>
      </c>
      <c r="AJ14" s="94" t="s">
        <v>18</v>
      </c>
      <c r="AK14" s="95" t="s">
        <v>19</v>
      </c>
      <c r="AL14" s="96" t="s">
        <v>20</v>
      </c>
      <c r="AM14" s="97" t="s">
        <v>63</v>
      </c>
      <c r="AN14" s="95" t="s">
        <v>21</v>
      </c>
      <c r="AO14" s="93" t="s">
        <v>22</v>
      </c>
      <c r="AP14" s="93" t="s">
        <v>23</v>
      </c>
      <c r="AS14" s="84">
        <f>SUM(AS15:AS52)</f>
        <v>0</v>
      </c>
      <c r="AU14" s="256"/>
      <c r="AV14" s="256"/>
      <c r="AW14" s="256"/>
      <c r="AX14" s="256"/>
      <c r="AY14" s="256"/>
      <c r="AZ14" s="256"/>
      <c r="BA14" s="256"/>
      <c r="BB14" s="256"/>
      <c r="BC14" s="256"/>
      <c r="BD14" s="256"/>
      <c r="BE14" s="256"/>
      <c r="BF14" s="256"/>
      <c r="BG14" s="256"/>
      <c r="BH14" s="256"/>
      <c r="BI14" s="256"/>
      <c r="BJ14" s="256"/>
      <c r="BK14" s="256"/>
      <c r="BL14" s="256"/>
      <c r="BM14" s="256"/>
      <c r="BN14" s="256"/>
      <c r="BO14" s="256"/>
      <c r="BP14" s="256"/>
      <c r="BQ14" s="256"/>
      <c r="BR14" s="256"/>
      <c r="BS14" s="256"/>
      <c r="BT14" s="256"/>
      <c r="BU14" s="256"/>
      <c r="BV14" s="256"/>
      <c r="BW14" s="256"/>
      <c r="BX14" s="256"/>
      <c r="BY14" s="256"/>
    </row>
    <row r="15" spans="1:78" ht="15" customHeight="1" outlineLevel="1" x14ac:dyDescent="0.25">
      <c r="A15" s="144" t="s">
        <v>77</v>
      </c>
      <c r="B15" s="145" t="s">
        <v>26</v>
      </c>
      <c r="C15" s="145" t="s">
        <v>26</v>
      </c>
      <c r="D15" s="145" t="s">
        <v>26</v>
      </c>
      <c r="E15" s="145" t="s">
        <v>26</v>
      </c>
      <c r="F15" s="145" t="s">
        <v>26</v>
      </c>
      <c r="G15" s="145" t="s">
        <v>26</v>
      </c>
      <c r="H15" s="145" t="s">
        <v>26</v>
      </c>
      <c r="I15" s="145" t="s">
        <v>26</v>
      </c>
      <c r="J15" s="145">
        <v>8</v>
      </c>
      <c r="K15" s="145">
        <v>8</v>
      </c>
      <c r="L15" s="145">
        <v>8</v>
      </c>
      <c r="M15" s="145">
        <v>8</v>
      </c>
      <c r="N15" s="145"/>
      <c r="O15" s="145"/>
      <c r="P15" s="145">
        <v>8</v>
      </c>
      <c r="Q15" s="145">
        <v>8</v>
      </c>
      <c r="R15" s="145">
        <v>8</v>
      </c>
      <c r="S15" s="145">
        <v>8</v>
      </c>
      <c r="T15" s="145">
        <v>8</v>
      </c>
      <c r="U15" s="145"/>
      <c r="V15" s="145"/>
      <c r="W15" s="145">
        <v>8</v>
      </c>
      <c r="X15" s="145">
        <v>8</v>
      </c>
      <c r="Y15" s="145">
        <v>8</v>
      </c>
      <c r="Z15" s="145">
        <v>8</v>
      </c>
      <c r="AA15" s="145">
        <v>8</v>
      </c>
      <c r="AB15" s="145">
        <v>0</v>
      </c>
      <c r="AC15" s="145">
        <v>0</v>
      </c>
      <c r="AD15" s="145">
        <v>8</v>
      </c>
      <c r="AE15" s="145">
        <v>8</v>
      </c>
      <c r="AF15" s="145">
        <v>8</v>
      </c>
      <c r="AG15" s="146"/>
      <c r="AH15" s="147">
        <f>SUM(B15:AF15)</f>
        <v>136</v>
      </c>
      <c r="AI15" s="147"/>
      <c r="AJ15" s="148"/>
      <c r="AK15" s="146"/>
      <c r="AL15" s="149"/>
      <c r="AM15" s="148"/>
      <c r="AN15" s="146"/>
      <c r="AO15" s="150"/>
      <c r="AP15" s="151"/>
      <c r="AQ15" s="78">
        <v>1</v>
      </c>
      <c r="AR15" s="78" t="s">
        <v>95</v>
      </c>
      <c r="AT15" s="99" t="s">
        <v>27</v>
      </c>
      <c r="AU15" s="78">
        <f>IF(ISERR(SEARCH("/",#REF!,1))=FALSE,VALUE(RIGHT(#REF!,LEN(#REF!)-SEARCH("/",#REF!,1))),0)</f>
        <v>0</v>
      </c>
      <c r="AV15" s="78">
        <f>IF(ISERR(SEARCH("/",#REF!,1))=FALSE,VALUE(RIGHT(#REF!,LEN(#REF!)-SEARCH("/",#REF!,1))),0)</f>
        <v>0</v>
      </c>
      <c r="AW15" s="78">
        <f>IF(ISERR(SEARCH("/",#REF!,1))=FALSE,VALUE(RIGHT(#REF!,LEN(#REF!)-SEARCH("/",#REF!,1))),0)</f>
        <v>0</v>
      </c>
      <c r="AX15" s="78">
        <f>IF(ISERR(SEARCH("/",#REF!,1))=FALSE,VALUE(RIGHT(#REF!,LEN(#REF!)-SEARCH("/",#REF!,1))),0)</f>
        <v>0</v>
      </c>
      <c r="AY15" s="78">
        <f>IF(ISERR(SEARCH("/",#REF!,1))=FALSE,VALUE(RIGHT(#REF!,LEN(#REF!)-SEARCH("/",#REF!,1))),0)</f>
        <v>0</v>
      </c>
      <c r="AZ15" s="78">
        <f>IF(ISERR(SEARCH("/",#REF!,1))=FALSE,VALUE(RIGHT(#REF!,LEN(#REF!)-SEARCH("/",#REF!,1))),0)</f>
        <v>0</v>
      </c>
      <c r="BA15" s="78">
        <f>IF(ISERR(SEARCH("/",#REF!,1))=FALSE,VALUE(RIGHT(#REF!,LEN(#REF!)-SEARCH("/",#REF!,1))),0)</f>
        <v>0</v>
      </c>
      <c r="BB15" s="78">
        <f>IF(ISERR(SEARCH("/",#REF!,1))=FALSE,VALUE(RIGHT(#REF!,LEN(#REF!)-SEARCH("/",#REF!,1))),0)</f>
        <v>0</v>
      </c>
      <c r="BC15" s="78">
        <f>IF(ISERR(SEARCH("/",#REF!,1))=FALSE,VALUE(RIGHT(#REF!,LEN(#REF!)-SEARCH("/",#REF!,1))),0)</f>
        <v>0</v>
      </c>
      <c r="BD15" s="78">
        <f>IF(ISERR(SEARCH("/",#REF!,1))=FALSE,VALUE(RIGHT(#REF!,LEN(#REF!)-SEARCH("/",#REF!,1))),0)</f>
        <v>0</v>
      </c>
      <c r="BE15" s="78">
        <f>IF(ISERR(SEARCH("/",#REF!,1))=FALSE,VALUE(RIGHT(#REF!,LEN(#REF!)-SEARCH("/",#REF!,1))),0)</f>
        <v>0</v>
      </c>
      <c r="BF15" s="78">
        <f>IF(ISERR(SEARCH("/",#REF!,1))=FALSE,VALUE(RIGHT(#REF!,LEN(#REF!)-SEARCH("/",#REF!,1))),0)</f>
        <v>0</v>
      </c>
      <c r="BG15" s="78">
        <f>IF(ISERR(SEARCH("/",#REF!,1))=FALSE,VALUE(RIGHT(#REF!,LEN(#REF!)-SEARCH("/",#REF!,1))),0)</f>
        <v>0</v>
      </c>
      <c r="BH15" s="78">
        <f>IF(ISERR(SEARCH("/",#REF!,1))=FALSE,VALUE(RIGHT(#REF!,LEN(#REF!)-SEARCH("/",#REF!,1))),0)</f>
        <v>0</v>
      </c>
      <c r="BI15" s="78">
        <f>IF(ISERR(SEARCH("/",#REF!,1))=FALSE,VALUE(RIGHT(#REF!,LEN(#REF!)-SEARCH("/",#REF!,1))),0)</f>
        <v>0</v>
      </c>
      <c r="BJ15" s="78">
        <f>IF(ISERR(SEARCH("/",#REF!,1))=FALSE,VALUE(RIGHT(#REF!,LEN(#REF!)-SEARCH("/",#REF!,1))),0)</f>
        <v>0</v>
      </c>
      <c r="BK15" s="78">
        <f>IF(ISERR(SEARCH("/",#REF!,1))=FALSE,VALUE(RIGHT(#REF!,LEN(#REF!)-SEARCH("/",#REF!,1))),0)</f>
        <v>0</v>
      </c>
      <c r="BL15" s="78">
        <f>IF(ISERR(SEARCH("/",#REF!,1))=FALSE,VALUE(RIGHT(#REF!,LEN(#REF!)-SEARCH("/",#REF!,1))),0)</f>
        <v>0</v>
      </c>
      <c r="BM15" s="78">
        <f>IF(ISERR(SEARCH("/",#REF!,1))=FALSE,VALUE(RIGHT(#REF!,LEN(#REF!)-SEARCH("/",#REF!,1))),0)</f>
        <v>0</v>
      </c>
      <c r="BN15" s="78">
        <f>IF(ISERR(SEARCH("/",#REF!,1))=FALSE,VALUE(RIGHT(#REF!,LEN(#REF!)-SEARCH("/",#REF!,1))),0)</f>
        <v>0</v>
      </c>
      <c r="BO15" s="78">
        <f>IF(ISERR(SEARCH("/",#REF!,1))=FALSE,VALUE(RIGHT(#REF!,LEN(#REF!)-SEARCH("/",#REF!,1))),0)</f>
        <v>0</v>
      </c>
      <c r="BP15" s="78">
        <f>IF(ISERR(SEARCH("/",#REF!,1))=FALSE,VALUE(RIGHT(#REF!,LEN(#REF!)-SEARCH("/",#REF!,1))),0)</f>
        <v>0</v>
      </c>
      <c r="BQ15" s="78">
        <f>IF(ISERR(SEARCH("/",#REF!,1))=FALSE,VALUE(RIGHT(#REF!,LEN(#REF!)-SEARCH("/",#REF!,1))),0)</f>
        <v>0</v>
      </c>
      <c r="BR15" s="78">
        <f>IF(ISERR(SEARCH("/",#REF!,1))=FALSE,VALUE(RIGHT(#REF!,LEN(#REF!)-SEARCH("/",#REF!,1))),0)</f>
        <v>0</v>
      </c>
      <c r="BS15" s="78">
        <f>IF(ISERR(SEARCH("/",#REF!,1))=FALSE,VALUE(RIGHT(#REF!,LEN(#REF!)-SEARCH("/",#REF!,1))),0)</f>
        <v>0</v>
      </c>
      <c r="BT15" s="78">
        <f>IF(ISERR(SEARCH("/",#REF!,1))=FALSE,VALUE(RIGHT(#REF!,LEN(#REF!)-SEARCH("/",#REF!,1))),0)</f>
        <v>0</v>
      </c>
      <c r="BU15" s="78">
        <f>IF(ISERR(SEARCH("/",#REF!,1))=FALSE,VALUE(RIGHT(#REF!,LEN(#REF!)-SEARCH("/",#REF!,1))),0)</f>
        <v>0</v>
      </c>
      <c r="BV15" s="78">
        <f>IF(ISERR(SEARCH("/",#REF!,1))=FALSE,VALUE(RIGHT(#REF!,LEN(#REF!)-SEARCH("/",#REF!,1))),0)</f>
        <v>0</v>
      </c>
      <c r="BW15" s="78">
        <f>IF(ISERR(SEARCH("/",#REF!,1))=FALSE,VALUE(RIGHT(#REF!,LEN(#REF!)-SEARCH("/",#REF!,1))),0)</f>
        <v>0</v>
      </c>
      <c r="BX15" s="78">
        <f>IF(ISERR(SEARCH("/",#REF!,1))=FALSE,VALUE(RIGHT(#REF!,LEN(#REF!)-SEARCH("/",#REF!,1))),0)</f>
        <v>0</v>
      </c>
      <c r="BY15" s="78">
        <f>IF(ISERR(SEARCH("/",#REF!,1))=FALSE,VALUE(RIGHT(#REF!,LEN(#REF!)-SEARCH("/",#REF!,1))),0)</f>
        <v>0</v>
      </c>
    </row>
    <row r="16" spans="1:78" ht="15" customHeight="1" outlineLevel="1" x14ac:dyDescent="0.25">
      <c r="A16" s="152" t="s">
        <v>78</v>
      </c>
      <c r="B16" s="98" t="s">
        <v>26</v>
      </c>
      <c r="C16" s="98" t="s">
        <v>26</v>
      </c>
      <c r="D16" s="98" t="s">
        <v>26</v>
      </c>
      <c r="E16" s="98" t="s">
        <v>26</v>
      </c>
      <c r="F16" s="98" t="s">
        <v>26</v>
      </c>
      <c r="G16" s="98" t="s">
        <v>26</v>
      </c>
      <c r="H16" s="98" t="s">
        <v>26</v>
      </c>
      <c r="I16" s="98" t="s">
        <v>26</v>
      </c>
      <c r="J16" s="98">
        <v>7.2</v>
      </c>
      <c r="K16" s="98">
        <v>7.2</v>
      </c>
      <c r="L16" s="98">
        <v>7.2</v>
      </c>
      <c r="M16" s="98">
        <v>7.2</v>
      </c>
      <c r="N16" s="98"/>
      <c r="O16" s="98"/>
      <c r="P16" s="98">
        <v>7.2</v>
      </c>
      <c r="Q16" s="98">
        <v>7.2</v>
      </c>
      <c r="R16" s="98">
        <v>7.2</v>
      </c>
      <c r="S16" s="98">
        <v>7.2</v>
      </c>
      <c r="T16" s="98">
        <v>7.2</v>
      </c>
      <c r="U16" s="98"/>
      <c r="V16" s="98">
        <v>0</v>
      </c>
      <c r="W16" s="98">
        <v>7.2</v>
      </c>
      <c r="X16" s="98">
        <v>7.2</v>
      </c>
      <c r="Y16" s="98">
        <v>7.2</v>
      </c>
      <c r="Z16" s="98">
        <v>7.2</v>
      </c>
      <c r="AA16" s="98">
        <v>7.2</v>
      </c>
      <c r="AB16" s="98"/>
      <c r="AC16" s="98">
        <v>0</v>
      </c>
      <c r="AD16" s="98">
        <v>7.2</v>
      </c>
      <c r="AE16" s="98">
        <v>7.2</v>
      </c>
      <c r="AF16" s="98">
        <v>7.2</v>
      </c>
      <c r="AG16" s="146"/>
      <c r="AH16" s="169">
        <f>SUM(B16:AF16)</f>
        <v>122.40000000000003</v>
      </c>
      <c r="AI16" s="147"/>
      <c r="AJ16" s="148"/>
      <c r="AK16" s="146"/>
      <c r="AL16" s="149"/>
      <c r="AM16" s="148"/>
      <c r="AN16" s="146"/>
      <c r="AO16" s="150"/>
      <c r="AP16" s="151"/>
      <c r="AQ16" s="78">
        <v>1</v>
      </c>
      <c r="AR16" s="78" t="s">
        <v>94</v>
      </c>
      <c r="AT16" s="99"/>
      <c r="BZ16" s="78">
        <v>1</v>
      </c>
    </row>
    <row r="17" spans="1:78" ht="15" customHeight="1" outlineLevel="1" x14ac:dyDescent="0.25">
      <c r="A17" s="152" t="s">
        <v>93</v>
      </c>
      <c r="B17" s="98" t="s">
        <v>26</v>
      </c>
      <c r="C17" s="98" t="s">
        <v>26</v>
      </c>
      <c r="D17" s="98" t="s">
        <v>26</v>
      </c>
      <c r="E17" s="98" t="s">
        <v>26</v>
      </c>
      <c r="F17" s="98" t="s">
        <v>26</v>
      </c>
      <c r="G17" s="98" t="s">
        <v>26</v>
      </c>
      <c r="H17" s="98" t="s">
        <v>26</v>
      </c>
      <c r="I17" s="98" t="s">
        <v>26</v>
      </c>
      <c r="J17" s="98">
        <v>7</v>
      </c>
      <c r="K17" s="98">
        <v>7</v>
      </c>
      <c r="L17" s="98">
        <v>7</v>
      </c>
      <c r="M17" s="98">
        <v>7</v>
      </c>
      <c r="N17" s="98"/>
      <c r="O17" s="98"/>
      <c r="P17" s="98">
        <v>7</v>
      </c>
      <c r="Q17" s="98">
        <v>7</v>
      </c>
      <c r="R17" s="98">
        <v>7</v>
      </c>
      <c r="S17" s="98">
        <v>7</v>
      </c>
      <c r="T17" s="98">
        <v>7</v>
      </c>
      <c r="U17" s="98"/>
      <c r="V17" s="98">
        <v>0</v>
      </c>
      <c r="W17" s="98">
        <v>7</v>
      </c>
      <c r="X17" s="98">
        <v>7</v>
      </c>
      <c r="Y17" s="98">
        <v>7</v>
      </c>
      <c r="Z17" s="98">
        <v>7</v>
      </c>
      <c r="AA17" s="98">
        <v>7</v>
      </c>
      <c r="AB17" s="98"/>
      <c r="AC17" s="98">
        <v>0</v>
      </c>
      <c r="AD17" s="98">
        <v>7</v>
      </c>
      <c r="AE17" s="98">
        <v>7</v>
      </c>
      <c r="AF17" s="98">
        <v>7</v>
      </c>
      <c r="AG17" s="164"/>
      <c r="AH17" s="169">
        <f>SUM(B17:AF17)</f>
        <v>119</v>
      </c>
      <c r="AI17" s="169"/>
      <c r="AJ17" s="166"/>
      <c r="AK17" s="164"/>
      <c r="AL17" s="165"/>
      <c r="AM17" s="166"/>
      <c r="AN17" s="164"/>
      <c r="AO17" s="167"/>
      <c r="AP17" s="168"/>
      <c r="AQ17" s="78">
        <v>1</v>
      </c>
      <c r="AR17" s="78">
        <v>35</v>
      </c>
      <c r="AT17" s="99"/>
      <c r="BZ17" s="78">
        <v>2</v>
      </c>
    </row>
    <row r="18" spans="1:78" ht="15" customHeight="1" outlineLevel="1" x14ac:dyDescent="0.25">
      <c r="A18" s="153" t="s">
        <v>69</v>
      </c>
      <c r="B18" s="145">
        <v>8</v>
      </c>
      <c r="C18" s="145">
        <v>8</v>
      </c>
      <c r="D18" s="145"/>
      <c r="E18" s="145"/>
      <c r="F18" s="145">
        <v>8</v>
      </c>
      <c r="G18" s="145">
        <v>8</v>
      </c>
      <c r="H18" s="145">
        <v>8</v>
      </c>
      <c r="I18" s="145">
        <v>8</v>
      </c>
      <c r="J18" s="145">
        <v>8</v>
      </c>
      <c r="K18" s="145"/>
      <c r="L18" s="145"/>
      <c r="M18" s="145">
        <v>8</v>
      </c>
      <c r="N18" s="145">
        <v>8</v>
      </c>
      <c r="O18" s="145">
        <v>8</v>
      </c>
      <c r="P18" s="145">
        <v>8</v>
      </c>
      <c r="Q18" s="145">
        <v>8</v>
      </c>
      <c r="R18" s="145"/>
      <c r="S18" s="145"/>
      <c r="T18" s="145">
        <v>8</v>
      </c>
      <c r="U18" s="145">
        <v>8</v>
      </c>
      <c r="V18" s="145">
        <v>8</v>
      </c>
      <c r="W18" s="145">
        <v>7</v>
      </c>
      <c r="X18" s="145" t="s">
        <v>26</v>
      </c>
      <c r="Y18" s="145"/>
      <c r="Z18" s="145"/>
      <c r="AA18" s="145">
        <v>8</v>
      </c>
      <c r="AB18" s="145">
        <v>8</v>
      </c>
      <c r="AC18" s="145">
        <v>8</v>
      </c>
      <c r="AD18" s="145">
        <v>8</v>
      </c>
      <c r="AE18" s="145" t="s">
        <v>29</v>
      </c>
      <c r="AF18" s="145" t="s">
        <v>29</v>
      </c>
      <c r="AG18" s="146"/>
      <c r="AH18" s="147">
        <f t="shared" ref="AH18:AH21" si="0">SUM(B18:AF18)</f>
        <v>159</v>
      </c>
      <c r="AI18" s="147"/>
      <c r="AJ18" s="148"/>
      <c r="AK18" s="146"/>
      <c r="AL18" s="149"/>
      <c r="AM18" s="148"/>
      <c r="AN18" s="146"/>
      <c r="AO18" s="150"/>
      <c r="AP18" s="151"/>
      <c r="AQ18" s="78">
        <v>2</v>
      </c>
      <c r="AR18" s="78" t="s">
        <v>95</v>
      </c>
      <c r="AT18" s="99" t="s">
        <v>27</v>
      </c>
      <c r="AU18" s="78">
        <f>IF(ISERR(SEARCH("/",#REF!,1))=FALSE,VALUE(RIGHT(#REF!,LEN(#REF!)-SEARCH("/",#REF!,1))),0)</f>
        <v>0</v>
      </c>
      <c r="AV18" s="78">
        <f>IF(ISERR(SEARCH("/",#REF!,1))=FALSE,VALUE(RIGHT(#REF!,LEN(#REF!)-SEARCH("/",#REF!,1))),0)</f>
        <v>0</v>
      </c>
      <c r="AW18" s="78">
        <f>IF(ISERR(SEARCH("/",#REF!,1))=FALSE,VALUE(RIGHT(#REF!,LEN(#REF!)-SEARCH("/",#REF!,1))),0)</f>
        <v>0</v>
      </c>
      <c r="AX18" s="78">
        <f>IF(ISERR(SEARCH("/",#REF!,1))=FALSE,VALUE(RIGHT(#REF!,LEN(#REF!)-SEARCH("/",#REF!,1))),0)</f>
        <v>0</v>
      </c>
      <c r="AY18" s="78">
        <f>IF(ISERR(SEARCH("/",#REF!,1))=FALSE,VALUE(RIGHT(#REF!,LEN(#REF!)-SEARCH("/",#REF!,1))),0)</f>
        <v>0</v>
      </c>
      <c r="AZ18" s="78">
        <f>IF(ISERR(SEARCH("/",#REF!,1))=FALSE,VALUE(RIGHT(#REF!,LEN(#REF!)-SEARCH("/",#REF!,1))),0)</f>
        <v>0</v>
      </c>
      <c r="BA18" s="78">
        <f>IF(ISERR(SEARCH("/",#REF!,1))=FALSE,VALUE(RIGHT(#REF!,LEN(#REF!)-SEARCH("/",#REF!,1))),0)</f>
        <v>0</v>
      </c>
      <c r="BB18" s="78">
        <f>IF(ISERR(SEARCH("/",#REF!,1))=FALSE,VALUE(RIGHT(#REF!,LEN(#REF!)-SEARCH("/",#REF!,1))),0)</f>
        <v>0</v>
      </c>
      <c r="BC18" s="78">
        <f>IF(ISERR(SEARCH("/",#REF!,1))=FALSE,VALUE(RIGHT(#REF!,LEN(#REF!)-SEARCH("/",#REF!,1))),0)</f>
        <v>0</v>
      </c>
      <c r="BD18" s="78">
        <f>IF(ISERR(SEARCH("/",#REF!,1))=FALSE,VALUE(RIGHT(#REF!,LEN(#REF!)-SEARCH("/",#REF!,1))),0)</f>
        <v>0</v>
      </c>
      <c r="BE18" s="78">
        <f>IF(ISERR(SEARCH("/",#REF!,1))=FALSE,VALUE(RIGHT(#REF!,LEN(#REF!)-SEARCH("/",#REF!,1))),0)</f>
        <v>0</v>
      </c>
      <c r="BF18" s="78">
        <f>IF(ISERR(SEARCH("/",#REF!,1))=FALSE,VALUE(RIGHT(#REF!,LEN(#REF!)-SEARCH("/",#REF!,1))),0)</f>
        <v>0</v>
      </c>
      <c r="BG18" s="78">
        <f>IF(ISERR(SEARCH("/",#REF!,1))=FALSE,VALUE(RIGHT(#REF!,LEN(#REF!)-SEARCH("/",#REF!,1))),0)</f>
        <v>0</v>
      </c>
      <c r="BH18" s="78">
        <f>IF(ISERR(SEARCH("/",#REF!,1))=FALSE,VALUE(RIGHT(#REF!,LEN(#REF!)-SEARCH("/",#REF!,1))),0)</f>
        <v>0</v>
      </c>
      <c r="BI18" s="78">
        <f>IF(ISERR(SEARCH("/",#REF!,1))=FALSE,VALUE(RIGHT(#REF!,LEN(#REF!)-SEARCH("/",#REF!,1))),0)</f>
        <v>0</v>
      </c>
      <c r="BJ18" s="78">
        <f>IF(ISERR(SEARCH("/",#REF!,1))=FALSE,VALUE(RIGHT(#REF!,LEN(#REF!)-SEARCH("/",#REF!,1))),0)</f>
        <v>0</v>
      </c>
      <c r="BK18" s="78">
        <f>IF(ISERR(SEARCH("/",#REF!,1))=FALSE,VALUE(RIGHT(#REF!,LEN(#REF!)-SEARCH("/",#REF!,1))),0)</f>
        <v>0</v>
      </c>
      <c r="BL18" s="78">
        <f>IF(ISERR(SEARCH("/",#REF!,1))=FALSE,VALUE(RIGHT(#REF!,LEN(#REF!)-SEARCH("/",#REF!,1))),0)</f>
        <v>0</v>
      </c>
      <c r="BM18" s="78">
        <f>IF(ISERR(SEARCH("/",#REF!,1))=FALSE,VALUE(RIGHT(#REF!,LEN(#REF!)-SEARCH("/",#REF!,1))),0)</f>
        <v>0</v>
      </c>
      <c r="BN18" s="78">
        <f>IF(ISERR(SEARCH("/",#REF!,1))=FALSE,VALUE(RIGHT(#REF!,LEN(#REF!)-SEARCH("/",#REF!,1))),0)</f>
        <v>0</v>
      </c>
      <c r="BO18" s="78">
        <f>IF(ISERR(SEARCH("/",#REF!,1))=FALSE,VALUE(RIGHT(#REF!,LEN(#REF!)-SEARCH("/",#REF!,1))),0)</f>
        <v>0</v>
      </c>
      <c r="BP18" s="78">
        <f>IF(ISERR(SEARCH("/",#REF!,1))=FALSE,VALUE(RIGHT(#REF!,LEN(#REF!)-SEARCH("/",#REF!,1))),0)</f>
        <v>0</v>
      </c>
      <c r="BQ18" s="78">
        <f>IF(ISERR(SEARCH("/",#REF!,1))=FALSE,VALUE(RIGHT(#REF!,LEN(#REF!)-SEARCH("/",#REF!,1))),0)</f>
        <v>0</v>
      </c>
      <c r="BR18" s="78">
        <f>IF(ISERR(SEARCH("/",#REF!,1))=FALSE,VALUE(RIGHT(#REF!,LEN(#REF!)-SEARCH("/",#REF!,1))),0)</f>
        <v>0</v>
      </c>
      <c r="BS18" s="78">
        <f>IF(ISERR(SEARCH("/",#REF!,1))=FALSE,VALUE(RIGHT(#REF!,LEN(#REF!)-SEARCH("/",#REF!,1))),0)</f>
        <v>0</v>
      </c>
      <c r="BT18" s="78">
        <f>IF(ISERR(SEARCH("/",#REF!,1))=FALSE,VALUE(RIGHT(#REF!,LEN(#REF!)-SEARCH("/",#REF!,1))),0)</f>
        <v>0</v>
      </c>
      <c r="BU18" s="78">
        <f>IF(ISERR(SEARCH("/",#REF!,1))=FALSE,VALUE(RIGHT(#REF!,LEN(#REF!)-SEARCH("/",#REF!,1))),0)</f>
        <v>0</v>
      </c>
      <c r="BV18" s="78">
        <f>IF(ISERR(SEARCH("/",#REF!,1))=FALSE,VALUE(RIGHT(#REF!,LEN(#REF!)-SEARCH("/",#REF!,1))),0)</f>
        <v>0</v>
      </c>
      <c r="BW18" s="78">
        <f>IF(ISERR(SEARCH("/",#REF!,1))=FALSE,VALUE(RIGHT(#REF!,LEN(#REF!)-SEARCH("/",#REF!,1))),0)</f>
        <v>0</v>
      </c>
      <c r="BX18" s="78">
        <f>IF(ISERR(SEARCH("/",#REF!,1))=FALSE,VALUE(RIGHT(#REF!,LEN(#REF!)-SEARCH("/",#REF!,1))),0)</f>
        <v>0</v>
      </c>
      <c r="BY18" s="78">
        <f>IF(ISERR(SEARCH("/",#REF!,1))=FALSE,VALUE(RIGHT(#REF!,LEN(#REF!)-SEARCH("/",#REF!,1))),0)</f>
        <v>0</v>
      </c>
      <c r="BZ18" s="78">
        <v>3</v>
      </c>
    </row>
    <row r="19" spans="1:78" ht="15" customHeight="1" outlineLevel="1" x14ac:dyDescent="0.25">
      <c r="A19" s="152" t="s">
        <v>78</v>
      </c>
      <c r="B19" s="98">
        <v>7.2</v>
      </c>
      <c r="C19" s="98">
        <v>7.2</v>
      </c>
      <c r="D19" s="98"/>
      <c r="E19" s="98"/>
      <c r="F19" s="98">
        <v>7.2</v>
      </c>
      <c r="G19" s="98">
        <v>7.2</v>
      </c>
      <c r="H19" s="98">
        <v>7.2</v>
      </c>
      <c r="I19" s="98">
        <v>7.2</v>
      </c>
      <c r="J19" s="98">
        <v>7.2</v>
      </c>
      <c r="K19" s="98"/>
      <c r="L19" s="98"/>
      <c r="M19" s="98">
        <v>7.2</v>
      </c>
      <c r="N19" s="98">
        <v>7.2</v>
      </c>
      <c r="O19" s="98">
        <v>7.2</v>
      </c>
      <c r="P19" s="98">
        <v>7.2</v>
      </c>
      <c r="Q19" s="98">
        <v>7.2</v>
      </c>
      <c r="R19" s="98"/>
      <c r="S19" s="98"/>
      <c r="T19" s="98">
        <v>7.2</v>
      </c>
      <c r="U19" s="98">
        <v>7.2</v>
      </c>
      <c r="V19" s="98">
        <v>7.2</v>
      </c>
      <c r="W19" s="98">
        <v>6.2</v>
      </c>
      <c r="X19" s="145" t="s">
        <v>26</v>
      </c>
      <c r="Y19" s="98"/>
      <c r="Z19" s="98"/>
      <c r="AA19" s="98">
        <v>7.2</v>
      </c>
      <c r="AB19" s="98">
        <v>7.2</v>
      </c>
      <c r="AC19" s="98">
        <v>7.2</v>
      </c>
      <c r="AD19" s="98">
        <v>7.2</v>
      </c>
      <c r="AE19" s="98" t="s">
        <v>29</v>
      </c>
      <c r="AF19" s="98" t="s">
        <v>29</v>
      </c>
      <c r="AG19" s="146"/>
      <c r="AH19" s="169">
        <f>SUM(B19:AF19)</f>
        <v>143</v>
      </c>
      <c r="AI19" s="147"/>
      <c r="AJ19" s="148"/>
      <c r="AK19" s="146"/>
      <c r="AL19" s="149"/>
      <c r="AM19" s="148"/>
      <c r="AN19" s="146"/>
      <c r="AO19" s="150"/>
      <c r="AP19" s="151"/>
      <c r="AQ19" s="78">
        <v>2</v>
      </c>
      <c r="AR19" s="78" t="s">
        <v>94</v>
      </c>
      <c r="AT19" s="99"/>
      <c r="BZ19" s="78">
        <v>4</v>
      </c>
    </row>
    <row r="20" spans="1:78" ht="15" customHeight="1" outlineLevel="1" x14ac:dyDescent="0.25">
      <c r="A20" s="152" t="s">
        <v>93</v>
      </c>
      <c r="B20" s="98">
        <v>7</v>
      </c>
      <c r="C20" s="98">
        <v>7</v>
      </c>
      <c r="D20" s="98"/>
      <c r="E20" s="98"/>
      <c r="F20" s="98">
        <v>7</v>
      </c>
      <c r="G20" s="98">
        <v>7</v>
      </c>
      <c r="H20" s="98">
        <v>7</v>
      </c>
      <c r="I20" s="98">
        <v>7</v>
      </c>
      <c r="J20" s="98">
        <v>7</v>
      </c>
      <c r="K20" s="98"/>
      <c r="L20" s="98"/>
      <c r="M20" s="98">
        <v>7</v>
      </c>
      <c r="N20" s="98">
        <v>7</v>
      </c>
      <c r="O20" s="98">
        <v>7</v>
      </c>
      <c r="P20" s="98">
        <v>7</v>
      </c>
      <c r="Q20" s="98">
        <v>7</v>
      </c>
      <c r="R20" s="98"/>
      <c r="S20" s="98"/>
      <c r="T20" s="98">
        <v>7</v>
      </c>
      <c r="U20" s="98">
        <v>7</v>
      </c>
      <c r="V20" s="98">
        <v>7</v>
      </c>
      <c r="W20" s="98">
        <v>6</v>
      </c>
      <c r="X20" s="98" t="s">
        <v>26</v>
      </c>
      <c r="Y20" s="98"/>
      <c r="Z20" s="98"/>
      <c r="AA20" s="98">
        <v>7</v>
      </c>
      <c r="AB20" s="98">
        <v>7</v>
      </c>
      <c r="AC20" s="98">
        <v>7</v>
      </c>
      <c r="AD20" s="98">
        <v>7</v>
      </c>
      <c r="AE20" s="98" t="s">
        <v>29</v>
      </c>
      <c r="AF20" s="98" t="s">
        <v>29</v>
      </c>
      <c r="AG20" s="164"/>
      <c r="AH20" s="169">
        <f>SUM(B20:AF20)</f>
        <v>139</v>
      </c>
      <c r="AI20" s="169"/>
      <c r="AJ20" s="166"/>
      <c r="AK20" s="164"/>
      <c r="AL20" s="165"/>
      <c r="AM20" s="166"/>
      <c r="AN20" s="164"/>
      <c r="AO20" s="167"/>
      <c r="AP20" s="168"/>
      <c r="AQ20" s="78">
        <v>2</v>
      </c>
      <c r="AR20" s="78">
        <v>35</v>
      </c>
      <c r="AT20" s="99"/>
      <c r="BZ20" s="78">
        <v>5</v>
      </c>
    </row>
    <row r="21" spans="1:78" ht="15" customHeight="1" outlineLevel="1" x14ac:dyDescent="0.25">
      <c r="A21" s="153" t="s">
        <v>30</v>
      </c>
      <c r="B21" s="145">
        <v>8</v>
      </c>
      <c r="C21" s="145"/>
      <c r="D21" s="145"/>
      <c r="E21" s="145">
        <v>8</v>
      </c>
      <c r="F21" s="145">
        <v>8</v>
      </c>
      <c r="G21" s="145">
        <v>8</v>
      </c>
      <c r="H21" s="145">
        <v>7</v>
      </c>
      <c r="I21" s="145" t="s">
        <v>26</v>
      </c>
      <c r="J21" s="145"/>
      <c r="K21" s="145"/>
      <c r="L21" s="145">
        <v>8</v>
      </c>
      <c r="M21" s="145">
        <v>8</v>
      </c>
      <c r="N21" s="145">
        <v>8</v>
      </c>
      <c r="O21" s="145">
        <v>8</v>
      </c>
      <c r="P21" s="145">
        <v>8</v>
      </c>
      <c r="Q21" s="145"/>
      <c r="R21" s="145"/>
      <c r="S21" s="145">
        <v>8</v>
      </c>
      <c r="T21" s="145">
        <v>8</v>
      </c>
      <c r="U21" s="145">
        <v>8</v>
      </c>
      <c r="V21" s="145">
        <v>8</v>
      </c>
      <c r="W21" s="145">
        <v>8</v>
      </c>
      <c r="X21" s="145"/>
      <c r="Y21" s="145"/>
      <c r="Z21" s="145">
        <v>8</v>
      </c>
      <c r="AA21" s="145">
        <v>8</v>
      </c>
      <c r="AB21" s="145">
        <v>8</v>
      </c>
      <c r="AC21" s="145">
        <v>8</v>
      </c>
      <c r="AD21" s="145">
        <v>8</v>
      </c>
      <c r="AE21" s="145"/>
      <c r="AF21" s="145"/>
      <c r="AG21" s="146"/>
      <c r="AH21" s="147">
        <f t="shared" si="0"/>
        <v>159</v>
      </c>
      <c r="AI21" s="147"/>
      <c r="AJ21" s="148"/>
      <c r="AK21" s="146"/>
      <c r="AL21" s="149"/>
      <c r="AM21" s="148"/>
      <c r="AN21" s="146"/>
      <c r="AO21" s="150"/>
      <c r="AP21" s="151"/>
      <c r="AQ21" s="78">
        <v>3</v>
      </c>
      <c r="AR21" s="78" t="s">
        <v>95</v>
      </c>
      <c r="AT21" s="99" t="s">
        <v>27</v>
      </c>
      <c r="AU21" s="78">
        <f>IF(ISERR(SEARCH("/",#REF!,1))=FALSE,VALUE(RIGHT(#REF!,LEN(#REF!)-SEARCH("/",#REF!,1))),0)</f>
        <v>0</v>
      </c>
      <c r="AV21" s="78">
        <f>IF(ISERR(SEARCH("/",#REF!,1))=FALSE,VALUE(RIGHT(#REF!,LEN(#REF!)-SEARCH("/",#REF!,1))),0)</f>
        <v>0</v>
      </c>
      <c r="AW21" s="78">
        <f>IF(ISERR(SEARCH("/",#REF!,1))=FALSE,VALUE(RIGHT(#REF!,LEN(#REF!)-SEARCH("/",#REF!,1))),0)</f>
        <v>0</v>
      </c>
      <c r="AX21" s="78">
        <f>IF(ISERR(SEARCH("/",#REF!,1))=FALSE,VALUE(RIGHT(#REF!,LEN(#REF!)-SEARCH("/",#REF!,1))),0)</f>
        <v>0</v>
      </c>
      <c r="AY21" s="78">
        <f>IF(ISERR(SEARCH("/",#REF!,1))=FALSE,VALUE(RIGHT(#REF!,LEN(#REF!)-SEARCH("/",#REF!,1))),0)</f>
        <v>0</v>
      </c>
      <c r="AZ21" s="78">
        <f>IF(ISERR(SEARCH("/",#REF!,1))=FALSE,VALUE(RIGHT(#REF!,LEN(#REF!)-SEARCH("/",#REF!,1))),0)</f>
        <v>0</v>
      </c>
      <c r="BA21" s="78">
        <f>IF(ISERR(SEARCH("/",#REF!,1))=FALSE,VALUE(RIGHT(#REF!,LEN(#REF!)-SEARCH("/",#REF!,1))),0)</f>
        <v>0</v>
      </c>
      <c r="BB21" s="78">
        <f>IF(ISERR(SEARCH("/",#REF!,1))=FALSE,VALUE(RIGHT(#REF!,LEN(#REF!)-SEARCH("/",#REF!,1))),0)</f>
        <v>0</v>
      </c>
      <c r="BC21" s="78">
        <f>IF(ISERR(SEARCH("/",#REF!,1))=FALSE,VALUE(RIGHT(#REF!,LEN(#REF!)-SEARCH("/",#REF!,1))),0)</f>
        <v>0</v>
      </c>
      <c r="BD21" s="78">
        <f>IF(ISERR(SEARCH("/",#REF!,1))=FALSE,VALUE(RIGHT(#REF!,LEN(#REF!)-SEARCH("/",#REF!,1))),0)</f>
        <v>0</v>
      </c>
      <c r="BE21" s="78">
        <f>IF(ISERR(SEARCH("/",#REF!,1))=FALSE,VALUE(RIGHT(#REF!,LEN(#REF!)-SEARCH("/",#REF!,1))),0)</f>
        <v>0</v>
      </c>
      <c r="BF21" s="78">
        <f>IF(ISERR(SEARCH("/",#REF!,1))=FALSE,VALUE(RIGHT(#REF!,LEN(#REF!)-SEARCH("/",#REF!,1))),0)</f>
        <v>0</v>
      </c>
      <c r="BG21" s="78">
        <f>IF(ISERR(SEARCH("/",#REF!,1))=FALSE,VALUE(RIGHT(#REF!,LEN(#REF!)-SEARCH("/",#REF!,1))),0)</f>
        <v>0</v>
      </c>
      <c r="BH21" s="78">
        <f>IF(ISERR(SEARCH("/",#REF!,1))=FALSE,VALUE(RIGHT(#REF!,LEN(#REF!)-SEARCH("/",#REF!,1))),0)</f>
        <v>0</v>
      </c>
      <c r="BI21" s="78">
        <f>IF(ISERR(SEARCH("/",#REF!,1))=FALSE,VALUE(RIGHT(#REF!,LEN(#REF!)-SEARCH("/",#REF!,1))),0)</f>
        <v>0</v>
      </c>
      <c r="BJ21" s="78">
        <f>IF(ISERR(SEARCH("/",#REF!,1))=FALSE,VALUE(RIGHT(#REF!,LEN(#REF!)-SEARCH("/",#REF!,1))),0)</f>
        <v>0</v>
      </c>
      <c r="BK21" s="78">
        <f>IF(ISERR(SEARCH("/",#REF!,1))=FALSE,VALUE(RIGHT(#REF!,LEN(#REF!)-SEARCH("/",#REF!,1))),0)</f>
        <v>0</v>
      </c>
      <c r="BL21" s="78">
        <f>IF(ISERR(SEARCH("/",#REF!,1))=FALSE,VALUE(RIGHT(#REF!,LEN(#REF!)-SEARCH("/",#REF!,1))),0)</f>
        <v>0</v>
      </c>
      <c r="BM21" s="78">
        <f>IF(ISERR(SEARCH("/",#REF!,1))=FALSE,VALUE(RIGHT(#REF!,LEN(#REF!)-SEARCH("/",#REF!,1))),0)</f>
        <v>0</v>
      </c>
      <c r="BN21" s="78">
        <f>IF(ISERR(SEARCH("/",#REF!,1))=FALSE,VALUE(RIGHT(#REF!,LEN(#REF!)-SEARCH("/",#REF!,1))),0)</f>
        <v>0</v>
      </c>
      <c r="BO21" s="78">
        <f>IF(ISERR(SEARCH("/",#REF!,1))=FALSE,VALUE(RIGHT(#REF!,LEN(#REF!)-SEARCH("/",#REF!,1))),0)</f>
        <v>0</v>
      </c>
      <c r="BP21" s="78">
        <f>IF(ISERR(SEARCH("/",#REF!,1))=FALSE,VALUE(RIGHT(#REF!,LEN(#REF!)-SEARCH("/",#REF!,1))),0)</f>
        <v>0</v>
      </c>
      <c r="BQ21" s="78">
        <f>IF(ISERR(SEARCH("/",#REF!,1))=FALSE,VALUE(RIGHT(#REF!,LEN(#REF!)-SEARCH("/",#REF!,1))),0)</f>
        <v>0</v>
      </c>
      <c r="BR21" s="78">
        <f>IF(ISERR(SEARCH("/",#REF!,1))=FALSE,VALUE(RIGHT(#REF!,LEN(#REF!)-SEARCH("/",#REF!,1))),0)</f>
        <v>0</v>
      </c>
      <c r="BS21" s="78">
        <f>IF(ISERR(SEARCH("/",#REF!,1))=FALSE,VALUE(RIGHT(#REF!,LEN(#REF!)-SEARCH("/",#REF!,1))),0)</f>
        <v>0</v>
      </c>
      <c r="BT21" s="78">
        <f>IF(ISERR(SEARCH("/",#REF!,1))=FALSE,VALUE(RIGHT(#REF!,LEN(#REF!)-SEARCH("/",#REF!,1))),0)</f>
        <v>0</v>
      </c>
      <c r="BU21" s="78">
        <f>IF(ISERR(SEARCH("/",#REF!,1))=FALSE,VALUE(RIGHT(#REF!,LEN(#REF!)-SEARCH("/",#REF!,1))),0)</f>
        <v>0</v>
      </c>
      <c r="BV21" s="78">
        <f>IF(ISERR(SEARCH("/",#REF!,1))=FALSE,VALUE(RIGHT(#REF!,LEN(#REF!)-SEARCH("/",#REF!,1))),0)</f>
        <v>0</v>
      </c>
      <c r="BW21" s="78">
        <f>IF(ISERR(SEARCH("/",#REF!,1))=FALSE,VALUE(RIGHT(#REF!,LEN(#REF!)-SEARCH("/",#REF!,1))),0)</f>
        <v>0</v>
      </c>
      <c r="BX21" s="78">
        <f>IF(ISERR(SEARCH("/",#REF!,1))=FALSE,VALUE(RIGHT(#REF!,LEN(#REF!)-SEARCH("/",#REF!,1))),0)</f>
        <v>0</v>
      </c>
      <c r="BY21" s="78">
        <f>IF(ISERR(SEARCH("/",#REF!,1))=FALSE,VALUE(RIGHT(#REF!,LEN(#REF!)-SEARCH("/",#REF!,1))),0)</f>
        <v>0</v>
      </c>
      <c r="BZ21" s="78">
        <v>6</v>
      </c>
    </row>
    <row r="22" spans="1:78" ht="15" customHeight="1" outlineLevel="1" x14ac:dyDescent="0.25">
      <c r="A22" s="152" t="s">
        <v>78</v>
      </c>
      <c r="B22" s="155">
        <v>7.2</v>
      </c>
      <c r="C22" s="155"/>
      <c r="D22" s="155"/>
      <c r="E22" s="98">
        <v>7.2</v>
      </c>
      <c r="F22" s="98">
        <v>7.2</v>
      </c>
      <c r="G22" s="98">
        <v>7.2</v>
      </c>
      <c r="H22" s="98">
        <v>6.2</v>
      </c>
      <c r="I22" s="155" t="s">
        <v>26</v>
      </c>
      <c r="J22" s="155"/>
      <c r="K22" s="155"/>
      <c r="L22" s="98">
        <v>7.2</v>
      </c>
      <c r="M22" s="98">
        <v>7.2</v>
      </c>
      <c r="N22" s="98">
        <v>7.2</v>
      </c>
      <c r="O22" s="155">
        <v>7.2</v>
      </c>
      <c r="P22" s="155">
        <v>7.2</v>
      </c>
      <c r="Q22" s="155"/>
      <c r="R22" s="155"/>
      <c r="S22" s="98">
        <v>7.2</v>
      </c>
      <c r="T22" s="98">
        <v>7.2</v>
      </c>
      <c r="U22" s="98">
        <v>7.2</v>
      </c>
      <c r="V22" s="155">
        <v>7.2</v>
      </c>
      <c r="W22" s="155">
        <v>7.2</v>
      </c>
      <c r="X22" s="155"/>
      <c r="Y22" s="155"/>
      <c r="Z22" s="98">
        <v>7.2</v>
      </c>
      <c r="AA22" s="98">
        <v>7.2</v>
      </c>
      <c r="AB22" s="98">
        <v>7.2</v>
      </c>
      <c r="AC22" s="155">
        <v>7.2</v>
      </c>
      <c r="AD22" s="155">
        <v>7.2</v>
      </c>
      <c r="AE22" s="155"/>
      <c r="AF22" s="155"/>
      <c r="AG22" s="156"/>
      <c r="AH22" s="169">
        <f>SUM(B22:AF22)</f>
        <v>143</v>
      </c>
      <c r="AI22" s="147"/>
      <c r="AJ22" s="157"/>
      <c r="AK22" s="146"/>
      <c r="AL22" s="149"/>
      <c r="AM22" s="148"/>
      <c r="AN22" s="146"/>
      <c r="AO22" s="150"/>
      <c r="AP22" s="151"/>
      <c r="AQ22" s="78">
        <v>3</v>
      </c>
      <c r="AR22" s="78" t="s">
        <v>94</v>
      </c>
      <c r="AT22" s="99"/>
      <c r="BZ22" s="78">
        <v>7</v>
      </c>
    </row>
    <row r="23" spans="1:78" ht="15" customHeight="1" outlineLevel="1" x14ac:dyDescent="0.25">
      <c r="A23" s="152" t="s">
        <v>93</v>
      </c>
      <c r="B23" s="154">
        <v>7</v>
      </c>
      <c r="C23" s="155"/>
      <c r="D23" s="155"/>
      <c r="E23" s="98">
        <v>7</v>
      </c>
      <c r="F23" s="98">
        <v>7</v>
      </c>
      <c r="G23" s="98">
        <v>7</v>
      </c>
      <c r="H23" s="98">
        <v>6</v>
      </c>
      <c r="I23" s="155" t="s">
        <v>26</v>
      </c>
      <c r="J23" s="155"/>
      <c r="K23" s="155"/>
      <c r="L23" s="98">
        <v>7</v>
      </c>
      <c r="M23" s="98">
        <v>7</v>
      </c>
      <c r="N23" s="98">
        <v>7</v>
      </c>
      <c r="O23" s="155">
        <v>7</v>
      </c>
      <c r="P23" s="155">
        <v>7</v>
      </c>
      <c r="Q23" s="155"/>
      <c r="R23" s="155"/>
      <c r="S23" s="98">
        <v>7</v>
      </c>
      <c r="T23" s="98">
        <v>7</v>
      </c>
      <c r="U23" s="98">
        <v>7</v>
      </c>
      <c r="V23" s="155">
        <v>7</v>
      </c>
      <c r="W23" s="155">
        <v>7</v>
      </c>
      <c r="X23" s="155"/>
      <c r="Y23" s="155"/>
      <c r="Z23" s="98">
        <v>7</v>
      </c>
      <c r="AA23" s="98">
        <v>7</v>
      </c>
      <c r="AB23" s="98">
        <v>7</v>
      </c>
      <c r="AC23" s="155">
        <v>7</v>
      </c>
      <c r="AD23" s="155">
        <v>7</v>
      </c>
      <c r="AE23" s="155"/>
      <c r="AF23" s="155"/>
      <c r="AG23" s="156"/>
      <c r="AH23" s="169">
        <f>SUM(B23:AF23)</f>
        <v>139</v>
      </c>
      <c r="AI23" s="169"/>
      <c r="AJ23" s="157"/>
      <c r="AK23" s="164"/>
      <c r="AL23" s="165"/>
      <c r="AM23" s="166"/>
      <c r="AN23" s="164"/>
      <c r="AO23" s="167"/>
      <c r="AP23" s="168"/>
      <c r="AQ23" s="78">
        <v>3</v>
      </c>
      <c r="AR23" s="78">
        <v>35</v>
      </c>
      <c r="AT23" s="99"/>
      <c r="BZ23" s="78">
        <v>8</v>
      </c>
    </row>
    <row r="24" spans="1:78" s="110" customFormat="1" x14ac:dyDescent="0.25">
      <c r="A24" s="100" t="s">
        <v>31</v>
      </c>
      <c r="B24" s="101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3"/>
      <c r="AG24" s="104">
        <f>SUM(AG15:AG21)</f>
        <v>0</v>
      </c>
      <c r="AH24" s="105">
        <f>AH15+AH18+AH21</f>
        <v>454</v>
      </c>
      <c r="AI24" s="105">
        <f t="shared" ref="AI24:AP24" si="1">SUM(AI15:AI21)</f>
        <v>0</v>
      </c>
      <c r="AJ24" s="106">
        <f t="shared" si="1"/>
        <v>0</v>
      </c>
      <c r="AK24" s="107">
        <f t="shared" si="1"/>
        <v>0</v>
      </c>
      <c r="AL24" s="108">
        <f t="shared" si="1"/>
        <v>0</v>
      </c>
      <c r="AM24" s="109">
        <f t="shared" si="1"/>
        <v>0</v>
      </c>
      <c r="AN24" s="107">
        <f t="shared" si="1"/>
        <v>0</v>
      </c>
      <c r="AO24" s="108">
        <f t="shared" si="1"/>
        <v>0</v>
      </c>
      <c r="AP24" s="105">
        <f t="shared" si="1"/>
        <v>0</v>
      </c>
      <c r="AT24" s="111"/>
      <c r="BZ24" s="78">
        <v>9</v>
      </c>
    </row>
    <row r="25" spans="1:78" ht="14.65" customHeight="1" outlineLevel="1" x14ac:dyDescent="0.25">
      <c r="A25" s="144" t="s">
        <v>70</v>
      </c>
      <c r="B25" s="145">
        <v>8</v>
      </c>
      <c r="C25" s="145">
        <v>8</v>
      </c>
      <c r="D25" s="145">
        <v>8</v>
      </c>
      <c r="E25" s="145">
        <v>8</v>
      </c>
      <c r="F25" s="145">
        <v>8</v>
      </c>
      <c r="G25" s="145"/>
      <c r="H25" s="145"/>
      <c r="I25" s="145">
        <v>8</v>
      </c>
      <c r="J25" s="145">
        <v>8</v>
      </c>
      <c r="K25" s="145">
        <v>8</v>
      </c>
      <c r="L25" s="145">
        <v>8</v>
      </c>
      <c r="M25" s="145">
        <v>8</v>
      </c>
      <c r="N25" s="145"/>
      <c r="O25" s="145"/>
      <c r="P25" s="145">
        <v>8</v>
      </c>
      <c r="Q25" s="145">
        <v>8</v>
      </c>
      <c r="R25" s="145">
        <v>8</v>
      </c>
      <c r="S25" s="145">
        <v>8</v>
      </c>
      <c r="T25" s="145">
        <v>8</v>
      </c>
      <c r="U25" s="145"/>
      <c r="V25" s="145"/>
      <c r="W25" s="145">
        <v>8</v>
      </c>
      <c r="X25" s="145">
        <v>8</v>
      </c>
      <c r="Y25" s="145">
        <v>8</v>
      </c>
      <c r="Z25" s="145">
        <v>8</v>
      </c>
      <c r="AA25" s="145">
        <v>8</v>
      </c>
      <c r="AB25" s="145">
        <v>8</v>
      </c>
      <c r="AC25" s="145"/>
      <c r="AD25" s="145"/>
      <c r="AE25" s="145"/>
      <c r="AF25" s="60" t="s">
        <v>29</v>
      </c>
      <c r="AG25" s="146"/>
      <c r="AH25" s="147">
        <f t="shared" ref="AH25:AH31" si="2">SUM(B25:AF25)</f>
        <v>168</v>
      </c>
      <c r="AI25" s="147"/>
      <c r="AJ25" s="148"/>
      <c r="AK25" s="146"/>
      <c r="AL25" s="149"/>
      <c r="AM25" s="148"/>
      <c r="AN25" s="146"/>
      <c r="AO25" s="150"/>
      <c r="AP25" s="151"/>
      <c r="AQ25" s="78">
        <v>4</v>
      </c>
      <c r="AR25" s="78" t="s">
        <v>95</v>
      </c>
      <c r="AT25" s="99" t="s">
        <v>27</v>
      </c>
      <c r="AU25" s="78">
        <f>IF(ISERR(SEARCH("/",#REF!,1))=FALSE,VALUE(RIGHT(#REF!,LEN(#REF!)-SEARCH("/",#REF!,1))),0)</f>
        <v>0</v>
      </c>
      <c r="AV25" s="78">
        <f>IF(ISERR(SEARCH("/",#REF!,1))=FALSE,VALUE(RIGHT(#REF!,LEN(#REF!)-SEARCH("/",#REF!,1))),0)</f>
        <v>0</v>
      </c>
      <c r="AW25" s="78">
        <f>IF(ISERR(SEARCH("/",#REF!,1))=FALSE,VALUE(RIGHT(#REF!,LEN(#REF!)-SEARCH("/",#REF!,1))),0)</f>
        <v>0</v>
      </c>
      <c r="AX25" s="78">
        <f>IF(ISERR(SEARCH("/",#REF!,1))=FALSE,VALUE(RIGHT(#REF!,LEN(#REF!)-SEARCH("/",#REF!,1))),0)</f>
        <v>0</v>
      </c>
      <c r="AY25" s="78">
        <f>IF(ISERR(SEARCH("/",#REF!,1))=FALSE,VALUE(RIGHT(#REF!,LEN(#REF!)-SEARCH("/",#REF!,1))),0)</f>
        <v>0</v>
      </c>
      <c r="AZ25" s="78">
        <f>IF(ISERR(SEARCH("/",#REF!,1))=FALSE,VALUE(RIGHT(#REF!,LEN(#REF!)-SEARCH("/",#REF!,1))),0)</f>
        <v>0</v>
      </c>
      <c r="BA25" s="78">
        <f>IF(ISERR(SEARCH("/",#REF!,1))=FALSE,VALUE(RIGHT(#REF!,LEN(#REF!)-SEARCH("/",#REF!,1))),0)</f>
        <v>0</v>
      </c>
      <c r="BB25" s="78">
        <f>IF(ISERR(SEARCH("/",#REF!,1))=FALSE,VALUE(RIGHT(#REF!,LEN(#REF!)-SEARCH("/",#REF!,1))),0)</f>
        <v>0</v>
      </c>
      <c r="BC25" s="78">
        <f>IF(ISERR(SEARCH("/",#REF!,1))=FALSE,VALUE(RIGHT(#REF!,LEN(#REF!)-SEARCH("/",#REF!,1))),0)</f>
        <v>0</v>
      </c>
      <c r="BD25" s="78">
        <f>IF(ISERR(SEARCH("/",#REF!,1))=FALSE,VALUE(RIGHT(#REF!,LEN(#REF!)-SEARCH("/",#REF!,1))),0)</f>
        <v>0</v>
      </c>
      <c r="BE25" s="78">
        <f>IF(ISERR(SEARCH("/",#REF!,1))=FALSE,VALUE(RIGHT(#REF!,LEN(#REF!)-SEARCH("/",#REF!,1))),0)</f>
        <v>0</v>
      </c>
      <c r="BF25" s="78">
        <f>IF(ISERR(SEARCH("/",#REF!,1))=FALSE,VALUE(RIGHT(#REF!,LEN(#REF!)-SEARCH("/",#REF!,1))),0)</f>
        <v>0</v>
      </c>
      <c r="BG25" s="78">
        <f>IF(ISERR(SEARCH("/",#REF!,1))=FALSE,VALUE(RIGHT(#REF!,LEN(#REF!)-SEARCH("/",#REF!,1))),0)</f>
        <v>0</v>
      </c>
      <c r="BH25" s="78">
        <f>IF(ISERR(SEARCH("/",#REF!,1))=FALSE,VALUE(RIGHT(#REF!,LEN(#REF!)-SEARCH("/",#REF!,1))),0)</f>
        <v>0</v>
      </c>
      <c r="BI25" s="78">
        <f>IF(ISERR(SEARCH("/",#REF!,1))=FALSE,VALUE(RIGHT(#REF!,LEN(#REF!)-SEARCH("/",#REF!,1))),0)</f>
        <v>0</v>
      </c>
      <c r="BJ25" s="78">
        <f>IF(ISERR(SEARCH("/",#REF!,1))=FALSE,VALUE(RIGHT(#REF!,LEN(#REF!)-SEARCH("/",#REF!,1))),0)</f>
        <v>0</v>
      </c>
      <c r="BK25" s="78">
        <f>IF(ISERR(SEARCH("/",#REF!,1))=FALSE,VALUE(RIGHT(#REF!,LEN(#REF!)-SEARCH("/",#REF!,1))),0)</f>
        <v>0</v>
      </c>
      <c r="BL25" s="78">
        <f>IF(ISERR(SEARCH("/",#REF!,1))=FALSE,VALUE(RIGHT(#REF!,LEN(#REF!)-SEARCH("/",#REF!,1))),0)</f>
        <v>0</v>
      </c>
      <c r="BM25" s="78">
        <f>IF(ISERR(SEARCH("/",#REF!,1))=FALSE,VALUE(RIGHT(#REF!,LEN(#REF!)-SEARCH("/",#REF!,1))),0)</f>
        <v>0</v>
      </c>
      <c r="BN25" s="78">
        <f>IF(ISERR(SEARCH("/",#REF!,1))=FALSE,VALUE(RIGHT(#REF!,LEN(#REF!)-SEARCH("/",#REF!,1))),0)</f>
        <v>0</v>
      </c>
      <c r="BO25" s="78">
        <f>IF(ISERR(SEARCH("/",#REF!,1))=FALSE,VALUE(RIGHT(#REF!,LEN(#REF!)-SEARCH("/",#REF!,1))),0)</f>
        <v>0</v>
      </c>
      <c r="BP25" s="78">
        <f>IF(ISERR(SEARCH("/",#REF!,1))=FALSE,VALUE(RIGHT(#REF!,LEN(#REF!)-SEARCH("/",#REF!,1))),0)</f>
        <v>0</v>
      </c>
      <c r="BQ25" s="78">
        <f>IF(ISERR(SEARCH("/",#REF!,1))=FALSE,VALUE(RIGHT(#REF!,LEN(#REF!)-SEARCH("/",#REF!,1))),0)</f>
        <v>0</v>
      </c>
      <c r="BR25" s="78">
        <f>IF(ISERR(SEARCH("/",#REF!,1))=FALSE,VALUE(RIGHT(#REF!,LEN(#REF!)-SEARCH("/",#REF!,1))),0)</f>
        <v>0</v>
      </c>
      <c r="BS25" s="78">
        <f>IF(ISERR(SEARCH("/",#REF!,1))=FALSE,VALUE(RIGHT(#REF!,LEN(#REF!)-SEARCH("/",#REF!,1))),0)</f>
        <v>0</v>
      </c>
      <c r="BT25" s="78">
        <f>IF(ISERR(SEARCH("/",#REF!,1))=FALSE,VALUE(RIGHT(#REF!,LEN(#REF!)-SEARCH("/",#REF!,1))),0)</f>
        <v>0</v>
      </c>
      <c r="BU25" s="78">
        <f>IF(ISERR(SEARCH("/",#REF!,1))=FALSE,VALUE(RIGHT(#REF!,LEN(#REF!)-SEARCH("/",#REF!,1))),0)</f>
        <v>0</v>
      </c>
      <c r="BV25" s="78">
        <f>IF(ISERR(SEARCH("/",#REF!,1))=FALSE,VALUE(RIGHT(#REF!,LEN(#REF!)-SEARCH("/",#REF!,1))),0)</f>
        <v>0</v>
      </c>
      <c r="BW25" s="78">
        <f>IF(ISERR(SEARCH("/",#REF!,1))=FALSE,VALUE(RIGHT(#REF!,LEN(#REF!)-SEARCH("/",#REF!,1))),0)</f>
        <v>0</v>
      </c>
      <c r="BX25" s="78">
        <f>IF(ISERR(SEARCH("/",#REF!,1))=FALSE,VALUE(RIGHT(#REF!,LEN(#REF!)-SEARCH("/",#REF!,1))),0)</f>
        <v>0</v>
      </c>
      <c r="BY25" s="78">
        <f>IF(ISERR(SEARCH("/",#REF!,1))=FALSE,VALUE(RIGHT(#REF!,LEN(#REF!)-SEARCH("/",#REF!,1))),0)</f>
        <v>0</v>
      </c>
      <c r="BZ25" s="78">
        <v>10</v>
      </c>
    </row>
    <row r="26" spans="1:78" ht="14.65" customHeight="1" outlineLevel="1" x14ac:dyDescent="0.25">
      <c r="A26" s="152" t="s">
        <v>78</v>
      </c>
      <c r="B26" s="98">
        <v>7.2</v>
      </c>
      <c r="C26" s="98">
        <v>7.2</v>
      </c>
      <c r="D26" s="98">
        <v>7.2</v>
      </c>
      <c r="E26" s="98">
        <v>7.2</v>
      </c>
      <c r="F26" s="98">
        <v>7.2</v>
      </c>
      <c r="G26" s="98"/>
      <c r="H26" s="98"/>
      <c r="I26" s="98">
        <v>7.2</v>
      </c>
      <c r="J26" s="98">
        <v>7.2</v>
      </c>
      <c r="K26" s="98">
        <v>7.2</v>
      </c>
      <c r="L26" s="98">
        <v>7.2</v>
      </c>
      <c r="M26" s="98">
        <v>7.2</v>
      </c>
      <c r="N26" s="98"/>
      <c r="O26" s="98"/>
      <c r="P26" s="98">
        <v>7.2</v>
      </c>
      <c r="Q26" s="98">
        <v>7.2</v>
      </c>
      <c r="R26" s="98">
        <v>7.2</v>
      </c>
      <c r="S26" s="98">
        <v>7.2</v>
      </c>
      <c r="T26" s="98">
        <v>7.2</v>
      </c>
      <c r="U26" s="98"/>
      <c r="V26" s="98"/>
      <c r="W26" s="98">
        <v>7.2</v>
      </c>
      <c r="X26" s="98">
        <v>7.2</v>
      </c>
      <c r="Y26" s="98">
        <v>7.2</v>
      </c>
      <c r="Z26" s="98">
        <v>7.2</v>
      </c>
      <c r="AA26" s="98">
        <v>7.2</v>
      </c>
      <c r="AB26" s="98">
        <v>7.2</v>
      </c>
      <c r="AC26" s="98"/>
      <c r="AD26" s="98"/>
      <c r="AE26" s="98"/>
      <c r="AF26" s="155" t="s">
        <v>29</v>
      </c>
      <c r="AG26" s="146"/>
      <c r="AH26" s="169">
        <f>SUM(B26:AF26)</f>
        <v>151.19999999999999</v>
      </c>
      <c r="AI26" s="147"/>
      <c r="AJ26" s="148"/>
      <c r="AK26" s="146"/>
      <c r="AL26" s="149"/>
      <c r="AM26" s="148"/>
      <c r="AN26" s="146"/>
      <c r="AO26" s="150"/>
      <c r="AP26" s="151"/>
      <c r="AQ26" s="78">
        <v>4</v>
      </c>
      <c r="AR26" s="78" t="s">
        <v>94</v>
      </c>
      <c r="AT26" s="99"/>
      <c r="BZ26" s="78">
        <v>11</v>
      </c>
    </row>
    <row r="27" spans="1:78" ht="14.65" customHeight="1" outlineLevel="1" x14ac:dyDescent="0.25">
      <c r="A27" s="152" t="s">
        <v>93</v>
      </c>
      <c r="B27" s="98">
        <v>7</v>
      </c>
      <c r="C27" s="98">
        <v>7</v>
      </c>
      <c r="D27" s="98">
        <v>7</v>
      </c>
      <c r="E27" s="98">
        <v>7</v>
      </c>
      <c r="F27" s="98">
        <v>7</v>
      </c>
      <c r="G27" s="98"/>
      <c r="H27" s="98"/>
      <c r="I27" s="98">
        <v>7</v>
      </c>
      <c r="J27" s="98">
        <v>7</v>
      </c>
      <c r="K27" s="98">
        <v>7</v>
      </c>
      <c r="L27" s="98">
        <v>7</v>
      </c>
      <c r="M27" s="98">
        <v>7</v>
      </c>
      <c r="N27" s="98"/>
      <c r="O27" s="98"/>
      <c r="P27" s="98">
        <v>7</v>
      </c>
      <c r="Q27" s="98">
        <v>7</v>
      </c>
      <c r="R27" s="98">
        <v>7</v>
      </c>
      <c r="S27" s="98">
        <v>7</v>
      </c>
      <c r="T27" s="98">
        <v>7</v>
      </c>
      <c r="U27" s="98"/>
      <c r="V27" s="98"/>
      <c r="W27" s="98">
        <v>7</v>
      </c>
      <c r="X27" s="98">
        <v>7</v>
      </c>
      <c r="Y27" s="98">
        <v>7</v>
      </c>
      <c r="Z27" s="98">
        <v>7</v>
      </c>
      <c r="AA27" s="98">
        <v>7</v>
      </c>
      <c r="AB27" s="98">
        <v>7</v>
      </c>
      <c r="AC27" s="98"/>
      <c r="AD27" s="98"/>
      <c r="AE27" s="98"/>
      <c r="AF27" s="155" t="s">
        <v>29</v>
      </c>
      <c r="AG27" s="164"/>
      <c r="AH27" s="169">
        <f>SUM(B27:AF27)</f>
        <v>147</v>
      </c>
      <c r="AI27" s="169"/>
      <c r="AJ27" s="166"/>
      <c r="AK27" s="164"/>
      <c r="AL27" s="165"/>
      <c r="AM27" s="166"/>
      <c r="AN27" s="164"/>
      <c r="AO27" s="167"/>
      <c r="AP27" s="168"/>
      <c r="AQ27" s="78">
        <v>4</v>
      </c>
      <c r="AR27" s="78">
        <v>35</v>
      </c>
      <c r="AT27" s="99"/>
      <c r="BZ27" s="78">
        <v>12</v>
      </c>
    </row>
    <row r="28" spans="1:78" ht="14.65" customHeight="1" outlineLevel="1" x14ac:dyDescent="0.25">
      <c r="A28" s="153" t="s">
        <v>33</v>
      </c>
      <c r="B28" s="145" t="s">
        <v>26</v>
      </c>
      <c r="C28" s="145">
        <v>8</v>
      </c>
      <c r="D28" s="145">
        <v>8</v>
      </c>
      <c r="E28" s="145"/>
      <c r="F28" s="145"/>
      <c r="G28" s="145">
        <v>8</v>
      </c>
      <c r="H28" s="145">
        <v>8</v>
      </c>
      <c r="I28" s="145">
        <v>7</v>
      </c>
      <c r="J28" s="145" t="s">
        <v>26</v>
      </c>
      <c r="K28" s="145"/>
      <c r="L28" s="145"/>
      <c r="M28" s="145"/>
      <c r="N28" s="145">
        <v>8</v>
      </c>
      <c r="O28" s="145">
        <v>8</v>
      </c>
      <c r="P28" s="145">
        <v>8</v>
      </c>
      <c r="Q28" s="145">
        <v>8</v>
      </c>
      <c r="R28" s="145">
        <v>8</v>
      </c>
      <c r="S28" s="145"/>
      <c r="T28" s="145"/>
      <c r="U28" s="145">
        <v>8</v>
      </c>
      <c r="V28" s="145">
        <v>8</v>
      </c>
      <c r="W28" s="145">
        <v>8</v>
      </c>
      <c r="X28" s="145">
        <v>8</v>
      </c>
      <c r="Y28" s="145">
        <v>8</v>
      </c>
      <c r="Z28" s="145"/>
      <c r="AA28" s="145"/>
      <c r="AB28" s="145">
        <v>8</v>
      </c>
      <c r="AC28" s="145">
        <v>8</v>
      </c>
      <c r="AD28" s="145">
        <v>8</v>
      </c>
      <c r="AE28" s="145">
        <v>8</v>
      </c>
      <c r="AF28" s="145">
        <v>8</v>
      </c>
      <c r="AG28" s="146"/>
      <c r="AH28" s="147">
        <f t="shared" si="2"/>
        <v>159</v>
      </c>
      <c r="AI28" s="147"/>
      <c r="AJ28" s="148"/>
      <c r="AK28" s="146"/>
      <c r="AL28" s="149"/>
      <c r="AM28" s="148"/>
      <c r="AN28" s="146"/>
      <c r="AO28" s="150"/>
      <c r="AP28" s="151"/>
      <c r="AQ28" s="78">
        <v>5</v>
      </c>
      <c r="AR28" s="78" t="s">
        <v>95</v>
      </c>
      <c r="AT28" s="99" t="s">
        <v>27</v>
      </c>
      <c r="AU28" s="78">
        <f>IF(ISERR(SEARCH("/",#REF!,1))=FALSE,VALUE(RIGHT(#REF!,LEN(#REF!)-SEARCH("/",#REF!,1))),0)</f>
        <v>0</v>
      </c>
      <c r="AV28" s="78">
        <f>IF(ISERR(SEARCH("/",#REF!,1))=FALSE,VALUE(RIGHT(#REF!,LEN(#REF!)-SEARCH("/",#REF!,1))),0)</f>
        <v>0</v>
      </c>
      <c r="AW28" s="78">
        <f>IF(ISERR(SEARCH("/",#REF!,1))=FALSE,VALUE(RIGHT(#REF!,LEN(#REF!)-SEARCH("/",#REF!,1))),0)</f>
        <v>0</v>
      </c>
      <c r="AX28" s="78">
        <f>IF(ISERR(SEARCH("/",#REF!,1))=FALSE,VALUE(RIGHT(#REF!,LEN(#REF!)-SEARCH("/",#REF!,1))),0)</f>
        <v>0</v>
      </c>
      <c r="AY28" s="78">
        <f>IF(ISERR(SEARCH("/",#REF!,1))=FALSE,VALUE(RIGHT(#REF!,LEN(#REF!)-SEARCH("/",#REF!,1))),0)</f>
        <v>0</v>
      </c>
      <c r="AZ28" s="78">
        <f>IF(ISERR(SEARCH("/",#REF!,1))=FALSE,VALUE(RIGHT(#REF!,LEN(#REF!)-SEARCH("/",#REF!,1))),0)</f>
        <v>0</v>
      </c>
      <c r="BA28" s="78">
        <f>IF(ISERR(SEARCH("/",#REF!,1))=FALSE,VALUE(RIGHT(#REF!,LEN(#REF!)-SEARCH("/",#REF!,1))),0)</f>
        <v>0</v>
      </c>
      <c r="BB28" s="78">
        <f>IF(ISERR(SEARCH("/",#REF!,1))=FALSE,VALUE(RIGHT(#REF!,LEN(#REF!)-SEARCH("/",#REF!,1))),0)</f>
        <v>0</v>
      </c>
      <c r="BC28" s="78">
        <f>IF(ISERR(SEARCH("/",#REF!,1))=FALSE,VALUE(RIGHT(#REF!,LEN(#REF!)-SEARCH("/",#REF!,1))),0)</f>
        <v>0</v>
      </c>
      <c r="BD28" s="78">
        <f>IF(ISERR(SEARCH("/",#REF!,1))=FALSE,VALUE(RIGHT(#REF!,LEN(#REF!)-SEARCH("/",#REF!,1))),0)</f>
        <v>0</v>
      </c>
      <c r="BE28" s="78">
        <f>IF(ISERR(SEARCH("/",#REF!,1))=FALSE,VALUE(RIGHT(#REF!,LEN(#REF!)-SEARCH("/",#REF!,1))),0)</f>
        <v>0</v>
      </c>
      <c r="BF28" s="78">
        <f>IF(ISERR(SEARCH("/",#REF!,1))=FALSE,VALUE(RIGHT(#REF!,LEN(#REF!)-SEARCH("/",#REF!,1))),0)</f>
        <v>0</v>
      </c>
      <c r="BG28" s="78">
        <f>IF(ISERR(SEARCH("/",#REF!,1))=FALSE,VALUE(RIGHT(#REF!,LEN(#REF!)-SEARCH("/",#REF!,1))),0)</f>
        <v>0</v>
      </c>
      <c r="BH28" s="78">
        <f>IF(ISERR(SEARCH("/",#REF!,1))=FALSE,VALUE(RIGHT(#REF!,LEN(#REF!)-SEARCH("/",#REF!,1))),0)</f>
        <v>0</v>
      </c>
      <c r="BI28" s="78">
        <f>IF(ISERR(SEARCH("/",#REF!,1))=FALSE,VALUE(RIGHT(#REF!,LEN(#REF!)-SEARCH("/",#REF!,1))),0)</f>
        <v>0</v>
      </c>
      <c r="BJ28" s="78">
        <f>IF(ISERR(SEARCH("/",#REF!,1))=FALSE,VALUE(RIGHT(#REF!,LEN(#REF!)-SEARCH("/",#REF!,1))),0)</f>
        <v>0</v>
      </c>
      <c r="BK28" s="78">
        <f>IF(ISERR(SEARCH("/",#REF!,1))=FALSE,VALUE(RIGHT(#REF!,LEN(#REF!)-SEARCH("/",#REF!,1))),0)</f>
        <v>0</v>
      </c>
      <c r="BL28" s="78">
        <f>IF(ISERR(SEARCH("/",#REF!,1))=FALSE,VALUE(RIGHT(#REF!,LEN(#REF!)-SEARCH("/",#REF!,1))),0)</f>
        <v>0</v>
      </c>
      <c r="BM28" s="78">
        <f>IF(ISERR(SEARCH("/",#REF!,1))=FALSE,VALUE(RIGHT(#REF!,LEN(#REF!)-SEARCH("/",#REF!,1))),0)</f>
        <v>0</v>
      </c>
      <c r="BN28" s="78">
        <f>IF(ISERR(SEARCH("/",#REF!,1))=FALSE,VALUE(RIGHT(#REF!,LEN(#REF!)-SEARCH("/",#REF!,1))),0)</f>
        <v>0</v>
      </c>
      <c r="BO28" s="78">
        <f>IF(ISERR(SEARCH("/",#REF!,1))=FALSE,VALUE(RIGHT(#REF!,LEN(#REF!)-SEARCH("/",#REF!,1))),0)</f>
        <v>0</v>
      </c>
      <c r="BP28" s="78">
        <f>IF(ISERR(SEARCH("/",#REF!,1))=FALSE,VALUE(RIGHT(#REF!,LEN(#REF!)-SEARCH("/",#REF!,1))),0)</f>
        <v>0</v>
      </c>
      <c r="BQ28" s="78">
        <f>IF(ISERR(SEARCH("/",#REF!,1))=FALSE,VALUE(RIGHT(#REF!,LEN(#REF!)-SEARCH("/",#REF!,1))),0)</f>
        <v>0</v>
      </c>
      <c r="BR28" s="78">
        <f>IF(ISERR(SEARCH("/",#REF!,1))=FALSE,VALUE(RIGHT(#REF!,LEN(#REF!)-SEARCH("/",#REF!,1))),0)</f>
        <v>0</v>
      </c>
      <c r="BS28" s="78">
        <f>IF(ISERR(SEARCH("/",#REF!,1))=FALSE,VALUE(RIGHT(#REF!,LEN(#REF!)-SEARCH("/",#REF!,1))),0)</f>
        <v>0</v>
      </c>
      <c r="BT28" s="78">
        <f>IF(ISERR(SEARCH("/",#REF!,1))=FALSE,VALUE(RIGHT(#REF!,LEN(#REF!)-SEARCH("/",#REF!,1))),0)</f>
        <v>0</v>
      </c>
      <c r="BU28" s="78">
        <f>IF(ISERR(SEARCH("/",#REF!,1))=FALSE,VALUE(RIGHT(#REF!,LEN(#REF!)-SEARCH("/",#REF!,1))),0)</f>
        <v>0</v>
      </c>
      <c r="BV28" s="78">
        <f>IF(ISERR(SEARCH("/",#REF!,1))=FALSE,VALUE(RIGHT(#REF!,LEN(#REF!)-SEARCH("/",#REF!,1))),0)</f>
        <v>0</v>
      </c>
      <c r="BW28" s="78">
        <f>IF(ISERR(SEARCH("/",#REF!,1))=FALSE,VALUE(RIGHT(#REF!,LEN(#REF!)-SEARCH("/",#REF!,1))),0)</f>
        <v>0</v>
      </c>
      <c r="BX28" s="78">
        <f>IF(ISERR(SEARCH("/",#REF!,1))=FALSE,VALUE(RIGHT(#REF!,LEN(#REF!)-SEARCH("/",#REF!,1))),0)</f>
        <v>0</v>
      </c>
      <c r="BY28" s="78">
        <f>IF(ISERR(SEARCH("/",#REF!,1))=FALSE,VALUE(RIGHT(#REF!,LEN(#REF!)-SEARCH("/",#REF!,1))),0)</f>
        <v>0</v>
      </c>
      <c r="BZ28" s="78">
        <v>13</v>
      </c>
    </row>
    <row r="29" spans="1:78" ht="14.65" customHeight="1" outlineLevel="1" x14ac:dyDescent="0.25">
      <c r="A29" s="152" t="s">
        <v>78</v>
      </c>
      <c r="B29" s="145" t="s">
        <v>26</v>
      </c>
      <c r="C29" s="98">
        <v>7.2</v>
      </c>
      <c r="D29" s="98">
        <v>7.2</v>
      </c>
      <c r="E29" s="98"/>
      <c r="F29" s="98"/>
      <c r="G29" s="98">
        <v>7.2</v>
      </c>
      <c r="H29" s="98">
        <v>7.2</v>
      </c>
      <c r="I29" s="98">
        <v>6.2</v>
      </c>
      <c r="J29" s="145" t="s">
        <v>26</v>
      </c>
      <c r="K29" s="98"/>
      <c r="L29" s="98"/>
      <c r="M29" s="98"/>
      <c r="N29" s="98">
        <v>7.2</v>
      </c>
      <c r="O29" s="98">
        <v>7.2</v>
      </c>
      <c r="P29" s="98">
        <v>7.2</v>
      </c>
      <c r="Q29" s="98">
        <v>7.2</v>
      </c>
      <c r="R29" s="98">
        <v>7.2</v>
      </c>
      <c r="S29" s="98"/>
      <c r="T29" s="98"/>
      <c r="U29" s="98">
        <v>7.2</v>
      </c>
      <c r="V29" s="98">
        <v>7.2</v>
      </c>
      <c r="W29" s="98">
        <v>7.2</v>
      </c>
      <c r="X29" s="98">
        <v>7.2</v>
      </c>
      <c r="Y29" s="98">
        <v>7.2</v>
      </c>
      <c r="Z29" s="98"/>
      <c r="AA29" s="98"/>
      <c r="AB29" s="98">
        <v>7.2</v>
      </c>
      <c r="AC29" s="98">
        <v>7.2</v>
      </c>
      <c r="AD29" s="98">
        <v>7.2</v>
      </c>
      <c r="AE29" s="98">
        <v>7.2</v>
      </c>
      <c r="AF29" s="98">
        <v>7.2</v>
      </c>
      <c r="AG29" s="146"/>
      <c r="AH29" s="169">
        <f>SUM(B29:AF29)</f>
        <v>143</v>
      </c>
      <c r="AI29" s="147"/>
      <c r="AJ29" s="148"/>
      <c r="AK29" s="146"/>
      <c r="AL29" s="149"/>
      <c r="AM29" s="148"/>
      <c r="AN29" s="146"/>
      <c r="AO29" s="150"/>
      <c r="AP29" s="151"/>
      <c r="AQ29" s="78">
        <v>5</v>
      </c>
      <c r="AR29" s="78" t="s">
        <v>94</v>
      </c>
      <c r="AT29" s="99"/>
      <c r="BZ29" s="78">
        <v>14</v>
      </c>
    </row>
    <row r="30" spans="1:78" ht="14.65" customHeight="1" outlineLevel="1" x14ac:dyDescent="0.25">
      <c r="A30" s="152" t="s">
        <v>93</v>
      </c>
      <c r="B30" s="98" t="s">
        <v>26</v>
      </c>
      <c r="C30" s="98">
        <v>7</v>
      </c>
      <c r="D30" s="98">
        <v>7</v>
      </c>
      <c r="E30" s="98"/>
      <c r="F30" s="98"/>
      <c r="G30" s="98">
        <v>7</v>
      </c>
      <c r="H30" s="98">
        <v>7</v>
      </c>
      <c r="I30" s="98">
        <v>6</v>
      </c>
      <c r="J30" s="98" t="s">
        <v>26</v>
      </c>
      <c r="K30" s="98"/>
      <c r="L30" s="98"/>
      <c r="M30" s="98"/>
      <c r="N30" s="98">
        <v>7</v>
      </c>
      <c r="O30" s="98">
        <v>7</v>
      </c>
      <c r="P30" s="98">
        <v>7</v>
      </c>
      <c r="Q30" s="98">
        <v>7</v>
      </c>
      <c r="R30" s="98">
        <v>7</v>
      </c>
      <c r="S30" s="98"/>
      <c r="T30" s="98"/>
      <c r="U30" s="98">
        <v>7</v>
      </c>
      <c r="V30" s="98">
        <v>7</v>
      </c>
      <c r="W30" s="98">
        <v>7</v>
      </c>
      <c r="X30" s="98">
        <v>7</v>
      </c>
      <c r="Y30" s="98">
        <v>7</v>
      </c>
      <c r="Z30" s="98"/>
      <c r="AA30" s="98"/>
      <c r="AB30" s="98">
        <v>7</v>
      </c>
      <c r="AC30" s="98">
        <v>7</v>
      </c>
      <c r="AD30" s="98">
        <v>7</v>
      </c>
      <c r="AE30" s="98">
        <v>7</v>
      </c>
      <c r="AF30" s="158">
        <v>7</v>
      </c>
      <c r="AG30" s="164"/>
      <c r="AH30" s="169">
        <f>SUM(B30:AF30)</f>
        <v>139</v>
      </c>
      <c r="AI30" s="169"/>
      <c r="AJ30" s="166"/>
      <c r="AK30" s="164"/>
      <c r="AL30" s="165"/>
      <c r="AM30" s="166"/>
      <c r="AN30" s="164"/>
      <c r="AO30" s="167"/>
      <c r="AP30" s="168"/>
      <c r="AQ30" s="78">
        <v>5</v>
      </c>
      <c r="AR30" s="78">
        <v>35</v>
      </c>
      <c r="AT30" s="99"/>
      <c r="BZ30" s="78">
        <v>15</v>
      </c>
    </row>
    <row r="31" spans="1:78" ht="15" customHeight="1" outlineLevel="1" x14ac:dyDescent="0.25">
      <c r="A31" s="153" t="s">
        <v>71</v>
      </c>
      <c r="B31" s="145"/>
      <c r="C31" s="145"/>
      <c r="D31" s="145">
        <v>8</v>
      </c>
      <c r="E31" s="145">
        <v>8</v>
      </c>
      <c r="F31" s="145">
        <v>8</v>
      </c>
      <c r="G31" s="145">
        <v>8</v>
      </c>
      <c r="H31" s="145">
        <v>8</v>
      </c>
      <c r="I31" s="145"/>
      <c r="J31" s="145"/>
      <c r="K31" s="145">
        <v>8</v>
      </c>
      <c r="L31" s="145">
        <v>7</v>
      </c>
      <c r="M31" s="145" t="s">
        <v>26</v>
      </c>
      <c r="N31" s="145">
        <v>8</v>
      </c>
      <c r="O31" s="145">
        <v>8</v>
      </c>
      <c r="P31" s="145"/>
      <c r="Q31" s="145"/>
      <c r="R31" s="145">
        <v>8</v>
      </c>
      <c r="S31" s="145">
        <v>8</v>
      </c>
      <c r="T31" s="145">
        <v>8</v>
      </c>
      <c r="U31" s="145">
        <v>8</v>
      </c>
      <c r="V31" s="145">
        <v>8</v>
      </c>
      <c r="W31" s="145"/>
      <c r="X31" s="145"/>
      <c r="Y31" s="145">
        <v>8</v>
      </c>
      <c r="Z31" s="145">
        <v>8</v>
      </c>
      <c r="AA31" s="145">
        <v>8</v>
      </c>
      <c r="AB31" s="145">
        <v>8</v>
      </c>
      <c r="AC31" s="145">
        <v>8</v>
      </c>
      <c r="AD31" s="145"/>
      <c r="AE31" s="145"/>
      <c r="AF31" s="201" t="s">
        <v>29</v>
      </c>
      <c r="AG31" s="146"/>
      <c r="AH31" s="147">
        <f t="shared" si="2"/>
        <v>151</v>
      </c>
      <c r="AI31" s="147"/>
      <c r="AJ31" s="148"/>
      <c r="AK31" s="146"/>
      <c r="AL31" s="149"/>
      <c r="AM31" s="148"/>
      <c r="AN31" s="146"/>
      <c r="AO31" s="150"/>
      <c r="AP31" s="151"/>
      <c r="AQ31" s="78">
        <v>6</v>
      </c>
      <c r="AR31" s="78" t="s">
        <v>95</v>
      </c>
      <c r="AT31" s="99" t="s">
        <v>27</v>
      </c>
      <c r="AU31" s="78">
        <f>IF(ISERR(SEARCH("/",#REF!,1))=FALSE,VALUE(RIGHT(#REF!,LEN(#REF!)-SEARCH("/",#REF!,1))),0)</f>
        <v>0</v>
      </c>
      <c r="AV31" s="78">
        <f>IF(ISERR(SEARCH("/",#REF!,1))=FALSE,VALUE(RIGHT(#REF!,LEN(#REF!)-SEARCH("/",#REF!,1))),0)</f>
        <v>0</v>
      </c>
      <c r="AW31" s="78">
        <f>IF(ISERR(SEARCH("/",#REF!,1))=FALSE,VALUE(RIGHT(#REF!,LEN(#REF!)-SEARCH("/",#REF!,1))),0)</f>
        <v>0</v>
      </c>
      <c r="AX31" s="78">
        <f>IF(ISERR(SEARCH("/",#REF!,1))=FALSE,VALUE(RIGHT(#REF!,LEN(#REF!)-SEARCH("/",#REF!,1))),0)</f>
        <v>0</v>
      </c>
      <c r="AY31" s="78">
        <f>IF(ISERR(SEARCH("/",#REF!,1))=FALSE,VALUE(RIGHT(#REF!,LEN(#REF!)-SEARCH("/",#REF!,1))),0)</f>
        <v>0</v>
      </c>
      <c r="AZ31" s="78">
        <f>IF(ISERR(SEARCH("/",#REF!,1))=FALSE,VALUE(RIGHT(#REF!,LEN(#REF!)-SEARCH("/",#REF!,1))),0)</f>
        <v>0</v>
      </c>
      <c r="BA31" s="78">
        <f>IF(ISERR(SEARCH("/",#REF!,1))=FALSE,VALUE(RIGHT(#REF!,LEN(#REF!)-SEARCH("/",#REF!,1))),0)</f>
        <v>0</v>
      </c>
      <c r="BB31" s="78">
        <f>IF(ISERR(SEARCH("/",#REF!,1))=FALSE,VALUE(RIGHT(#REF!,LEN(#REF!)-SEARCH("/",#REF!,1))),0)</f>
        <v>0</v>
      </c>
      <c r="BC31" s="78">
        <f>IF(ISERR(SEARCH("/",#REF!,1))=FALSE,VALUE(RIGHT(#REF!,LEN(#REF!)-SEARCH("/",#REF!,1))),0)</f>
        <v>0</v>
      </c>
      <c r="BD31" s="78">
        <f>IF(ISERR(SEARCH("/",#REF!,1))=FALSE,VALUE(RIGHT(#REF!,LEN(#REF!)-SEARCH("/",#REF!,1))),0)</f>
        <v>0</v>
      </c>
      <c r="BE31" s="78">
        <f>IF(ISERR(SEARCH("/",#REF!,1))=FALSE,VALUE(RIGHT(#REF!,LEN(#REF!)-SEARCH("/",#REF!,1))),0)</f>
        <v>0</v>
      </c>
      <c r="BF31" s="78">
        <f>IF(ISERR(SEARCH("/",#REF!,1))=FALSE,VALUE(RIGHT(#REF!,LEN(#REF!)-SEARCH("/",#REF!,1))),0)</f>
        <v>0</v>
      </c>
      <c r="BG31" s="78">
        <f>IF(ISERR(SEARCH("/",#REF!,1))=FALSE,VALUE(RIGHT(#REF!,LEN(#REF!)-SEARCH("/",#REF!,1))),0)</f>
        <v>0</v>
      </c>
      <c r="BH31" s="78">
        <f>IF(ISERR(SEARCH("/",#REF!,1))=FALSE,VALUE(RIGHT(#REF!,LEN(#REF!)-SEARCH("/",#REF!,1))),0)</f>
        <v>0</v>
      </c>
      <c r="BI31" s="78">
        <f>IF(ISERR(SEARCH("/",#REF!,1))=FALSE,VALUE(RIGHT(#REF!,LEN(#REF!)-SEARCH("/",#REF!,1))),0)</f>
        <v>0</v>
      </c>
      <c r="BJ31" s="78">
        <f>IF(ISERR(SEARCH("/",#REF!,1))=FALSE,VALUE(RIGHT(#REF!,LEN(#REF!)-SEARCH("/",#REF!,1))),0)</f>
        <v>0</v>
      </c>
      <c r="BK31" s="78">
        <f>IF(ISERR(SEARCH("/",#REF!,1))=FALSE,VALUE(RIGHT(#REF!,LEN(#REF!)-SEARCH("/",#REF!,1))),0)</f>
        <v>0</v>
      </c>
      <c r="BL31" s="78">
        <f>IF(ISERR(SEARCH("/",#REF!,1))=FALSE,VALUE(RIGHT(#REF!,LEN(#REF!)-SEARCH("/",#REF!,1))),0)</f>
        <v>0</v>
      </c>
      <c r="BM31" s="78">
        <f>IF(ISERR(SEARCH("/",#REF!,1))=FALSE,VALUE(RIGHT(#REF!,LEN(#REF!)-SEARCH("/",#REF!,1))),0)</f>
        <v>0</v>
      </c>
      <c r="BN31" s="78">
        <f>IF(ISERR(SEARCH("/",#REF!,1))=FALSE,VALUE(RIGHT(#REF!,LEN(#REF!)-SEARCH("/",#REF!,1))),0)</f>
        <v>0</v>
      </c>
      <c r="BO31" s="78">
        <f>IF(ISERR(SEARCH("/",#REF!,1))=FALSE,VALUE(RIGHT(#REF!,LEN(#REF!)-SEARCH("/",#REF!,1))),0)</f>
        <v>0</v>
      </c>
      <c r="BP31" s="78">
        <f>IF(ISERR(SEARCH("/",#REF!,1))=FALSE,VALUE(RIGHT(#REF!,LEN(#REF!)-SEARCH("/",#REF!,1))),0)</f>
        <v>0</v>
      </c>
      <c r="BQ31" s="78">
        <f>IF(ISERR(SEARCH("/",#REF!,1))=FALSE,VALUE(RIGHT(#REF!,LEN(#REF!)-SEARCH("/",#REF!,1))),0)</f>
        <v>0</v>
      </c>
      <c r="BR31" s="78">
        <f>IF(ISERR(SEARCH("/",#REF!,1))=FALSE,VALUE(RIGHT(#REF!,LEN(#REF!)-SEARCH("/",#REF!,1))),0)</f>
        <v>0</v>
      </c>
      <c r="BS31" s="78">
        <f>IF(ISERR(SEARCH("/",#REF!,1))=FALSE,VALUE(RIGHT(#REF!,LEN(#REF!)-SEARCH("/",#REF!,1))),0)</f>
        <v>0</v>
      </c>
      <c r="BT31" s="78">
        <f>IF(ISERR(SEARCH("/",#REF!,1))=FALSE,VALUE(RIGHT(#REF!,LEN(#REF!)-SEARCH("/",#REF!,1))),0)</f>
        <v>0</v>
      </c>
      <c r="BU31" s="78">
        <f>IF(ISERR(SEARCH("/",#REF!,1))=FALSE,VALUE(RIGHT(#REF!,LEN(#REF!)-SEARCH("/",#REF!,1))),0)</f>
        <v>0</v>
      </c>
      <c r="BV31" s="78">
        <f>IF(ISERR(SEARCH("/",#REF!,1))=FALSE,VALUE(RIGHT(#REF!,LEN(#REF!)-SEARCH("/",#REF!,1))),0)</f>
        <v>0</v>
      </c>
      <c r="BW31" s="78">
        <f>IF(ISERR(SEARCH("/",#REF!,1))=FALSE,VALUE(RIGHT(#REF!,LEN(#REF!)-SEARCH("/",#REF!,1))),0)</f>
        <v>0</v>
      </c>
      <c r="BX31" s="78">
        <f>IF(ISERR(SEARCH("/",#REF!,1))=FALSE,VALUE(RIGHT(#REF!,LEN(#REF!)-SEARCH("/",#REF!,1))),0)</f>
        <v>0</v>
      </c>
      <c r="BY31" s="78">
        <f>IF(ISERR(SEARCH("/",#REF!,1))=FALSE,VALUE(RIGHT(#REF!,LEN(#REF!)-SEARCH("/",#REF!,1))),0)</f>
        <v>0</v>
      </c>
      <c r="BZ31" s="78">
        <v>16</v>
      </c>
    </row>
    <row r="32" spans="1:78" ht="15" customHeight="1" outlineLevel="1" x14ac:dyDescent="0.25">
      <c r="A32" s="152" t="s">
        <v>78</v>
      </c>
      <c r="B32" s="154"/>
      <c r="C32" s="155"/>
      <c r="D32" s="98">
        <v>7.2</v>
      </c>
      <c r="E32" s="98">
        <v>7.2</v>
      </c>
      <c r="F32" s="98">
        <v>7.2</v>
      </c>
      <c r="G32" s="155">
        <v>7.2</v>
      </c>
      <c r="H32" s="155">
        <v>7.2</v>
      </c>
      <c r="I32" s="155"/>
      <c r="J32" s="155"/>
      <c r="K32" s="98">
        <v>7.2</v>
      </c>
      <c r="L32" s="98">
        <v>6.2</v>
      </c>
      <c r="M32" s="145" t="s">
        <v>26</v>
      </c>
      <c r="N32" s="98">
        <v>7.2</v>
      </c>
      <c r="O32" s="155">
        <v>7.2</v>
      </c>
      <c r="P32" s="155"/>
      <c r="Q32" s="155"/>
      <c r="R32" s="98">
        <v>7.2</v>
      </c>
      <c r="S32" s="98">
        <v>7.2</v>
      </c>
      <c r="T32" s="98">
        <v>7.2</v>
      </c>
      <c r="U32" s="155">
        <v>7.2</v>
      </c>
      <c r="V32" s="155">
        <v>7.2</v>
      </c>
      <c r="W32" s="155"/>
      <c r="X32" s="155"/>
      <c r="Y32" s="98">
        <v>7.2</v>
      </c>
      <c r="Z32" s="98">
        <v>7.2</v>
      </c>
      <c r="AA32" s="98">
        <v>7.2</v>
      </c>
      <c r="AB32" s="155">
        <v>7.2</v>
      </c>
      <c r="AC32" s="155">
        <v>7.2</v>
      </c>
      <c r="AD32" s="155"/>
      <c r="AE32" s="155"/>
      <c r="AF32" s="202" t="s">
        <v>29</v>
      </c>
      <c r="AG32" s="159"/>
      <c r="AH32" s="169">
        <f>SUM(B32:AF32)</f>
        <v>135.80000000000001</v>
      </c>
      <c r="AI32" s="147"/>
      <c r="AJ32" s="157"/>
      <c r="AK32" s="146"/>
      <c r="AL32" s="149"/>
      <c r="AM32" s="148"/>
      <c r="AN32" s="146"/>
      <c r="AO32" s="150"/>
      <c r="AP32" s="151"/>
      <c r="AQ32" s="78">
        <v>6</v>
      </c>
      <c r="AR32" s="78" t="s">
        <v>94</v>
      </c>
      <c r="AT32" s="99"/>
      <c r="BZ32" s="78">
        <v>17</v>
      </c>
    </row>
    <row r="33" spans="1:78" ht="15" customHeight="1" outlineLevel="1" x14ac:dyDescent="0.25">
      <c r="A33" s="152" t="s">
        <v>93</v>
      </c>
      <c r="B33" s="154"/>
      <c r="C33" s="155"/>
      <c r="D33" s="98">
        <v>7</v>
      </c>
      <c r="E33" s="98">
        <v>7</v>
      </c>
      <c r="F33" s="98">
        <v>7</v>
      </c>
      <c r="G33" s="155">
        <v>7</v>
      </c>
      <c r="H33" s="155">
        <v>7</v>
      </c>
      <c r="I33" s="155"/>
      <c r="J33" s="155"/>
      <c r="K33" s="98">
        <v>7</v>
      </c>
      <c r="L33" s="98">
        <v>6</v>
      </c>
      <c r="M33" s="98" t="s">
        <v>26</v>
      </c>
      <c r="N33" s="98">
        <v>7</v>
      </c>
      <c r="O33" s="155">
        <v>7</v>
      </c>
      <c r="P33" s="155"/>
      <c r="Q33" s="155"/>
      <c r="R33" s="98">
        <v>7</v>
      </c>
      <c r="S33" s="98">
        <v>7</v>
      </c>
      <c r="T33" s="98">
        <v>7</v>
      </c>
      <c r="U33" s="155">
        <v>7</v>
      </c>
      <c r="V33" s="155">
        <v>7</v>
      </c>
      <c r="W33" s="155"/>
      <c r="X33" s="155"/>
      <c r="Y33" s="98">
        <v>7</v>
      </c>
      <c r="Z33" s="98">
        <v>7</v>
      </c>
      <c r="AA33" s="98">
        <v>7</v>
      </c>
      <c r="AB33" s="155">
        <v>7</v>
      </c>
      <c r="AC33" s="155">
        <v>7</v>
      </c>
      <c r="AD33" s="155"/>
      <c r="AE33" s="155"/>
      <c r="AF33" s="202" t="s">
        <v>29</v>
      </c>
      <c r="AG33" s="159"/>
      <c r="AH33" s="169">
        <f>SUM(B33:AF33)</f>
        <v>132</v>
      </c>
      <c r="AI33" s="169"/>
      <c r="AJ33" s="157"/>
      <c r="AK33" s="164"/>
      <c r="AL33" s="165"/>
      <c r="AM33" s="166"/>
      <c r="AN33" s="164"/>
      <c r="AO33" s="167"/>
      <c r="AP33" s="168"/>
      <c r="AQ33" s="78">
        <v>6</v>
      </c>
      <c r="AR33" s="78">
        <v>35</v>
      </c>
      <c r="AT33" s="99"/>
      <c r="BZ33" s="78">
        <v>18</v>
      </c>
    </row>
    <row r="34" spans="1:78" s="110" customFormat="1" x14ac:dyDescent="0.25">
      <c r="A34" s="112" t="s">
        <v>35</v>
      </c>
      <c r="B34" s="101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3"/>
      <c r="AG34" s="113">
        <f>SUM(AG25:AG31)</f>
        <v>0</v>
      </c>
      <c r="AH34" s="105">
        <f>AH25+AH28+AH31</f>
        <v>478</v>
      </c>
      <c r="AI34" s="105">
        <f t="shared" ref="AI34:AP34" si="3">SUM(AI25:AI31)</f>
        <v>0</v>
      </c>
      <c r="AJ34" s="106">
        <f t="shared" si="3"/>
        <v>0</v>
      </c>
      <c r="AK34" s="107">
        <f t="shared" si="3"/>
        <v>0</v>
      </c>
      <c r="AL34" s="108">
        <f t="shared" si="3"/>
        <v>0</v>
      </c>
      <c r="AM34" s="109">
        <f t="shared" si="3"/>
        <v>0</v>
      </c>
      <c r="AN34" s="107">
        <f t="shared" si="3"/>
        <v>0</v>
      </c>
      <c r="AO34" s="108">
        <f t="shared" si="3"/>
        <v>0</v>
      </c>
      <c r="AP34" s="105">
        <f t="shared" si="3"/>
        <v>0</v>
      </c>
      <c r="AT34" s="111"/>
      <c r="BZ34" s="78">
        <v>19</v>
      </c>
    </row>
    <row r="35" spans="1:78" s="110" customFormat="1" x14ac:dyDescent="0.25">
      <c r="A35" s="114" t="s">
        <v>36</v>
      </c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7"/>
      <c r="AG35" s="104">
        <f t="shared" ref="AG35:AP35" si="4">AG24+AG34</f>
        <v>0</v>
      </c>
      <c r="AH35" s="105">
        <f t="shared" si="4"/>
        <v>932</v>
      </c>
      <c r="AI35" s="105">
        <f t="shared" si="4"/>
        <v>0</v>
      </c>
      <c r="AJ35" s="106">
        <f t="shared" si="4"/>
        <v>0</v>
      </c>
      <c r="AK35" s="107">
        <f t="shared" si="4"/>
        <v>0</v>
      </c>
      <c r="AL35" s="108">
        <f t="shared" si="4"/>
        <v>0</v>
      </c>
      <c r="AM35" s="109">
        <f t="shared" si="4"/>
        <v>0</v>
      </c>
      <c r="AN35" s="118">
        <f t="shared" si="4"/>
        <v>0</v>
      </c>
      <c r="AO35" s="108">
        <f t="shared" si="4"/>
        <v>0</v>
      </c>
      <c r="AP35" s="105">
        <f t="shared" si="4"/>
        <v>0</v>
      </c>
      <c r="AT35" s="111"/>
      <c r="BZ35" s="78">
        <v>20</v>
      </c>
    </row>
    <row r="36" spans="1:78" ht="15" customHeight="1" outlineLevel="1" x14ac:dyDescent="0.25">
      <c r="A36" s="144" t="s">
        <v>37</v>
      </c>
      <c r="B36" s="145">
        <v>8</v>
      </c>
      <c r="C36" s="145">
        <v>8</v>
      </c>
      <c r="D36" s="145">
        <v>8</v>
      </c>
      <c r="E36" s="145">
        <v>8</v>
      </c>
      <c r="F36" s="145">
        <v>8</v>
      </c>
      <c r="G36" s="145"/>
      <c r="H36" s="145"/>
      <c r="I36" s="145">
        <v>8</v>
      </c>
      <c r="J36" s="145">
        <v>8</v>
      </c>
      <c r="K36" s="145">
        <v>8</v>
      </c>
      <c r="L36" s="145">
        <v>8</v>
      </c>
      <c r="M36" s="145">
        <v>8</v>
      </c>
      <c r="N36" s="145"/>
      <c r="O36" s="145"/>
      <c r="P36" s="145">
        <v>8</v>
      </c>
      <c r="Q36" s="145">
        <v>8</v>
      </c>
      <c r="R36" s="145">
        <v>8</v>
      </c>
      <c r="S36" s="145">
        <v>8</v>
      </c>
      <c r="T36" s="145">
        <v>8</v>
      </c>
      <c r="U36" s="145"/>
      <c r="V36" s="145"/>
      <c r="W36" s="145">
        <v>8</v>
      </c>
      <c r="X36" s="145">
        <v>8</v>
      </c>
      <c r="Y36" s="145">
        <v>8</v>
      </c>
      <c r="Z36" s="145">
        <v>8</v>
      </c>
      <c r="AA36" s="145">
        <v>8</v>
      </c>
      <c r="AB36" s="145"/>
      <c r="AC36" s="145"/>
      <c r="AD36" s="145">
        <v>8</v>
      </c>
      <c r="AE36" s="145">
        <v>8</v>
      </c>
      <c r="AF36" s="145">
        <v>8</v>
      </c>
      <c r="AG36" s="146"/>
      <c r="AH36" s="147">
        <f t="shared" ref="AH36:AH42" si="5">SUM(B36:AF36)</f>
        <v>184</v>
      </c>
      <c r="AI36" s="147"/>
      <c r="AJ36" s="148"/>
      <c r="AK36" s="146"/>
      <c r="AL36" s="149"/>
      <c r="AM36" s="148"/>
      <c r="AN36" s="146"/>
      <c r="AO36" s="150"/>
      <c r="AP36" s="151"/>
      <c r="AQ36" s="78">
        <v>7</v>
      </c>
      <c r="AR36" s="78" t="s">
        <v>95</v>
      </c>
      <c r="AT36" s="99" t="s">
        <v>27</v>
      </c>
      <c r="AU36" s="78">
        <f>IF(ISERR(SEARCH("/",#REF!,1))=FALSE,VALUE(RIGHT(#REF!,LEN(#REF!)-SEARCH("/",#REF!,1))),0)</f>
        <v>0</v>
      </c>
      <c r="AV36" s="78">
        <f>IF(ISERR(SEARCH("/",#REF!,1))=FALSE,VALUE(RIGHT(#REF!,LEN(#REF!)-SEARCH("/",#REF!,1))),0)</f>
        <v>0</v>
      </c>
      <c r="AW36" s="78">
        <f>IF(ISERR(SEARCH("/",#REF!,1))=FALSE,VALUE(RIGHT(#REF!,LEN(#REF!)-SEARCH("/",#REF!,1))),0)</f>
        <v>0</v>
      </c>
      <c r="AX36" s="78">
        <f>IF(ISERR(SEARCH("/",#REF!,1))=FALSE,VALUE(RIGHT(#REF!,LEN(#REF!)-SEARCH("/",#REF!,1))),0)</f>
        <v>0</v>
      </c>
      <c r="AY36" s="78">
        <f>IF(ISERR(SEARCH("/",#REF!,1))=FALSE,VALUE(RIGHT(#REF!,LEN(#REF!)-SEARCH("/",#REF!,1))),0)</f>
        <v>0</v>
      </c>
      <c r="AZ36" s="78">
        <f>IF(ISERR(SEARCH("/",#REF!,1))=FALSE,VALUE(RIGHT(#REF!,LEN(#REF!)-SEARCH("/",#REF!,1))),0)</f>
        <v>0</v>
      </c>
      <c r="BA36" s="78">
        <f>IF(ISERR(SEARCH("/",#REF!,1))=FALSE,VALUE(RIGHT(#REF!,LEN(#REF!)-SEARCH("/",#REF!,1))),0)</f>
        <v>0</v>
      </c>
      <c r="BB36" s="78">
        <f>IF(ISERR(SEARCH("/",#REF!,1))=FALSE,VALUE(RIGHT(#REF!,LEN(#REF!)-SEARCH("/",#REF!,1))),0)</f>
        <v>0</v>
      </c>
      <c r="BC36" s="78">
        <f>IF(ISERR(SEARCH("/",#REF!,1))=FALSE,VALUE(RIGHT(#REF!,LEN(#REF!)-SEARCH("/",#REF!,1))),0)</f>
        <v>0</v>
      </c>
      <c r="BD36" s="78">
        <f>IF(ISERR(SEARCH("/",#REF!,1))=FALSE,VALUE(RIGHT(#REF!,LEN(#REF!)-SEARCH("/",#REF!,1))),0)</f>
        <v>0</v>
      </c>
      <c r="BE36" s="78">
        <f>IF(ISERR(SEARCH("/",#REF!,1))=FALSE,VALUE(RIGHT(#REF!,LEN(#REF!)-SEARCH("/",#REF!,1))),0)</f>
        <v>0</v>
      </c>
      <c r="BF36" s="78">
        <f>IF(ISERR(SEARCH("/",#REF!,1))=FALSE,VALUE(RIGHT(#REF!,LEN(#REF!)-SEARCH("/",#REF!,1))),0)</f>
        <v>0</v>
      </c>
      <c r="BG36" s="78">
        <f>IF(ISERR(SEARCH("/",#REF!,1))=FALSE,VALUE(RIGHT(#REF!,LEN(#REF!)-SEARCH("/",#REF!,1))),0)</f>
        <v>0</v>
      </c>
      <c r="BH36" s="78">
        <f>IF(ISERR(SEARCH("/",#REF!,1))=FALSE,VALUE(RIGHT(#REF!,LEN(#REF!)-SEARCH("/",#REF!,1))),0)</f>
        <v>0</v>
      </c>
      <c r="BI36" s="78">
        <f>IF(ISERR(SEARCH("/",#REF!,1))=FALSE,VALUE(RIGHT(#REF!,LEN(#REF!)-SEARCH("/",#REF!,1))),0)</f>
        <v>0</v>
      </c>
      <c r="BJ36" s="78">
        <f>IF(ISERR(SEARCH("/",#REF!,1))=FALSE,VALUE(RIGHT(#REF!,LEN(#REF!)-SEARCH("/",#REF!,1))),0)</f>
        <v>0</v>
      </c>
      <c r="BK36" s="78">
        <f>IF(ISERR(SEARCH("/",#REF!,1))=FALSE,VALUE(RIGHT(#REF!,LEN(#REF!)-SEARCH("/",#REF!,1))),0)</f>
        <v>0</v>
      </c>
      <c r="BL36" s="78">
        <f>IF(ISERR(SEARCH("/",#REF!,1))=FALSE,VALUE(RIGHT(#REF!,LEN(#REF!)-SEARCH("/",#REF!,1))),0)</f>
        <v>0</v>
      </c>
      <c r="BM36" s="78">
        <f>IF(ISERR(SEARCH("/",#REF!,1))=FALSE,VALUE(RIGHT(#REF!,LEN(#REF!)-SEARCH("/",#REF!,1))),0)</f>
        <v>0</v>
      </c>
      <c r="BN36" s="78">
        <f>IF(ISERR(SEARCH("/",#REF!,1))=FALSE,VALUE(RIGHT(#REF!,LEN(#REF!)-SEARCH("/",#REF!,1))),0)</f>
        <v>0</v>
      </c>
      <c r="BO36" s="78">
        <f>IF(ISERR(SEARCH("/",#REF!,1))=FALSE,VALUE(RIGHT(#REF!,LEN(#REF!)-SEARCH("/",#REF!,1))),0)</f>
        <v>0</v>
      </c>
      <c r="BP36" s="78">
        <f>IF(ISERR(SEARCH("/",#REF!,1))=FALSE,VALUE(RIGHT(#REF!,LEN(#REF!)-SEARCH("/",#REF!,1))),0)</f>
        <v>0</v>
      </c>
      <c r="BQ36" s="78">
        <f>IF(ISERR(SEARCH("/",#REF!,1))=FALSE,VALUE(RIGHT(#REF!,LEN(#REF!)-SEARCH("/",#REF!,1))),0)</f>
        <v>0</v>
      </c>
      <c r="BR36" s="78">
        <f>IF(ISERR(SEARCH("/",#REF!,1))=FALSE,VALUE(RIGHT(#REF!,LEN(#REF!)-SEARCH("/",#REF!,1))),0)</f>
        <v>0</v>
      </c>
      <c r="BS36" s="78">
        <f>IF(ISERR(SEARCH("/",#REF!,1))=FALSE,VALUE(RIGHT(#REF!,LEN(#REF!)-SEARCH("/",#REF!,1))),0)</f>
        <v>0</v>
      </c>
      <c r="BT36" s="78">
        <f>IF(ISERR(SEARCH("/",#REF!,1))=FALSE,VALUE(RIGHT(#REF!,LEN(#REF!)-SEARCH("/",#REF!,1))),0)</f>
        <v>0</v>
      </c>
      <c r="BU36" s="78">
        <f>IF(ISERR(SEARCH("/",#REF!,1))=FALSE,VALUE(RIGHT(#REF!,LEN(#REF!)-SEARCH("/",#REF!,1))),0)</f>
        <v>0</v>
      </c>
      <c r="BV36" s="78">
        <f>IF(ISERR(SEARCH("/",#REF!,1))=FALSE,VALUE(RIGHT(#REF!,LEN(#REF!)-SEARCH("/",#REF!,1))),0)</f>
        <v>0</v>
      </c>
      <c r="BW36" s="78">
        <f>IF(ISERR(SEARCH("/",#REF!,1))=FALSE,VALUE(RIGHT(#REF!,LEN(#REF!)-SEARCH("/",#REF!,1))),0)</f>
        <v>0</v>
      </c>
      <c r="BX36" s="78">
        <f>IF(ISERR(SEARCH("/",#REF!,1))=FALSE,VALUE(RIGHT(#REF!,LEN(#REF!)-SEARCH("/",#REF!,1))),0)</f>
        <v>0</v>
      </c>
      <c r="BY36" s="78">
        <f>IF(ISERR(SEARCH("/",#REF!,1))=FALSE,VALUE(RIGHT(#REF!,LEN(#REF!)-SEARCH("/",#REF!,1))),0)</f>
        <v>0</v>
      </c>
      <c r="BZ36" s="78">
        <v>21</v>
      </c>
    </row>
    <row r="37" spans="1:78" ht="15" customHeight="1" outlineLevel="1" x14ac:dyDescent="0.25">
      <c r="A37" s="152" t="s">
        <v>78</v>
      </c>
      <c r="B37" s="98">
        <v>7.2</v>
      </c>
      <c r="C37" s="98">
        <v>7.2</v>
      </c>
      <c r="D37" s="98">
        <v>7.2</v>
      </c>
      <c r="E37" s="98">
        <v>7.2</v>
      </c>
      <c r="F37" s="98">
        <v>7.2</v>
      </c>
      <c r="G37" s="98"/>
      <c r="H37" s="98"/>
      <c r="I37" s="98">
        <v>7.2</v>
      </c>
      <c r="J37" s="98">
        <v>7.2</v>
      </c>
      <c r="K37" s="98">
        <v>7.2</v>
      </c>
      <c r="L37" s="98">
        <v>7.2</v>
      </c>
      <c r="M37" s="98">
        <v>7.2</v>
      </c>
      <c r="N37" s="98"/>
      <c r="O37" s="98"/>
      <c r="P37" s="98">
        <v>7.2</v>
      </c>
      <c r="Q37" s="98">
        <v>7.2</v>
      </c>
      <c r="R37" s="98">
        <v>7.2</v>
      </c>
      <c r="S37" s="98">
        <v>7.2</v>
      </c>
      <c r="T37" s="98">
        <v>7.2</v>
      </c>
      <c r="U37" s="98"/>
      <c r="V37" s="98"/>
      <c r="W37" s="98">
        <v>7.2</v>
      </c>
      <c r="X37" s="98">
        <v>7.2</v>
      </c>
      <c r="Y37" s="98">
        <v>7.2</v>
      </c>
      <c r="Z37" s="98">
        <v>7.2</v>
      </c>
      <c r="AA37" s="98">
        <v>7.2</v>
      </c>
      <c r="AB37" s="98"/>
      <c r="AC37" s="98"/>
      <c r="AD37" s="98">
        <v>7.2</v>
      </c>
      <c r="AE37" s="98">
        <v>7.2</v>
      </c>
      <c r="AF37" s="98">
        <v>7.2</v>
      </c>
      <c r="AG37" s="146"/>
      <c r="AH37" s="169">
        <f>SUM(B37:AF37)</f>
        <v>165.59999999999997</v>
      </c>
      <c r="AI37" s="147"/>
      <c r="AJ37" s="148"/>
      <c r="AK37" s="146"/>
      <c r="AL37" s="149"/>
      <c r="AM37" s="148"/>
      <c r="AN37" s="146"/>
      <c r="AO37" s="150"/>
      <c r="AP37" s="151"/>
      <c r="AQ37" s="78">
        <v>7</v>
      </c>
      <c r="AR37" s="78" t="s">
        <v>94</v>
      </c>
      <c r="AT37" s="99"/>
      <c r="BZ37" s="78">
        <v>22</v>
      </c>
    </row>
    <row r="38" spans="1:78" ht="15" customHeight="1" outlineLevel="1" x14ac:dyDescent="0.25">
      <c r="A38" s="152" t="s">
        <v>93</v>
      </c>
      <c r="B38" s="98">
        <v>7</v>
      </c>
      <c r="C38" s="98">
        <v>7</v>
      </c>
      <c r="D38" s="98">
        <v>7</v>
      </c>
      <c r="E38" s="98">
        <v>7</v>
      </c>
      <c r="F38" s="98">
        <v>7</v>
      </c>
      <c r="G38" s="98"/>
      <c r="H38" s="98"/>
      <c r="I38" s="98">
        <v>7</v>
      </c>
      <c r="J38" s="98">
        <v>7</v>
      </c>
      <c r="K38" s="98">
        <v>7</v>
      </c>
      <c r="L38" s="98">
        <v>7</v>
      </c>
      <c r="M38" s="98">
        <v>7</v>
      </c>
      <c r="N38" s="98"/>
      <c r="O38" s="98"/>
      <c r="P38" s="98">
        <v>7</v>
      </c>
      <c r="Q38" s="98">
        <v>7</v>
      </c>
      <c r="R38" s="98">
        <v>7</v>
      </c>
      <c r="S38" s="98">
        <v>7</v>
      </c>
      <c r="T38" s="98">
        <v>7</v>
      </c>
      <c r="U38" s="98"/>
      <c r="V38" s="98"/>
      <c r="W38" s="98">
        <v>7</v>
      </c>
      <c r="X38" s="98">
        <v>7</v>
      </c>
      <c r="Y38" s="98">
        <v>7</v>
      </c>
      <c r="Z38" s="98">
        <v>7</v>
      </c>
      <c r="AA38" s="98">
        <v>7</v>
      </c>
      <c r="AB38" s="98"/>
      <c r="AC38" s="98"/>
      <c r="AD38" s="98">
        <v>7</v>
      </c>
      <c r="AE38" s="98">
        <v>7</v>
      </c>
      <c r="AF38" s="98">
        <v>7</v>
      </c>
      <c r="AG38" s="164"/>
      <c r="AH38" s="169">
        <f>SUM(B38:AF38)</f>
        <v>161</v>
      </c>
      <c r="AI38" s="169"/>
      <c r="AJ38" s="166"/>
      <c r="AK38" s="164"/>
      <c r="AL38" s="165"/>
      <c r="AM38" s="166"/>
      <c r="AN38" s="164"/>
      <c r="AO38" s="167"/>
      <c r="AP38" s="168"/>
      <c r="AQ38" s="78">
        <v>7</v>
      </c>
      <c r="AR38" s="78">
        <v>35</v>
      </c>
      <c r="AT38" s="99"/>
      <c r="BZ38" s="78">
        <v>23</v>
      </c>
    </row>
    <row r="39" spans="1:78" ht="15" customHeight="1" outlineLevel="1" x14ac:dyDescent="0.25">
      <c r="A39" s="153" t="s">
        <v>38</v>
      </c>
      <c r="B39" s="145">
        <v>8</v>
      </c>
      <c r="C39" s="145">
        <v>8</v>
      </c>
      <c r="D39" s="145"/>
      <c r="E39" s="145"/>
      <c r="F39" s="145">
        <v>8</v>
      </c>
      <c r="G39" s="145">
        <v>8</v>
      </c>
      <c r="H39" s="145">
        <v>8</v>
      </c>
      <c r="I39" s="145">
        <v>8</v>
      </c>
      <c r="J39" s="145">
        <v>8</v>
      </c>
      <c r="K39" s="145"/>
      <c r="L39" s="145"/>
      <c r="M39" s="145">
        <v>8</v>
      </c>
      <c r="N39" s="145">
        <v>8</v>
      </c>
      <c r="O39" s="145">
        <v>8</v>
      </c>
      <c r="P39" s="145">
        <v>8</v>
      </c>
      <c r="Q39" s="145">
        <v>8</v>
      </c>
      <c r="R39" s="145"/>
      <c r="S39" s="145"/>
      <c r="T39" s="145">
        <v>8</v>
      </c>
      <c r="U39" s="145">
        <v>8</v>
      </c>
      <c r="V39" s="145">
        <v>8</v>
      </c>
      <c r="W39" s="145">
        <v>8</v>
      </c>
      <c r="X39" s="145">
        <v>8</v>
      </c>
      <c r="Y39" s="145"/>
      <c r="Z39" s="145"/>
      <c r="AA39" s="145">
        <v>8</v>
      </c>
      <c r="AB39" s="145">
        <v>8</v>
      </c>
      <c r="AC39" s="145">
        <v>8</v>
      </c>
      <c r="AD39" s="145">
        <v>8</v>
      </c>
      <c r="AE39" s="145">
        <v>8</v>
      </c>
      <c r="AF39" s="145"/>
      <c r="AG39" s="146"/>
      <c r="AH39" s="147">
        <f t="shared" si="5"/>
        <v>176</v>
      </c>
      <c r="AI39" s="147"/>
      <c r="AJ39" s="148"/>
      <c r="AK39" s="146"/>
      <c r="AL39" s="149"/>
      <c r="AM39" s="148"/>
      <c r="AN39" s="146"/>
      <c r="AO39" s="150"/>
      <c r="AP39" s="151"/>
      <c r="AQ39" s="78">
        <v>8</v>
      </c>
      <c r="AR39" s="78" t="s">
        <v>95</v>
      </c>
      <c r="AT39" s="99" t="s">
        <v>27</v>
      </c>
      <c r="AU39" s="78">
        <f>IF(ISERR(SEARCH("/",#REF!,1))=FALSE,VALUE(RIGHT(#REF!,LEN(#REF!)-SEARCH("/",#REF!,1))),0)</f>
        <v>0</v>
      </c>
      <c r="AV39" s="78">
        <f>IF(ISERR(SEARCH("/",#REF!,1))=FALSE,VALUE(RIGHT(#REF!,LEN(#REF!)-SEARCH("/",#REF!,1))),0)</f>
        <v>0</v>
      </c>
      <c r="AW39" s="78">
        <f>IF(ISERR(SEARCH("/",#REF!,1))=FALSE,VALUE(RIGHT(#REF!,LEN(#REF!)-SEARCH("/",#REF!,1))),0)</f>
        <v>0</v>
      </c>
      <c r="AX39" s="78">
        <f>IF(ISERR(SEARCH("/",#REF!,1))=FALSE,VALUE(RIGHT(#REF!,LEN(#REF!)-SEARCH("/",#REF!,1))),0)</f>
        <v>0</v>
      </c>
      <c r="AY39" s="78">
        <f>IF(ISERR(SEARCH("/",#REF!,1))=FALSE,VALUE(RIGHT(#REF!,LEN(#REF!)-SEARCH("/",#REF!,1))),0)</f>
        <v>0</v>
      </c>
      <c r="AZ39" s="78">
        <f>IF(ISERR(SEARCH("/",#REF!,1))=FALSE,VALUE(RIGHT(#REF!,LEN(#REF!)-SEARCH("/",#REF!,1))),0)</f>
        <v>0</v>
      </c>
      <c r="BA39" s="78">
        <f>IF(ISERR(SEARCH("/",#REF!,1))=FALSE,VALUE(RIGHT(#REF!,LEN(#REF!)-SEARCH("/",#REF!,1))),0)</f>
        <v>0</v>
      </c>
      <c r="BB39" s="78">
        <f>IF(ISERR(SEARCH("/",#REF!,1))=FALSE,VALUE(RIGHT(#REF!,LEN(#REF!)-SEARCH("/",#REF!,1))),0)</f>
        <v>0</v>
      </c>
      <c r="BC39" s="78">
        <f>IF(ISERR(SEARCH("/",#REF!,1))=FALSE,VALUE(RIGHT(#REF!,LEN(#REF!)-SEARCH("/",#REF!,1))),0)</f>
        <v>0</v>
      </c>
      <c r="BD39" s="78">
        <f>IF(ISERR(SEARCH("/",#REF!,1))=FALSE,VALUE(RIGHT(#REF!,LEN(#REF!)-SEARCH("/",#REF!,1))),0)</f>
        <v>0</v>
      </c>
      <c r="BE39" s="78">
        <f>IF(ISERR(SEARCH("/",#REF!,1))=FALSE,VALUE(RIGHT(#REF!,LEN(#REF!)-SEARCH("/",#REF!,1))),0)</f>
        <v>0</v>
      </c>
      <c r="BF39" s="78">
        <f>IF(ISERR(SEARCH("/",#REF!,1))=FALSE,VALUE(RIGHT(#REF!,LEN(#REF!)-SEARCH("/",#REF!,1))),0)</f>
        <v>0</v>
      </c>
      <c r="BG39" s="78">
        <f>IF(ISERR(SEARCH("/",#REF!,1))=FALSE,VALUE(RIGHT(#REF!,LEN(#REF!)-SEARCH("/",#REF!,1))),0)</f>
        <v>0</v>
      </c>
      <c r="BH39" s="78">
        <f>IF(ISERR(SEARCH("/",#REF!,1))=FALSE,VALUE(RIGHT(#REF!,LEN(#REF!)-SEARCH("/",#REF!,1))),0)</f>
        <v>0</v>
      </c>
      <c r="BI39" s="78">
        <f>IF(ISERR(SEARCH("/",#REF!,1))=FALSE,VALUE(RIGHT(#REF!,LEN(#REF!)-SEARCH("/",#REF!,1))),0)</f>
        <v>0</v>
      </c>
      <c r="BJ39" s="78">
        <f>IF(ISERR(SEARCH("/",#REF!,1))=FALSE,VALUE(RIGHT(#REF!,LEN(#REF!)-SEARCH("/",#REF!,1))),0)</f>
        <v>0</v>
      </c>
      <c r="BK39" s="78">
        <f>IF(ISERR(SEARCH("/",#REF!,1))=FALSE,VALUE(RIGHT(#REF!,LEN(#REF!)-SEARCH("/",#REF!,1))),0)</f>
        <v>0</v>
      </c>
      <c r="BL39" s="78">
        <f>IF(ISERR(SEARCH("/",#REF!,1))=FALSE,VALUE(RIGHT(#REF!,LEN(#REF!)-SEARCH("/",#REF!,1))),0)</f>
        <v>0</v>
      </c>
      <c r="BM39" s="78">
        <f>IF(ISERR(SEARCH("/",#REF!,1))=FALSE,VALUE(RIGHT(#REF!,LEN(#REF!)-SEARCH("/",#REF!,1))),0)</f>
        <v>0</v>
      </c>
      <c r="BN39" s="78">
        <f>IF(ISERR(SEARCH("/",#REF!,1))=FALSE,VALUE(RIGHT(#REF!,LEN(#REF!)-SEARCH("/",#REF!,1))),0)</f>
        <v>0</v>
      </c>
      <c r="BO39" s="78">
        <f>IF(ISERR(SEARCH("/",#REF!,1))=FALSE,VALUE(RIGHT(#REF!,LEN(#REF!)-SEARCH("/",#REF!,1))),0)</f>
        <v>0</v>
      </c>
      <c r="BP39" s="78">
        <f>IF(ISERR(SEARCH("/",#REF!,1))=FALSE,VALUE(RIGHT(#REF!,LEN(#REF!)-SEARCH("/",#REF!,1))),0)</f>
        <v>0</v>
      </c>
      <c r="BQ39" s="78">
        <f>IF(ISERR(SEARCH("/",#REF!,1))=FALSE,VALUE(RIGHT(#REF!,LEN(#REF!)-SEARCH("/",#REF!,1))),0)</f>
        <v>0</v>
      </c>
      <c r="BR39" s="78">
        <f>IF(ISERR(SEARCH("/",#REF!,1))=FALSE,VALUE(RIGHT(#REF!,LEN(#REF!)-SEARCH("/",#REF!,1))),0)</f>
        <v>0</v>
      </c>
      <c r="BS39" s="78">
        <f>IF(ISERR(SEARCH("/",#REF!,1))=FALSE,VALUE(RIGHT(#REF!,LEN(#REF!)-SEARCH("/",#REF!,1))),0)</f>
        <v>0</v>
      </c>
      <c r="BT39" s="78">
        <f>IF(ISERR(SEARCH("/",#REF!,1))=FALSE,VALUE(RIGHT(#REF!,LEN(#REF!)-SEARCH("/",#REF!,1))),0)</f>
        <v>0</v>
      </c>
      <c r="BU39" s="78">
        <f>IF(ISERR(SEARCH("/",#REF!,1))=FALSE,VALUE(RIGHT(#REF!,LEN(#REF!)-SEARCH("/",#REF!,1))),0)</f>
        <v>0</v>
      </c>
      <c r="BV39" s="78">
        <f>IF(ISERR(SEARCH("/",#REF!,1))=FALSE,VALUE(RIGHT(#REF!,LEN(#REF!)-SEARCH("/",#REF!,1))),0)</f>
        <v>0</v>
      </c>
      <c r="BW39" s="78">
        <f>IF(ISERR(SEARCH("/",#REF!,1))=FALSE,VALUE(RIGHT(#REF!,LEN(#REF!)-SEARCH("/",#REF!,1))),0)</f>
        <v>0</v>
      </c>
      <c r="BX39" s="78">
        <f>IF(ISERR(SEARCH("/",#REF!,1))=FALSE,VALUE(RIGHT(#REF!,LEN(#REF!)-SEARCH("/",#REF!,1))),0)</f>
        <v>0</v>
      </c>
      <c r="BY39" s="78">
        <f>IF(ISERR(SEARCH("/",#REF!,1))=FALSE,VALUE(RIGHT(#REF!,LEN(#REF!)-SEARCH("/",#REF!,1))),0)</f>
        <v>0</v>
      </c>
      <c r="BZ39" s="78">
        <v>24</v>
      </c>
    </row>
    <row r="40" spans="1:78" ht="15" customHeight="1" outlineLevel="1" x14ac:dyDescent="0.25">
      <c r="A40" s="152" t="s">
        <v>78</v>
      </c>
      <c r="B40" s="98">
        <v>7.2</v>
      </c>
      <c r="C40" s="98">
        <v>7.2</v>
      </c>
      <c r="D40" s="98"/>
      <c r="E40" s="98"/>
      <c r="F40" s="98">
        <v>7.2</v>
      </c>
      <c r="G40" s="98">
        <v>7.2</v>
      </c>
      <c r="H40" s="98">
        <v>7.2</v>
      </c>
      <c r="I40" s="98">
        <v>7.2</v>
      </c>
      <c r="J40" s="98">
        <v>7.2</v>
      </c>
      <c r="K40" s="98"/>
      <c r="L40" s="98"/>
      <c r="M40" s="98">
        <v>7.2</v>
      </c>
      <c r="N40" s="98">
        <v>7.2</v>
      </c>
      <c r="O40" s="98">
        <v>7.2</v>
      </c>
      <c r="P40" s="98">
        <v>7.2</v>
      </c>
      <c r="Q40" s="98">
        <v>7.2</v>
      </c>
      <c r="R40" s="98"/>
      <c r="S40" s="98"/>
      <c r="T40" s="98">
        <v>7.2</v>
      </c>
      <c r="U40" s="98">
        <v>7.2</v>
      </c>
      <c r="V40" s="98">
        <v>7.2</v>
      </c>
      <c r="W40" s="98">
        <v>7.2</v>
      </c>
      <c r="X40" s="98">
        <v>7.2</v>
      </c>
      <c r="Y40" s="98"/>
      <c r="Z40" s="98"/>
      <c r="AA40" s="98">
        <v>7.2</v>
      </c>
      <c r="AB40" s="98">
        <v>7.2</v>
      </c>
      <c r="AC40" s="98">
        <v>7.2</v>
      </c>
      <c r="AD40" s="98">
        <v>7.2</v>
      </c>
      <c r="AE40" s="98">
        <v>7.2</v>
      </c>
      <c r="AF40" s="158"/>
      <c r="AG40" s="146"/>
      <c r="AH40" s="169">
        <f>SUM(B40:AF40)</f>
        <v>158.39999999999998</v>
      </c>
      <c r="AI40" s="147"/>
      <c r="AJ40" s="148"/>
      <c r="AK40" s="146"/>
      <c r="AL40" s="149"/>
      <c r="AM40" s="148"/>
      <c r="AN40" s="146"/>
      <c r="AO40" s="150"/>
      <c r="AP40" s="151"/>
      <c r="AQ40" s="78">
        <v>8</v>
      </c>
      <c r="AR40" s="78" t="s">
        <v>94</v>
      </c>
      <c r="AT40" s="99"/>
      <c r="BZ40" s="78">
        <v>25</v>
      </c>
    </row>
    <row r="41" spans="1:78" ht="15" customHeight="1" outlineLevel="1" x14ac:dyDescent="0.25">
      <c r="A41" s="152" t="s">
        <v>93</v>
      </c>
      <c r="B41" s="98">
        <v>7</v>
      </c>
      <c r="C41" s="98">
        <v>7</v>
      </c>
      <c r="D41" s="98"/>
      <c r="E41" s="98"/>
      <c r="F41" s="98">
        <v>7</v>
      </c>
      <c r="G41" s="98">
        <v>7</v>
      </c>
      <c r="H41" s="98">
        <v>7</v>
      </c>
      <c r="I41" s="98">
        <v>7</v>
      </c>
      <c r="J41" s="98">
        <v>7</v>
      </c>
      <c r="K41" s="98"/>
      <c r="L41" s="98"/>
      <c r="M41" s="98">
        <v>7</v>
      </c>
      <c r="N41" s="98">
        <v>7</v>
      </c>
      <c r="O41" s="98">
        <v>7</v>
      </c>
      <c r="P41" s="98">
        <v>7</v>
      </c>
      <c r="Q41" s="98">
        <v>7</v>
      </c>
      <c r="R41" s="98"/>
      <c r="S41" s="98"/>
      <c r="T41" s="98">
        <v>7</v>
      </c>
      <c r="U41" s="98">
        <v>7</v>
      </c>
      <c r="V41" s="98">
        <v>7</v>
      </c>
      <c r="W41" s="98">
        <v>7</v>
      </c>
      <c r="X41" s="98">
        <v>7</v>
      </c>
      <c r="Y41" s="98"/>
      <c r="Z41" s="98"/>
      <c r="AA41" s="98">
        <v>7</v>
      </c>
      <c r="AB41" s="98">
        <v>7</v>
      </c>
      <c r="AC41" s="98">
        <v>7</v>
      </c>
      <c r="AD41" s="98">
        <v>7</v>
      </c>
      <c r="AE41" s="98">
        <v>7</v>
      </c>
      <c r="AF41" s="158"/>
      <c r="AG41" s="164"/>
      <c r="AH41" s="169">
        <f>SUM(B41:AF41)</f>
        <v>154</v>
      </c>
      <c r="AI41" s="169"/>
      <c r="AJ41" s="166"/>
      <c r="AK41" s="164"/>
      <c r="AL41" s="165"/>
      <c r="AM41" s="166"/>
      <c r="AN41" s="164"/>
      <c r="AO41" s="167"/>
      <c r="AP41" s="168"/>
      <c r="AQ41" s="78">
        <v>8</v>
      </c>
      <c r="AR41" s="78">
        <v>35</v>
      </c>
      <c r="AT41" s="99"/>
      <c r="BZ41" s="78">
        <v>26</v>
      </c>
    </row>
    <row r="42" spans="1:78" ht="15" customHeight="1" outlineLevel="1" x14ac:dyDescent="0.25">
      <c r="A42" s="153" t="s">
        <v>39</v>
      </c>
      <c r="B42" s="145"/>
      <c r="C42" s="145">
        <v>8</v>
      </c>
      <c r="D42" s="145">
        <v>8</v>
      </c>
      <c r="E42" s="145">
        <v>8</v>
      </c>
      <c r="F42" s="145">
        <v>8</v>
      </c>
      <c r="G42" s="145">
        <v>8</v>
      </c>
      <c r="H42" s="145"/>
      <c r="I42" s="145"/>
      <c r="J42" s="145">
        <v>8</v>
      </c>
      <c r="K42" s="145">
        <v>8</v>
      </c>
      <c r="L42" s="145">
        <v>8</v>
      </c>
      <c r="M42" s="145">
        <v>8</v>
      </c>
      <c r="N42" s="145">
        <v>8</v>
      </c>
      <c r="O42" s="145"/>
      <c r="P42" s="145"/>
      <c r="Q42" s="145">
        <v>8</v>
      </c>
      <c r="R42" s="145">
        <v>8</v>
      </c>
      <c r="S42" s="145">
        <v>8</v>
      </c>
      <c r="T42" s="145">
        <v>8</v>
      </c>
      <c r="U42" s="145">
        <v>8</v>
      </c>
      <c r="V42" s="145"/>
      <c r="W42" s="145"/>
      <c r="X42" s="145">
        <v>8</v>
      </c>
      <c r="Y42" s="145">
        <v>8</v>
      </c>
      <c r="Z42" s="145">
        <v>8</v>
      </c>
      <c r="AA42" s="145">
        <v>8</v>
      </c>
      <c r="AB42" s="145">
        <v>8</v>
      </c>
      <c r="AC42" s="145"/>
      <c r="AD42" s="145"/>
      <c r="AE42" s="145">
        <v>8</v>
      </c>
      <c r="AF42" s="201" t="s">
        <v>29</v>
      </c>
      <c r="AG42" s="146"/>
      <c r="AH42" s="147">
        <f t="shared" si="5"/>
        <v>168</v>
      </c>
      <c r="AI42" s="147"/>
      <c r="AJ42" s="148"/>
      <c r="AK42" s="146"/>
      <c r="AL42" s="149"/>
      <c r="AM42" s="148"/>
      <c r="AN42" s="146"/>
      <c r="AO42" s="150"/>
      <c r="AP42" s="151"/>
      <c r="AQ42" s="78">
        <v>9</v>
      </c>
      <c r="AR42" s="78" t="s">
        <v>95</v>
      </c>
      <c r="AT42" s="99" t="s">
        <v>27</v>
      </c>
      <c r="AU42" s="78">
        <f>IF(ISERR(SEARCH("/",#REF!,1))=FALSE,VALUE(RIGHT(#REF!,LEN(#REF!)-SEARCH("/",#REF!,1))),0)</f>
        <v>0</v>
      </c>
      <c r="AV42" s="78">
        <f>IF(ISERR(SEARCH("/",#REF!,1))=FALSE,VALUE(RIGHT(#REF!,LEN(#REF!)-SEARCH("/",#REF!,1))),0)</f>
        <v>0</v>
      </c>
      <c r="AW42" s="78">
        <f>IF(ISERR(SEARCH("/",#REF!,1))=FALSE,VALUE(RIGHT(#REF!,LEN(#REF!)-SEARCH("/",#REF!,1))),0)</f>
        <v>0</v>
      </c>
      <c r="AX42" s="78">
        <f>IF(ISERR(SEARCH("/",#REF!,1))=FALSE,VALUE(RIGHT(#REF!,LEN(#REF!)-SEARCH("/",#REF!,1))),0)</f>
        <v>0</v>
      </c>
      <c r="AY42" s="78">
        <f>IF(ISERR(SEARCH("/",#REF!,1))=FALSE,VALUE(RIGHT(#REF!,LEN(#REF!)-SEARCH("/",#REF!,1))),0)</f>
        <v>0</v>
      </c>
      <c r="AZ42" s="78">
        <f>IF(ISERR(SEARCH("/",#REF!,1))=FALSE,VALUE(RIGHT(#REF!,LEN(#REF!)-SEARCH("/",#REF!,1))),0)</f>
        <v>0</v>
      </c>
      <c r="BA42" s="78">
        <f>IF(ISERR(SEARCH("/",#REF!,1))=FALSE,VALUE(RIGHT(#REF!,LEN(#REF!)-SEARCH("/",#REF!,1))),0)</f>
        <v>0</v>
      </c>
      <c r="BB42" s="78">
        <f>IF(ISERR(SEARCH("/",#REF!,1))=FALSE,VALUE(RIGHT(#REF!,LEN(#REF!)-SEARCH("/",#REF!,1))),0)</f>
        <v>0</v>
      </c>
      <c r="BC42" s="78">
        <f>IF(ISERR(SEARCH("/",#REF!,1))=FALSE,VALUE(RIGHT(#REF!,LEN(#REF!)-SEARCH("/",#REF!,1))),0)</f>
        <v>0</v>
      </c>
      <c r="BD42" s="78">
        <f>IF(ISERR(SEARCH("/",#REF!,1))=FALSE,VALUE(RIGHT(#REF!,LEN(#REF!)-SEARCH("/",#REF!,1))),0)</f>
        <v>0</v>
      </c>
      <c r="BE42" s="78">
        <f>IF(ISERR(SEARCH("/",#REF!,1))=FALSE,VALUE(RIGHT(#REF!,LEN(#REF!)-SEARCH("/",#REF!,1))),0)</f>
        <v>0</v>
      </c>
      <c r="BF42" s="78">
        <f>IF(ISERR(SEARCH("/",#REF!,1))=FALSE,VALUE(RIGHT(#REF!,LEN(#REF!)-SEARCH("/",#REF!,1))),0)</f>
        <v>0</v>
      </c>
      <c r="BG42" s="78">
        <f>IF(ISERR(SEARCH("/",#REF!,1))=FALSE,VALUE(RIGHT(#REF!,LEN(#REF!)-SEARCH("/",#REF!,1))),0)</f>
        <v>0</v>
      </c>
      <c r="BH42" s="78">
        <f>IF(ISERR(SEARCH("/",#REF!,1))=FALSE,VALUE(RIGHT(#REF!,LEN(#REF!)-SEARCH("/",#REF!,1))),0)</f>
        <v>0</v>
      </c>
      <c r="BI42" s="78">
        <f>IF(ISERR(SEARCH("/",#REF!,1))=FALSE,VALUE(RIGHT(#REF!,LEN(#REF!)-SEARCH("/",#REF!,1))),0)</f>
        <v>0</v>
      </c>
      <c r="BJ42" s="78">
        <f>IF(ISERR(SEARCH("/",#REF!,1))=FALSE,VALUE(RIGHT(#REF!,LEN(#REF!)-SEARCH("/",#REF!,1))),0)</f>
        <v>0</v>
      </c>
      <c r="BK42" s="78">
        <f>IF(ISERR(SEARCH("/",#REF!,1))=FALSE,VALUE(RIGHT(#REF!,LEN(#REF!)-SEARCH("/",#REF!,1))),0)</f>
        <v>0</v>
      </c>
      <c r="BL42" s="78">
        <f>IF(ISERR(SEARCH("/",#REF!,1))=FALSE,VALUE(RIGHT(#REF!,LEN(#REF!)-SEARCH("/",#REF!,1))),0)</f>
        <v>0</v>
      </c>
      <c r="BM42" s="78">
        <f>IF(ISERR(SEARCH("/",#REF!,1))=FALSE,VALUE(RIGHT(#REF!,LEN(#REF!)-SEARCH("/",#REF!,1))),0)</f>
        <v>0</v>
      </c>
      <c r="BN42" s="78">
        <f>IF(ISERR(SEARCH("/",#REF!,1))=FALSE,VALUE(RIGHT(#REF!,LEN(#REF!)-SEARCH("/",#REF!,1))),0)</f>
        <v>0</v>
      </c>
      <c r="BO42" s="78">
        <f>IF(ISERR(SEARCH("/",#REF!,1))=FALSE,VALUE(RIGHT(#REF!,LEN(#REF!)-SEARCH("/",#REF!,1))),0)</f>
        <v>0</v>
      </c>
      <c r="BP42" s="78">
        <f>IF(ISERR(SEARCH("/",#REF!,1))=FALSE,VALUE(RIGHT(#REF!,LEN(#REF!)-SEARCH("/",#REF!,1))),0)</f>
        <v>0</v>
      </c>
      <c r="BQ42" s="78">
        <f>IF(ISERR(SEARCH("/",#REF!,1))=FALSE,VALUE(RIGHT(#REF!,LEN(#REF!)-SEARCH("/",#REF!,1))),0)</f>
        <v>0</v>
      </c>
      <c r="BR42" s="78">
        <f>IF(ISERR(SEARCH("/",#REF!,1))=FALSE,VALUE(RIGHT(#REF!,LEN(#REF!)-SEARCH("/",#REF!,1))),0)</f>
        <v>0</v>
      </c>
      <c r="BS42" s="78">
        <f>IF(ISERR(SEARCH("/",#REF!,1))=FALSE,VALUE(RIGHT(#REF!,LEN(#REF!)-SEARCH("/",#REF!,1))),0)</f>
        <v>0</v>
      </c>
      <c r="BT42" s="78">
        <f>IF(ISERR(SEARCH("/",#REF!,1))=FALSE,VALUE(RIGHT(#REF!,LEN(#REF!)-SEARCH("/",#REF!,1))),0)</f>
        <v>0</v>
      </c>
      <c r="BU42" s="78">
        <f>IF(ISERR(SEARCH("/",#REF!,1))=FALSE,VALUE(RIGHT(#REF!,LEN(#REF!)-SEARCH("/",#REF!,1))),0)</f>
        <v>0</v>
      </c>
      <c r="BV42" s="78">
        <f>IF(ISERR(SEARCH("/",#REF!,1))=FALSE,VALUE(RIGHT(#REF!,LEN(#REF!)-SEARCH("/",#REF!,1))),0)</f>
        <v>0</v>
      </c>
      <c r="BW42" s="78">
        <f>IF(ISERR(SEARCH("/",#REF!,1))=FALSE,VALUE(RIGHT(#REF!,LEN(#REF!)-SEARCH("/",#REF!,1))),0)</f>
        <v>0</v>
      </c>
      <c r="BX42" s="78">
        <f>IF(ISERR(SEARCH("/",#REF!,1))=FALSE,VALUE(RIGHT(#REF!,LEN(#REF!)-SEARCH("/",#REF!,1))),0)</f>
        <v>0</v>
      </c>
      <c r="BY42" s="78">
        <f>IF(ISERR(SEARCH("/",#REF!,1))=FALSE,VALUE(RIGHT(#REF!,LEN(#REF!)-SEARCH("/",#REF!,1))),0)</f>
        <v>0</v>
      </c>
      <c r="BZ42" s="78">
        <v>27</v>
      </c>
    </row>
    <row r="43" spans="1:78" ht="15" customHeight="1" outlineLevel="1" x14ac:dyDescent="0.25">
      <c r="A43" s="152" t="s">
        <v>78</v>
      </c>
      <c r="B43" s="154"/>
      <c r="C43" s="98">
        <v>7.2</v>
      </c>
      <c r="D43" s="98">
        <v>7.2</v>
      </c>
      <c r="E43" s="98">
        <v>7.2</v>
      </c>
      <c r="F43" s="155">
        <v>7.2</v>
      </c>
      <c r="G43" s="155">
        <v>7.2</v>
      </c>
      <c r="H43" s="155"/>
      <c r="I43" s="155"/>
      <c r="J43" s="98">
        <v>7.2</v>
      </c>
      <c r="K43" s="98">
        <v>7.2</v>
      </c>
      <c r="L43" s="98">
        <v>7.2</v>
      </c>
      <c r="M43" s="155">
        <v>7.2</v>
      </c>
      <c r="N43" s="155">
        <v>7.2</v>
      </c>
      <c r="O43" s="155"/>
      <c r="P43" s="155"/>
      <c r="Q43" s="98">
        <v>7.2</v>
      </c>
      <c r="R43" s="98">
        <v>7.2</v>
      </c>
      <c r="S43" s="98">
        <v>7.2</v>
      </c>
      <c r="T43" s="155">
        <v>7.2</v>
      </c>
      <c r="U43" s="155">
        <v>7.2</v>
      </c>
      <c r="V43" s="155"/>
      <c r="W43" s="155"/>
      <c r="X43" s="98">
        <v>7.2</v>
      </c>
      <c r="Y43" s="98">
        <v>7.2</v>
      </c>
      <c r="Z43" s="98">
        <v>7.2</v>
      </c>
      <c r="AA43" s="155">
        <v>7.2</v>
      </c>
      <c r="AB43" s="155">
        <v>7.2</v>
      </c>
      <c r="AC43" s="155"/>
      <c r="AD43" s="155"/>
      <c r="AE43" s="155">
        <v>7.2</v>
      </c>
      <c r="AF43" s="202" t="s">
        <v>29</v>
      </c>
      <c r="AG43" s="159"/>
      <c r="AH43" s="169">
        <f>SUM(B43:AF43)</f>
        <v>151.19999999999999</v>
      </c>
      <c r="AI43" s="147"/>
      <c r="AJ43" s="157"/>
      <c r="AK43" s="146"/>
      <c r="AL43" s="149"/>
      <c r="AM43" s="148"/>
      <c r="AN43" s="146"/>
      <c r="AO43" s="150"/>
      <c r="AP43" s="151"/>
      <c r="AQ43" s="78">
        <v>9</v>
      </c>
      <c r="AR43" s="78" t="s">
        <v>94</v>
      </c>
      <c r="AT43" s="99"/>
      <c r="BZ43" s="78">
        <v>28</v>
      </c>
    </row>
    <row r="44" spans="1:78" ht="15" customHeight="1" outlineLevel="1" x14ac:dyDescent="0.25">
      <c r="A44" s="152" t="s">
        <v>93</v>
      </c>
      <c r="B44" s="154"/>
      <c r="C44" s="98">
        <v>7</v>
      </c>
      <c r="D44" s="98">
        <v>7</v>
      </c>
      <c r="E44" s="98">
        <v>7</v>
      </c>
      <c r="F44" s="155">
        <v>7</v>
      </c>
      <c r="G44" s="155">
        <v>7</v>
      </c>
      <c r="H44" s="155"/>
      <c r="I44" s="155"/>
      <c r="J44" s="98">
        <v>7</v>
      </c>
      <c r="K44" s="98">
        <v>7</v>
      </c>
      <c r="L44" s="98">
        <v>7</v>
      </c>
      <c r="M44" s="155">
        <v>7</v>
      </c>
      <c r="N44" s="155">
        <v>7</v>
      </c>
      <c r="O44" s="155"/>
      <c r="P44" s="155"/>
      <c r="Q44" s="98">
        <v>7</v>
      </c>
      <c r="R44" s="98">
        <v>7</v>
      </c>
      <c r="S44" s="98">
        <v>7</v>
      </c>
      <c r="T44" s="155">
        <v>7</v>
      </c>
      <c r="U44" s="155">
        <v>7</v>
      </c>
      <c r="V44" s="155"/>
      <c r="W44" s="155"/>
      <c r="X44" s="98">
        <v>7</v>
      </c>
      <c r="Y44" s="98">
        <v>7</v>
      </c>
      <c r="Z44" s="98">
        <v>7</v>
      </c>
      <c r="AA44" s="155">
        <v>7</v>
      </c>
      <c r="AB44" s="155">
        <v>7</v>
      </c>
      <c r="AC44" s="155"/>
      <c r="AD44" s="155"/>
      <c r="AE44" s="155">
        <v>7</v>
      </c>
      <c r="AF44" s="202"/>
      <c r="AG44" s="159"/>
      <c r="AH44" s="169">
        <f>SUM(B44:AF44)</f>
        <v>147</v>
      </c>
      <c r="AI44" s="169"/>
      <c r="AJ44" s="157"/>
      <c r="AK44" s="164"/>
      <c r="AL44" s="165"/>
      <c r="AM44" s="166"/>
      <c r="AN44" s="164"/>
      <c r="AO44" s="167"/>
      <c r="AP44" s="168"/>
      <c r="AQ44" s="78">
        <v>9</v>
      </c>
      <c r="AR44" s="78">
        <v>35</v>
      </c>
      <c r="AT44" s="99"/>
      <c r="BZ44" s="78">
        <v>29</v>
      </c>
    </row>
    <row r="45" spans="1:78" s="110" customFormat="1" x14ac:dyDescent="0.25">
      <c r="A45" s="112" t="s">
        <v>40</v>
      </c>
      <c r="B45" s="101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3"/>
      <c r="AG45" s="113">
        <f t="shared" ref="AG45:AP45" si="6">SUM(AG36:AG42)</f>
        <v>0</v>
      </c>
      <c r="AH45" s="105">
        <f>AH36+AH39+AH42</f>
        <v>528</v>
      </c>
      <c r="AI45" s="105">
        <f t="shared" si="6"/>
        <v>0</v>
      </c>
      <c r="AJ45" s="106">
        <f t="shared" si="6"/>
        <v>0</v>
      </c>
      <c r="AK45" s="107">
        <f t="shared" si="6"/>
        <v>0</v>
      </c>
      <c r="AL45" s="108">
        <f t="shared" si="6"/>
        <v>0</v>
      </c>
      <c r="AM45" s="109">
        <f t="shared" si="6"/>
        <v>0</v>
      </c>
      <c r="AN45" s="107">
        <f t="shared" si="6"/>
        <v>0</v>
      </c>
      <c r="AO45" s="108">
        <f t="shared" si="6"/>
        <v>0</v>
      </c>
      <c r="AP45" s="105">
        <f t="shared" si="6"/>
        <v>0</v>
      </c>
      <c r="AT45" s="111"/>
      <c r="BZ45" s="78">
        <v>30</v>
      </c>
    </row>
    <row r="46" spans="1:78" ht="15" customHeight="1" outlineLevel="1" x14ac:dyDescent="0.25">
      <c r="A46" s="144" t="s">
        <v>41</v>
      </c>
      <c r="B46" s="145">
        <v>8</v>
      </c>
      <c r="C46" s="145">
        <v>8</v>
      </c>
      <c r="D46" s="145">
        <v>8</v>
      </c>
      <c r="E46" s="145">
        <v>8</v>
      </c>
      <c r="F46" s="145"/>
      <c r="G46" s="145"/>
      <c r="H46" s="145">
        <v>8</v>
      </c>
      <c r="I46" s="145">
        <v>8</v>
      </c>
      <c r="J46" s="145">
        <v>8</v>
      </c>
      <c r="K46" s="145">
        <v>8</v>
      </c>
      <c r="L46" s="145">
        <v>8</v>
      </c>
      <c r="M46" s="145"/>
      <c r="N46" s="145"/>
      <c r="O46" s="145">
        <v>8</v>
      </c>
      <c r="P46" s="145">
        <v>8</v>
      </c>
      <c r="Q46" s="145">
        <v>8</v>
      </c>
      <c r="R46" s="145">
        <v>8</v>
      </c>
      <c r="S46" s="145">
        <v>8</v>
      </c>
      <c r="T46" s="145"/>
      <c r="U46" s="145"/>
      <c r="V46" s="145">
        <v>8</v>
      </c>
      <c r="W46" s="145">
        <v>8</v>
      </c>
      <c r="X46" s="145">
        <v>8</v>
      </c>
      <c r="Y46" s="145">
        <v>8</v>
      </c>
      <c r="Z46" s="145">
        <v>8</v>
      </c>
      <c r="AA46" s="145"/>
      <c r="AB46" s="145"/>
      <c r="AC46" s="145">
        <v>8</v>
      </c>
      <c r="AD46" s="145">
        <v>8</v>
      </c>
      <c r="AE46" s="145">
        <v>8</v>
      </c>
      <c r="AF46" s="145">
        <v>8</v>
      </c>
      <c r="AG46" s="146"/>
      <c r="AH46" s="147">
        <f t="shared" ref="AH46:AH52" si="7">SUM(B46:AF46)</f>
        <v>184</v>
      </c>
      <c r="AI46" s="147"/>
      <c r="AJ46" s="148"/>
      <c r="AK46" s="146"/>
      <c r="AL46" s="149"/>
      <c r="AM46" s="148"/>
      <c r="AN46" s="146"/>
      <c r="AO46" s="150"/>
      <c r="AP46" s="151"/>
      <c r="AQ46" s="78">
        <v>10</v>
      </c>
      <c r="AR46" s="78" t="s">
        <v>95</v>
      </c>
      <c r="AT46" s="99" t="s">
        <v>27</v>
      </c>
      <c r="AU46" s="78">
        <f>IF(ISERR(SEARCH("/",#REF!,1))=FALSE,VALUE(RIGHT(#REF!,LEN(#REF!)-SEARCH("/",#REF!,1))),0)</f>
        <v>0</v>
      </c>
      <c r="AV46" s="78">
        <f>IF(ISERR(SEARCH("/",#REF!,1))=FALSE,VALUE(RIGHT(#REF!,LEN(#REF!)-SEARCH("/",#REF!,1))),0)</f>
        <v>0</v>
      </c>
      <c r="AW46" s="78">
        <f>IF(ISERR(SEARCH("/",#REF!,1))=FALSE,VALUE(RIGHT(#REF!,LEN(#REF!)-SEARCH("/",#REF!,1))),0)</f>
        <v>0</v>
      </c>
      <c r="AX46" s="78">
        <f>IF(ISERR(SEARCH("/",#REF!,1))=FALSE,VALUE(RIGHT(#REF!,LEN(#REF!)-SEARCH("/",#REF!,1))),0)</f>
        <v>0</v>
      </c>
      <c r="AY46" s="78">
        <f>IF(ISERR(SEARCH("/",#REF!,1))=FALSE,VALUE(RIGHT(#REF!,LEN(#REF!)-SEARCH("/",#REF!,1))),0)</f>
        <v>0</v>
      </c>
      <c r="AZ46" s="78">
        <f>IF(ISERR(SEARCH("/",#REF!,1))=FALSE,VALUE(RIGHT(#REF!,LEN(#REF!)-SEARCH("/",#REF!,1))),0)</f>
        <v>0</v>
      </c>
      <c r="BA46" s="78">
        <f>IF(ISERR(SEARCH("/",#REF!,1))=FALSE,VALUE(RIGHT(#REF!,LEN(#REF!)-SEARCH("/",#REF!,1))),0)</f>
        <v>0</v>
      </c>
      <c r="BB46" s="78">
        <f>IF(ISERR(SEARCH("/",#REF!,1))=FALSE,VALUE(RIGHT(#REF!,LEN(#REF!)-SEARCH("/",#REF!,1))),0)</f>
        <v>0</v>
      </c>
      <c r="BC46" s="78">
        <f>IF(ISERR(SEARCH("/",#REF!,1))=FALSE,VALUE(RIGHT(#REF!,LEN(#REF!)-SEARCH("/",#REF!,1))),0)</f>
        <v>0</v>
      </c>
      <c r="BD46" s="78">
        <f>IF(ISERR(SEARCH("/",#REF!,1))=FALSE,VALUE(RIGHT(#REF!,LEN(#REF!)-SEARCH("/",#REF!,1))),0)</f>
        <v>0</v>
      </c>
      <c r="BE46" s="78">
        <f>IF(ISERR(SEARCH("/",#REF!,1))=FALSE,VALUE(RIGHT(#REF!,LEN(#REF!)-SEARCH("/",#REF!,1))),0)</f>
        <v>0</v>
      </c>
      <c r="BF46" s="78">
        <f>IF(ISERR(SEARCH("/",#REF!,1))=FALSE,VALUE(RIGHT(#REF!,LEN(#REF!)-SEARCH("/",#REF!,1))),0)</f>
        <v>0</v>
      </c>
      <c r="BG46" s="78">
        <f>IF(ISERR(SEARCH("/",#REF!,1))=FALSE,VALUE(RIGHT(#REF!,LEN(#REF!)-SEARCH("/",#REF!,1))),0)</f>
        <v>0</v>
      </c>
      <c r="BH46" s="78">
        <f>IF(ISERR(SEARCH("/",#REF!,1))=FALSE,VALUE(RIGHT(#REF!,LEN(#REF!)-SEARCH("/",#REF!,1))),0)</f>
        <v>0</v>
      </c>
      <c r="BI46" s="78">
        <f>IF(ISERR(SEARCH("/",#REF!,1))=FALSE,VALUE(RIGHT(#REF!,LEN(#REF!)-SEARCH("/",#REF!,1))),0)</f>
        <v>0</v>
      </c>
      <c r="BJ46" s="78">
        <f>IF(ISERR(SEARCH("/",#REF!,1))=FALSE,VALUE(RIGHT(#REF!,LEN(#REF!)-SEARCH("/",#REF!,1))),0)</f>
        <v>0</v>
      </c>
      <c r="BK46" s="78">
        <f>IF(ISERR(SEARCH("/",#REF!,1))=FALSE,VALUE(RIGHT(#REF!,LEN(#REF!)-SEARCH("/",#REF!,1))),0)</f>
        <v>0</v>
      </c>
      <c r="BL46" s="78">
        <f>IF(ISERR(SEARCH("/",#REF!,1))=FALSE,VALUE(RIGHT(#REF!,LEN(#REF!)-SEARCH("/",#REF!,1))),0)</f>
        <v>0</v>
      </c>
      <c r="BM46" s="78">
        <f>IF(ISERR(SEARCH("/",#REF!,1))=FALSE,VALUE(RIGHT(#REF!,LEN(#REF!)-SEARCH("/",#REF!,1))),0)</f>
        <v>0</v>
      </c>
      <c r="BN46" s="78">
        <f>IF(ISERR(SEARCH("/",#REF!,1))=FALSE,VALUE(RIGHT(#REF!,LEN(#REF!)-SEARCH("/",#REF!,1))),0)</f>
        <v>0</v>
      </c>
      <c r="BO46" s="78">
        <f>IF(ISERR(SEARCH("/",#REF!,1))=FALSE,VALUE(RIGHT(#REF!,LEN(#REF!)-SEARCH("/",#REF!,1))),0)</f>
        <v>0</v>
      </c>
      <c r="BP46" s="78">
        <f>IF(ISERR(SEARCH("/",#REF!,1))=FALSE,VALUE(RIGHT(#REF!,LEN(#REF!)-SEARCH("/",#REF!,1))),0)</f>
        <v>0</v>
      </c>
      <c r="BQ46" s="78">
        <f>IF(ISERR(SEARCH("/",#REF!,1))=FALSE,VALUE(RIGHT(#REF!,LEN(#REF!)-SEARCH("/",#REF!,1))),0)</f>
        <v>0</v>
      </c>
      <c r="BR46" s="78">
        <f>IF(ISERR(SEARCH("/",#REF!,1))=FALSE,VALUE(RIGHT(#REF!,LEN(#REF!)-SEARCH("/",#REF!,1))),0)</f>
        <v>0</v>
      </c>
      <c r="BS46" s="78">
        <f>IF(ISERR(SEARCH("/",#REF!,1))=FALSE,VALUE(RIGHT(#REF!,LEN(#REF!)-SEARCH("/",#REF!,1))),0)</f>
        <v>0</v>
      </c>
      <c r="BT46" s="78">
        <f>IF(ISERR(SEARCH("/",#REF!,1))=FALSE,VALUE(RIGHT(#REF!,LEN(#REF!)-SEARCH("/",#REF!,1))),0)</f>
        <v>0</v>
      </c>
      <c r="BU46" s="78">
        <f>IF(ISERR(SEARCH("/",#REF!,1))=FALSE,VALUE(RIGHT(#REF!,LEN(#REF!)-SEARCH("/",#REF!,1))),0)</f>
        <v>0</v>
      </c>
      <c r="BV46" s="78">
        <f>IF(ISERR(SEARCH("/",#REF!,1))=FALSE,VALUE(RIGHT(#REF!,LEN(#REF!)-SEARCH("/",#REF!,1))),0)</f>
        <v>0</v>
      </c>
      <c r="BW46" s="78">
        <f>IF(ISERR(SEARCH("/",#REF!,1))=FALSE,VALUE(RIGHT(#REF!,LEN(#REF!)-SEARCH("/",#REF!,1))),0)</f>
        <v>0</v>
      </c>
      <c r="BX46" s="78">
        <f>IF(ISERR(SEARCH("/",#REF!,1))=FALSE,VALUE(RIGHT(#REF!,LEN(#REF!)-SEARCH("/",#REF!,1))),0)</f>
        <v>0</v>
      </c>
      <c r="BY46" s="78">
        <f>IF(ISERR(SEARCH("/",#REF!,1))=FALSE,VALUE(RIGHT(#REF!,LEN(#REF!)-SEARCH("/",#REF!,1))),0)</f>
        <v>0</v>
      </c>
      <c r="BZ46" s="78">
        <v>31</v>
      </c>
    </row>
    <row r="47" spans="1:78" ht="15" customHeight="1" outlineLevel="1" x14ac:dyDescent="0.25">
      <c r="A47" s="152" t="s">
        <v>78</v>
      </c>
      <c r="B47" s="98">
        <v>7.2</v>
      </c>
      <c r="C47" s="98">
        <v>7.2</v>
      </c>
      <c r="D47" s="98">
        <v>7.2</v>
      </c>
      <c r="E47" s="98">
        <v>7.2</v>
      </c>
      <c r="F47" s="98"/>
      <c r="G47" s="98"/>
      <c r="H47" s="98">
        <v>7.2</v>
      </c>
      <c r="I47" s="98">
        <v>7.2</v>
      </c>
      <c r="J47" s="98">
        <v>7.2</v>
      </c>
      <c r="K47" s="98">
        <v>7.2</v>
      </c>
      <c r="L47" s="98">
        <v>7.2</v>
      </c>
      <c r="M47" s="98"/>
      <c r="N47" s="98"/>
      <c r="O47" s="98">
        <v>7.2</v>
      </c>
      <c r="P47" s="98">
        <v>7.2</v>
      </c>
      <c r="Q47" s="98">
        <v>7.2</v>
      </c>
      <c r="R47" s="98">
        <v>7.2</v>
      </c>
      <c r="S47" s="98">
        <v>7.2</v>
      </c>
      <c r="T47" s="98"/>
      <c r="U47" s="98"/>
      <c r="V47" s="98">
        <v>7.2</v>
      </c>
      <c r="W47" s="98">
        <v>7.2</v>
      </c>
      <c r="X47" s="98">
        <v>7.2</v>
      </c>
      <c r="Y47" s="98">
        <v>7.2</v>
      </c>
      <c r="Z47" s="98">
        <v>7.2</v>
      </c>
      <c r="AA47" s="98"/>
      <c r="AB47" s="98"/>
      <c r="AC47" s="98">
        <v>7.2</v>
      </c>
      <c r="AD47" s="98">
        <v>7.2</v>
      </c>
      <c r="AE47" s="98">
        <v>7.2</v>
      </c>
      <c r="AF47" s="158">
        <v>7.2</v>
      </c>
      <c r="AG47" s="146"/>
      <c r="AH47" s="169">
        <f>SUM(B47:AF47)</f>
        <v>165.59999999999997</v>
      </c>
      <c r="AI47" s="147"/>
      <c r="AJ47" s="148"/>
      <c r="AK47" s="146"/>
      <c r="AL47" s="149"/>
      <c r="AM47" s="148"/>
      <c r="AN47" s="146"/>
      <c r="AO47" s="150"/>
      <c r="AP47" s="151"/>
      <c r="AQ47" s="78">
        <v>10</v>
      </c>
      <c r="AR47" s="78" t="s">
        <v>94</v>
      </c>
      <c r="AT47" s="99"/>
      <c r="BZ47" s="78">
        <v>32</v>
      </c>
    </row>
    <row r="48" spans="1:78" ht="15" customHeight="1" outlineLevel="1" x14ac:dyDescent="0.25">
      <c r="A48" s="152" t="s">
        <v>93</v>
      </c>
      <c r="B48" s="98">
        <v>7</v>
      </c>
      <c r="C48" s="98">
        <v>7</v>
      </c>
      <c r="D48" s="98">
        <v>7</v>
      </c>
      <c r="E48" s="98">
        <v>7</v>
      </c>
      <c r="F48" s="98"/>
      <c r="G48" s="98"/>
      <c r="H48" s="98">
        <v>7</v>
      </c>
      <c r="I48" s="98">
        <v>7</v>
      </c>
      <c r="J48" s="98">
        <v>7</v>
      </c>
      <c r="K48" s="98">
        <v>7</v>
      </c>
      <c r="L48" s="98">
        <v>7</v>
      </c>
      <c r="M48" s="98"/>
      <c r="N48" s="98"/>
      <c r="O48" s="98">
        <v>7</v>
      </c>
      <c r="P48" s="98">
        <v>7</v>
      </c>
      <c r="Q48" s="98">
        <v>7</v>
      </c>
      <c r="R48" s="98">
        <v>7</v>
      </c>
      <c r="S48" s="98">
        <v>7</v>
      </c>
      <c r="T48" s="98"/>
      <c r="U48" s="98"/>
      <c r="V48" s="98">
        <v>7</v>
      </c>
      <c r="W48" s="98">
        <v>7</v>
      </c>
      <c r="X48" s="98">
        <v>7</v>
      </c>
      <c r="Y48" s="98">
        <v>7</v>
      </c>
      <c r="Z48" s="98">
        <v>7</v>
      </c>
      <c r="AA48" s="98"/>
      <c r="AB48" s="98"/>
      <c r="AC48" s="98">
        <v>7</v>
      </c>
      <c r="AD48" s="98">
        <v>7</v>
      </c>
      <c r="AE48" s="98">
        <v>7</v>
      </c>
      <c r="AF48" s="158">
        <v>7</v>
      </c>
      <c r="AG48" s="164"/>
      <c r="AH48" s="169">
        <f>SUM(B48:AF48)</f>
        <v>161</v>
      </c>
      <c r="AI48" s="169"/>
      <c r="AJ48" s="166"/>
      <c r="AK48" s="164"/>
      <c r="AL48" s="165"/>
      <c r="AM48" s="166"/>
      <c r="AN48" s="164"/>
      <c r="AO48" s="167"/>
      <c r="AP48" s="168"/>
      <c r="AQ48" s="78">
        <v>10</v>
      </c>
      <c r="AR48" s="78">
        <v>35</v>
      </c>
      <c r="AT48" s="99"/>
      <c r="BZ48" s="78">
        <v>33</v>
      </c>
    </row>
    <row r="49" spans="1:78" ht="15" customHeight="1" outlineLevel="1" x14ac:dyDescent="0.25">
      <c r="A49" s="153" t="s">
        <v>42</v>
      </c>
      <c r="B49" s="145">
        <v>8</v>
      </c>
      <c r="C49" s="145">
        <v>7</v>
      </c>
      <c r="D49" s="145"/>
      <c r="E49" s="145" t="s">
        <v>26</v>
      </c>
      <c r="F49" s="145">
        <v>8</v>
      </c>
      <c r="G49" s="145">
        <v>8</v>
      </c>
      <c r="H49" s="145">
        <v>8</v>
      </c>
      <c r="I49" s="145">
        <v>8</v>
      </c>
      <c r="J49" s="145"/>
      <c r="K49" s="145"/>
      <c r="L49" s="145">
        <v>8</v>
      </c>
      <c r="M49" s="145">
        <v>8</v>
      </c>
      <c r="N49" s="145">
        <v>8</v>
      </c>
      <c r="O49" s="145">
        <v>8</v>
      </c>
      <c r="P49" s="145">
        <v>8</v>
      </c>
      <c r="Q49" s="145"/>
      <c r="R49" s="145"/>
      <c r="S49" s="145">
        <v>8</v>
      </c>
      <c r="T49" s="145">
        <v>8</v>
      </c>
      <c r="U49" s="145">
        <v>8</v>
      </c>
      <c r="V49" s="145">
        <v>8</v>
      </c>
      <c r="W49" s="145">
        <v>8</v>
      </c>
      <c r="X49" s="145"/>
      <c r="Y49" s="145"/>
      <c r="Z49" s="145">
        <v>8</v>
      </c>
      <c r="AA49" s="145">
        <v>8</v>
      </c>
      <c r="AB49" s="145">
        <v>8</v>
      </c>
      <c r="AC49" s="145">
        <v>8</v>
      </c>
      <c r="AD49" s="145">
        <v>8</v>
      </c>
      <c r="AE49" s="145"/>
      <c r="AF49" s="201" t="s">
        <v>29</v>
      </c>
      <c r="AG49" s="146"/>
      <c r="AH49" s="147">
        <f t="shared" si="7"/>
        <v>167</v>
      </c>
      <c r="AI49" s="147"/>
      <c r="AJ49" s="148"/>
      <c r="AK49" s="146"/>
      <c r="AL49" s="149"/>
      <c r="AM49" s="148"/>
      <c r="AN49" s="146"/>
      <c r="AO49" s="150"/>
      <c r="AP49" s="151"/>
      <c r="AQ49" s="78">
        <v>11</v>
      </c>
      <c r="AR49" s="78" t="s">
        <v>95</v>
      </c>
      <c r="AT49" s="99" t="s">
        <v>27</v>
      </c>
      <c r="AU49" s="78">
        <f>IF(ISERR(SEARCH("/",#REF!,1))=FALSE,VALUE(RIGHT(#REF!,LEN(#REF!)-SEARCH("/",#REF!,1))),0)</f>
        <v>0</v>
      </c>
      <c r="AV49" s="78">
        <f>IF(ISERR(SEARCH("/",#REF!,1))=FALSE,VALUE(RIGHT(#REF!,LEN(#REF!)-SEARCH("/",#REF!,1))),0)</f>
        <v>0</v>
      </c>
      <c r="AW49" s="78">
        <f>IF(ISERR(SEARCH("/",#REF!,1))=FALSE,VALUE(RIGHT(#REF!,LEN(#REF!)-SEARCH("/",#REF!,1))),0)</f>
        <v>0</v>
      </c>
      <c r="AX49" s="78">
        <f>IF(ISERR(SEARCH("/",#REF!,1))=FALSE,VALUE(RIGHT(#REF!,LEN(#REF!)-SEARCH("/",#REF!,1))),0)</f>
        <v>0</v>
      </c>
      <c r="AY49" s="78">
        <f>IF(ISERR(SEARCH("/",#REF!,1))=FALSE,VALUE(RIGHT(#REF!,LEN(#REF!)-SEARCH("/",#REF!,1))),0)</f>
        <v>0</v>
      </c>
      <c r="AZ49" s="78">
        <f>IF(ISERR(SEARCH("/",#REF!,1))=FALSE,VALUE(RIGHT(#REF!,LEN(#REF!)-SEARCH("/",#REF!,1))),0)</f>
        <v>0</v>
      </c>
      <c r="BA49" s="78">
        <f>IF(ISERR(SEARCH("/",#REF!,1))=FALSE,VALUE(RIGHT(#REF!,LEN(#REF!)-SEARCH("/",#REF!,1))),0)</f>
        <v>0</v>
      </c>
      <c r="BB49" s="78">
        <f>IF(ISERR(SEARCH("/",#REF!,1))=FALSE,VALUE(RIGHT(#REF!,LEN(#REF!)-SEARCH("/",#REF!,1))),0)</f>
        <v>0</v>
      </c>
      <c r="BC49" s="78">
        <f>IF(ISERR(SEARCH("/",#REF!,1))=FALSE,VALUE(RIGHT(#REF!,LEN(#REF!)-SEARCH("/",#REF!,1))),0)</f>
        <v>0</v>
      </c>
      <c r="BD49" s="78">
        <f>IF(ISERR(SEARCH("/",#REF!,1))=FALSE,VALUE(RIGHT(#REF!,LEN(#REF!)-SEARCH("/",#REF!,1))),0)</f>
        <v>0</v>
      </c>
      <c r="BE49" s="78">
        <f>IF(ISERR(SEARCH("/",#REF!,1))=FALSE,VALUE(RIGHT(#REF!,LEN(#REF!)-SEARCH("/",#REF!,1))),0)</f>
        <v>0</v>
      </c>
      <c r="BF49" s="78">
        <f>IF(ISERR(SEARCH("/",#REF!,1))=FALSE,VALUE(RIGHT(#REF!,LEN(#REF!)-SEARCH("/",#REF!,1))),0)</f>
        <v>0</v>
      </c>
      <c r="BG49" s="78">
        <f>IF(ISERR(SEARCH("/",#REF!,1))=FALSE,VALUE(RIGHT(#REF!,LEN(#REF!)-SEARCH("/",#REF!,1))),0)</f>
        <v>0</v>
      </c>
      <c r="BH49" s="78">
        <f>IF(ISERR(SEARCH("/",#REF!,1))=FALSE,VALUE(RIGHT(#REF!,LEN(#REF!)-SEARCH("/",#REF!,1))),0)</f>
        <v>0</v>
      </c>
      <c r="BI49" s="78">
        <f>IF(ISERR(SEARCH("/",#REF!,1))=FALSE,VALUE(RIGHT(#REF!,LEN(#REF!)-SEARCH("/",#REF!,1))),0)</f>
        <v>0</v>
      </c>
      <c r="BJ49" s="78">
        <f>IF(ISERR(SEARCH("/",#REF!,1))=FALSE,VALUE(RIGHT(#REF!,LEN(#REF!)-SEARCH("/",#REF!,1))),0)</f>
        <v>0</v>
      </c>
      <c r="BK49" s="78">
        <f>IF(ISERR(SEARCH("/",#REF!,1))=FALSE,VALUE(RIGHT(#REF!,LEN(#REF!)-SEARCH("/",#REF!,1))),0)</f>
        <v>0</v>
      </c>
      <c r="BL49" s="78">
        <f>IF(ISERR(SEARCH("/",#REF!,1))=FALSE,VALUE(RIGHT(#REF!,LEN(#REF!)-SEARCH("/",#REF!,1))),0)</f>
        <v>0</v>
      </c>
      <c r="BM49" s="78">
        <f>IF(ISERR(SEARCH("/",#REF!,1))=FALSE,VALUE(RIGHT(#REF!,LEN(#REF!)-SEARCH("/",#REF!,1))),0)</f>
        <v>0</v>
      </c>
      <c r="BN49" s="78">
        <f>IF(ISERR(SEARCH("/",#REF!,1))=FALSE,VALUE(RIGHT(#REF!,LEN(#REF!)-SEARCH("/",#REF!,1))),0)</f>
        <v>0</v>
      </c>
      <c r="BO49" s="78">
        <f>IF(ISERR(SEARCH("/",#REF!,1))=FALSE,VALUE(RIGHT(#REF!,LEN(#REF!)-SEARCH("/",#REF!,1))),0)</f>
        <v>0</v>
      </c>
      <c r="BP49" s="78">
        <f>IF(ISERR(SEARCH("/",#REF!,1))=FALSE,VALUE(RIGHT(#REF!,LEN(#REF!)-SEARCH("/",#REF!,1))),0)</f>
        <v>0</v>
      </c>
      <c r="BQ49" s="78">
        <f>IF(ISERR(SEARCH("/",#REF!,1))=FALSE,VALUE(RIGHT(#REF!,LEN(#REF!)-SEARCH("/",#REF!,1))),0)</f>
        <v>0</v>
      </c>
      <c r="BR49" s="78">
        <f>IF(ISERR(SEARCH("/",#REF!,1))=FALSE,VALUE(RIGHT(#REF!,LEN(#REF!)-SEARCH("/",#REF!,1))),0)</f>
        <v>0</v>
      </c>
      <c r="BS49" s="78">
        <f>IF(ISERR(SEARCH("/",#REF!,1))=FALSE,VALUE(RIGHT(#REF!,LEN(#REF!)-SEARCH("/",#REF!,1))),0)</f>
        <v>0</v>
      </c>
      <c r="BT49" s="78">
        <f>IF(ISERR(SEARCH("/",#REF!,1))=FALSE,VALUE(RIGHT(#REF!,LEN(#REF!)-SEARCH("/",#REF!,1))),0)</f>
        <v>0</v>
      </c>
      <c r="BU49" s="78">
        <f>IF(ISERR(SEARCH("/",#REF!,1))=FALSE,VALUE(RIGHT(#REF!,LEN(#REF!)-SEARCH("/",#REF!,1))),0)</f>
        <v>0</v>
      </c>
      <c r="BV49" s="78">
        <f>IF(ISERR(SEARCH("/",#REF!,1))=FALSE,VALUE(RIGHT(#REF!,LEN(#REF!)-SEARCH("/",#REF!,1))),0)</f>
        <v>0</v>
      </c>
      <c r="BW49" s="78">
        <f>IF(ISERR(SEARCH("/",#REF!,1))=FALSE,VALUE(RIGHT(#REF!,LEN(#REF!)-SEARCH("/",#REF!,1))),0)</f>
        <v>0</v>
      </c>
      <c r="BX49" s="78">
        <f>IF(ISERR(SEARCH("/",#REF!,1))=FALSE,VALUE(RIGHT(#REF!,LEN(#REF!)-SEARCH("/",#REF!,1))),0)</f>
        <v>0</v>
      </c>
      <c r="BY49" s="78">
        <f>IF(ISERR(SEARCH("/",#REF!,1))=FALSE,VALUE(RIGHT(#REF!,LEN(#REF!)-SEARCH("/",#REF!,1))),0)</f>
        <v>0</v>
      </c>
      <c r="BZ49" s="78">
        <v>34</v>
      </c>
    </row>
    <row r="50" spans="1:78" ht="15" customHeight="1" outlineLevel="1" x14ac:dyDescent="0.25">
      <c r="A50" s="152" t="s">
        <v>78</v>
      </c>
      <c r="B50" s="98">
        <v>7.2</v>
      </c>
      <c r="C50" s="98">
        <v>6.2</v>
      </c>
      <c r="D50" s="98"/>
      <c r="E50" s="145" t="s">
        <v>26</v>
      </c>
      <c r="F50" s="98">
        <v>7.2</v>
      </c>
      <c r="G50" s="98">
        <v>7.2</v>
      </c>
      <c r="H50" s="98">
        <v>7.2</v>
      </c>
      <c r="I50" s="98">
        <v>7.2</v>
      </c>
      <c r="J50" s="98"/>
      <c r="K50" s="98"/>
      <c r="L50" s="98">
        <v>7.2</v>
      </c>
      <c r="M50" s="98">
        <v>7.2</v>
      </c>
      <c r="N50" s="98">
        <v>7.2</v>
      </c>
      <c r="O50" s="98">
        <v>7.2</v>
      </c>
      <c r="P50" s="98">
        <v>7.2</v>
      </c>
      <c r="Q50" s="98"/>
      <c r="R50" s="98"/>
      <c r="S50" s="98">
        <v>7.2</v>
      </c>
      <c r="T50" s="98">
        <v>7.2</v>
      </c>
      <c r="U50" s="98">
        <v>7.2</v>
      </c>
      <c r="V50" s="98">
        <v>7.2</v>
      </c>
      <c r="W50" s="98">
        <v>7.2</v>
      </c>
      <c r="X50" s="98"/>
      <c r="Y50" s="98"/>
      <c r="Z50" s="98">
        <v>7.2</v>
      </c>
      <c r="AA50" s="98">
        <v>7.2</v>
      </c>
      <c r="AB50" s="98">
        <v>7.2</v>
      </c>
      <c r="AC50" s="98">
        <v>7.2</v>
      </c>
      <c r="AD50" s="98">
        <v>7.2</v>
      </c>
      <c r="AE50" s="98"/>
      <c r="AF50" s="158" t="s">
        <v>29</v>
      </c>
      <c r="AG50" s="146"/>
      <c r="AH50" s="169">
        <f>SUM(B50:AF50)</f>
        <v>150.19999999999999</v>
      </c>
      <c r="AI50" s="147"/>
      <c r="AJ50" s="148"/>
      <c r="AK50" s="146"/>
      <c r="AL50" s="149"/>
      <c r="AM50" s="148"/>
      <c r="AN50" s="146"/>
      <c r="AO50" s="150"/>
      <c r="AP50" s="151"/>
      <c r="AQ50" s="78">
        <v>11</v>
      </c>
      <c r="AR50" s="78" t="s">
        <v>94</v>
      </c>
      <c r="AT50" s="99"/>
      <c r="BZ50" s="78">
        <v>35</v>
      </c>
    </row>
    <row r="51" spans="1:78" ht="15" customHeight="1" outlineLevel="1" x14ac:dyDescent="0.25">
      <c r="A51" s="152" t="s">
        <v>93</v>
      </c>
      <c r="B51" s="98">
        <v>7</v>
      </c>
      <c r="C51" s="98">
        <v>6</v>
      </c>
      <c r="D51" s="98"/>
      <c r="E51" s="98" t="s">
        <v>26</v>
      </c>
      <c r="F51" s="98">
        <v>7</v>
      </c>
      <c r="G51" s="98">
        <v>7</v>
      </c>
      <c r="H51" s="98">
        <v>7</v>
      </c>
      <c r="I51" s="98">
        <v>7</v>
      </c>
      <c r="J51" s="98"/>
      <c r="K51" s="98"/>
      <c r="L51" s="98">
        <v>7</v>
      </c>
      <c r="M51" s="98">
        <v>7</v>
      </c>
      <c r="N51" s="98">
        <v>7</v>
      </c>
      <c r="O51" s="98">
        <v>7</v>
      </c>
      <c r="P51" s="98">
        <v>7</v>
      </c>
      <c r="Q51" s="98"/>
      <c r="R51" s="98"/>
      <c r="S51" s="98">
        <v>7</v>
      </c>
      <c r="T51" s="98">
        <v>7</v>
      </c>
      <c r="U51" s="98">
        <v>7</v>
      </c>
      <c r="V51" s="98">
        <v>7</v>
      </c>
      <c r="W51" s="98">
        <v>7</v>
      </c>
      <c r="X51" s="98"/>
      <c r="Y51" s="98"/>
      <c r="Z51" s="98">
        <v>7</v>
      </c>
      <c r="AA51" s="98">
        <v>7</v>
      </c>
      <c r="AB51" s="98">
        <v>7</v>
      </c>
      <c r="AC51" s="98">
        <v>7</v>
      </c>
      <c r="AD51" s="98">
        <v>7</v>
      </c>
      <c r="AE51" s="98"/>
      <c r="AF51" s="158"/>
      <c r="AG51" s="164"/>
      <c r="AH51" s="169">
        <f>SUM(B51:AF51)</f>
        <v>146</v>
      </c>
      <c r="AI51" s="169"/>
      <c r="AJ51" s="166"/>
      <c r="AK51" s="164"/>
      <c r="AL51" s="165"/>
      <c r="AM51" s="166"/>
      <c r="AN51" s="164"/>
      <c r="AO51" s="167"/>
      <c r="AP51" s="168"/>
      <c r="AQ51" s="78">
        <v>11</v>
      </c>
      <c r="AR51" s="78">
        <v>35</v>
      </c>
      <c r="AT51" s="99"/>
      <c r="BZ51" s="78">
        <v>36</v>
      </c>
    </row>
    <row r="52" spans="1:78" ht="15" customHeight="1" outlineLevel="1" x14ac:dyDescent="0.25">
      <c r="A52" s="153" t="s">
        <v>72</v>
      </c>
      <c r="B52" s="145"/>
      <c r="C52" s="145">
        <v>8</v>
      </c>
      <c r="D52" s="145">
        <v>8</v>
      </c>
      <c r="E52" s="145">
        <v>8</v>
      </c>
      <c r="F52" s="145">
        <v>8</v>
      </c>
      <c r="G52" s="145">
        <v>8</v>
      </c>
      <c r="H52" s="145"/>
      <c r="I52" s="145"/>
      <c r="J52" s="145">
        <v>8</v>
      </c>
      <c r="K52" s="145">
        <v>8</v>
      </c>
      <c r="L52" s="145">
        <v>8</v>
      </c>
      <c r="M52" s="145">
        <v>8</v>
      </c>
      <c r="N52" s="145">
        <v>8</v>
      </c>
      <c r="O52" s="145"/>
      <c r="P52" s="145"/>
      <c r="Q52" s="145">
        <v>8</v>
      </c>
      <c r="R52" s="145">
        <v>8</v>
      </c>
      <c r="S52" s="145">
        <v>8</v>
      </c>
      <c r="T52" s="145">
        <v>8</v>
      </c>
      <c r="U52" s="145">
        <v>8</v>
      </c>
      <c r="V52" s="145"/>
      <c r="W52" s="145"/>
      <c r="X52" s="145">
        <v>8</v>
      </c>
      <c r="Y52" s="145">
        <v>8</v>
      </c>
      <c r="Z52" s="145">
        <v>8</v>
      </c>
      <c r="AA52" s="145">
        <v>8</v>
      </c>
      <c r="AB52" s="145">
        <v>8</v>
      </c>
      <c r="AC52" s="145">
        <v>8</v>
      </c>
      <c r="AD52" s="145"/>
      <c r="AE52" s="145"/>
      <c r="AF52" s="145"/>
      <c r="AG52" s="146"/>
      <c r="AH52" s="147">
        <f t="shared" si="7"/>
        <v>168</v>
      </c>
      <c r="AI52" s="147"/>
      <c r="AJ52" s="148"/>
      <c r="AK52" s="146"/>
      <c r="AL52" s="149"/>
      <c r="AM52" s="148"/>
      <c r="AN52" s="146"/>
      <c r="AO52" s="150"/>
      <c r="AP52" s="151"/>
      <c r="AQ52" s="78">
        <v>12</v>
      </c>
      <c r="AR52" s="78" t="s">
        <v>95</v>
      </c>
      <c r="AT52" s="99" t="s">
        <v>27</v>
      </c>
      <c r="AU52" s="78">
        <f>IF(ISERR(SEARCH("/",#REF!,1))=FALSE,VALUE(RIGHT(#REF!,LEN(#REF!)-SEARCH("/",#REF!,1))),0)</f>
        <v>0</v>
      </c>
      <c r="AV52" s="78">
        <f>IF(ISERR(SEARCH("/",#REF!,1))=FALSE,VALUE(RIGHT(#REF!,LEN(#REF!)-SEARCH("/",#REF!,1))),0)</f>
        <v>0</v>
      </c>
      <c r="AW52" s="78">
        <f>IF(ISERR(SEARCH("/",#REF!,1))=FALSE,VALUE(RIGHT(#REF!,LEN(#REF!)-SEARCH("/",#REF!,1))),0)</f>
        <v>0</v>
      </c>
      <c r="AX52" s="78">
        <f>IF(ISERR(SEARCH("/",#REF!,1))=FALSE,VALUE(RIGHT(#REF!,LEN(#REF!)-SEARCH("/",#REF!,1))),0)</f>
        <v>0</v>
      </c>
      <c r="AY52" s="78">
        <f>IF(ISERR(SEARCH("/",#REF!,1))=FALSE,VALUE(RIGHT(#REF!,LEN(#REF!)-SEARCH("/",#REF!,1))),0)</f>
        <v>0</v>
      </c>
      <c r="AZ52" s="78">
        <f>IF(ISERR(SEARCH("/",#REF!,1))=FALSE,VALUE(RIGHT(#REF!,LEN(#REF!)-SEARCH("/",#REF!,1))),0)</f>
        <v>0</v>
      </c>
      <c r="BA52" s="78">
        <f>IF(ISERR(SEARCH("/",#REF!,1))=FALSE,VALUE(RIGHT(#REF!,LEN(#REF!)-SEARCH("/",#REF!,1))),0)</f>
        <v>0</v>
      </c>
      <c r="BB52" s="78">
        <f>IF(ISERR(SEARCH("/",#REF!,1))=FALSE,VALUE(RIGHT(#REF!,LEN(#REF!)-SEARCH("/",#REF!,1))),0)</f>
        <v>0</v>
      </c>
      <c r="BC52" s="78">
        <f>IF(ISERR(SEARCH("/",#REF!,1))=FALSE,VALUE(RIGHT(#REF!,LEN(#REF!)-SEARCH("/",#REF!,1))),0)</f>
        <v>0</v>
      </c>
      <c r="BD52" s="78">
        <f>IF(ISERR(SEARCH("/",#REF!,1))=FALSE,VALUE(RIGHT(#REF!,LEN(#REF!)-SEARCH("/",#REF!,1))),0)</f>
        <v>0</v>
      </c>
      <c r="BE52" s="78">
        <f>IF(ISERR(SEARCH("/",#REF!,1))=FALSE,VALUE(RIGHT(#REF!,LEN(#REF!)-SEARCH("/",#REF!,1))),0)</f>
        <v>0</v>
      </c>
      <c r="BF52" s="78">
        <f>IF(ISERR(SEARCH("/",#REF!,1))=FALSE,VALUE(RIGHT(#REF!,LEN(#REF!)-SEARCH("/",#REF!,1))),0)</f>
        <v>0</v>
      </c>
      <c r="BG52" s="78">
        <f>IF(ISERR(SEARCH("/",#REF!,1))=FALSE,VALUE(RIGHT(#REF!,LEN(#REF!)-SEARCH("/",#REF!,1))),0)</f>
        <v>0</v>
      </c>
      <c r="BH52" s="78">
        <f>IF(ISERR(SEARCH("/",#REF!,1))=FALSE,VALUE(RIGHT(#REF!,LEN(#REF!)-SEARCH("/",#REF!,1))),0)</f>
        <v>0</v>
      </c>
      <c r="BI52" s="78">
        <f>IF(ISERR(SEARCH("/",#REF!,1))=FALSE,VALUE(RIGHT(#REF!,LEN(#REF!)-SEARCH("/",#REF!,1))),0)</f>
        <v>0</v>
      </c>
      <c r="BJ52" s="78">
        <f>IF(ISERR(SEARCH("/",#REF!,1))=FALSE,VALUE(RIGHT(#REF!,LEN(#REF!)-SEARCH("/",#REF!,1))),0)</f>
        <v>0</v>
      </c>
      <c r="BK52" s="78">
        <f>IF(ISERR(SEARCH("/",#REF!,1))=FALSE,VALUE(RIGHT(#REF!,LEN(#REF!)-SEARCH("/",#REF!,1))),0)</f>
        <v>0</v>
      </c>
      <c r="BL52" s="78">
        <f>IF(ISERR(SEARCH("/",#REF!,1))=FALSE,VALUE(RIGHT(#REF!,LEN(#REF!)-SEARCH("/",#REF!,1))),0)</f>
        <v>0</v>
      </c>
      <c r="BM52" s="78">
        <f>IF(ISERR(SEARCH("/",#REF!,1))=FALSE,VALUE(RIGHT(#REF!,LEN(#REF!)-SEARCH("/",#REF!,1))),0)</f>
        <v>0</v>
      </c>
      <c r="BN52" s="78">
        <f>IF(ISERR(SEARCH("/",#REF!,1))=FALSE,VALUE(RIGHT(#REF!,LEN(#REF!)-SEARCH("/",#REF!,1))),0)</f>
        <v>0</v>
      </c>
      <c r="BO52" s="78">
        <f>IF(ISERR(SEARCH("/",#REF!,1))=FALSE,VALUE(RIGHT(#REF!,LEN(#REF!)-SEARCH("/",#REF!,1))),0)</f>
        <v>0</v>
      </c>
      <c r="BP52" s="78">
        <f>IF(ISERR(SEARCH("/",#REF!,1))=FALSE,VALUE(RIGHT(#REF!,LEN(#REF!)-SEARCH("/",#REF!,1))),0)</f>
        <v>0</v>
      </c>
      <c r="BQ52" s="78">
        <f>IF(ISERR(SEARCH("/",#REF!,1))=FALSE,VALUE(RIGHT(#REF!,LEN(#REF!)-SEARCH("/",#REF!,1))),0)</f>
        <v>0</v>
      </c>
      <c r="BR52" s="78">
        <f>IF(ISERR(SEARCH("/",#REF!,1))=FALSE,VALUE(RIGHT(#REF!,LEN(#REF!)-SEARCH("/",#REF!,1))),0)</f>
        <v>0</v>
      </c>
      <c r="BS52" s="78">
        <f>IF(ISERR(SEARCH("/",#REF!,1))=FALSE,VALUE(RIGHT(#REF!,LEN(#REF!)-SEARCH("/",#REF!,1))),0)</f>
        <v>0</v>
      </c>
      <c r="BT52" s="78">
        <f>IF(ISERR(SEARCH("/",#REF!,1))=FALSE,VALUE(RIGHT(#REF!,LEN(#REF!)-SEARCH("/",#REF!,1))),0)</f>
        <v>0</v>
      </c>
      <c r="BU52" s="78">
        <f>IF(ISERR(SEARCH("/",#REF!,1))=FALSE,VALUE(RIGHT(#REF!,LEN(#REF!)-SEARCH("/",#REF!,1))),0)</f>
        <v>0</v>
      </c>
      <c r="BV52" s="78">
        <f>IF(ISERR(SEARCH("/",#REF!,1))=FALSE,VALUE(RIGHT(#REF!,LEN(#REF!)-SEARCH("/",#REF!,1))),0)</f>
        <v>0</v>
      </c>
      <c r="BW52" s="78">
        <f>IF(ISERR(SEARCH("/",#REF!,1))=FALSE,VALUE(RIGHT(#REF!,LEN(#REF!)-SEARCH("/",#REF!,1))),0)</f>
        <v>0</v>
      </c>
      <c r="BX52" s="78">
        <f>IF(ISERR(SEARCH("/",#REF!,1))=FALSE,VALUE(RIGHT(#REF!,LEN(#REF!)-SEARCH("/",#REF!,1))),0)</f>
        <v>0</v>
      </c>
      <c r="BY52" s="78">
        <f>IF(ISERR(SEARCH("/",#REF!,1))=FALSE,VALUE(RIGHT(#REF!,LEN(#REF!)-SEARCH("/",#REF!,1))),0)</f>
        <v>0</v>
      </c>
      <c r="BZ52" s="78">
        <v>37</v>
      </c>
    </row>
    <row r="53" spans="1:78" ht="15" customHeight="1" outlineLevel="1" x14ac:dyDescent="0.25">
      <c r="A53" s="152" t="s">
        <v>78</v>
      </c>
      <c r="B53" s="155"/>
      <c r="C53" s="98">
        <v>7.2</v>
      </c>
      <c r="D53" s="98">
        <v>7.2</v>
      </c>
      <c r="E53" s="98">
        <v>7.2</v>
      </c>
      <c r="F53" s="155">
        <v>7.2</v>
      </c>
      <c r="G53" s="155">
        <v>7.2</v>
      </c>
      <c r="H53" s="155"/>
      <c r="I53" s="155"/>
      <c r="J53" s="98">
        <v>7.2</v>
      </c>
      <c r="K53" s="98">
        <v>7.2</v>
      </c>
      <c r="L53" s="98">
        <v>7.2</v>
      </c>
      <c r="M53" s="155">
        <v>7.2</v>
      </c>
      <c r="N53" s="155">
        <v>7.2</v>
      </c>
      <c r="O53" s="155"/>
      <c r="P53" s="155"/>
      <c r="Q53" s="98">
        <v>7.2</v>
      </c>
      <c r="R53" s="98">
        <v>7.2</v>
      </c>
      <c r="S53" s="98">
        <v>7.2</v>
      </c>
      <c r="T53" s="155">
        <v>7.2</v>
      </c>
      <c r="U53" s="155">
        <v>7.2</v>
      </c>
      <c r="V53" s="155"/>
      <c r="W53" s="155"/>
      <c r="X53" s="98">
        <v>7.2</v>
      </c>
      <c r="Y53" s="98">
        <v>7.2</v>
      </c>
      <c r="Z53" s="98">
        <v>7.2</v>
      </c>
      <c r="AA53" s="155">
        <v>7.2</v>
      </c>
      <c r="AB53" s="155">
        <v>7.2</v>
      </c>
      <c r="AC53" s="155">
        <v>7.2</v>
      </c>
      <c r="AD53" s="155"/>
      <c r="AE53" s="155"/>
      <c r="AF53" s="155"/>
      <c r="AG53" s="159"/>
      <c r="AH53" s="169">
        <f>SUM(B53:AF53)</f>
        <v>151.19999999999999</v>
      </c>
      <c r="AI53" s="147"/>
      <c r="AJ53" s="157"/>
      <c r="AK53" s="146"/>
      <c r="AL53" s="149"/>
      <c r="AM53" s="148"/>
      <c r="AN53" s="146"/>
      <c r="AO53" s="150"/>
      <c r="AP53" s="151"/>
      <c r="AQ53" s="78">
        <v>12</v>
      </c>
      <c r="AR53" s="78" t="s">
        <v>94</v>
      </c>
      <c r="AT53" s="99"/>
      <c r="BZ53" s="78">
        <v>38</v>
      </c>
    </row>
    <row r="54" spans="1:78" ht="15" customHeight="1" outlineLevel="1" x14ac:dyDescent="0.25">
      <c r="A54" s="152" t="s">
        <v>93</v>
      </c>
      <c r="B54" s="155"/>
      <c r="C54" s="98">
        <v>7</v>
      </c>
      <c r="D54" s="98">
        <v>7</v>
      </c>
      <c r="E54" s="98">
        <v>7</v>
      </c>
      <c r="F54" s="155">
        <v>7</v>
      </c>
      <c r="G54" s="155">
        <v>7</v>
      </c>
      <c r="H54" s="155"/>
      <c r="I54" s="155"/>
      <c r="J54" s="98">
        <v>7</v>
      </c>
      <c r="K54" s="98">
        <v>7</v>
      </c>
      <c r="L54" s="98">
        <v>7</v>
      </c>
      <c r="M54" s="155">
        <v>7</v>
      </c>
      <c r="N54" s="155">
        <v>7</v>
      </c>
      <c r="O54" s="155"/>
      <c r="P54" s="155"/>
      <c r="Q54" s="98">
        <v>7</v>
      </c>
      <c r="R54" s="98">
        <v>7</v>
      </c>
      <c r="S54" s="98">
        <v>7</v>
      </c>
      <c r="T54" s="155">
        <v>7</v>
      </c>
      <c r="U54" s="155">
        <v>7</v>
      </c>
      <c r="V54" s="155"/>
      <c r="W54" s="155"/>
      <c r="X54" s="98">
        <v>7</v>
      </c>
      <c r="Y54" s="98">
        <v>7</v>
      </c>
      <c r="Z54" s="98">
        <v>7</v>
      </c>
      <c r="AA54" s="155">
        <v>7</v>
      </c>
      <c r="AB54" s="155">
        <v>7</v>
      </c>
      <c r="AC54" s="155">
        <v>7</v>
      </c>
      <c r="AD54" s="155"/>
      <c r="AE54" s="155"/>
      <c r="AF54" s="155"/>
      <c r="AG54" s="159"/>
      <c r="AH54" s="169">
        <f>SUM(B54:AF54)</f>
        <v>147</v>
      </c>
      <c r="AI54" s="169"/>
      <c r="AJ54" s="157"/>
      <c r="AK54" s="164"/>
      <c r="AL54" s="165"/>
      <c r="AM54" s="166"/>
      <c r="AN54" s="164"/>
      <c r="AO54" s="167"/>
      <c r="AP54" s="168"/>
      <c r="AQ54" s="78">
        <v>12</v>
      </c>
      <c r="AR54" s="78">
        <v>35</v>
      </c>
      <c r="AT54" s="99"/>
      <c r="BZ54" s="78">
        <v>39</v>
      </c>
    </row>
    <row r="55" spans="1:78" s="110" customFormat="1" x14ac:dyDescent="0.25">
      <c r="A55" s="119" t="s">
        <v>44</v>
      </c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1"/>
      <c r="AG55" s="122">
        <f t="shared" ref="AG55:AP55" si="8">SUM(AG46:AG52)</f>
        <v>0</v>
      </c>
      <c r="AH55" s="105">
        <f>AH46+AH49+AH52</f>
        <v>519</v>
      </c>
      <c r="AI55" s="105">
        <f t="shared" si="8"/>
        <v>0</v>
      </c>
      <c r="AJ55" s="123">
        <f t="shared" si="8"/>
        <v>0</v>
      </c>
      <c r="AK55" s="124">
        <f t="shared" si="8"/>
        <v>0</v>
      </c>
      <c r="AL55" s="125">
        <f t="shared" si="8"/>
        <v>0</v>
      </c>
      <c r="AM55" s="126">
        <f t="shared" si="8"/>
        <v>0</v>
      </c>
      <c r="AN55" s="124">
        <f t="shared" si="8"/>
        <v>0</v>
      </c>
      <c r="AO55" s="108">
        <f t="shared" si="8"/>
        <v>0</v>
      </c>
      <c r="AP55" s="105">
        <f t="shared" si="8"/>
        <v>0</v>
      </c>
    </row>
    <row r="56" spans="1:78" s="110" customFormat="1" x14ac:dyDescent="0.25">
      <c r="A56" s="114" t="s">
        <v>45</v>
      </c>
      <c r="B56" s="115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7"/>
      <c r="AG56" s="127">
        <f t="shared" ref="AG56:AP56" si="9">AG45+AG55</f>
        <v>0</v>
      </c>
      <c r="AH56" s="105">
        <f t="shared" si="9"/>
        <v>1047</v>
      </c>
      <c r="AI56" s="105">
        <f t="shared" si="9"/>
        <v>0</v>
      </c>
      <c r="AJ56" s="123">
        <f t="shared" si="9"/>
        <v>0</v>
      </c>
      <c r="AK56" s="124">
        <f t="shared" si="9"/>
        <v>0</v>
      </c>
      <c r="AL56" s="125">
        <f t="shared" si="9"/>
        <v>0</v>
      </c>
      <c r="AM56" s="126">
        <f t="shared" si="9"/>
        <v>0</v>
      </c>
      <c r="AN56" s="128">
        <f t="shared" si="9"/>
        <v>0</v>
      </c>
      <c r="AO56" s="108">
        <f t="shared" si="9"/>
        <v>0</v>
      </c>
      <c r="AP56" s="105">
        <f t="shared" si="9"/>
        <v>0</v>
      </c>
    </row>
    <row r="57" spans="1:78" s="110" customFormat="1" x14ac:dyDescent="0.25">
      <c r="A57" s="129" t="s">
        <v>46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7"/>
      <c r="AG57" s="127">
        <f t="shared" ref="AG57:AP57" si="10">AG35+AG56</f>
        <v>0</v>
      </c>
      <c r="AH57" s="105">
        <f>AH35+AH56</f>
        <v>1979</v>
      </c>
      <c r="AI57" s="105">
        <f t="shared" si="10"/>
        <v>0</v>
      </c>
      <c r="AJ57" s="123">
        <f t="shared" si="10"/>
        <v>0</v>
      </c>
      <c r="AK57" s="124">
        <f t="shared" si="10"/>
        <v>0</v>
      </c>
      <c r="AL57" s="125">
        <f t="shared" si="10"/>
        <v>0</v>
      </c>
      <c r="AM57" s="126">
        <f t="shared" si="10"/>
        <v>0</v>
      </c>
      <c r="AN57" s="128">
        <f t="shared" si="10"/>
        <v>0</v>
      </c>
      <c r="AO57" s="108">
        <f t="shared" si="10"/>
        <v>0</v>
      </c>
      <c r="AP57" s="130">
        <f t="shared" si="10"/>
        <v>0</v>
      </c>
    </row>
    <row r="58" spans="1:78" s="131" customFormat="1" ht="19.7" customHeight="1" x14ac:dyDescent="0.25">
      <c r="A58" s="131" t="s">
        <v>47</v>
      </c>
    </row>
    <row r="59" spans="1:78" s="131" customFormat="1" ht="15.75" x14ac:dyDescent="0.25">
      <c r="A59" s="253"/>
      <c r="B59" s="253"/>
      <c r="C59" s="253"/>
      <c r="D59" s="253"/>
      <c r="E59" s="253"/>
      <c r="F59" s="253"/>
      <c r="G59" s="253"/>
      <c r="H59" s="253"/>
      <c r="I59" s="253"/>
      <c r="J59" s="253"/>
      <c r="K59" s="253"/>
      <c r="L59" s="253"/>
      <c r="M59" s="253"/>
      <c r="N59" s="253"/>
      <c r="O59" s="253"/>
      <c r="P59" s="253"/>
      <c r="Q59" s="253"/>
      <c r="R59" s="253"/>
      <c r="S59" s="253"/>
      <c r="T59" s="253"/>
      <c r="U59" s="253"/>
      <c r="V59" s="253"/>
      <c r="W59" s="253"/>
      <c r="X59" s="253"/>
      <c r="Y59" s="253"/>
      <c r="Z59" s="253"/>
      <c r="AA59" s="253"/>
      <c r="AB59" s="253"/>
      <c r="AC59" s="253"/>
      <c r="AD59" s="253"/>
      <c r="AE59" s="253"/>
      <c r="AF59" s="253"/>
      <c r="AG59" s="253"/>
      <c r="AH59" s="253"/>
      <c r="AI59" s="253"/>
      <c r="AJ59" s="253"/>
      <c r="AK59" s="253"/>
      <c r="AL59" s="253"/>
      <c r="AM59" s="253"/>
      <c r="AN59" s="132"/>
      <c r="AO59" s="132"/>
      <c r="AP59" s="132"/>
    </row>
    <row r="60" spans="1:78" s="131" customFormat="1" ht="15.75" x14ac:dyDescent="0.25">
      <c r="A60" s="253"/>
      <c r="B60" s="253"/>
      <c r="C60" s="253"/>
      <c r="D60" s="253"/>
      <c r="E60" s="253"/>
      <c r="F60" s="253"/>
      <c r="G60" s="253"/>
      <c r="H60" s="253"/>
      <c r="I60" s="253"/>
      <c r="J60" s="253"/>
      <c r="K60" s="253"/>
      <c r="L60" s="253"/>
      <c r="M60" s="253"/>
      <c r="N60" s="253"/>
      <c r="O60" s="253"/>
      <c r="P60" s="253"/>
      <c r="Q60" s="253"/>
      <c r="R60" s="253"/>
      <c r="S60" s="253"/>
      <c r="T60" s="253"/>
      <c r="U60" s="253"/>
      <c r="V60" s="253"/>
      <c r="W60" s="253"/>
      <c r="X60" s="253"/>
      <c r="Y60" s="253"/>
      <c r="Z60" s="253"/>
      <c r="AA60" s="253"/>
      <c r="AB60" s="253"/>
      <c r="AC60" s="253"/>
      <c r="AD60" s="253"/>
      <c r="AE60" s="253"/>
      <c r="AF60" s="253"/>
      <c r="AG60" s="253"/>
      <c r="AH60" s="253"/>
      <c r="AI60" s="253"/>
      <c r="AJ60" s="253"/>
      <c r="AK60" s="253"/>
      <c r="AL60" s="253"/>
      <c r="AM60" s="253"/>
      <c r="AN60" s="132"/>
      <c r="AO60" s="132"/>
      <c r="AP60" s="132"/>
    </row>
    <row r="61" spans="1:78" s="131" customFormat="1" ht="15.75" x14ac:dyDescent="0.25">
      <c r="A61" s="253"/>
      <c r="B61" s="253"/>
      <c r="C61" s="253"/>
      <c r="D61" s="253"/>
      <c r="E61" s="253"/>
      <c r="F61" s="253"/>
      <c r="G61" s="253"/>
      <c r="H61" s="253"/>
      <c r="I61" s="253"/>
      <c r="J61" s="253"/>
      <c r="K61" s="253"/>
      <c r="L61" s="253"/>
      <c r="M61" s="253"/>
      <c r="N61" s="253"/>
      <c r="O61" s="253"/>
      <c r="P61" s="253"/>
      <c r="Q61" s="253"/>
      <c r="R61" s="253"/>
      <c r="S61" s="253"/>
      <c r="T61" s="253"/>
      <c r="U61" s="253"/>
      <c r="V61" s="253"/>
      <c r="W61" s="253"/>
      <c r="X61" s="253"/>
      <c r="Y61" s="253"/>
      <c r="Z61" s="253"/>
      <c r="AA61" s="253"/>
      <c r="AB61" s="253"/>
      <c r="AC61" s="253"/>
      <c r="AD61" s="253"/>
      <c r="AE61" s="253"/>
      <c r="AF61" s="253"/>
      <c r="AG61" s="253"/>
      <c r="AH61" s="253"/>
      <c r="AI61" s="253"/>
      <c r="AJ61" s="253"/>
      <c r="AK61" s="253"/>
      <c r="AL61" s="253"/>
      <c r="AM61" s="253"/>
      <c r="AN61" s="132"/>
      <c r="AO61" s="132"/>
      <c r="AP61" s="132"/>
    </row>
    <row r="62" spans="1:78" s="131" customFormat="1" ht="15.75" x14ac:dyDescent="0.25">
      <c r="A62" s="253"/>
      <c r="B62" s="253"/>
      <c r="C62" s="253"/>
      <c r="D62" s="253"/>
      <c r="E62" s="253"/>
      <c r="F62" s="253"/>
      <c r="G62" s="253"/>
      <c r="H62" s="253"/>
      <c r="I62" s="253"/>
      <c r="J62" s="253"/>
      <c r="K62" s="253"/>
      <c r="L62" s="253"/>
      <c r="M62" s="253"/>
      <c r="N62" s="253"/>
      <c r="O62" s="253"/>
      <c r="P62" s="253"/>
      <c r="Q62" s="253"/>
      <c r="R62" s="253"/>
      <c r="S62" s="253"/>
      <c r="T62" s="253"/>
      <c r="U62" s="253"/>
      <c r="V62" s="253"/>
      <c r="W62" s="253"/>
      <c r="X62" s="253"/>
      <c r="Y62" s="253"/>
      <c r="Z62" s="253"/>
      <c r="AA62" s="253"/>
      <c r="AB62" s="253"/>
      <c r="AC62" s="253"/>
      <c r="AD62" s="253"/>
      <c r="AE62" s="253"/>
      <c r="AF62" s="253"/>
      <c r="AG62" s="253"/>
      <c r="AH62" s="253"/>
      <c r="AI62" s="253"/>
      <c r="AJ62" s="253"/>
      <c r="AK62" s="253"/>
      <c r="AL62" s="253"/>
      <c r="AM62" s="253"/>
      <c r="AN62" s="132"/>
      <c r="AO62" s="132"/>
      <c r="AP62" s="132"/>
    </row>
    <row r="63" spans="1:78" s="131" customFormat="1" ht="10.5" customHeight="1" x14ac:dyDescent="0.25">
      <c r="AA63" s="133"/>
    </row>
    <row r="64" spans="1:78" s="131" customFormat="1" ht="15.75" x14ac:dyDescent="0.25">
      <c r="A64" s="131" t="s">
        <v>48</v>
      </c>
      <c r="L64" s="131" t="s">
        <v>49</v>
      </c>
      <c r="AA64" s="133"/>
    </row>
    <row r="65" spans="1:34" s="135" customFormat="1" ht="15.75" x14ac:dyDescent="0.25">
      <c r="A65" s="134"/>
      <c r="L65" s="136" t="s">
        <v>65</v>
      </c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3" t="s">
        <v>50</v>
      </c>
      <c r="AA65" s="131"/>
      <c r="AB65" s="131"/>
      <c r="AC65" s="131"/>
      <c r="AD65" s="131"/>
      <c r="AE65" s="131"/>
      <c r="AF65" s="131"/>
      <c r="AG65" s="131"/>
      <c r="AH65" s="131"/>
    </row>
    <row r="66" spans="1:34" s="135" customFormat="1" ht="14.45" customHeight="1" x14ac:dyDescent="0.25">
      <c r="A66" s="137" t="s">
        <v>51</v>
      </c>
      <c r="L66" s="136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</row>
    <row r="67" spans="1:34" s="135" customFormat="1" ht="17.649999999999999" customHeight="1" x14ac:dyDescent="0.25">
      <c r="A67" s="138" t="s">
        <v>52</v>
      </c>
      <c r="C67" s="138" t="s">
        <v>52</v>
      </c>
      <c r="L67" s="133" t="s">
        <v>52</v>
      </c>
      <c r="M67" s="131"/>
      <c r="N67" s="131"/>
      <c r="O67" s="131"/>
      <c r="P67" s="131" t="s">
        <v>66</v>
      </c>
      <c r="Q67" s="131"/>
      <c r="R67" s="131"/>
      <c r="S67" s="131"/>
      <c r="T67" s="131"/>
      <c r="U67" s="131"/>
      <c r="V67" s="131"/>
      <c r="W67" s="131"/>
      <c r="X67" s="131"/>
      <c r="Y67" s="131"/>
      <c r="Z67" s="133" t="s">
        <v>53</v>
      </c>
      <c r="AA67" s="131"/>
      <c r="AB67" s="131"/>
      <c r="AC67" s="131"/>
      <c r="AD67" s="131"/>
      <c r="AE67" s="131"/>
      <c r="AF67" s="131"/>
      <c r="AG67" s="131"/>
      <c r="AH67" s="131"/>
    </row>
    <row r="68" spans="1:34" s="131" customFormat="1" ht="9.9499999999999993" customHeight="1" x14ac:dyDescent="0.25">
      <c r="A68" s="139" t="s">
        <v>54</v>
      </c>
      <c r="C68" s="254" t="s">
        <v>55</v>
      </c>
      <c r="D68" s="254"/>
      <c r="E68" s="254"/>
      <c r="F68" s="254"/>
      <c r="G68" s="254"/>
      <c r="L68" s="139" t="s">
        <v>56</v>
      </c>
      <c r="N68" s="254" t="s">
        <v>55</v>
      </c>
      <c r="O68" s="254"/>
      <c r="P68" s="254"/>
      <c r="Q68" s="254"/>
      <c r="R68" s="254"/>
      <c r="T68" s="133"/>
      <c r="U68" s="133"/>
      <c r="V68" s="133"/>
      <c r="W68" s="133"/>
    </row>
    <row r="69" spans="1:34" s="131" customFormat="1" ht="15.75" x14ac:dyDescent="0.25">
      <c r="A69" s="140" t="s">
        <v>57</v>
      </c>
      <c r="C69" s="132"/>
      <c r="D69" s="132"/>
      <c r="E69" s="132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Z69" s="133" t="s">
        <v>58</v>
      </c>
    </row>
    <row r="70" spans="1:34" s="131" customFormat="1" ht="18.95" customHeight="1" x14ac:dyDescent="0.25">
      <c r="A70" s="133" t="s">
        <v>62</v>
      </c>
      <c r="G70" s="133" t="s">
        <v>59</v>
      </c>
      <c r="L70" s="133" t="s">
        <v>52</v>
      </c>
      <c r="N70" s="133" t="s">
        <v>52</v>
      </c>
      <c r="Z70" s="133" t="s">
        <v>60</v>
      </c>
    </row>
    <row r="71" spans="1:34" ht="11.85" customHeight="1" x14ac:dyDescent="0.25">
      <c r="A71" s="139" t="s">
        <v>61</v>
      </c>
      <c r="B71" s="131"/>
      <c r="C71" s="141" t="s">
        <v>55</v>
      </c>
      <c r="D71" s="141"/>
      <c r="E71" s="141"/>
      <c r="F71" s="141"/>
      <c r="G71" s="141"/>
      <c r="L71" s="139" t="s">
        <v>61</v>
      </c>
      <c r="M71" s="131"/>
      <c r="N71" s="254" t="s">
        <v>55</v>
      </c>
      <c r="O71" s="254"/>
      <c r="P71" s="254"/>
      <c r="Q71" s="254"/>
      <c r="R71" s="254"/>
      <c r="AB71" s="86"/>
    </row>
    <row r="72" spans="1:34" x14ac:dyDescent="0.25">
      <c r="AB72" s="86"/>
    </row>
    <row r="82" spans="1:1" x14ac:dyDescent="0.25">
      <c r="A82" s="142" t="s">
        <v>64</v>
      </c>
    </row>
  </sheetData>
  <sheetProtection password="CB7A" sheet="1" formatCells="0" formatRows="0" insertRows="0" deleteRows="0" selectLockedCells="1"/>
  <mergeCells count="80">
    <mergeCell ref="K8:Y8"/>
    <mergeCell ref="M1:X1"/>
    <mergeCell ref="A2:L2"/>
    <mergeCell ref="A5:AM5"/>
    <mergeCell ref="A6:AM6"/>
    <mergeCell ref="A7:AM7"/>
    <mergeCell ref="A9:AM9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U13:U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AG13:AJ13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BC13:BC14"/>
    <mergeCell ref="BD13:BD14"/>
    <mergeCell ref="AK13:AM13"/>
    <mergeCell ref="AN13:AP13"/>
    <mergeCell ref="AU13:AU14"/>
    <mergeCell ref="AV13:AV14"/>
    <mergeCell ref="AW13:AW14"/>
    <mergeCell ref="AX13:AX14"/>
    <mergeCell ref="BX13:BX14"/>
    <mergeCell ref="BY13:BY14"/>
    <mergeCell ref="A59:AM59"/>
    <mergeCell ref="A60:AM60"/>
    <mergeCell ref="A61:AM61"/>
    <mergeCell ref="BQ13:BQ14"/>
    <mergeCell ref="BR13:BR14"/>
    <mergeCell ref="BS13:BS14"/>
    <mergeCell ref="BT13:BT14"/>
    <mergeCell ref="BU13:BU14"/>
    <mergeCell ref="BV13:BV14"/>
    <mergeCell ref="BK13:BK14"/>
    <mergeCell ref="BL13:BL14"/>
    <mergeCell ref="BM13:BM14"/>
    <mergeCell ref="BN13:BN14"/>
    <mergeCell ref="BO13:BO14"/>
    <mergeCell ref="A62:AM62"/>
    <mergeCell ref="C68:G68"/>
    <mergeCell ref="N68:R68"/>
    <mergeCell ref="N71:R71"/>
    <mergeCell ref="BW13:BW14"/>
    <mergeCell ref="BP13:BP14"/>
    <mergeCell ref="BE13:BE14"/>
    <mergeCell ref="BF13:BF14"/>
    <mergeCell ref="BG13:BG14"/>
    <mergeCell ref="BH13:BH14"/>
    <mergeCell ref="BI13:BI14"/>
    <mergeCell ref="BJ13:BJ14"/>
    <mergeCell ref="AY13:AY14"/>
    <mergeCell ref="AZ13:AZ14"/>
    <mergeCell ref="BA13:BA14"/>
    <mergeCell ref="BB13:BB14"/>
  </mergeCells>
  <conditionalFormatting sqref="B24:AF24 B34:AF35 AF25:AF27 AF31:AF33 B45:AF45 AF42:AF44 AF49:AF51">
    <cfRule type="cellIs" dxfId="665" priority="666" operator="equal">
      <formula>"В"</formula>
    </cfRule>
  </conditionalFormatting>
  <conditionalFormatting sqref="B24:AF24 B34:AF35 AF25:AF27 AF31:AF33 B45:AF45 AF42:AF44 B55:AF55 AF49:AF51">
    <cfRule type="cellIs" dxfId="664" priority="665" operator="equal">
      <formula>"ОТ"</formula>
    </cfRule>
  </conditionalFormatting>
  <conditionalFormatting sqref="B15:AF23">
    <cfRule type="cellIs" dxfId="663" priority="664" operator="equal">
      <formula>"В"</formula>
    </cfRule>
  </conditionalFormatting>
  <conditionalFormatting sqref="B15:AF23">
    <cfRule type="cellIs" dxfId="662" priority="663" operator="equal">
      <formula>"ОТ"</formula>
    </cfRule>
  </conditionalFormatting>
  <conditionalFormatting sqref="B18:C20 G18:J20 N18:Q20 U18:V20 AB18:AC20">
    <cfRule type="cellIs" dxfId="661" priority="662" operator="equal">
      <formula>"В"</formula>
    </cfRule>
  </conditionalFormatting>
  <conditionalFormatting sqref="B18:C20 G18:J20 N18:Q20 U18:V20 AB18:AC20">
    <cfRule type="cellIs" dxfId="660" priority="661" operator="equal">
      <formula>"ОТ"</formula>
    </cfRule>
  </conditionalFormatting>
  <conditionalFormatting sqref="B21:C23 AB21:AE23 N22:V22 E21:H23 L21:Q23 S21:X23">
    <cfRule type="cellIs" dxfId="659" priority="660" operator="equal">
      <formula>"В"</formula>
    </cfRule>
  </conditionalFormatting>
  <conditionalFormatting sqref="B21:C23 AB21:AE23 N22:V22 E21:H23 L21:Q23 S21:X23">
    <cfRule type="cellIs" dxfId="658" priority="659" operator="equal">
      <formula>"ОТ"</formula>
    </cfRule>
  </conditionalFormatting>
  <conditionalFormatting sqref="AD18:AF20">
    <cfRule type="cellIs" dxfId="657" priority="658" operator="equal">
      <formula>"В"</formula>
    </cfRule>
  </conditionalFormatting>
  <conditionalFormatting sqref="AD18:AF20">
    <cfRule type="cellIs" dxfId="656" priority="657" operator="equal">
      <formula>"ОТ"</formula>
    </cfRule>
  </conditionalFormatting>
  <conditionalFormatting sqref="N15:O17">
    <cfRule type="cellIs" dxfId="655" priority="656" operator="equal">
      <formula>"В"</formula>
    </cfRule>
  </conditionalFormatting>
  <conditionalFormatting sqref="N15:O17">
    <cfRule type="cellIs" dxfId="654" priority="655" operator="equal">
      <formula>"ОТ"</formula>
    </cfRule>
  </conditionalFormatting>
  <conditionalFormatting sqref="V15:V17">
    <cfRule type="cellIs" dxfId="653" priority="654" operator="equal">
      <formula>"В"</formula>
    </cfRule>
  </conditionalFormatting>
  <conditionalFormatting sqref="V15:V17">
    <cfRule type="cellIs" dxfId="652" priority="653" operator="equal">
      <formula>"ОТ"</formula>
    </cfRule>
  </conditionalFormatting>
  <conditionalFormatting sqref="AC15:AC17">
    <cfRule type="cellIs" dxfId="651" priority="652" operator="equal">
      <formula>"В"</formula>
    </cfRule>
  </conditionalFormatting>
  <conditionalFormatting sqref="AC15:AC17">
    <cfRule type="cellIs" dxfId="650" priority="651" operator="equal">
      <formula>"ОТ"</formula>
    </cfRule>
  </conditionalFormatting>
  <conditionalFormatting sqref="E18:E20">
    <cfRule type="cellIs" dxfId="649" priority="650" operator="equal">
      <formula>"В"</formula>
    </cfRule>
  </conditionalFormatting>
  <conditionalFormatting sqref="E18:E20">
    <cfRule type="cellIs" dxfId="648" priority="649" operator="equal">
      <formula>"ОТ"</formula>
    </cfRule>
  </conditionalFormatting>
  <conditionalFormatting sqref="L18:L20">
    <cfRule type="cellIs" dxfId="647" priority="648" operator="equal">
      <formula>"В"</formula>
    </cfRule>
  </conditionalFormatting>
  <conditionalFormatting sqref="L18:L20">
    <cfRule type="cellIs" dxfId="646" priority="647" operator="equal">
      <formula>"ОТ"</formula>
    </cfRule>
  </conditionalFormatting>
  <conditionalFormatting sqref="S18:S20">
    <cfRule type="cellIs" dxfId="645" priority="646" operator="equal">
      <formula>"В"</formula>
    </cfRule>
  </conditionalFormatting>
  <conditionalFormatting sqref="S18:S20">
    <cfRule type="cellIs" dxfId="644" priority="645" operator="equal">
      <formula>"ОТ"</formula>
    </cfRule>
  </conditionalFormatting>
  <conditionalFormatting sqref="Y18:Z20">
    <cfRule type="cellIs" dxfId="643" priority="644" operator="equal">
      <formula>"В"</formula>
    </cfRule>
  </conditionalFormatting>
  <conditionalFormatting sqref="Y18:Z20">
    <cfRule type="cellIs" dxfId="642" priority="643" operator="equal">
      <formula>"ОТ"</formula>
    </cfRule>
  </conditionalFormatting>
  <conditionalFormatting sqref="E21:F23">
    <cfRule type="cellIs" dxfId="641" priority="642" operator="equal">
      <formula>"В"</formula>
    </cfRule>
  </conditionalFormatting>
  <conditionalFormatting sqref="E21:F23">
    <cfRule type="cellIs" dxfId="640" priority="641" operator="equal">
      <formula>"ОТ"</formula>
    </cfRule>
  </conditionalFormatting>
  <conditionalFormatting sqref="L21:L23">
    <cfRule type="cellIs" dxfId="639" priority="640" operator="equal">
      <formula>"В"</formula>
    </cfRule>
  </conditionalFormatting>
  <conditionalFormatting sqref="L21:L23">
    <cfRule type="cellIs" dxfId="638" priority="639" operator="equal">
      <formula>"ОТ"</formula>
    </cfRule>
  </conditionalFormatting>
  <conditionalFormatting sqref="S21:S23">
    <cfRule type="cellIs" dxfId="637" priority="638" operator="equal">
      <formula>"В"</formula>
    </cfRule>
  </conditionalFormatting>
  <conditionalFormatting sqref="S21:S23">
    <cfRule type="cellIs" dxfId="636" priority="637" operator="equal">
      <formula>"ОТ"</formula>
    </cfRule>
  </conditionalFormatting>
  <conditionalFormatting sqref="Z21:Z23">
    <cfRule type="cellIs" dxfId="635" priority="636" operator="equal">
      <formula>"В"</formula>
    </cfRule>
  </conditionalFormatting>
  <conditionalFormatting sqref="Z21:Z23">
    <cfRule type="cellIs" dxfId="634" priority="635" operator="equal">
      <formula>"ОТ"</formula>
    </cfRule>
  </conditionalFormatting>
  <conditionalFormatting sqref="M1:X1">
    <cfRule type="expression" dxfId="633" priority="634">
      <formula>$M$1&lt;&gt;0</formula>
    </cfRule>
  </conditionalFormatting>
  <conditionalFormatting sqref="U15:U17">
    <cfRule type="cellIs" dxfId="632" priority="633" operator="equal">
      <formula>"В"</formula>
    </cfRule>
  </conditionalFormatting>
  <conditionalFormatting sqref="U15:U17">
    <cfRule type="cellIs" dxfId="631" priority="632" operator="equal">
      <formula>"ОТ"</formula>
    </cfRule>
  </conditionalFormatting>
  <conditionalFormatting sqref="AB15:AB17">
    <cfRule type="cellIs" dxfId="630" priority="631" operator="equal">
      <formula>"В"</formula>
    </cfRule>
  </conditionalFormatting>
  <conditionalFormatting sqref="AB15:AB17">
    <cfRule type="cellIs" dxfId="629" priority="630" operator="equal">
      <formula>"ОТ"</formula>
    </cfRule>
  </conditionalFormatting>
  <conditionalFormatting sqref="W15:W17">
    <cfRule type="cellIs" dxfId="628" priority="629" operator="equal">
      <formula>"В"</formula>
    </cfRule>
  </conditionalFormatting>
  <conditionalFormatting sqref="W15:W17">
    <cfRule type="cellIs" dxfId="627" priority="628" operator="equal">
      <formula>"ОТ"</formula>
    </cfRule>
  </conditionalFormatting>
  <conditionalFormatting sqref="AD15:AD17">
    <cfRule type="cellIs" dxfId="626" priority="627" operator="equal">
      <formula>"В"</formula>
    </cfRule>
  </conditionalFormatting>
  <conditionalFormatting sqref="AD15:AD17">
    <cfRule type="cellIs" dxfId="625" priority="626" operator="equal">
      <formula>"ОТ"</formula>
    </cfRule>
  </conditionalFormatting>
  <conditionalFormatting sqref="D18:D20 B19:F19">
    <cfRule type="cellIs" dxfId="624" priority="625" operator="equal">
      <formula>"В"</formula>
    </cfRule>
  </conditionalFormatting>
  <conditionalFormatting sqref="D18:D20 B19:F19">
    <cfRule type="cellIs" dxfId="623" priority="624" operator="equal">
      <formula>"ОТ"</formula>
    </cfRule>
  </conditionalFormatting>
  <conditionalFormatting sqref="K18:K20">
    <cfRule type="cellIs" dxfId="622" priority="623" operator="equal">
      <formula>"В"</formula>
    </cfRule>
  </conditionalFormatting>
  <conditionalFormatting sqref="K18:K20">
    <cfRule type="cellIs" dxfId="621" priority="622" operator="equal">
      <formula>"ОТ"</formula>
    </cfRule>
  </conditionalFormatting>
  <conditionalFormatting sqref="R18:R20 I19:AD19">
    <cfRule type="cellIs" dxfId="620" priority="621" operator="equal">
      <formula>"В"</formula>
    </cfRule>
  </conditionalFormatting>
  <conditionalFormatting sqref="R18:R20 I19:AD19">
    <cfRule type="cellIs" dxfId="619" priority="620" operator="equal">
      <formula>"ОТ"</formula>
    </cfRule>
  </conditionalFormatting>
  <conditionalFormatting sqref="F18:F20">
    <cfRule type="cellIs" dxfId="618" priority="619" operator="equal">
      <formula>"В"</formula>
    </cfRule>
  </conditionalFormatting>
  <conditionalFormatting sqref="F18:F20">
    <cfRule type="cellIs" dxfId="617" priority="618" operator="equal">
      <formula>"ОТ"</formula>
    </cfRule>
  </conditionalFormatting>
  <conditionalFormatting sqref="M18:M20">
    <cfRule type="cellIs" dxfId="616" priority="617" operator="equal">
      <formula>"В"</formula>
    </cfRule>
  </conditionalFormatting>
  <conditionalFormatting sqref="M18:M20">
    <cfRule type="cellIs" dxfId="615" priority="616" operator="equal">
      <formula>"ОТ"</formula>
    </cfRule>
  </conditionalFormatting>
  <conditionalFormatting sqref="T18:T20">
    <cfRule type="cellIs" dxfId="614" priority="615" operator="equal">
      <formula>"В"</formula>
    </cfRule>
  </conditionalFormatting>
  <conditionalFormatting sqref="T18:T20">
    <cfRule type="cellIs" dxfId="613" priority="614" operator="equal">
      <formula>"ОТ"</formula>
    </cfRule>
  </conditionalFormatting>
  <conditionalFormatting sqref="AA18:AA20">
    <cfRule type="cellIs" dxfId="612" priority="613" operator="equal">
      <formula>"В"</formula>
    </cfRule>
  </conditionalFormatting>
  <conditionalFormatting sqref="AA18:AA20">
    <cfRule type="cellIs" dxfId="611" priority="612" operator="equal">
      <formula>"ОТ"</formula>
    </cfRule>
  </conditionalFormatting>
  <conditionalFormatting sqref="W18:W20">
    <cfRule type="cellIs" dxfId="610" priority="611" operator="equal">
      <formula>"В"</formula>
    </cfRule>
  </conditionalFormatting>
  <conditionalFormatting sqref="W18:W20">
    <cfRule type="cellIs" dxfId="609" priority="610" operator="equal">
      <formula>"ОТ"</formula>
    </cfRule>
  </conditionalFormatting>
  <conditionalFormatting sqref="D21:D23">
    <cfRule type="cellIs" dxfId="608" priority="609" operator="equal">
      <formula>"В"</formula>
    </cfRule>
  </conditionalFormatting>
  <conditionalFormatting sqref="D21:D23">
    <cfRule type="cellIs" dxfId="607" priority="608" operator="equal">
      <formula>"ОТ"</formula>
    </cfRule>
  </conditionalFormatting>
  <conditionalFormatting sqref="K21:K23">
    <cfRule type="cellIs" dxfId="606" priority="607" operator="equal">
      <formula>"В"</formula>
    </cfRule>
  </conditionalFormatting>
  <conditionalFormatting sqref="K21:K23">
    <cfRule type="cellIs" dxfId="605" priority="606" operator="equal">
      <formula>"ОТ"</formula>
    </cfRule>
  </conditionalFormatting>
  <conditionalFormatting sqref="R21:R23">
    <cfRule type="cellIs" dxfId="604" priority="605" operator="equal">
      <formula>"В"</formula>
    </cfRule>
  </conditionalFormatting>
  <conditionalFormatting sqref="R21:R23">
    <cfRule type="cellIs" dxfId="603" priority="604" operator="equal">
      <formula>"ОТ"</formula>
    </cfRule>
  </conditionalFormatting>
  <conditionalFormatting sqref="Y21:Y23">
    <cfRule type="cellIs" dxfId="602" priority="603" operator="equal">
      <formula>"В"</formula>
    </cfRule>
  </conditionalFormatting>
  <conditionalFormatting sqref="Y21:Y23">
    <cfRule type="cellIs" dxfId="601" priority="602" operator="equal">
      <formula>"ОТ"</formula>
    </cfRule>
  </conditionalFormatting>
  <conditionalFormatting sqref="M21:M23">
    <cfRule type="cellIs" dxfId="600" priority="601" operator="equal">
      <formula>"В"</formula>
    </cfRule>
  </conditionalFormatting>
  <conditionalFormatting sqref="M21:M23">
    <cfRule type="cellIs" dxfId="599" priority="600" operator="equal">
      <formula>"ОТ"</formula>
    </cfRule>
  </conditionalFormatting>
  <conditionalFormatting sqref="T21:T23">
    <cfRule type="cellIs" dxfId="598" priority="599" operator="equal">
      <formula>"В"</formula>
    </cfRule>
  </conditionalFormatting>
  <conditionalFormatting sqref="T21:T23">
    <cfRule type="cellIs" dxfId="597" priority="598" operator="equal">
      <formula>"ОТ"</formula>
    </cfRule>
  </conditionalFormatting>
  <conditionalFormatting sqref="AA21:AA23">
    <cfRule type="cellIs" dxfId="596" priority="597" operator="equal">
      <formula>"В"</formula>
    </cfRule>
  </conditionalFormatting>
  <conditionalFormatting sqref="AA21:AA23">
    <cfRule type="cellIs" dxfId="595" priority="596" operator="equal">
      <formula>"ОТ"</formula>
    </cfRule>
  </conditionalFormatting>
  <conditionalFormatting sqref="AF21:AF23">
    <cfRule type="cellIs" dxfId="594" priority="595" operator="equal">
      <formula>"В"</formula>
    </cfRule>
  </conditionalFormatting>
  <conditionalFormatting sqref="AF21:AF23">
    <cfRule type="cellIs" dxfId="593" priority="594" operator="equal">
      <formula>"ОТ"</formula>
    </cfRule>
  </conditionalFormatting>
  <conditionalFormatting sqref="J21:J23">
    <cfRule type="cellIs" dxfId="592" priority="593" operator="equal">
      <formula>"В"</formula>
    </cfRule>
  </conditionalFormatting>
  <conditionalFormatting sqref="J21:J23">
    <cfRule type="cellIs" dxfId="591" priority="592" operator="equal">
      <formula>"ОТ"</formula>
    </cfRule>
  </conditionalFormatting>
  <conditionalFormatting sqref="X18:X20">
    <cfRule type="cellIs" dxfId="590" priority="591" operator="equal">
      <formula>"В"</formula>
    </cfRule>
  </conditionalFormatting>
  <conditionalFormatting sqref="X18:X20">
    <cfRule type="cellIs" dxfId="589" priority="590" operator="equal">
      <formula>"ОТ"</formula>
    </cfRule>
  </conditionalFormatting>
  <conditionalFormatting sqref="I21:I23">
    <cfRule type="cellIs" dxfId="588" priority="589" operator="equal">
      <formula>"В"</formula>
    </cfRule>
  </conditionalFormatting>
  <conditionalFormatting sqref="I21:I23">
    <cfRule type="cellIs" dxfId="587" priority="588" operator="equal">
      <formula>"ОТ"</formula>
    </cfRule>
  </conditionalFormatting>
  <conditionalFormatting sqref="B25:AE27">
    <cfRule type="cellIs" dxfId="586" priority="587" operator="equal">
      <formula>"В"</formula>
    </cfRule>
  </conditionalFormatting>
  <conditionalFormatting sqref="B25:AE27">
    <cfRule type="cellIs" dxfId="585" priority="586" operator="equal">
      <formula>"ОТ"</formula>
    </cfRule>
  </conditionalFormatting>
  <conditionalFormatting sqref="B28:AF30">
    <cfRule type="cellIs" dxfId="584" priority="585" operator="equal">
      <formula>"В"</formula>
    </cfRule>
  </conditionalFormatting>
  <conditionalFormatting sqref="B28:AF30">
    <cfRule type="cellIs" dxfId="583" priority="584" operator="equal">
      <formula>"ОТ"</formula>
    </cfRule>
  </conditionalFormatting>
  <conditionalFormatting sqref="B31:AE33">
    <cfRule type="cellIs" dxfId="582" priority="583" operator="equal">
      <formula>"В"</formula>
    </cfRule>
  </conditionalFormatting>
  <conditionalFormatting sqref="B31:AE33">
    <cfRule type="cellIs" dxfId="581" priority="582" operator="equal">
      <formula>"ОТ"</formula>
    </cfRule>
  </conditionalFormatting>
  <conditionalFormatting sqref="B36:AF41">
    <cfRule type="cellIs" dxfId="580" priority="581" operator="equal">
      <formula>"В"</formula>
    </cfRule>
  </conditionalFormatting>
  <conditionalFormatting sqref="B36:AF41">
    <cfRule type="cellIs" dxfId="579" priority="580" operator="equal">
      <formula>"ОТ"</formula>
    </cfRule>
  </conditionalFormatting>
  <conditionalFormatting sqref="B42:AE44">
    <cfRule type="cellIs" dxfId="578" priority="579" operator="equal">
      <formula>"В"</formula>
    </cfRule>
  </conditionalFormatting>
  <conditionalFormatting sqref="B42:AE44">
    <cfRule type="cellIs" dxfId="577" priority="578" operator="equal">
      <formula>"ОТ"</formula>
    </cfRule>
  </conditionalFormatting>
  <conditionalFormatting sqref="B46:AF48">
    <cfRule type="cellIs" dxfId="576" priority="577" operator="equal">
      <formula>"В"</formula>
    </cfRule>
  </conditionalFormatting>
  <conditionalFormatting sqref="B46:AF48">
    <cfRule type="cellIs" dxfId="575" priority="576" operator="equal">
      <formula>"ОТ"</formula>
    </cfRule>
  </conditionalFormatting>
  <conditionalFormatting sqref="B49:AE51">
    <cfRule type="cellIs" dxfId="574" priority="575" operator="equal">
      <formula>"В"</formula>
    </cfRule>
  </conditionalFormatting>
  <conditionalFormatting sqref="B49:AE51">
    <cfRule type="cellIs" dxfId="573" priority="574" operator="equal">
      <formula>"ОТ"</formula>
    </cfRule>
  </conditionalFormatting>
  <conditionalFormatting sqref="B52:AF54">
    <cfRule type="cellIs" dxfId="572" priority="573" operator="equal">
      <formula>"В"</formula>
    </cfRule>
  </conditionalFormatting>
  <conditionalFormatting sqref="B52:AF54">
    <cfRule type="cellIs" dxfId="571" priority="572" operator="equal">
      <formula>"ОТ"</formula>
    </cfRule>
  </conditionalFormatting>
  <conditionalFormatting sqref="J21:J22">
    <cfRule type="cellIs" dxfId="570" priority="570" operator="equal">
      <formula>"В"</formula>
    </cfRule>
  </conditionalFormatting>
  <conditionalFormatting sqref="J21:J22">
    <cfRule type="cellIs" dxfId="569" priority="569" operator="equal">
      <formula>"ОТ"</formula>
    </cfRule>
  </conditionalFormatting>
  <conditionalFormatting sqref="J22:M22">
    <cfRule type="cellIs" dxfId="568" priority="568" operator="equal">
      <formula>"В"</formula>
    </cfRule>
  </conditionalFormatting>
  <conditionalFormatting sqref="J22:M22">
    <cfRule type="cellIs" dxfId="567" priority="567" operator="equal">
      <formula>"ОТ"</formula>
    </cfRule>
  </conditionalFormatting>
  <conditionalFormatting sqref="W22:AA22">
    <cfRule type="cellIs" dxfId="566" priority="566" operator="equal">
      <formula>"В"</formula>
    </cfRule>
  </conditionalFormatting>
  <conditionalFormatting sqref="W22:AA22">
    <cfRule type="cellIs" dxfId="565" priority="565" operator="equal">
      <formula>"ОТ"</formula>
    </cfRule>
  </conditionalFormatting>
  <conditionalFormatting sqref="W22:AA22">
    <cfRule type="cellIs" dxfId="564" priority="564" operator="equal">
      <formula>"В"</formula>
    </cfRule>
  </conditionalFormatting>
  <conditionalFormatting sqref="W22:AA22">
    <cfRule type="cellIs" dxfId="563" priority="563" operator="equal">
      <formula>"ОТ"</formula>
    </cfRule>
  </conditionalFormatting>
  <conditionalFormatting sqref="AD22:AF22">
    <cfRule type="cellIs" dxfId="562" priority="562" operator="equal">
      <formula>"В"</formula>
    </cfRule>
  </conditionalFormatting>
  <conditionalFormatting sqref="AD22:AF22">
    <cfRule type="cellIs" dxfId="561" priority="561" operator="equal">
      <formula>"ОТ"</formula>
    </cfRule>
  </conditionalFormatting>
  <conditionalFormatting sqref="AD22:AF22">
    <cfRule type="cellIs" dxfId="560" priority="560" operator="equal">
      <formula>"В"</formula>
    </cfRule>
  </conditionalFormatting>
  <conditionalFormatting sqref="AD22:AF22">
    <cfRule type="cellIs" dxfId="559" priority="559" operator="equal">
      <formula>"ОТ"</formula>
    </cfRule>
  </conditionalFormatting>
  <conditionalFormatting sqref="V15:V17">
    <cfRule type="cellIs" dxfId="558" priority="558" operator="equal">
      <formula>"В"</formula>
    </cfRule>
  </conditionalFormatting>
  <conditionalFormatting sqref="V15:V17">
    <cfRule type="cellIs" dxfId="557" priority="557" operator="equal">
      <formula>"ОТ"</formula>
    </cfRule>
  </conditionalFormatting>
  <conditionalFormatting sqref="AC15:AC17">
    <cfRule type="cellIs" dxfId="556" priority="556" operator="equal">
      <formula>"В"</formula>
    </cfRule>
  </conditionalFormatting>
  <conditionalFormatting sqref="AC15:AC17">
    <cfRule type="cellIs" dxfId="555" priority="555" operator="equal">
      <formula>"ОТ"</formula>
    </cfRule>
  </conditionalFormatting>
  <conditionalFormatting sqref="AE15:AE17">
    <cfRule type="cellIs" dxfId="554" priority="554" operator="equal">
      <formula>"В"</formula>
    </cfRule>
  </conditionalFormatting>
  <conditionalFormatting sqref="AE15:AE17">
    <cfRule type="cellIs" dxfId="553" priority="553" operator="equal">
      <formula>"ОТ"</formula>
    </cfRule>
  </conditionalFormatting>
  <conditionalFormatting sqref="E18:E20">
    <cfRule type="cellIs" dxfId="552" priority="552" operator="equal">
      <formula>"В"</formula>
    </cfRule>
  </conditionalFormatting>
  <conditionalFormatting sqref="E18:E20">
    <cfRule type="cellIs" dxfId="551" priority="551" operator="equal">
      <formula>"ОТ"</formula>
    </cfRule>
  </conditionalFormatting>
  <conditionalFormatting sqref="F18:F20">
    <cfRule type="cellIs" dxfId="550" priority="550" operator="equal">
      <formula>"В"</formula>
    </cfRule>
  </conditionalFormatting>
  <conditionalFormatting sqref="F18:F20">
    <cfRule type="cellIs" dxfId="549" priority="549" operator="equal">
      <formula>"ОТ"</formula>
    </cfRule>
  </conditionalFormatting>
  <conditionalFormatting sqref="E18:E20">
    <cfRule type="cellIs" dxfId="548" priority="548" operator="equal">
      <formula>"В"</formula>
    </cfRule>
  </conditionalFormatting>
  <conditionalFormatting sqref="E18:E20">
    <cfRule type="cellIs" dxfId="547" priority="547" operator="equal">
      <formula>"ОТ"</formula>
    </cfRule>
  </conditionalFormatting>
  <conditionalFormatting sqref="L18:L20">
    <cfRule type="cellIs" dxfId="546" priority="546" operator="equal">
      <formula>"В"</formula>
    </cfRule>
  </conditionalFormatting>
  <conditionalFormatting sqref="L18:L20">
    <cfRule type="cellIs" dxfId="545" priority="545" operator="equal">
      <formula>"ОТ"</formula>
    </cfRule>
  </conditionalFormatting>
  <conditionalFormatting sqref="M18:M20">
    <cfRule type="cellIs" dxfId="544" priority="544" operator="equal">
      <formula>"В"</formula>
    </cfRule>
  </conditionalFormatting>
  <conditionalFormatting sqref="M18:M20">
    <cfRule type="cellIs" dxfId="543" priority="543" operator="equal">
      <formula>"ОТ"</formula>
    </cfRule>
  </conditionalFormatting>
  <conditionalFormatting sqref="L18:L20">
    <cfRule type="cellIs" dxfId="542" priority="542" operator="equal">
      <formula>"В"</formula>
    </cfRule>
  </conditionalFormatting>
  <conditionalFormatting sqref="L18:L20">
    <cfRule type="cellIs" dxfId="541" priority="541" operator="equal">
      <formula>"ОТ"</formula>
    </cfRule>
  </conditionalFormatting>
  <conditionalFormatting sqref="S18:S20">
    <cfRule type="cellIs" dxfId="540" priority="540" operator="equal">
      <formula>"В"</formula>
    </cfRule>
  </conditionalFormatting>
  <conditionalFormatting sqref="S18:S20">
    <cfRule type="cellIs" dxfId="539" priority="539" operator="equal">
      <formula>"ОТ"</formula>
    </cfRule>
  </conditionalFormatting>
  <conditionalFormatting sqref="T18:T20">
    <cfRule type="cellIs" dxfId="538" priority="538" operator="equal">
      <formula>"В"</formula>
    </cfRule>
  </conditionalFormatting>
  <conditionalFormatting sqref="T18:T20">
    <cfRule type="cellIs" dxfId="537" priority="537" operator="equal">
      <formula>"ОТ"</formula>
    </cfRule>
  </conditionalFormatting>
  <conditionalFormatting sqref="S18:S20">
    <cfRule type="cellIs" dxfId="536" priority="536" operator="equal">
      <formula>"В"</formula>
    </cfRule>
  </conditionalFormatting>
  <conditionalFormatting sqref="S18:S20">
    <cfRule type="cellIs" dxfId="535" priority="535" operator="equal">
      <formula>"ОТ"</formula>
    </cfRule>
  </conditionalFormatting>
  <conditionalFormatting sqref="Z18:Z20">
    <cfRule type="cellIs" dxfId="534" priority="534" operator="equal">
      <formula>"В"</formula>
    </cfRule>
  </conditionalFormatting>
  <conditionalFormatting sqref="Z18:Z20">
    <cfRule type="cellIs" dxfId="533" priority="533" operator="equal">
      <formula>"ОТ"</formula>
    </cfRule>
  </conditionalFormatting>
  <conditionalFormatting sqref="AA18:AA20">
    <cfRule type="cellIs" dxfId="532" priority="532" operator="equal">
      <formula>"В"</formula>
    </cfRule>
  </conditionalFormatting>
  <conditionalFormatting sqref="AA18:AA20">
    <cfRule type="cellIs" dxfId="531" priority="531" operator="equal">
      <formula>"ОТ"</formula>
    </cfRule>
  </conditionalFormatting>
  <conditionalFormatting sqref="Z18:Z20">
    <cfRule type="cellIs" dxfId="530" priority="530" operator="equal">
      <formula>"В"</formula>
    </cfRule>
  </conditionalFormatting>
  <conditionalFormatting sqref="Z18:Z20">
    <cfRule type="cellIs" dxfId="529" priority="529" operator="equal">
      <formula>"ОТ"</formula>
    </cfRule>
  </conditionalFormatting>
  <conditionalFormatting sqref="E21:E23">
    <cfRule type="cellIs" dxfId="528" priority="528" operator="equal">
      <formula>"В"</formula>
    </cfRule>
  </conditionalFormatting>
  <conditionalFormatting sqref="E21:E23">
    <cfRule type="cellIs" dxfId="527" priority="527" operator="equal">
      <formula>"ОТ"</formula>
    </cfRule>
  </conditionalFormatting>
  <conditionalFormatting sqref="F21:F23">
    <cfRule type="cellIs" dxfId="526" priority="526" operator="equal">
      <formula>"В"</formula>
    </cfRule>
  </conditionalFormatting>
  <conditionalFormatting sqref="F21:F23">
    <cfRule type="cellIs" dxfId="525" priority="525" operator="equal">
      <formula>"ОТ"</formula>
    </cfRule>
  </conditionalFormatting>
  <conditionalFormatting sqref="E21:E23">
    <cfRule type="cellIs" dxfId="524" priority="524" operator="equal">
      <formula>"В"</formula>
    </cfRule>
  </conditionalFormatting>
  <conditionalFormatting sqref="E21:E23">
    <cfRule type="cellIs" dxfId="523" priority="523" operator="equal">
      <formula>"ОТ"</formula>
    </cfRule>
  </conditionalFormatting>
  <conditionalFormatting sqref="L21:L23">
    <cfRule type="cellIs" dxfId="522" priority="522" operator="equal">
      <formula>"В"</formula>
    </cfRule>
  </conditionalFormatting>
  <conditionalFormatting sqref="L21:L23">
    <cfRule type="cellIs" dxfId="521" priority="521" operator="equal">
      <formula>"ОТ"</formula>
    </cfRule>
  </conditionalFormatting>
  <conditionalFormatting sqref="M21:M23">
    <cfRule type="cellIs" dxfId="520" priority="520" operator="equal">
      <formula>"В"</formula>
    </cfRule>
  </conditionalFormatting>
  <conditionalFormatting sqref="M21:M23">
    <cfRule type="cellIs" dxfId="519" priority="519" operator="equal">
      <formula>"ОТ"</formula>
    </cfRule>
  </conditionalFormatting>
  <conditionalFormatting sqref="L21:L23">
    <cfRule type="cellIs" dxfId="518" priority="518" operator="equal">
      <formula>"В"</formula>
    </cfRule>
  </conditionalFormatting>
  <conditionalFormatting sqref="L21:L23">
    <cfRule type="cellIs" dxfId="517" priority="517" operator="equal">
      <formula>"ОТ"</formula>
    </cfRule>
  </conditionalFormatting>
  <conditionalFormatting sqref="S21:S23">
    <cfRule type="cellIs" dxfId="516" priority="516" operator="equal">
      <formula>"В"</formula>
    </cfRule>
  </conditionalFormatting>
  <conditionalFormatting sqref="S21:S23">
    <cfRule type="cellIs" dxfId="515" priority="515" operator="equal">
      <formula>"ОТ"</formula>
    </cfRule>
  </conditionalFormatting>
  <conditionalFormatting sqref="T21:T23">
    <cfRule type="cellIs" dxfId="514" priority="514" operator="equal">
      <formula>"В"</formula>
    </cfRule>
  </conditionalFormatting>
  <conditionalFormatting sqref="T21:T23">
    <cfRule type="cellIs" dxfId="513" priority="513" operator="equal">
      <formula>"ОТ"</formula>
    </cfRule>
  </conditionalFormatting>
  <conditionalFormatting sqref="S21:S23">
    <cfRule type="cellIs" dxfId="512" priority="512" operator="equal">
      <formula>"В"</formula>
    </cfRule>
  </conditionalFormatting>
  <conditionalFormatting sqref="S21:S23">
    <cfRule type="cellIs" dxfId="511" priority="511" operator="equal">
      <formula>"ОТ"</formula>
    </cfRule>
  </conditionalFormatting>
  <conditionalFormatting sqref="Z21:Z23">
    <cfRule type="cellIs" dxfId="510" priority="510" operator="equal">
      <formula>"В"</formula>
    </cfRule>
  </conditionalFormatting>
  <conditionalFormatting sqref="Z21:Z23">
    <cfRule type="cellIs" dxfId="509" priority="509" operator="equal">
      <formula>"ОТ"</formula>
    </cfRule>
  </conditionalFormatting>
  <conditionalFormatting sqref="AA21:AA23">
    <cfRule type="cellIs" dxfId="508" priority="508" operator="equal">
      <formula>"В"</formula>
    </cfRule>
  </conditionalFormatting>
  <conditionalFormatting sqref="AA21:AA23">
    <cfRule type="cellIs" dxfId="507" priority="507" operator="equal">
      <formula>"ОТ"</formula>
    </cfRule>
  </conditionalFormatting>
  <conditionalFormatting sqref="Z21:Z23">
    <cfRule type="cellIs" dxfId="506" priority="506" operator="equal">
      <formula>"В"</formula>
    </cfRule>
  </conditionalFormatting>
  <conditionalFormatting sqref="Z21:Z23">
    <cfRule type="cellIs" dxfId="505" priority="505" operator="equal">
      <formula>"ОТ"</formula>
    </cfRule>
  </conditionalFormatting>
  <conditionalFormatting sqref="B25:C27">
    <cfRule type="cellIs" dxfId="504" priority="504" operator="equal">
      <formula>"В"</formula>
    </cfRule>
  </conditionalFormatting>
  <conditionalFormatting sqref="B25:C27">
    <cfRule type="cellIs" dxfId="503" priority="503" operator="equal">
      <formula>"ОТ"</formula>
    </cfRule>
  </conditionalFormatting>
  <conditionalFormatting sqref="B25:B27">
    <cfRule type="cellIs" dxfId="502" priority="502" operator="equal">
      <formula>"В"</formula>
    </cfRule>
  </conditionalFormatting>
  <conditionalFormatting sqref="B25:B27">
    <cfRule type="cellIs" dxfId="501" priority="501" operator="equal">
      <formula>"ОТ"</formula>
    </cfRule>
  </conditionalFormatting>
  <conditionalFormatting sqref="C25:C27">
    <cfRule type="cellIs" dxfId="500" priority="500" operator="equal">
      <formula>"В"</formula>
    </cfRule>
  </conditionalFormatting>
  <conditionalFormatting sqref="C25:C27">
    <cfRule type="cellIs" dxfId="499" priority="499" operator="equal">
      <formula>"ОТ"</formula>
    </cfRule>
  </conditionalFormatting>
  <conditionalFormatting sqref="B25:B27">
    <cfRule type="cellIs" dxfId="498" priority="498" operator="equal">
      <formula>"В"</formula>
    </cfRule>
  </conditionalFormatting>
  <conditionalFormatting sqref="B25:B27">
    <cfRule type="cellIs" dxfId="497" priority="497" operator="equal">
      <formula>"ОТ"</formula>
    </cfRule>
  </conditionalFormatting>
  <conditionalFormatting sqref="I25:J27">
    <cfRule type="cellIs" dxfId="496" priority="496" operator="equal">
      <formula>"В"</formula>
    </cfRule>
  </conditionalFormatting>
  <conditionalFormatting sqref="I25:J27">
    <cfRule type="cellIs" dxfId="495" priority="495" operator="equal">
      <formula>"ОТ"</formula>
    </cfRule>
  </conditionalFormatting>
  <conditionalFormatting sqref="I25:I27">
    <cfRule type="cellIs" dxfId="494" priority="494" operator="equal">
      <formula>"В"</formula>
    </cfRule>
  </conditionalFormatting>
  <conditionalFormatting sqref="I25:I27">
    <cfRule type="cellIs" dxfId="493" priority="493" operator="equal">
      <formula>"ОТ"</formula>
    </cfRule>
  </conditionalFormatting>
  <conditionalFormatting sqref="J25:J27">
    <cfRule type="cellIs" dxfId="492" priority="492" operator="equal">
      <formula>"В"</formula>
    </cfRule>
  </conditionalFormatting>
  <conditionalFormatting sqref="J25:J27">
    <cfRule type="cellIs" dxfId="491" priority="491" operator="equal">
      <formula>"ОТ"</formula>
    </cfRule>
  </conditionalFormatting>
  <conditionalFormatting sqref="I25:I27">
    <cfRule type="cellIs" dxfId="490" priority="490" operator="equal">
      <formula>"В"</formula>
    </cfRule>
  </conditionalFormatting>
  <conditionalFormatting sqref="I25:I27">
    <cfRule type="cellIs" dxfId="489" priority="489" operator="equal">
      <formula>"ОТ"</formula>
    </cfRule>
  </conditionalFormatting>
  <conditionalFormatting sqref="P25:Q27">
    <cfRule type="cellIs" dxfId="488" priority="488" operator="equal">
      <formula>"В"</formula>
    </cfRule>
  </conditionalFormatting>
  <conditionalFormatting sqref="P25:Q27">
    <cfRule type="cellIs" dxfId="487" priority="487" operator="equal">
      <formula>"ОТ"</formula>
    </cfRule>
  </conditionalFormatting>
  <conditionalFormatting sqref="P25:P27">
    <cfRule type="cellIs" dxfId="486" priority="486" operator="equal">
      <formula>"В"</formula>
    </cfRule>
  </conditionalFormatting>
  <conditionalFormatting sqref="P25:P27">
    <cfRule type="cellIs" dxfId="485" priority="485" operator="equal">
      <formula>"ОТ"</formula>
    </cfRule>
  </conditionalFormatting>
  <conditionalFormatting sqref="Q25:Q27">
    <cfRule type="cellIs" dxfId="484" priority="484" operator="equal">
      <formula>"В"</formula>
    </cfRule>
  </conditionalFormatting>
  <conditionalFormatting sqref="Q25:Q27">
    <cfRule type="cellIs" dxfId="483" priority="483" operator="equal">
      <formula>"ОТ"</formula>
    </cfRule>
  </conditionalFormatting>
  <conditionalFormatting sqref="P25:P27">
    <cfRule type="cellIs" dxfId="482" priority="482" operator="equal">
      <formula>"В"</formula>
    </cfRule>
  </conditionalFormatting>
  <conditionalFormatting sqref="P25:P27">
    <cfRule type="cellIs" dxfId="481" priority="481" operator="equal">
      <formula>"ОТ"</formula>
    </cfRule>
  </conditionalFormatting>
  <conditionalFormatting sqref="W25:X27">
    <cfRule type="cellIs" dxfId="480" priority="480" operator="equal">
      <formula>"В"</formula>
    </cfRule>
  </conditionalFormatting>
  <conditionalFormatting sqref="W25:X27">
    <cfRule type="cellIs" dxfId="479" priority="479" operator="equal">
      <formula>"ОТ"</formula>
    </cfRule>
  </conditionalFormatting>
  <conditionalFormatting sqref="W25:W27">
    <cfRule type="cellIs" dxfId="478" priority="478" operator="equal">
      <formula>"В"</formula>
    </cfRule>
  </conditionalFormatting>
  <conditionalFormatting sqref="W25:W27">
    <cfRule type="cellIs" dxfId="477" priority="477" operator="equal">
      <formula>"ОТ"</formula>
    </cfRule>
  </conditionalFormatting>
  <conditionalFormatting sqref="X25:X27">
    <cfRule type="cellIs" dxfId="476" priority="476" operator="equal">
      <formula>"В"</formula>
    </cfRule>
  </conditionalFormatting>
  <conditionalFormatting sqref="X25:X27">
    <cfRule type="cellIs" dxfId="475" priority="475" operator="equal">
      <formula>"ОТ"</formula>
    </cfRule>
  </conditionalFormatting>
  <conditionalFormatting sqref="W25:W27">
    <cfRule type="cellIs" dxfId="474" priority="474" operator="equal">
      <formula>"В"</formula>
    </cfRule>
  </conditionalFormatting>
  <conditionalFormatting sqref="W25:W27">
    <cfRule type="cellIs" dxfId="473" priority="473" operator="equal">
      <formula>"ОТ"</formula>
    </cfRule>
  </conditionalFormatting>
  <conditionalFormatting sqref="AD25:AE27">
    <cfRule type="cellIs" dxfId="472" priority="472" operator="equal">
      <formula>"В"</formula>
    </cfRule>
  </conditionalFormatting>
  <conditionalFormatting sqref="AD25:AE27">
    <cfRule type="cellIs" dxfId="471" priority="471" operator="equal">
      <formula>"ОТ"</formula>
    </cfRule>
  </conditionalFormatting>
  <conditionalFormatting sqref="AD25:AD27">
    <cfRule type="cellIs" dxfId="470" priority="470" operator="equal">
      <formula>"В"</formula>
    </cfRule>
  </conditionalFormatting>
  <conditionalFormatting sqref="AD25:AD27">
    <cfRule type="cellIs" dxfId="469" priority="469" operator="equal">
      <formula>"ОТ"</formula>
    </cfRule>
  </conditionalFormatting>
  <conditionalFormatting sqref="AE25:AE27">
    <cfRule type="cellIs" dxfId="468" priority="468" operator="equal">
      <formula>"В"</formula>
    </cfRule>
  </conditionalFormatting>
  <conditionalFormatting sqref="AE25:AE27">
    <cfRule type="cellIs" dxfId="467" priority="467" operator="equal">
      <formula>"ОТ"</formula>
    </cfRule>
  </conditionalFormatting>
  <conditionalFormatting sqref="AD25:AD27">
    <cfRule type="cellIs" dxfId="466" priority="466" operator="equal">
      <formula>"В"</formula>
    </cfRule>
  </conditionalFormatting>
  <conditionalFormatting sqref="AD25:AD27">
    <cfRule type="cellIs" dxfId="465" priority="465" operator="equal">
      <formula>"ОТ"</formula>
    </cfRule>
  </conditionalFormatting>
  <conditionalFormatting sqref="G28:H30">
    <cfRule type="cellIs" dxfId="464" priority="464" operator="equal">
      <formula>"В"</formula>
    </cfRule>
  </conditionalFormatting>
  <conditionalFormatting sqref="G28:H30">
    <cfRule type="cellIs" dxfId="463" priority="463" operator="equal">
      <formula>"ОТ"</formula>
    </cfRule>
  </conditionalFormatting>
  <conditionalFormatting sqref="G28:G30">
    <cfRule type="cellIs" dxfId="462" priority="462" operator="equal">
      <formula>"В"</formula>
    </cfRule>
  </conditionalFormatting>
  <conditionalFormatting sqref="G28:G30">
    <cfRule type="cellIs" dxfId="461" priority="461" operator="equal">
      <formula>"ОТ"</formula>
    </cfRule>
  </conditionalFormatting>
  <conditionalFormatting sqref="H28:H30">
    <cfRule type="cellIs" dxfId="460" priority="460" operator="equal">
      <formula>"В"</formula>
    </cfRule>
  </conditionalFormatting>
  <conditionalFormatting sqref="H28:H30">
    <cfRule type="cellIs" dxfId="459" priority="459" operator="equal">
      <formula>"ОТ"</formula>
    </cfRule>
  </conditionalFormatting>
  <conditionalFormatting sqref="G28:G30">
    <cfRule type="cellIs" dxfId="458" priority="458" operator="equal">
      <formula>"В"</formula>
    </cfRule>
  </conditionalFormatting>
  <conditionalFormatting sqref="G28:G30">
    <cfRule type="cellIs" dxfId="457" priority="457" operator="equal">
      <formula>"ОТ"</formula>
    </cfRule>
  </conditionalFormatting>
  <conditionalFormatting sqref="N28:O30">
    <cfRule type="cellIs" dxfId="456" priority="456" operator="equal">
      <formula>"В"</formula>
    </cfRule>
  </conditionalFormatting>
  <conditionalFormatting sqref="N28:O30">
    <cfRule type="cellIs" dxfId="455" priority="455" operator="equal">
      <formula>"ОТ"</formula>
    </cfRule>
  </conditionalFormatting>
  <conditionalFormatting sqref="N28:N30">
    <cfRule type="cellIs" dxfId="454" priority="454" operator="equal">
      <formula>"В"</formula>
    </cfRule>
  </conditionalFormatting>
  <conditionalFormatting sqref="N28:N30">
    <cfRule type="cellIs" dxfId="453" priority="453" operator="equal">
      <formula>"ОТ"</formula>
    </cfRule>
  </conditionalFormatting>
  <conditionalFormatting sqref="O28:O30">
    <cfRule type="cellIs" dxfId="452" priority="452" operator="equal">
      <formula>"В"</formula>
    </cfRule>
  </conditionalFormatting>
  <conditionalFormatting sqref="O28:O30">
    <cfRule type="cellIs" dxfId="451" priority="451" operator="equal">
      <formula>"ОТ"</formula>
    </cfRule>
  </conditionalFormatting>
  <conditionalFormatting sqref="N28:N30">
    <cfRule type="cellIs" dxfId="450" priority="450" operator="equal">
      <formula>"В"</formula>
    </cfRule>
  </conditionalFormatting>
  <conditionalFormatting sqref="N28:N30">
    <cfRule type="cellIs" dxfId="449" priority="449" operator="equal">
      <formula>"ОТ"</formula>
    </cfRule>
  </conditionalFormatting>
  <conditionalFormatting sqref="U28:V30">
    <cfRule type="cellIs" dxfId="448" priority="448" operator="equal">
      <formula>"В"</formula>
    </cfRule>
  </conditionalFormatting>
  <conditionalFormatting sqref="U28:V30">
    <cfRule type="cellIs" dxfId="447" priority="447" operator="equal">
      <formula>"ОТ"</formula>
    </cfRule>
  </conditionalFormatting>
  <conditionalFormatting sqref="U28:U30">
    <cfRule type="cellIs" dxfId="446" priority="446" operator="equal">
      <formula>"В"</formula>
    </cfRule>
  </conditionalFormatting>
  <conditionalFormatting sqref="U28:U30">
    <cfRule type="cellIs" dxfId="445" priority="445" operator="equal">
      <formula>"ОТ"</formula>
    </cfRule>
  </conditionalFormatting>
  <conditionalFormatting sqref="V28:V30">
    <cfRule type="cellIs" dxfId="444" priority="444" operator="equal">
      <formula>"В"</formula>
    </cfRule>
  </conditionalFormatting>
  <conditionalFormatting sqref="V28:V30">
    <cfRule type="cellIs" dxfId="443" priority="443" operator="equal">
      <formula>"ОТ"</formula>
    </cfRule>
  </conditionalFormatting>
  <conditionalFormatting sqref="U28:U30">
    <cfRule type="cellIs" dxfId="442" priority="442" operator="equal">
      <formula>"В"</formula>
    </cfRule>
  </conditionalFormatting>
  <conditionalFormatting sqref="U28:U30">
    <cfRule type="cellIs" dxfId="441" priority="441" operator="equal">
      <formula>"ОТ"</formula>
    </cfRule>
  </conditionalFormatting>
  <conditionalFormatting sqref="AB28:AC30">
    <cfRule type="cellIs" dxfId="440" priority="440" operator="equal">
      <formula>"В"</formula>
    </cfRule>
  </conditionalFormatting>
  <conditionalFormatting sqref="AB28:AC30">
    <cfRule type="cellIs" dxfId="439" priority="439" operator="equal">
      <formula>"ОТ"</formula>
    </cfRule>
  </conditionalFormatting>
  <conditionalFormatting sqref="AB28:AB30">
    <cfRule type="cellIs" dxfId="438" priority="438" operator="equal">
      <formula>"В"</formula>
    </cfRule>
  </conditionalFormatting>
  <conditionalFormatting sqref="AB28:AB30">
    <cfRule type="cellIs" dxfId="437" priority="437" operator="equal">
      <formula>"ОТ"</formula>
    </cfRule>
  </conditionalFormatting>
  <conditionalFormatting sqref="AC28:AC30">
    <cfRule type="cellIs" dxfId="436" priority="436" operator="equal">
      <formula>"В"</formula>
    </cfRule>
  </conditionalFormatting>
  <conditionalFormatting sqref="AC28:AC30">
    <cfRule type="cellIs" dxfId="435" priority="435" operator="equal">
      <formula>"ОТ"</formula>
    </cfRule>
  </conditionalFormatting>
  <conditionalFormatting sqref="AB28:AB30">
    <cfRule type="cellIs" dxfId="434" priority="434" operator="equal">
      <formula>"В"</formula>
    </cfRule>
  </conditionalFormatting>
  <conditionalFormatting sqref="AB28:AB30">
    <cfRule type="cellIs" dxfId="433" priority="433" operator="equal">
      <formula>"ОТ"</formula>
    </cfRule>
  </conditionalFormatting>
  <conditionalFormatting sqref="D31:E33">
    <cfRule type="cellIs" dxfId="432" priority="432" operator="equal">
      <formula>"В"</formula>
    </cfRule>
  </conditionalFormatting>
  <conditionalFormatting sqref="D31:E33">
    <cfRule type="cellIs" dxfId="431" priority="431" operator="equal">
      <formula>"ОТ"</formula>
    </cfRule>
  </conditionalFormatting>
  <conditionalFormatting sqref="D31:D33">
    <cfRule type="cellIs" dxfId="430" priority="430" operator="equal">
      <formula>"В"</formula>
    </cfRule>
  </conditionalFormatting>
  <conditionalFormatting sqref="D31:D33">
    <cfRule type="cellIs" dxfId="429" priority="429" operator="equal">
      <formula>"ОТ"</formula>
    </cfRule>
  </conditionalFormatting>
  <conditionalFormatting sqref="E31:E33">
    <cfRule type="cellIs" dxfId="428" priority="428" operator="equal">
      <formula>"В"</formula>
    </cfRule>
  </conditionalFormatting>
  <conditionalFormatting sqref="E31:E33">
    <cfRule type="cellIs" dxfId="427" priority="427" operator="equal">
      <formula>"ОТ"</formula>
    </cfRule>
  </conditionalFormatting>
  <conditionalFormatting sqref="D31:D33">
    <cfRule type="cellIs" dxfId="426" priority="426" operator="equal">
      <formula>"В"</formula>
    </cfRule>
  </conditionalFormatting>
  <conditionalFormatting sqref="D31:D33">
    <cfRule type="cellIs" dxfId="425" priority="425" operator="equal">
      <formula>"ОТ"</formula>
    </cfRule>
  </conditionalFormatting>
  <conditionalFormatting sqref="K31:L33">
    <cfRule type="cellIs" dxfId="424" priority="424" operator="equal">
      <formula>"В"</formula>
    </cfRule>
  </conditionalFormatting>
  <conditionalFormatting sqref="K31:L33">
    <cfRule type="cellIs" dxfId="423" priority="423" operator="equal">
      <formula>"ОТ"</formula>
    </cfRule>
  </conditionalFormatting>
  <conditionalFormatting sqref="K31:K33">
    <cfRule type="cellIs" dxfId="422" priority="422" operator="equal">
      <formula>"В"</formula>
    </cfRule>
  </conditionalFormatting>
  <conditionalFormatting sqref="K31:K33">
    <cfRule type="cellIs" dxfId="421" priority="421" operator="equal">
      <formula>"ОТ"</formula>
    </cfRule>
  </conditionalFormatting>
  <conditionalFormatting sqref="L31:L33">
    <cfRule type="cellIs" dxfId="420" priority="420" operator="equal">
      <formula>"В"</formula>
    </cfRule>
  </conditionalFormatting>
  <conditionalFormatting sqref="L31:L33">
    <cfRule type="cellIs" dxfId="419" priority="419" operator="equal">
      <formula>"ОТ"</formula>
    </cfRule>
  </conditionalFormatting>
  <conditionalFormatting sqref="K31:K33">
    <cfRule type="cellIs" dxfId="418" priority="418" operator="equal">
      <formula>"В"</formula>
    </cfRule>
  </conditionalFormatting>
  <conditionalFormatting sqref="K31:K33">
    <cfRule type="cellIs" dxfId="417" priority="417" operator="equal">
      <formula>"ОТ"</formula>
    </cfRule>
  </conditionalFormatting>
  <conditionalFormatting sqref="R31:S33">
    <cfRule type="cellIs" dxfId="416" priority="416" operator="equal">
      <formula>"В"</formula>
    </cfRule>
  </conditionalFormatting>
  <conditionalFormatting sqref="R31:S33">
    <cfRule type="cellIs" dxfId="415" priority="415" operator="equal">
      <formula>"ОТ"</formula>
    </cfRule>
  </conditionalFormatting>
  <conditionalFormatting sqref="R31:R33">
    <cfRule type="cellIs" dxfId="414" priority="414" operator="equal">
      <formula>"В"</formula>
    </cfRule>
  </conditionalFormatting>
  <conditionalFormatting sqref="R31:R33">
    <cfRule type="cellIs" dxfId="413" priority="413" operator="equal">
      <formula>"ОТ"</formula>
    </cfRule>
  </conditionalFormatting>
  <conditionalFormatting sqref="S31:S33">
    <cfRule type="cellIs" dxfId="412" priority="412" operator="equal">
      <formula>"В"</formula>
    </cfRule>
  </conditionalFormatting>
  <conditionalFormatting sqref="S31:S33">
    <cfRule type="cellIs" dxfId="411" priority="411" operator="equal">
      <formula>"ОТ"</formula>
    </cfRule>
  </conditionalFormatting>
  <conditionalFormatting sqref="R31:R33">
    <cfRule type="cellIs" dxfId="410" priority="410" operator="equal">
      <formula>"В"</formula>
    </cfRule>
  </conditionalFormatting>
  <conditionalFormatting sqref="R31:R33">
    <cfRule type="cellIs" dxfId="409" priority="409" operator="equal">
      <formula>"ОТ"</formula>
    </cfRule>
  </conditionalFormatting>
  <conditionalFormatting sqref="Y31:Z33">
    <cfRule type="cellIs" dxfId="408" priority="408" operator="equal">
      <formula>"В"</formula>
    </cfRule>
  </conditionalFormatting>
  <conditionalFormatting sqref="Y31:Z33">
    <cfRule type="cellIs" dxfId="407" priority="407" operator="equal">
      <formula>"ОТ"</formula>
    </cfRule>
  </conditionalFormatting>
  <conditionalFormatting sqref="Y31:Y33">
    <cfRule type="cellIs" dxfId="406" priority="406" operator="equal">
      <formula>"В"</formula>
    </cfRule>
  </conditionalFormatting>
  <conditionalFormatting sqref="Y31:Y33">
    <cfRule type="cellIs" dxfId="405" priority="405" operator="equal">
      <formula>"ОТ"</formula>
    </cfRule>
  </conditionalFormatting>
  <conditionalFormatting sqref="Z31:Z33">
    <cfRule type="cellIs" dxfId="404" priority="404" operator="equal">
      <formula>"В"</formula>
    </cfRule>
  </conditionalFormatting>
  <conditionalFormatting sqref="Z31:Z33">
    <cfRule type="cellIs" dxfId="403" priority="403" operator="equal">
      <formula>"ОТ"</formula>
    </cfRule>
  </conditionalFormatting>
  <conditionalFormatting sqref="Y31:Y33">
    <cfRule type="cellIs" dxfId="402" priority="402" operator="equal">
      <formula>"В"</formula>
    </cfRule>
  </conditionalFormatting>
  <conditionalFormatting sqref="Y31:Y33">
    <cfRule type="cellIs" dxfId="401" priority="401" operator="equal">
      <formula>"ОТ"</formula>
    </cfRule>
  </conditionalFormatting>
  <conditionalFormatting sqref="B36:C38">
    <cfRule type="cellIs" dxfId="400" priority="400" operator="equal">
      <formula>"В"</formula>
    </cfRule>
  </conditionalFormatting>
  <conditionalFormatting sqref="B36:C38">
    <cfRule type="cellIs" dxfId="399" priority="399" operator="equal">
      <formula>"ОТ"</formula>
    </cfRule>
  </conditionalFormatting>
  <conditionalFormatting sqref="B36:B38">
    <cfRule type="cellIs" dxfId="398" priority="398" operator="equal">
      <formula>"В"</formula>
    </cfRule>
  </conditionalFormatting>
  <conditionalFormatting sqref="B36:B38">
    <cfRule type="cellIs" dxfId="397" priority="397" operator="equal">
      <formula>"ОТ"</formula>
    </cfRule>
  </conditionalFormatting>
  <conditionalFormatting sqref="C36:C38">
    <cfRule type="cellIs" dxfId="396" priority="396" operator="equal">
      <formula>"В"</formula>
    </cfRule>
  </conditionalFormatting>
  <conditionalFormatting sqref="C36:C38">
    <cfRule type="cellIs" dxfId="395" priority="395" operator="equal">
      <formula>"ОТ"</formula>
    </cfRule>
  </conditionalFormatting>
  <conditionalFormatting sqref="B36:B38">
    <cfRule type="cellIs" dxfId="394" priority="394" operator="equal">
      <formula>"В"</formula>
    </cfRule>
  </conditionalFormatting>
  <conditionalFormatting sqref="B36:B38">
    <cfRule type="cellIs" dxfId="393" priority="393" operator="equal">
      <formula>"ОТ"</formula>
    </cfRule>
  </conditionalFormatting>
  <conditionalFormatting sqref="I36:J38">
    <cfRule type="cellIs" dxfId="392" priority="392" operator="equal">
      <formula>"В"</formula>
    </cfRule>
  </conditionalFormatting>
  <conditionalFormatting sqref="I36:J38">
    <cfRule type="cellIs" dxfId="391" priority="391" operator="equal">
      <formula>"ОТ"</formula>
    </cfRule>
  </conditionalFormatting>
  <conditionalFormatting sqref="I36:I38">
    <cfRule type="cellIs" dxfId="390" priority="390" operator="equal">
      <formula>"В"</formula>
    </cfRule>
  </conditionalFormatting>
  <conditionalFormatting sqref="I36:I38">
    <cfRule type="cellIs" dxfId="389" priority="389" operator="equal">
      <formula>"ОТ"</formula>
    </cfRule>
  </conditionalFormatting>
  <conditionalFormatting sqref="J36:J38">
    <cfRule type="cellIs" dxfId="388" priority="388" operator="equal">
      <formula>"В"</formula>
    </cfRule>
  </conditionalFormatting>
  <conditionalFormatting sqref="J36:J38">
    <cfRule type="cellIs" dxfId="387" priority="387" operator="equal">
      <formula>"ОТ"</formula>
    </cfRule>
  </conditionalFormatting>
  <conditionalFormatting sqref="I36:I38">
    <cfRule type="cellIs" dxfId="386" priority="386" operator="equal">
      <formula>"В"</formula>
    </cfRule>
  </conditionalFormatting>
  <conditionalFormatting sqref="I36:I38">
    <cfRule type="cellIs" dxfId="385" priority="385" operator="equal">
      <formula>"ОТ"</formula>
    </cfRule>
  </conditionalFormatting>
  <conditionalFormatting sqref="P36:Q38">
    <cfRule type="cellIs" dxfId="384" priority="384" operator="equal">
      <formula>"В"</formula>
    </cfRule>
  </conditionalFormatting>
  <conditionalFormatting sqref="P36:Q38">
    <cfRule type="cellIs" dxfId="383" priority="383" operator="equal">
      <formula>"ОТ"</formula>
    </cfRule>
  </conditionalFormatting>
  <conditionalFormatting sqref="P36:P38">
    <cfRule type="cellIs" dxfId="382" priority="382" operator="equal">
      <formula>"В"</formula>
    </cfRule>
  </conditionalFormatting>
  <conditionalFormatting sqref="P36:P38">
    <cfRule type="cellIs" dxfId="381" priority="381" operator="equal">
      <formula>"ОТ"</formula>
    </cfRule>
  </conditionalFormatting>
  <conditionalFormatting sqref="Q36:Q38">
    <cfRule type="cellIs" dxfId="380" priority="380" operator="equal">
      <formula>"В"</formula>
    </cfRule>
  </conditionalFormatting>
  <conditionalFormatting sqref="Q36:Q38">
    <cfRule type="cellIs" dxfId="379" priority="379" operator="equal">
      <formula>"ОТ"</formula>
    </cfRule>
  </conditionalFormatting>
  <conditionalFormatting sqref="P36:P38">
    <cfRule type="cellIs" dxfId="378" priority="378" operator="equal">
      <formula>"В"</formula>
    </cfRule>
  </conditionalFormatting>
  <conditionalFormatting sqref="P36:P38">
    <cfRule type="cellIs" dxfId="377" priority="377" operator="equal">
      <formula>"ОТ"</formula>
    </cfRule>
  </conditionalFormatting>
  <conditionalFormatting sqref="W36:X38">
    <cfRule type="cellIs" dxfId="376" priority="376" operator="equal">
      <formula>"В"</formula>
    </cfRule>
  </conditionalFormatting>
  <conditionalFormatting sqref="W36:X38">
    <cfRule type="cellIs" dxfId="375" priority="375" operator="equal">
      <formula>"ОТ"</formula>
    </cfRule>
  </conditionalFormatting>
  <conditionalFormatting sqref="W36:W38">
    <cfRule type="cellIs" dxfId="374" priority="374" operator="equal">
      <formula>"В"</formula>
    </cfRule>
  </conditionalFormatting>
  <conditionalFormatting sqref="W36:W38">
    <cfRule type="cellIs" dxfId="373" priority="373" operator="equal">
      <formula>"ОТ"</formula>
    </cfRule>
  </conditionalFormatting>
  <conditionalFormatting sqref="X36:X38">
    <cfRule type="cellIs" dxfId="372" priority="372" operator="equal">
      <formula>"В"</formula>
    </cfRule>
  </conditionalFormatting>
  <conditionalFormatting sqref="X36:X38">
    <cfRule type="cellIs" dxfId="371" priority="371" operator="equal">
      <formula>"ОТ"</formula>
    </cfRule>
  </conditionalFormatting>
  <conditionalFormatting sqref="W36:W38">
    <cfRule type="cellIs" dxfId="370" priority="370" operator="equal">
      <formula>"В"</formula>
    </cfRule>
  </conditionalFormatting>
  <conditionalFormatting sqref="W36:W38">
    <cfRule type="cellIs" dxfId="369" priority="369" operator="equal">
      <formula>"ОТ"</formula>
    </cfRule>
  </conditionalFormatting>
  <conditionalFormatting sqref="AD36:AE38">
    <cfRule type="cellIs" dxfId="368" priority="368" operator="equal">
      <formula>"В"</formula>
    </cfRule>
  </conditionalFormatting>
  <conditionalFormatting sqref="AD36:AE38">
    <cfRule type="cellIs" dxfId="367" priority="367" operator="equal">
      <formula>"ОТ"</formula>
    </cfRule>
  </conditionalFormatting>
  <conditionalFormatting sqref="AD36:AD38">
    <cfRule type="cellIs" dxfId="366" priority="366" operator="equal">
      <formula>"В"</formula>
    </cfRule>
  </conditionalFormatting>
  <conditionalFormatting sqref="AD36:AD38">
    <cfRule type="cellIs" dxfId="365" priority="365" operator="equal">
      <formula>"ОТ"</formula>
    </cfRule>
  </conditionalFormatting>
  <conditionalFormatting sqref="AE36:AE38">
    <cfRule type="cellIs" dxfId="364" priority="364" operator="equal">
      <formula>"В"</formula>
    </cfRule>
  </conditionalFormatting>
  <conditionalFormatting sqref="AE36:AE38">
    <cfRule type="cellIs" dxfId="363" priority="363" operator="equal">
      <formula>"ОТ"</formula>
    </cfRule>
  </conditionalFormatting>
  <conditionalFormatting sqref="AD36:AD38">
    <cfRule type="cellIs" dxfId="362" priority="362" operator="equal">
      <formula>"В"</formula>
    </cfRule>
  </conditionalFormatting>
  <conditionalFormatting sqref="AD36:AD38">
    <cfRule type="cellIs" dxfId="361" priority="361" operator="equal">
      <formula>"ОТ"</formula>
    </cfRule>
  </conditionalFormatting>
  <conditionalFormatting sqref="AA39:AB41">
    <cfRule type="cellIs" dxfId="360" priority="360" operator="equal">
      <formula>"В"</formula>
    </cfRule>
  </conditionalFormatting>
  <conditionalFormatting sqref="AA39:AB41">
    <cfRule type="cellIs" dxfId="359" priority="359" operator="equal">
      <formula>"ОТ"</formula>
    </cfRule>
  </conditionalFormatting>
  <conditionalFormatting sqref="AA39:AA41">
    <cfRule type="cellIs" dxfId="358" priority="358" operator="equal">
      <formula>"В"</formula>
    </cfRule>
  </conditionalFormatting>
  <conditionalFormatting sqref="AA39:AA41">
    <cfRule type="cellIs" dxfId="357" priority="357" operator="equal">
      <formula>"ОТ"</formula>
    </cfRule>
  </conditionalFormatting>
  <conditionalFormatting sqref="AB39:AB41">
    <cfRule type="cellIs" dxfId="356" priority="356" operator="equal">
      <formula>"В"</formula>
    </cfRule>
  </conditionalFormatting>
  <conditionalFormatting sqref="AB39:AB41">
    <cfRule type="cellIs" dxfId="355" priority="355" operator="equal">
      <formula>"ОТ"</formula>
    </cfRule>
  </conditionalFormatting>
  <conditionalFormatting sqref="AA39:AA41">
    <cfRule type="cellIs" dxfId="354" priority="354" operator="equal">
      <formula>"В"</formula>
    </cfRule>
  </conditionalFormatting>
  <conditionalFormatting sqref="AA39:AA41">
    <cfRule type="cellIs" dxfId="353" priority="353" operator="equal">
      <formula>"ОТ"</formula>
    </cfRule>
  </conditionalFormatting>
  <conditionalFormatting sqref="T39:U41">
    <cfRule type="cellIs" dxfId="352" priority="352" operator="equal">
      <formula>"В"</formula>
    </cfRule>
  </conditionalFormatting>
  <conditionalFormatting sqref="T39:U41">
    <cfRule type="cellIs" dxfId="351" priority="351" operator="equal">
      <formula>"ОТ"</formula>
    </cfRule>
  </conditionalFormatting>
  <conditionalFormatting sqref="T39:T41">
    <cfRule type="cellIs" dxfId="350" priority="350" operator="equal">
      <formula>"В"</formula>
    </cfRule>
  </conditionalFormatting>
  <conditionalFormatting sqref="T39:T41">
    <cfRule type="cellIs" dxfId="349" priority="349" operator="equal">
      <formula>"ОТ"</formula>
    </cfRule>
  </conditionalFormatting>
  <conditionalFormatting sqref="U39:U41">
    <cfRule type="cellIs" dxfId="348" priority="348" operator="equal">
      <formula>"В"</formula>
    </cfRule>
  </conditionalFormatting>
  <conditionalFormatting sqref="U39:U41">
    <cfRule type="cellIs" dxfId="347" priority="347" operator="equal">
      <formula>"ОТ"</formula>
    </cfRule>
  </conditionalFormatting>
  <conditionalFormatting sqref="T39:T41">
    <cfRule type="cellIs" dxfId="346" priority="346" operator="equal">
      <formula>"В"</formula>
    </cfRule>
  </conditionalFormatting>
  <conditionalFormatting sqref="T39:T41">
    <cfRule type="cellIs" dxfId="345" priority="345" operator="equal">
      <formula>"ОТ"</formula>
    </cfRule>
  </conditionalFormatting>
  <conditionalFormatting sqref="M39:N41">
    <cfRule type="cellIs" dxfId="344" priority="344" operator="equal">
      <formula>"В"</formula>
    </cfRule>
  </conditionalFormatting>
  <conditionalFormatting sqref="M39:N41">
    <cfRule type="cellIs" dxfId="343" priority="343" operator="equal">
      <formula>"ОТ"</formula>
    </cfRule>
  </conditionalFormatting>
  <conditionalFormatting sqref="M39:M41">
    <cfRule type="cellIs" dxfId="342" priority="342" operator="equal">
      <formula>"В"</formula>
    </cfRule>
  </conditionalFormatting>
  <conditionalFormatting sqref="M39:M41">
    <cfRule type="cellIs" dxfId="341" priority="341" operator="equal">
      <formula>"ОТ"</formula>
    </cfRule>
  </conditionalFormatting>
  <conditionalFormatting sqref="N39:N41">
    <cfRule type="cellIs" dxfId="340" priority="340" operator="equal">
      <formula>"В"</formula>
    </cfRule>
  </conditionalFormatting>
  <conditionalFormatting sqref="N39:N41">
    <cfRule type="cellIs" dxfId="339" priority="339" operator="equal">
      <formula>"ОТ"</formula>
    </cfRule>
  </conditionalFormatting>
  <conditionalFormatting sqref="M39:M41">
    <cfRule type="cellIs" dxfId="338" priority="338" operator="equal">
      <formula>"В"</formula>
    </cfRule>
  </conditionalFormatting>
  <conditionalFormatting sqref="M39:M41">
    <cfRule type="cellIs" dxfId="337" priority="337" operator="equal">
      <formula>"ОТ"</formula>
    </cfRule>
  </conditionalFormatting>
  <conditionalFormatting sqref="F39:G41">
    <cfRule type="cellIs" dxfId="336" priority="336" operator="equal">
      <formula>"В"</formula>
    </cfRule>
  </conditionalFormatting>
  <conditionalFormatting sqref="F39:G41">
    <cfRule type="cellIs" dxfId="335" priority="335" operator="equal">
      <formula>"ОТ"</formula>
    </cfRule>
  </conditionalFormatting>
  <conditionalFormatting sqref="F39:F41">
    <cfRule type="cellIs" dxfId="334" priority="334" operator="equal">
      <formula>"В"</formula>
    </cfRule>
  </conditionalFormatting>
  <conditionalFormatting sqref="F39:F41">
    <cfRule type="cellIs" dxfId="333" priority="333" operator="equal">
      <formula>"ОТ"</formula>
    </cfRule>
  </conditionalFormatting>
  <conditionalFormatting sqref="G39:G41">
    <cfRule type="cellIs" dxfId="332" priority="332" operator="equal">
      <formula>"В"</formula>
    </cfRule>
  </conditionalFormatting>
  <conditionalFormatting sqref="G39:G41">
    <cfRule type="cellIs" dxfId="331" priority="331" operator="equal">
      <formula>"ОТ"</formula>
    </cfRule>
  </conditionalFormatting>
  <conditionalFormatting sqref="F39:F41">
    <cfRule type="cellIs" dxfId="330" priority="330" operator="equal">
      <formula>"В"</formula>
    </cfRule>
  </conditionalFormatting>
  <conditionalFormatting sqref="F39:F41">
    <cfRule type="cellIs" dxfId="329" priority="329" operator="equal">
      <formula>"ОТ"</formula>
    </cfRule>
  </conditionalFormatting>
  <conditionalFormatting sqref="C42:D44">
    <cfRule type="cellIs" dxfId="328" priority="328" operator="equal">
      <formula>"В"</formula>
    </cfRule>
  </conditionalFormatting>
  <conditionalFormatting sqref="C42:D44">
    <cfRule type="cellIs" dxfId="327" priority="327" operator="equal">
      <formula>"ОТ"</formula>
    </cfRule>
  </conditionalFormatting>
  <conditionalFormatting sqref="C42:C44">
    <cfRule type="cellIs" dxfId="326" priority="326" operator="equal">
      <formula>"В"</formula>
    </cfRule>
  </conditionalFormatting>
  <conditionalFormatting sqref="C42:C44">
    <cfRule type="cellIs" dxfId="325" priority="325" operator="equal">
      <formula>"ОТ"</formula>
    </cfRule>
  </conditionalFormatting>
  <conditionalFormatting sqref="D42:D44">
    <cfRule type="cellIs" dxfId="324" priority="324" operator="equal">
      <formula>"В"</formula>
    </cfRule>
  </conditionalFormatting>
  <conditionalFormatting sqref="D42:D44">
    <cfRule type="cellIs" dxfId="323" priority="323" operator="equal">
      <formula>"ОТ"</formula>
    </cfRule>
  </conditionalFormatting>
  <conditionalFormatting sqref="C42:C44">
    <cfRule type="cellIs" dxfId="322" priority="322" operator="equal">
      <formula>"В"</formula>
    </cfRule>
  </conditionalFormatting>
  <conditionalFormatting sqref="C42:C44">
    <cfRule type="cellIs" dxfId="321" priority="321" operator="equal">
      <formula>"ОТ"</formula>
    </cfRule>
  </conditionalFormatting>
  <conditionalFormatting sqref="J42:K44">
    <cfRule type="cellIs" dxfId="320" priority="320" operator="equal">
      <formula>"В"</formula>
    </cfRule>
  </conditionalFormatting>
  <conditionalFormatting sqref="J42:K44">
    <cfRule type="cellIs" dxfId="319" priority="319" operator="equal">
      <formula>"ОТ"</formula>
    </cfRule>
  </conditionalFormatting>
  <conditionalFormatting sqref="J42:J44">
    <cfRule type="cellIs" dxfId="318" priority="318" operator="equal">
      <formula>"В"</formula>
    </cfRule>
  </conditionalFormatting>
  <conditionalFormatting sqref="J42:J44">
    <cfRule type="cellIs" dxfId="317" priority="317" operator="equal">
      <formula>"ОТ"</formula>
    </cfRule>
  </conditionalFormatting>
  <conditionalFormatting sqref="K42:K44">
    <cfRule type="cellIs" dxfId="316" priority="316" operator="equal">
      <formula>"В"</formula>
    </cfRule>
  </conditionalFormatting>
  <conditionalFormatting sqref="K42:K44">
    <cfRule type="cellIs" dxfId="315" priority="315" operator="equal">
      <formula>"ОТ"</formula>
    </cfRule>
  </conditionalFormatting>
  <conditionalFormatting sqref="J42:J44">
    <cfRule type="cellIs" dxfId="314" priority="314" operator="equal">
      <formula>"В"</formula>
    </cfRule>
  </conditionalFormatting>
  <conditionalFormatting sqref="J42:J44">
    <cfRule type="cellIs" dxfId="313" priority="313" operator="equal">
      <formula>"ОТ"</formula>
    </cfRule>
  </conditionalFormatting>
  <conditionalFormatting sqref="Q42:R44">
    <cfRule type="cellIs" dxfId="312" priority="312" operator="equal">
      <formula>"В"</formula>
    </cfRule>
  </conditionalFormatting>
  <conditionalFormatting sqref="Q42:R44">
    <cfRule type="cellIs" dxfId="311" priority="311" operator="equal">
      <formula>"ОТ"</formula>
    </cfRule>
  </conditionalFormatting>
  <conditionalFormatting sqref="Q42:Q44">
    <cfRule type="cellIs" dxfId="310" priority="310" operator="equal">
      <formula>"В"</formula>
    </cfRule>
  </conditionalFormatting>
  <conditionalFormatting sqref="Q42:Q44">
    <cfRule type="cellIs" dxfId="309" priority="309" operator="equal">
      <formula>"ОТ"</formula>
    </cfRule>
  </conditionalFormatting>
  <conditionalFormatting sqref="R42:R44">
    <cfRule type="cellIs" dxfId="308" priority="308" operator="equal">
      <formula>"В"</formula>
    </cfRule>
  </conditionalFormatting>
  <conditionalFormatting sqref="R42:R44">
    <cfRule type="cellIs" dxfId="307" priority="307" operator="equal">
      <formula>"ОТ"</formula>
    </cfRule>
  </conditionalFormatting>
  <conditionalFormatting sqref="Q42:Q44">
    <cfRule type="cellIs" dxfId="306" priority="306" operator="equal">
      <formula>"В"</formula>
    </cfRule>
  </conditionalFormatting>
  <conditionalFormatting sqref="Q42:Q44">
    <cfRule type="cellIs" dxfId="305" priority="305" operator="equal">
      <formula>"ОТ"</formula>
    </cfRule>
  </conditionalFormatting>
  <conditionalFormatting sqref="X42:Y44">
    <cfRule type="cellIs" dxfId="304" priority="304" operator="equal">
      <formula>"В"</formula>
    </cfRule>
  </conditionalFormatting>
  <conditionalFormatting sqref="X42:Y44">
    <cfRule type="cellIs" dxfId="303" priority="303" operator="equal">
      <formula>"ОТ"</formula>
    </cfRule>
  </conditionalFormatting>
  <conditionalFormatting sqref="X42:X44">
    <cfRule type="cellIs" dxfId="302" priority="302" operator="equal">
      <formula>"В"</formula>
    </cfRule>
  </conditionalFormatting>
  <conditionalFormatting sqref="X42:X44">
    <cfRule type="cellIs" dxfId="301" priority="301" operator="equal">
      <formula>"ОТ"</formula>
    </cfRule>
  </conditionalFormatting>
  <conditionalFormatting sqref="Y42:Y44">
    <cfRule type="cellIs" dxfId="300" priority="300" operator="equal">
      <formula>"В"</formula>
    </cfRule>
  </conditionalFormatting>
  <conditionalFormatting sqref="Y42:Y44">
    <cfRule type="cellIs" dxfId="299" priority="299" operator="equal">
      <formula>"ОТ"</formula>
    </cfRule>
  </conditionalFormatting>
  <conditionalFormatting sqref="X42:X44">
    <cfRule type="cellIs" dxfId="298" priority="298" operator="equal">
      <formula>"В"</formula>
    </cfRule>
  </conditionalFormatting>
  <conditionalFormatting sqref="X42:X44">
    <cfRule type="cellIs" dxfId="297" priority="297" operator="equal">
      <formula>"ОТ"</formula>
    </cfRule>
  </conditionalFormatting>
  <conditionalFormatting sqref="AE42:AE44">
    <cfRule type="cellIs" dxfId="296" priority="296" operator="equal">
      <formula>"В"</formula>
    </cfRule>
  </conditionalFormatting>
  <conditionalFormatting sqref="AE42:AE44">
    <cfRule type="cellIs" dxfId="295" priority="295" operator="equal">
      <formula>"ОТ"</formula>
    </cfRule>
  </conditionalFormatting>
  <conditionalFormatting sqref="AE42:AE44">
    <cfRule type="cellIs" dxfId="294" priority="294" operator="equal">
      <formula>"В"</formula>
    </cfRule>
  </conditionalFormatting>
  <conditionalFormatting sqref="AE42:AE44">
    <cfRule type="cellIs" dxfId="293" priority="293" operator="equal">
      <formula>"ОТ"</formula>
    </cfRule>
  </conditionalFormatting>
  <conditionalFormatting sqref="AE42:AE44">
    <cfRule type="cellIs" dxfId="292" priority="292" operator="equal">
      <formula>"В"</formula>
    </cfRule>
  </conditionalFormatting>
  <conditionalFormatting sqref="AE42:AE44">
    <cfRule type="cellIs" dxfId="291" priority="291" operator="equal">
      <formula>"ОТ"</formula>
    </cfRule>
  </conditionalFormatting>
  <conditionalFormatting sqref="B46:B48">
    <cfRule type="cellIs" dxfId="290" priority="290" operator="equal">
      <formula>"В"</formula>
    </cfRule>
  </conditionalFormatting>
  <conditionalFormatting sqref="B46:B48">
    <cfRule type="cellIs" dxfId="289" priority="289" operator="equal">
      <formula>"ОТ"</formula>
    </cfRule>
  </conditionalFormatting>
  <conditionalFormatting sqref="B46:B48">
    <cfRule type="cellIs" dxfId="288" priority="288" operator="equal">
      <formula>"В"</formula>
    </cfRule>
  </conditionalFormatting>
  <conditionalFormatting sqref="B46:B48">
    <cfRule type="cellIs" dxfId="287" priority="287" operator="equal">
      <formula>"ОТ"</formula>
    </cfRule>
  </conditionalFormatting>
  <conditionalFormatting sqref="B46:B48">
    <cfRule type="cellIs" dxfId="286" priority="286" operator="equal">
      <formula>"В"</formula>
    </cfRule>
  </conditionalFormatting>
  <conditionalFormatting sqref="B46:B48">
    <cfRule type="cellIs" dxfId="285" priority="285" operator="equal">
      <formula>"ОТ"</formula>
    </cfRule>
  </conditionalFormatting>
  <conditionalFormatting sqref="B46:B48">
    <cfRule type="cellIs" dxfId="284" priority="284" operator="equal">
      <formula>"В"</formula>
    </cfRule>
  </conditionalFormatting>
  <conditionalFormatting sqref="B46:B48">
    <cfRule type="cellIs" dxfId="283" priority="283" operator="equal">
      <formula>"ОТ"</formula>
    </cfRule>
  </conditionalFormatting>
  <conditionalFormatting sqref="H46:I48">
    <cfRule type="cellIs" dxfId="282" priority="282" operator="equal">
      <formula>"В"</formula>
    </cfRule>
  </conditionalFormatting>
  <conditionalFormatting sqref="H46:I48">
    <cfRule type="cellIs" dxfId="281" priority="281" operator="equal">
      <formula>"ОТ"</formula>
    </cfRule>
  </conditionalFormatting>
  <conditionalFormatting sqref="H46:I48">
    <cfRule type="cellIs" dxfId="280" priority="280" operator="equal">
      <formula>"В"</formula>
    </cfRule>
  </conditionalFormatting>
  <conditionalFormatting sqref="H46:I48">
    <cfRule type="cellIs" dxfId="279" priority="279" operator="equal">
      <formula>"ОТ"</formula>
    </cfRule>
  </conditionalFormatting>
  <conditionalFormatting sqref="H46:I48">
    <cfRule type="cellIs" dxfId="278" priority="278" operator="equal">
      <formula>"В"</formula>
    </cfRule>
  </conditionalFormatting>
  <conditionalFormatting sqref="H46:I48">
    <cfRule type="cellIs" dxfId="277" priority="277" operator="equal">
      <formula>"ОТ"</formula>
    </cfRule>
  </conditionalFormatting>
  <conditionalFormatting sqref="H46:I48">
    <cfRule type="cellIs" dxfId="276" priority="276" operator="equal">
      <formula>"В"</formula>
    </cfRule>
  </conditionalFormatting>
  <conditionalFormatting sqref="H46:I48">
    <cfRule type="cellIs" dxfId="275" priority="275" operator="equal">
      <formula>"ОТ"</formula>
    </cfRule>
  </conditionalFormatting>
  <conditionalFormatting sqref="O46:P48">
    <cfRule type="cellIs" dxfId="274" priority="274" operator="equal">
      <formula>"В"</formula>
    </cfRule>
  </conditionalFormatting>
  <conditionalFormatting sqref="O46:P48">
    <cfRule type="cellIs" dxfId="273" priority="273" operator="equal">
      <formula>"ОТ"</formula>
    </cfRule>
  </conditionalFormatting>
  <conditionalFormatting sqref="O46:P48">
    <cfRule type="cellIs" dxfId="272" priority="272" operator="equal">
      <formula>"В"</formula>
    </cfRule>
  </conditionalFormatting>
  <conditionalFormatting sqref="O46:P48">
    <cfRule type="cellIs" dxfId="271" priority="271" operator="equal">
      <formula>"ОТ"</formula>
    </cfRule>
  </conditionalFormatting>
  <conditionalFormatting sqref="O46:P48">
    <cfRule type="cellIs" dxfId="270" priority="270" operator="equal">
      <formula>"В"</formula>
    </cfRule>
  </conditionalFormatting>
  <conditionalFormatting sqref="O46:P48">
    <cfRule type="cellIs" dxfId="269" priority="269" operator="equal">
      <formula>"ОТ"</formula>
    </cfRule>
  </conditionalFormatting>
  <conditionalFormatting sqref="O46:P48">
    <cfRule type="cellIs" dxfId="268" priority="268" operator="equal">
      <formula>"В"</formula>
    </cfRule>
  </conditionalFormatting>
  <conditionalFormatting sqref="O46:P48">
    <cfRule type="cellIs" dxfId="267" priority="267" operator="equal">
      <formula>"ОТ"</formula>
    </cfRule>
  </conditionalFormatting>
  <conditionalFormatting sqref="V46:W48">
    <cfRule type="cellIs" dxfId="266" priority="266" operator="equal">
      <formula>"В"</formula>
    </cfRule>
  </conditionalFormatting>
  <conditionalFormatting sqref="V46:W48">
    <cfRule type="cellIs" dxfId="265" priority="265" operator="equal">
      <formula>"ОТ"</formula>
    </cfRule>
  </conditionalFormatting>
  <conditionalFormatting sqref="V46:W48">
    <cfRule type="cellIs" dxfId="264" priority="264" operator="equal">
      <formula>"В"</formula>
    </cfRule>
  </conditionalFormatting>
  <conditionalFormatting sqref="V46:W48">
    <cfRule type="cellIs" dxfId="263" priority="263" operator="equal">
      <formula>"ОТ"</formula>
    </cfRule>
  </conditionalFormatting>
  <conditionalFormatting sqref="V46:W48">
    <cfRule type="cellIs" dxfId="262" priority="262" operator="equal">
      <formula>"В"</formula>
    </cfRule>
  </conditionalFormatting>
  <conditionalFormatting sqref="V46:W48">
    <cfRule type="cellIs" dxfId="261" priority="261" operator="equal">
      <formula>"ОТ"</formula>
    </cfRule>
  </conditionalFormatting>
  <conditionalFormatting sqref="V46:W48">
    <cfRule type="cellIs" dxfId="260" priority="260" operator="equal">
      <formula>"В"</formula>
    </cfRule>
  </conditionalFormatting>
  <conditionalFormatting sqref="V46:W48">
    <cfRule type="cellIs" dxfId="259" priority="259" operator="equal">
      <formula>"ОТ"</formula>
    </cfRule>
  </conditionalFormatting>
  <conditionalFormatting sqref="AC46:AD48">
    <cfRule type="cellIs" dxfId="258" priority="258" operator="equal">
      <formula>"В"</formula>
    </cfRule>
  </conditionalFormatting>
  <conditionalFormatting sqref="AC46:AD48">
    <cfRule type="cellIs" dxfId="257" priority="257" operator="equal">
      <formula>"ОТ"</formula>
    </cfRule>
  </conditionalFormatting>
  <conditionalFormatting sqref="AC46:AD48">
    <cfRule type="cellIs" dxfId="256" priority="256" operator="equal">
      <formula>"В"</formula>
    </cfRule>
  </conditionalFormatting>
  <conditionalFormatting sqref="AC46:AD48">
    <cfRule type="cellIs" dxfId="255" priority="255" operator="equal">
      <formula>"ОТ"</formula>
    </cfRule>
  </conditionalFormatting>
  <conditionalFormatting sqref="AC46:AD48">
    <cfRule type="cellIs" dxfId="254" priority="254" operator="equal">
      <formula>"В"</formula>
    </cfRule>
  </conditionalFormatting>
  <conditionalFormatting sqref="AC46:AD48">
    <cfRule type="cellIs" dxfId="253" priority="253" operator="equal">
      <formula>"ОТ"</formula>
    </cfRule>
  </conditionalFormatting>
  <conditionalFormatting sqref="AC46:AD48">
    <cfRule type="cellIs" dxfId="252" priority="252" operator="equal">
      <formula>"В"</formula>
    </cfRule>
  </conditionalFormatting>
  <conditionalFormatting sqref="AC46:AD48">
    <cfRule type="cellIs" dxfId="251" priority="251" operator="equal">
      <formula>"ОТ"</formula>
    </cfRule>
  </conditionalFormatting>
  <conditionalFormatting sqref="F49:F51">
    <cfRule type="cellIs" dxfId="250" priority="250" operator="equal">
      <formula>"В"</formula>
    </cfRule>
  </conditionalFormatting>
  <conditionalFormatting sqref="F49:F51">
    <cfRule type="cellIs" dxfId="249" priority="249" operator="equal">
      <formula>"ОТ"</formula>
    </cfRule>
  </conditionalFormatting>
  <conditionalFormatting sqref="F49:F51">
    <cfRule type="cellIs" dxfId="248" priority="248" operator="equal">
      <formula>"В"</formula>
    </cfRule>
  </conditionalFormatting>
  <conditionalFormatting sqref="F49:F51">
    <cfRule type="cellIs" dxfId="247" priority="247" operator="equal">
      <formula>"ОТ"</formula>
    </cfRule>
  </conditionalFormatting>
  <conditionalFormatting sqref="F49:F51">
    <cfRule type="cellIs" dxfId="246" priority="246" operator="equal">
      <formula>"В"</formula>
    </cfRule>
  </conditionalFormatting>
  <conditionalFormatting sqref="F49:F51">
    <cfRule type="cellIs" dxfId="245" priority="245" operator="equal">
      <formula>"ОТ"</formula>
    </cfRule>
  </conditionalFormatting>
  <conditionalFormatting sqref="F49:F51">
    <cfRule type="cellIs" dxfId="244" priority="244" operator="equal">
      <formula>"В"</formula>
    </cfRule>
  </conditionalFormatting>
  <conditionalFormatting sqref="F49:F51">
    <cfRule type="cellIs" dxfId="243" priority="243" operator="equal">
      <formula>"ОТ"</formula>
    </cfRule>
  </conditionalFormatting>
  <conditionalFormatting sqref="L49:L51">
    <cfRule type="cellIs" dxfId="242" priority="242" operator="equal">
      <formula>"В"</formula>
    </cfRule>
  </conditionalFormatting>
  <conditionalFormatting sqref="L49:L51">
    <cfRule type="cellIs" dxfId="241" priority="241" operator="equal">
      <formula>"ОТ"</formula>
    </cfRule>
  </conditionalFormatting>
  <conditionalFormatting sqref="L49:L51">
    <cfRule type="cellIs" dxfId="240" priority="240" operator="equal">
      <formula>"В"</formula>
    </cfRule>
  </conditionalFormatting>
  <conditionalFormatting sqref="L49:L51">
    <cfRule type="cellIs" dxfId="239" priority="239" operator="equal">
      <formula>"ОТ"</formula>
    </cfRule>
  </conditionalFormatting>
  <conditionalFormatting sqref="L49:L51">
    <cfRule type="cellIs" dxfId="238" priority="238" operator="equal">
      <formula>"В"</formula>
    </cfRule>
  </conditionalFormatting>
  <conditionalFormatting sqref="L49:L51">
    <cfRule type="cellIs" dxfId="237" priority="237" operator="equal">
      <formula>"ОТ"</formula>
    </cfRule>
  </conditionalFormatting>
  <conditionalFormatting sqref="L49:L51">
    <cfRule type="cellIs" dxfId="236" priority="236" operator="equal">
      <formula>"В"</formula>
    </cfRule>
  </conditionalFormatting>
  <conditionalFormatting sqref="L49:L51">
    <cfRule type="cellIs" dxfId="235" priority="235" operator="equal">
      <formula>"ОТ"</formula>
    </cfRule>
  </conditionalFormatting>
  <conditionalFormatting sqref="M49:M51">
    <cfRule type="cellIs" dxfId="234" priority="234" operator="equal">
      <formula>"В"</formula>
    </cfRule>
  </conditionalFormatting>
  <conditionalFormatting sqref="M49:M51">
    <cfRule type="cellIs" dxfId="233" priority="233" operator="equal">
      <formula>"ОТ"</formula>
    </cfRule>
  </conditionalFormatting>
  <conditionalFormatting sqref="M49:M51">
    <cfRule type="cellIs" dxfId="232" priority="232" operator="equal">
      <formula>"В"</formula>
    </cfRule>
  </conditionalFormatting>
  <conditionalFormatting sqref="M49:M51">
    <cfRule type="cellIs" dxfId="231" priority="231" operator="equal">
      <formula>"ОТ"</formula>
    </cfRule>
  </conditionalFormatting>
  <conditionalFormatting sqref="M49:M51">
    <cfRule type="cellIs" dxfId="230" priority="230" operator="equal">
      <formula>"В"</formula>
    </cfRule>
  </conditionalFormatting>
  <conditionalFormatting sqref="M49:M51">
    <cfRule type="cellIs" dxfId="229" priority="229" operator="equal">
      <formula>"ОТ"</formula>
    </cfRule>
  </conditionalFormatting>
  <conditionalFormatting sqref="M49:M51">
    <cfRule type="cellIs" dxfId="228" priority="228" operator="equal">
      <formula>"В"</formula>
    </cfRule>
  </conditionalFormatting>
  <conditionalFormatting sqref="M49:M51">
    <cfRule type="cellIs" dxfId="227" priority="227" operator="equal">
      <formula>"ОТ"</formula>
    </cfRule>
  </conditionalFormatting>
  <conditionalFormatting sqref="S49:T51">
    <cfRule type="cellIs" dxfId="226" priority="226" operator="equal">
      <formula>"В"</formula>
    </cfRule>
  </conditionalFormatting>
  <conditionalFormatting sqref="S49:T51">
    <cfRule type="cellIs" dxfId="225" priority="225" operator="equal">
      <formula>"ОТ"</formula>
    </cfRule>
  </conditionalFormatting>
  <conditionalFormatting sqref="S49:T51">
    <cfRule type="cellIs" dxfId="224" priority="224" operator="equal">
      <formula>"В"</formula>
    </cfRule>
  </conditionalFormatting>
  <conditionalFormatting sqref="S49:T51">
    <cfRule type="cellIs" dxfId="223" priority="223" operator="equal">
      <formula>"ОТ"</formula>
    </cfRule>
  </conditionalFormatting>
  <conditionalFormatting sqref="S49:T51">
    <cfRule type="cellIs" dxfId="222" priority="222" operator="equal">
      <formula>"В"</formula>
    </cfRule>
  </conditionalFormatting>
  <conditionalFormatting sqref="S49:T51">
    <cfRule type="cellIs" dxfId="221" priority="221" operator="equal">
      <formula>"ОТ"</formula>
    </cfRule>
  </conditionalFormatting>
  <conditionalFormatting sqref="S49:T51">
    <cfRule type="cellIs" dxfId="220" priority="220" operator="equal">
      <formula>"В"</formula>
    </cfRule>
  </conditionalFormatting>
  <conditionalFormatting sqref="S49:T51">
    <cfRule type="cellIs" dxfId="219" priority="219" operator="equal">
      <formula>"ОТ"</formula>
    </cfRule>
  </conditionalFormatting>
  <conditionalFormatting sqref="Z49:AA51">
    <cfRule type="cellIs" dxfId="218" priority="218" operator="equal">
      <formula>"В"</formula>
    </cfRule>
  </conditionalFormatting>
  <conditionalFormatting sqref="Z49:AA51">
    <cfRule type="cellIs" dxfId="217" priority="217" operator="equal">
      <formula>"ОТ"</formula>
    </cfRule>
  </conditionalFormatting>
  <conditionalFormatting sqref="Z49:AA51">
    <cfRule type="cellIs" dxfId="216" priority="216" operator="equal">
      <formula>"В"</formula>
    </cfRule>
  </conditionalFormatting>
  <conditionalFormatting sqref="Z49:AA51">
    <cfRule type="cellIs" dxfId="215" priority="215" operator="equal">
      <formula>"ОТ"</formula>
    </cfRule>
  </conditionalFormatting>
  <conditionalFormatting sqref="Z49:AA51">
    <cfRule type="cellIs" dxfId="214" priority="214" operator="equal">
      <formula>"В"</formula>
    </cfRule>
  </conditionalFormatting>
  <conditionalFormatting sqref="Z49:AA51">
    <cfRule type="cellIs" dxfId="213" priority="213" operator="equal">
      <formula>"ОТ"</formula>
    </cfRule>
  </conditionalFormatting>
  <conditionalFormatting sqref="Z49:AA51">
    <cfRule type="cellIs" dxfId="212" priority="212" operator="equal">
      <formula>"В"</formula>
    </cfRule>
  </conditionalFormatting>
  <conditionalFormatting sqref="Z49:AA51">
    <cfRule type="cellIs" dxfId="211" priority="211" operator="equal">
      <formula>"ОТ"</formula>
    </cfRule>
  </conditionalFormatting>
  <conditionalFormatting sqref="C52:D54">
    <cfRule type="cellIs" dxfId="210" priority="210" operator="equal">
      <formula>"В"</formula>
    </cfRule>
  </conditionalFormatting>
  <conditionalFormatting sqref="C52:D54">
    <cfRule type="cellIs" dxfId="209" priority="209" operator="equal">
      <formula>"ОТ"</formula>
    </cfRule>
  </conditionalFormatting>
  <conditionalFormatting sqref="C52:D54">
    <cfRule type="cellIs" dxfId="208" priority="208" operator="equal">
      <formula>"В"</formula>
    </cfRule>
  </conditionalFormatting>
  <conditionalFormatting sqref="C52:D54">
    <cfRule type="cellIs" dxfId="207" priority="207" operator="equal">
      <formula>"ОТ"</formula>
    </cfRule>
  </conditionalFormatting>
  <conditionalFormatting sqref="C52:D54">
    <cfRule type="cellIs" dxfId="206" priority="206" operator="equal">
      <formula>"В"</formula>
    </cfRule>
  </conditionalFormatting>
  <conditionalFormatting sqref="C52:D54">
    <cfRule type="cellIs" dxfId="205" priority="205" operator="equal">
      <formula>"ОТ"</formula>
    </cfRule>
  </conditionalFormatting>
  <conditionalFormatting sqref="C52:D54">
    <cfRule type="cellIs" dxfId="204" priority="204" operator="equal">
      <formula>"В"</formula>
    </cfRule>
  </conditionalFormatting>
  <conditionalFormatting sqref="C52:D54">
    <cfRule type="cellIs" dxfId="203" priority="203" operator="equal">
      <formula>"ОТ"</formula>
    </cfRule>
  </conditionalFormatting>
  <conditionalFormatting sqref="J52:K54">
    <cfRule type="cellIs" dxfId="202" priority="202" operator="equal">
      <formula>"В"</formula>
    </cfRule>
  </conditionalFormatting>
  <conditionalFormatting sqref="J52:K54">
    <cfRule type="cellIs" dxfId="201" priority="201" operator="equal">
      <formula>"ОТ"</formula>
    </cfRule>
  </conditionalFormatting>
  <conditionalFormatting sqref="J52:K54">
    <cfRule type="cellIs" dxfId="200" priority="200" operator="equal">
      <formula>"В"</formula>
    </cfRule>
  </conditionalFormatting>
  <conditionalFormatting sqref="J52:K54">
    <cfRule type="cellIs" dxfId="199" priority="199" operator="equal">
      <formula>"ОТ"</formula>
    </cfRule>
  </conditionalFormatting>
  <conditionalFormatting sqref="J52:K54">
    <cfRule type="cellIs" dxfId="198" priority="198" operator="equal">
      <formula>"В"</formula>
    </cfRule>
  </conditionalFormatting>
  <conditionalFormatting sqref="J52:K54">
    <cfRule type="cellIs" dxfId="197" priority="197" operator="equal">
      <formula>"ОТ"</formula>
    </cfRule>
  </conditionalFormatting>
  <conditionalFormatting sqref="J52:K54">
    <cfRule type="cellIs" dxfId="196" priority="196" operator="equal">
      <formula>"В"</formula>
    </cfRule>
  </conditionalFormatting>
  <conditionalFormatting sqref="J52:K54">
    <cfRule type="cellIs" dxfId="195" priority="195" operator="equal">
      <formula>"ОТ"</formula>
    </cfRule>
  </conditionalFormatting>
  <conditionalFormatting sqref="Q52:R54">
    <cfRule type="cellIs" dxfId="194" priority="194" operator="equal">
      <formula>"В"</formula>
    </cfRule>
  </conditionalFormatting>
  <conditionalFormatting sqref="Q52:R54">
    <cfRule type="cellIs" dxfId="193" priority="193" operator="equal">
      <formula>"ОТ"</formula>
    </cfRule>
  </conditionalFormatting>
  <conditionalFormatting sqref="Q52:R54">
    <cfRule type="cellIs" dxfId="192" priority="192" operator="equal">
      <formula>"В"</formula>
    </cfRule>
  </conditionalFormatting>
  <conditionalFormatting sqref="Q52:R54">
    <cfRule type="cellIs" dxfId="191" priority="191" operator="equal">
      <formula>"ОТ"</formula>
    </cfRule>
  </conditionalFormatting>
  <conditionalFormatting sqref="Q52:R54">
    <cfRule type="cellIs" dxfId="190" priority="190" operator="equal">
      <formula>"В"</formula>
    </cfRule>
  </conditionalFormatting>
  <conditionalFormatting sqref="Q52:R54">
    <cfRule type="cellIs" dxfId="189" priority="189" operator="equal">
      <formula>"ОТ"</formula>
    </cfRule>
  </conditionalFormatting>
  <conditionalFormatting sqref="Q52:R54">
    <cfRule type="cellIs" dxfId="188" priority="188" operator="equal">
      <formula>"В"</formula>
    </cfRule>
  </conditionalFormatting>
  <conditionalFormatting sqref="Q52:R54">
    <cfRule type="cellIs" dxfId="187" priority="187" operator="equal">
      <formula>"ОТ"</formula>
    </cfRule>
  </conditionalFormatting>
  <conditionalFormatting sqref="X52:Y54">
    <cfRule type="cellIs" dxfId="186" priority="186" operator="equal">
      <formula>"В"</formula>
    </cfRule>
  </conditionalFormatting>
  <conditionalFormatting sqref="X52:Y54">
    <cfRule type="cellIs" dxfId="185" priority="185" operator="equal">
      <formula>"ОТ"</formula>
    </cfRule>
  </conditionalFormatting>
  <conditionalFormatting sqref="X52:Y54">
    <cfRule type="cellIs" dxfId="184" priority="184" operator="equal">
      <formula>"В"</formula>
    </cfRule>
  </conditionalFormatting>
  <conditionalFormatting sqref="X52:Y54">
    <cfRule type="cellIs" dxfId="183" priority="183" operator="equal">
      <formula>"ОТ"</formula>
    </cfRule>
  </conditionalFormatting>
  <conditionalFormatting sqref="X52:Y54">
    <cfRule type="cellIs" dxfId="182" priority="182" operator="equal">
      <formula>"В"</formula>
    </cfRule>
  </conditionalFormatting>
  <conditionalFormatting sqref="X52:Y54">
    <cfRule type="cellIs" dxfId="181" priority="181" operator="equal">
      <formula>"ОТ"</formula>
    </cfRule>
  </conditionalFormatting>
  <conditionalFormatting sqref="X52:Y54">
    <cfRule type="cellIs" dxfId="180" priority="180" operator="equal">
      <formula>"В"</formula>
    </cfRule>
  </conditionalFormatting>
  <conditionalFormatting sqref="X52:Y54">
    <cfRule type="cellIs" dxfId="179" priority="179" operator="equal">
      <formula>"ОТ"</formula>
    </cfRule>
  </conditionalFormatting>
  <conditionalFormatting sqref="AE52:AF54">
    <cfRule type="cellIs" dxfId="178" priority="178" operator="equal">
      <formula>"В"</formula>
    </cfRule>
  </conditionalFormatting>
  <conditionalFormatting sqref="AE52:AF54">
    <cfRule type="cellIs" dxfId="177" priority="177" operator="equal">
      <formula>"ОТ"</formula>
    </cfRule>
  </conditionalFormatting>
  <conditionalFormatting sqref="AE52:AF54">
    <cfRule type="cellIs" dxfId="176" priority="176" operator="equal">
      <formula>"В"</formula>
    </cfRule>
  </conditionalFormatting>
  <conditionalFormatting sqref="AE52:AF54">
    <cfRule type="cellIs" dxfId="175" priority="175" operator="equal">
      <formula>"ОТ"</formula>
    </cfRule>
  </conditionalFormatting>
  <conditionalFormatting sqref="AE52:AF54">
    <cfRule type="cellIs" dxfId="174" priority="174" operator="equal">
      <formula>"В"</formula>
    </cfRule>
  </conditionalFormatting>
  <conditionalFormatting sqref="AE52:AF54">
    <cfRule type="cellIs" dxfId="173" priority="173" operator="equal">
      <formula>"ОТ"</formula>
    </cfRule>
  </conditionalFormatting>
  <conditionalFormatting sqref="AE52:AF54">
    <cfRule type="cellIs" dxfId="172" priority="172" operator="equal">
      <formula>"В"</formula>
    </cfRule>
  </conditionalFormatting>
  <conditionalFormatting sqref="AE52:AF54">
    <cfRule type="cellIs" dxfId="171" priority="171" operator="equal">
      <formula>"ОТ"</formula>
    </cfRule>
  </conditionalFormatting>
  <conditionalFormatting sqref="B25:D27">
    <cfRule type="cellIs" dxfId="170" priority="170" operator="equal">
      <formula>"В"</formula>
    </cfRule>
  </conditionalFormatting>
  <conditionalFormatting sqref="B25:D27">
    <cfRule type="cellIs" dxfId="169" priority="169" operator="equal">
      <formula>"ОТ"</formula>
    </cfRule>
  </conditionalFormatting>
  <conditionalFormatting sqref="K25:K27">
    <cfRule type="cellIs" dxfId="168" priority="168" operator="equal">
      <formula>"В"</formula>
    </cfRule>
  </conditionalFormatting>
  <conditionalFormatting sqref="K25:K27">
    <cfRule type="cellIs" dxfId="167" priority="167" operator="equal">
      <formula>"ОТ"</formula>
    </cfRule>
  </conditionalFormatting>
  <conditionalFormatting sqref="P25:R27">
    <cfRule type="cellIs" dxfId="166" priority="166" operator="equal">
      <formula>"В"</formula>
    </cfRule>
  </conditionalFormatting>
  <conditionalFormatting sqref="P25:R27">
    <cfRule type="cellIs" dxfId="165" priority="165" operator="equal">
      <formula>"ОТ"</formula>
    </cfRule>
  </conditionalFormatting>
  <conditionalFormatting sqref="W25:Y27">
    <cfRule type="cellIs" dxfId="164" priority="164" operator="equal">
      <formula>"В"</formula>
    </cfRule>
  </conditionalFormatting>
  <conditionalFormatting sqref="W25:Y27">
    <cfRule type="cellIs" dxfId="163" priority="163" operator="equal">
      <formula>"ОТ"</formula>
    </cfRule>
  </conditionalFormatting>
  <conditionalFormatting sqref="C28:D30">
    <cfRule type="cellIs" dxfId="162" priority="162" operator="equal">
      <formula>"В"</formula>
    </cfRule>
  </conditionalFormatting>
  <conditionalFormatting sqref="C28:D30">
    <cfRule type="cellIs" dxfId="161" priority="161" operator="equal">
      <formula>"ОТ"</formula>
    </cfRule>
  </conditionalFormatting>
  <conditionalFormatting sqref="I28:I30">
    <cfRule type="cellIs" dxfId="160" priority="160" operator="equal">
      <formula>"В"</formula>
    </cfRule>
  </conditionalFormatting>
  <conditionalFormatting sqref="I28:I30">
    <cfRule type="cellIs" dxfId="159" priority="159" operator="equal">
      <formula>"ОТ"</formula>
    </cfRule>
  </conditionalFormatting>
  <conditionalFormatting sqref="G28:K30">
    <cfRule type="cellIs" dxfId="158" priority="158" operator="equal">
      <formula>"В"</formula>
    </cfRule>
  </conditionalFormatting>
  <conditionalFormatting sqref="G28:K30">
    <cfRule type="cellIs" dxfId="157" priority="157" operator="equal">
      <formula>"ОТ"</formula>
    </cfRule>
  </conditionalFormatting>
  <conditionalFormatting sqref="N28:P30">
    <cfRule type="cellIs" dxfId="156" priority="156" operator="equal">
      <formula>"В"</formula>
    </cfRule>
  </conditionalFormatting>
  <conditionalFormatting sqref="N28:P30">
    <cfRule type="cellIs" dxfId="155" priority="155" operator="equal">
      <formula>"ОТ"</formula>
    </cfRule>
  </conditionalFormatting>
  <conditionalFormatting sqref="U28:W30">
    <cfRule type="cellIs" dxfId="154" priority="154" operator="equal">
      <formula>"В"</formula>
    </cfRule>
  </conditionalFormatting>
  <conditionalFormatting sqref="U28:W30">
    <cfRule type="cellIs" dxfId="153" priority="153" operator="equal">
      <formula>"ОТ"</formula>
    </cfRule>
  </conditionalFormatting>
  <conditionalFormatting sqref="AB28:AD30">
    <cfRule type="cellIs" dxfId="152" priority="152" operator="equal">
      <formula>"В"</formula>
    </cfRule>
  </conditionalFormatting>
  <conditionalFormatting sqref="AB28:AD30">
    <cfRule type="cellIs" dxfId="151" priority="151" operator="equal">
      <formula>"ОТ"</formula>
    </cfRule>
  </conditionalFormatting>
  <conditionalFormatting sqref="K31:N33">
    <cfRule type="cellIs" dxfId="150" priority="150" operator="equal">
      <formula>"В"</formula>
    </cfRule>
  </conditionalFormatting>
  <conditionalFormatting sqref="K31:N33">
    <cfRule type="cellIs" dxfId="149" priority="149" operator="equal">
      <formula>"ОТ"</formula>
    </cfRule>
  </conditionalFormatting>
  <conditionalFormatting sqref="R31:T33">
    <cfRule type="cellIs" dxfId="148" priority="148" operator="equal">
      <formula>"В"</formula>
    </cfRule>
  </conditionalFormatting>
  <conditionalFormatting sqref="R31:T33">
    <cfRule type="cellIs" dxfId="147" priority="147" operator="equal">
      <formula>"ОТ"</formula>
    </cfRule>
  </conditionalFormatting>
  <conditionalFormatting sqref="Y31:AA33">
    <cfRule type="cellIs" dxfId="146" priority="146" operator="equal">
      <formula>"В"</formula>
    </cfRule>
  </conditionalFormatting>
  <conditionalFormatting sqref="Y31:AA33">
    <cfRule type="cellIs" dxfId="145" priority="145" operator="equal">
      <formula>"ОТ"</formula>
    </cfRule>
  </conditionalFormatting>
  <conditionalFormatting sqref="B36:D38">
    <cfRule type="cellIs" dxfId="144" priority="144" operator="equal">
      <formula>"В"</formula>
    </cfRule>
  </conditionalFormatting>
  <conditionalFormatting sqref="B36:D38">
    <cfRule type="cellIs" dxfId="143" priority="143" operator="equal">
      <formula>"ОТ"</formula>
    </cfRule>
  </conditionalFormatting>
  <conditionalFormatting sqref="I36:K38">
    <cfRule type="cellIs" dxfId="142" priority="142" operator="equal">
      <formula>"В"</formula>
    </cfRule>
  </conditionalFormatting>
  <conditionalFormatting sqref="I36:K38">
    <cfRule type="cellIs" dxfId="141" priority="141" operator="equal">
      <formula>"ОТ"</formula>
    </cfRule>
  </conditionalFormatting>
  <conditionalFormatting sqref="P36:R38">
    <cfRule type="cellIs" dxfId="140" priority="140" operator="equal">
      <formula>"В"</formula>
    </cfRule>
  </conditionalFormatting>
  <conditionalFormatting sqref="P36:R38">
    <cfRule type="cellIs" dxfId="139" priority="139" operator="equal">
      <formula>"ОТ"</formula>
    </cfRule>
  </conditionalFormatting>
  <conditionalFormatting sqref="W36:Y38">
    <cfRule type="cellIs" dxfId="138" priority="138" operator="equal">
      <formula>"В"</formula>
    </cfRule>
  </conditionalFormatting>
  <conditionalFormatting sqref="W36:Y38">
    <cfRule type="cellIs" dxfId="137" priority="137" operator="equal">
      <formula>"ОТ"</formula>
    </cfRule>
  </conditionalFormatting>
  <conditionalFormatting sqref="AF36:AF38">
    <cfRule type="cellIs" dxfId="136" priority="136" operator="equal">
      <formula>"В"</formula>
    </cfRule>
  </conditionalFormatting>
  <conditionalFormatting sqref="AF36:AF38">
    <cfRule type="cellIs" dxfId="135" priority="135" operator="equal">
      <formula>"ОТ"</formula>
    </cfRule>
  </conditionalFormatting>
  <conditionalFormatting sqref="H39:H41">
    <cfRule type="cellIs" dxfId="134" priority="134" operator="equal">
      <formula>"В"</formula>
    </cfRule>
  </conditionalFormatting>
  <conditionalFormatting sqref="H39:H41">
    <cfRule type="cellIs" dxfId="133" priority="133" operator="equal">
      <formula>"ОТ"</formula>
    </cfRule>
  </conditionalFormatting>
  <conditionalFormatting sqref="M39:O41">
    <cfRule type="cellIs" dxfId="132" priority="132" operator="equal">
      <formula>"В"</formula>
    </cfRule>
  </conditionalFormatting>
  <conditionalFormatting sqref="M39:O41">
    <cfRule type="cellIs" dxfId="131" priority="131" operator="equal">
      <formula>"ОТ"</formula>
    </cfRule>
  </conditionalFormatting>
  <conditionalFormatting sqref="T39:V41">
    <cfRule type="cellIs" dxfId="130" priority="130" operator="equal">
      <formula>"В"</formula>
    </cfRule>
  </conditionalFormatting>
  <conditionalFormatting sqref="T39:V41">
    <cfRule type="cellIs" dxfId="129" priority="129" operator="equal">
      <formula>"ОТ"</formula>
    </cfRule>
  </conditionalFormatting>
  <conditionalFormatting sqref="AA39:AC41">
    <cfRule type="cellIs" dxfId="128" priority="128" operator="equal">
      <formula>"В"</formula>
    </cfRule>
  </conditionalFormatting>
  <conditionalFormatting sqref="AA39:AC41">
    <cfRule type="cellIs" dxfId="127" priority="127" operator="equal">
      <formula>"ОТ"</formula>
    </cfRule>
  </conditionalFormatting>
  <conditionalFormatting sqref="E42:E44">
    <cfRule type="cellIs" dxfId="126" priority="126" operator="equal">
      <formula>"В"</formula>
    </cfRule>
  </conditionalFormatting>
  <conditionalFormatting sqref="E42:E44">
    <cfRule type="cellIs" dxfId="125" priority="125" operator="equal">
      <formula>"ОТ"</formula>
    </cfRule>
  </conditionalFormatting>
  <conditionalFormatting sqref="J42:L44">
    <cfRule type="cellIs" dxfId="124" priority="124" operator="equal">
      <formula>"В"</formula>
    </cfRule>
  </conditionalFormatting>
  <conditionalFormatting sqref="J42:L44">
    <cfRule type="cellIs" dxfId="123" priority="123" operator="equal">
      <formula>"ОТ"</formula>
    </cfRule>
  </conditionalFormatting>
  <conditionalFormatting sqref="Q42:S44">
    <cfRule type="cellIs" dxfId="122" priority="122" operator="equal">
      <formula>"В"</formula>
    </cfRule>
  </conditionalFormatting>
  <conditionalFormatting sqref="Q42:S44">
    <cfRule type="cellIs" dxfId="121" priority="121" operator="equal">
      <formula>"ОТ"</formula>
    </cfRule>
  </conditionalFormatting>
  <conditionalFormatting sqref="Z42:Z44">
    <cfRule type="cellIs" dxfId="120" priority="120" operator="equal">
      <formula>"В"</formula>
    </cfRule>
  </conditionalFormatting>
  <conditionalFormatting sqref="Z42:Z44">
    <cfRule type="cellIs" dxfId="119" priority="119" operator="equal">
      <formula>"ОТ"</formula>
    </cfRule>
  </conditionalFormatting>
  <conditionalFormatting sqref="C46:C48">
    <cfRule type="cellIs" dxfId="118" priority="118" operator="equal">
      <formula>"В"</formula>
    </cfRule>
  </conditionalFormatting>
  <conditionalFormatting sqref="C46:C48">
    <cfRule type="cellIs" dxfId="117" priority="117" operator="equal">
      <formula>"ОТ"</formula>
    </cfRule>
  </conditionalFormatting>
  <conditionalFormatting sqref="J46:J48">
    <cfRule type="cellIs" dxfId="116" priority="116" operator="equal">
      <formula>"В"</formula>
    </cfRule>
  </conditionalFormatting>
  <conditionalFormatting sqref="J46:J48">
    <cfRule type="cellIs" dxfId="115" priority="115" operator="equal">
      <formula>"ОТ"</formula>
    </cfRule>
  </conditionalFormatting>
  <conditionalFormatting sqref="O46:Q48">
    <cfRule type="cellIs" dxfId="114" priority="114" operator="equal">
      <formula>"В"</formula>
    </cfRule>
  </conditionalFormatting>
  <conditionalFormatting sqref="O46:Q48">
    <cfRule type="cellIs" dxfId="113" priority="113" operator="equal">
      <formula>"ОТ"</formula>
    </cfRule>
  </conditionalFormatting>
  <conditionalFormatting sqref="X46:X48">
    <cfRule type="cellIs" dxfId="112" priority="112" operator="equal">
      <formula>"В"</formula>
    </cfRule>
  </conditionalFormatting>
  <conditionalFormatting sqref="X46:X48">
    <cfRule type="cellIs" dxfId="111" priority="111" operator="equal">
      <formula>"ОТ"</formula>
    </cfRule>
  </conditionalFormatting>
  <conditionalFormatting sqref="AC46:AE48">
    <cfRule type="cellIs" dxfId="110" priority="110" operator="equal">
      <formula>"В"</formula>
    </cfRule>
  </conditionalFormatting>
  <conditionalFormatting sqref="AC46:AE48">
    <cfRule type="cellIs" dxfId="109" priority="109" operator="equal">
      <formula>"ОТ"</formula>
    </cfRule>
  </conditionalFormatting>
  <conditionalFormatting sqref="D49:D51">
    <cfRule type="cellIs" dxfId="108" priority="108" operator="equal">
      <formula>"В"</formula>
    </cfRule>
  </conditionalFormatting>
  <conditionalFormatting sqref="D49:D51">
    <cfRule type="cellIs" dxfId="107" priority="107" operator="equal">
      <formula>"ОТ"</formula>
    </cfRule>
  </conditionalFormatting>
  <conditionalFormatting sqref="G49:G51">
    <cfRule type="cellIs" dxfId="106" priority="106" operator="equal">
      <formula>"В"</formula>
    </cfRule>
  </conditionalFormatting>
  <conditionalFormatting sqref="G49:G51">
    <cfRule type="cellIs" dxfId="105" priority="105" operator="equal">
      <formula>"ОТ"</formula>
    </cfRule>
  </conditionalFormatting>
  <conditionalFormatting sqref="L49:N51">
    <cfRule type="cellIs" dxfId="104" priority="104" operator="equal">
      <formula>"В"</formula>
    </cfRule>
  </conditionalFormatting>
  <conditionalFormatting sqref="L49:N51">
    <cfRule type="cellIs" dxfId="103" priority="103" operator="equal">
      <formula>"ОТ"</formula>
    </cfRule>
  </conditionalFormatting>
  <conditionalFormatting sqref="U49:U51">
    <cfRule type="cellIs" dxfId="102" priority="102" operator="equal">
      <formula>"В"</formula>
    </cfRule>
  </conditionalFormatting>
  <conditionalFormatting sqref="U49:U51">
    <cfRule type="cellIs" dxfId="101" priority="101" operator="equal">
      <formula>"ОТ"</formula>
    </cfRule>
  </conditionalFormatting>
  <conditionalFormatting sqref="AB49:AB51">
    <cfRule type="cellIs" dxfId="100" priority="100" operator="equal">
      <formula>"В"</formula>
    </cfRule>
  </conditionalFormatting>
  <conditionalFormatting sqref="AB49:AB51">
    <cfRule type="cellIs" dxfId="99" priority="99" operator="equal">
      <formula>"ОТ"</formula>
    </cfRule>
  </conditionalFormatting>
  <conditionalFormatting sqref="E52:E54">
    <cfRule type="cellIs" dxfId="98" priority="98" operator="equal">
      <formula>"В"</formula>
    </cfRule>
  </conditionalFormatting>
  <conditionalFormatting sqref="E52:E54">
    <cfRule type="cellIs" dxfId="97" priority="97" operator="equal">
      <formula>"ОТ"</formula>
    </cfRule>
  </conditionalFormatting>
  <conditionalFormatting sqref="J52:L54">
    <cfRule type="cellIs" dxfId="96" priority="96" operator="equal">
      <formula>"В"</formula>
    </cfRule>
  </conditionalFormatting>
  <conditionalFormatting sqref="J52:L54">
    <cfRule type="cellIs" dxfId="95" priority="95" operator="equal">
      <formula>"ОТ"</formula>
    </cfRule>
  </conditionalFormatting>
  <conditionalFormatting sqref="Q52:S54">
    <cfRule type="cellIs" dxfId="94" priority="94" operator="equal">
      <formula>"В"</formula>
    </cfRule>
  </conditionalFormatting>
  <conditionalFormatting sqref="Q52:S54">
    <cfRule type="cellIs" dxfId="93" priority="93" operator="equal">
      <formula>"ОТ"</formula>
    </cfRule>
  </conditionalFormatting>
  <conditionalFormatting sqref="Z52:Z54">
    <cfRule type="cellIs" dxfId="92" priority="92" operator="equal">
      <formula>"В"</formula>
    </cfRule>
  </conditionalFormatting>
  <conditionalFormatting sqref="Z52:Z54">
    <cfRule type="cellIs" dxfId="91" priority="91" operator="equal">
      <formula>"ОТ"</formula>
    </cfRule>
  </conditionalFormatting>
  <conditionalFormatting sqref="D31:F33">
    <cfRule type="cellIs" dxfId="90" priority="90" operator="equal">
      <formula>"В"</formula>
    </cfRule>
  </conditionalFormatting>
  <conditionalFormatting sqref="D31:F33">
    <cfRule type="cellIs" dxfId="89" priority="89" operator="equal">
      <formula>"ОТ"</formula>
    </cfRule>
  </conditionalFormatting>
  <conditionalFormatting sqref="H22">
    <cfRule type="cellIs" dxfId="88" priority="88" operator="equal">
      <formula>"В"</formula>
    </cfRule>
  </conditionalFormatting>
  <conditionalFormatting sqref="H22">
    <cfRule type="cellIs" dxfId="87" priority="87" operator="equal">
      <formula>"ОТ"</formula>
    </cfRule>
  </conditionalFormatting>
  <conditionalFormatting sqref="H21:H23">
    <cfRule type="cellIs" dxfId="86" priority="86" operator="equal">
      <formula>"В"</formula>
    </cfRule>
  </conditionalFormatting>
  <conditionalFormatting sqref="H21:H23">
    <cfRule type="cellIs" dxfId="85" priority="85" operator="equal">
      <formula>"ОТ"</formula>
    </cfRule>
  </conditionalFormatting>
  <conditionalFormatting sqref="AB15">
    <cfRule type="cellIs" dxfId="84" priority="84" operator="equal">
      <formula>"В"</formula>
    </cfRule>
  </conditionalFormatting>
  <conditionalFormatting sqref="AB15">
    <cfRule type="cellIs" dxfId="83" priority="83" operator="equal">
      <formula>"ОТ"</formula>
    </cfRule>
  </conditionalFormatting>
  <conditionalFormatting sqref="AB15">
    <cfRule type="cellIs" dxfId="82" priority="82" operator="equal">
      <formula>"В"</formula>
    </cfRule>
  </conditionalFormatting>
  <conditionalFormatting sqref="AB15">
    <cfRule type="cellIs" dxfId="81" priority="81" operator="equal">
      <formula>"ОТ"</formula>
    </cfRule>
  </conditionalFormatting>
  <conditionalFormatting sqref="AD15">
    <cfRule type="cellIs" dxfId="80" priority="80" operator="equal">
      <formula>"В"</formula>
    </cfRule>
  </conditionalFormatting>
  <conditionalFormatting sqref="AD15">
    <cfRule type="cellIs" dxfId="79" priority="79" operator="equal">
      <formula>"ОТ"</formula>
    </cfRule>
  </conditionalFormatting>
  <conditionalFormatting sqref="AD16:AD17">
    <cfRule type="cellIs" dxfId="78" priority="78" operator="equal">
      <formula>"В"</formula>
    </cfRule>
  </conditionalFormatting>
  <conditionalFormatting sqref="AD16:AD17">
    <cfRule type="cellIs" dxfId="77" priority="77" operator="equal">
      <formula>"ОТ"</formula>
    </cfRule>
  </conditionalFormatting>
  <conditionalFormatting sqref="F18:F20">
    <cfRule type="cellIs" dxfId="76" priority="76" operator="equal">
      <formula>"В"</formula>
    </cfRule>
  </conditionalFormatting>
  <conditionalFormatting sqref="F18:F20">
    <cfRule type="cellIs" dxfId="75" priority="75" operator="equal">
      <formula>"ОТ"</formula>
    </cfRule>
  </conditionalFormatting>
  <conditionalFormatting sqref="M18:M20">
    <cfRule type="cellIs" dxfId="74" priority="74" operator="equal">
      <formula>"В"</formula>
    </cfRule>
  </conditionalFormatting>
  <conditionalFormatting sqref="M18:M20">
    <cfRule type="cellIs" dxfId="73" priority="73" operator="equal">
      <formula>"ОТ"</formula>
    </cfRule>
  </conditionalFormatting>
  <conditionalFormatting sqref="T18:T20">
    <cfRule type="cellIs" dxfId="72" priority="72" operator="equal">
      <formula>"В"</formula>
    </cfRule>
  </conditionalFormatting>
  <conditionalFormatting sqref="T18:T20">
    <cfRule type="cellIs" dxfId="71" priority="71" operator="equal">
      <formula>"ОТ"</formula>
    </cfRule>
  </conditionalFormatting>
  <conditionalFormatting sqref="AA18:AA20">
    <cfRule type="cellIs" dxfId="70" priority="70" operator="equal">
      <formula>"В"</formula>
    </cfRule>
  </conditionalFormatting>
  <conditionalFormatting sqref="AA18:AA20">
    <cfRule type="cellIs" dxfId="69" priority="69" operator="equal">
      <formula>"ОТ"</formula>
    </cfRule>
  </conditionalFormatting>
  <conditionalFormatting sqref="Z21:AA23">
    <cfRule type="cellIs" dxfId="68" priority="68" operator="equal">
      <formula>"В"</formula>
    </cfRule>
  </conditionalFormatting>
  <conditionalFormatting sqref="Z21:AA23">
    <cfRule type="cellIs" dxfId="67" priority="67" operator="equal">
      <formula>"ОТ"</formula>
    </cfRule>
  </conditionalFormatting>
  <conditionalFormatting sqref="I25:J27">
    <cfRule type="cellIs" dxfId="66" priority="66" operator="equal">
      <formula>"В"</formula>
    </cfRule>
  </conditionalFormatting>
  <conditionalFormatting sqref="I25:J27">
    <cfRule type="cellIs" dxfId="65" priority="65" operator="equal">
      <formula>"ОТ"</formula>
    </cfRule>
  </conditionalFormatting>
  <conditionalFormatting sqref="B28:B30">
    <cfRule type="cellIs" dxfId="64" priority="64" operator="equal">
      <formula>"В"</formula>
    </cfRule>
  </conditionalFormatting>
  <conditionalFormatting sqref="B28:B30">
    <cfRule type="cellIs" dxfId="63" priority="63" operator="equal">
      <formula>"ОТ"</formula>
    </cfRule>
  </conditionalFormatting>
  <conditionalFormatting sqref="AD36:AE38">
    <cfRule type="cellIs" dxfId="62" priority="62" operator="equal">
      <formula>"В"</formula>
    </cfRule>
  </conditionalFormatting>
  <conditionalFormatting sqref="AD36:AE38">
    <cfRule type="cellIs" dxfId="61" priority="61" operator="equal">
      <formula>"ОТ"</formula>
    </cfRule>
  </conditionalFormatting>
  <conditionalFormatting sqref="C42:D44">
    <cfRule type="cellIs" dxfId="60" priority="60" operator="equal">
      <formula>"В"</formula>
    </cfRule>
  </conditionalFormatting>
  <conditionalFormatting sqref="C42:D44">
    <cfRule type="cellIs" dxfId="59" priority="59" operator="equal">
      <formula>"ОТ"</formula>
    </cfRule>
  </conditionalFormatting>
  <conditionalFormatting sqref="X42:Y44">
    <cfRule type="cellIs" dxfId="58" priority="58" operator="equal">
      <formula>"В"</formula>
    </cfRule>
  </conditionalFormatting>
  <conditionalFormatting sqref="X42:Y44">
    <cfRule type="cellIs" dxfId="57" priority="57" operator="equal">
      <formula>"ОТ"</formula>
    </cfRule>
  </conditionalFormatting>
  <conditionalFormatting sqref="B46:B48">
    <cfRule type="cellIs" dxfId="56" priority="56" operator="equal">
      <formula>"В"</formula>
    </cfRule>
  </conditionalFormatting>
  <conditionalFormatting sqref="B46:B48">
    <cfRule type="cellIs" dxfId="55" priority="55" operator="equal">
      <formula>"ОТ"</formula>
    </cfRule>
  </conditionalFormatting>
  <conditionalFormatting sqref="H46:I48">
    <cfRule type="cellIs" dxfId="54" priority="54" operator="equal">
      <formula>"В"</formula>
    </cfRule>
  </conditionalFormatting>
  <conditionalFormatting sqref="H46:I48">
    <cfRule type="cellIs" dxfId="53" priority="53" operator="equal">
      <formula>"ОТ"</formula>
    </cfRule>
  </conditionalFormatting>
  <conditionalFormatting sqref="V46:W48">
    <cfRule type="cellIs" dxfId="52" priority="52" operator="equal">
      <formula>"В"</formula>
    </cfRule>
  </conditionalFormatting>
  <conditionalFormatting sqref="V46:W48">
    <cfRule type="cellIs" dxfId="51" priority="51" operator="equal">
      <formula>"ОТ"</formula>
    </cfRule>
  </conditionalFormatting>
  <conditionalFormatting sqref="S49:T51">
    <cfRule type="cellIs" dxfId="50" priority="50" operator="equal">
      <formula>"В"</formula>
    </cfRule>
  </conditionalFormatting>
  <conditionalFormatting sqref="S49:T51">
    <cfRule type="cellIs" dxfId="49" priority="49" operator="equal">
      <formula>"ОТ"</formula>
    </cfRule>
  </conditionalFormatting>
  <conditionalFormatting sqref="C52:D54">
    <cfRule type="cellIs" dxfId="48" priority="48" operator="equal">
      <formula>"В"</formula>
    </cfRule>
  </conditionalFormatting>
  <conditionalFormatting sqref="C52:D54">
    <cfRule type="cellIs" dxfId="47" priority="47" operator="equal">
      <formula>"ОТ"</formula>
    </cfRule>
  </conditionalFormatting>
  <conditionalFormatting sqref="X52:Y54">
    <cfRule type="cellIs" dxfId="46" priority="46" operator="equal">
      <formula>"В"</formula>
    </cfRule>
  </conditionalFormatting>
  <conditionalFormatting sqref="X52:Y54">
    <cfRule type="cellIs" dxfId="45" priority="45" operator="equal">
      <formula>"ОТ"</formula>
    </cfRule>
  </conditionalFormatting>
  <conditionalFormatting sqref="B28:B30">
    <cfRule type="cellIs" dxfId="44" priority="44" operator="equal">
      <formula>"В"</formula>
    </cfRule>
  </conditionalFormatting>
  <conditionalFormatting sqref="B28:B30">
    <cfRule type="cellIs" dxfId="43" priority="43" operator="equal">
      <formula>"ОТ"</formula>
    </cfRule>
  </conditionalFormatting>
  <conditionalFormatting sqref="B29">
    <cfRule type="cellIs" dxfId="42" priority="42" operator="equal">
      <formula>"В"</formula>
    </cfRule>
  </conditionalFormatting>
  <conditionalFormatting sqref="B29">
    <cfRule type="cellIs" dxfId="41" priority="41" operator="equal">
      <formula>"ОТ"</formula>
    </cfRule>
  </conditionalFormatting>
  <conditionalFormatting sqref="B28:B30">
    <cfRule type="cellIs" dxfId="40" priority="40" operator="equal">
      <formula>"В"</formula>
    </cfRule>
  </conditionalFormatting>
  <conditionalFormatting sqref="B28:B30">
    <cfRule type="cellIs" dxfId="39" priority="39" operator="equal">
      <formula>"ОТ"</formula>
    </cfRule>
  </conditionalFormatting>
  <conditionalFormatting sqref="J28:J30">
    <cfRule type="cellIs" dxfId="38" priority="38" operator="equal">
      <formula>"В"</formula>
    </cfRule>
  </conditionalFormatting>
  <conditionalFormatting sqref="J28:J30">
    <cfRule type="cellIs" dxfId="37" priority="37" operator="equal">
      <formula>"ОТ"</formula>
    </cfRule>
  </conditionalFormatting>
  <conditionalFormatting sqref="J29">
    <cfRule type="cellIs" dxfId="36" priority="36" operator="equal">
      <formula>"В"</formula>
    </cfRule>
  </conditionalFormatting>
  <conditionalFormatting sqref="J29">
    <cfRule type="cellIs" dxfId="35" priority="35" operator="equal">
      <formula>"ОТ"</formula>
    </cfRule>
  </conditionalFormatting>
  <conditionalFormatting sqref="J28:J30">
    <cfRule type="cellIs" dxfId="34" priority="34" operator="equal">
      <formula>"В"</formula>
    </cfRule>
  </conditionalFormatting>
  <conditionalFormatting sqref="J28:J30">
    <cfRule type="cellIs" dxfId="33" priority="33" operator="equal">
      <formula>"ОТ"</formula>
    </cfRule>
  </conditionalFormatting>
  <conditionalFormatting sqref="M31:M33">
    <cfRule type="cellIs" dxfId="32" priority="32" operator="equal">
      <formula>"В"</formula>
    </cfRule>
  </conditionalFormatting>
  <conditionalFormatting sqref="M31:M33">
    <cfRule type="cellIs" dxfId="31" priority="31" operator="equal">
      <formula>"ОТ"</formula>
    </cfRule>
  </conditionalFormatting>
  <conditionalFormatting sqref="M32">
    <cfRule type="cellIs" dxfId="30" priority="30" operator="equal">
      <formula>"В"</formula>
    </cfRule>
  </conditionalFormatting>
  <conditionalFormatting sqref="M32">
    <cfRule type="cellIs" dxfId="29" priority="29" operator="equal">
      <formula>"ОТ"</formula>
    </cfRule>
  </conditionalFormatting>
  <conditionalFormatting sqref="M31:M33">
    <cfRule type="cellIs" dxfId="28" priority="28" operator="equal">
      <formula>"В"</formula>
    </cfRule>
  </conditionalFormatting>
  <conditionalFormatting sqref="M31:M33">
    <cfRule type="cellIs" dxfId="27" priority="27" operator="equal">
      <formula>"ОТ"</formula>
    </cfRule>
  </conditionalFormatting>
  <conditionalFormatting sqref="E49:E51">
    <cfRule type="cellIs" dxfId="26" priority="26" operator="equal">
      <formula>"В"</formula>
    </cfRule>
  </conditionalFormatting>
  <conditionalFormatting sqref="E49:E51">
    <cfRule type="cellIs" dxfId="25" priority="25" operator="equal">
      <formula>"ОТ"</formula>
    </cfRule>
  </conditionalFormatting>
  <conditionalFormatting sqref="E50">
    <cfRule type="cellIs" dxfId="24" priority="24" operator="equal">
      <formula>"В"</formula>
    </cfRule>
  </conditionalFormatting>
  <conditionalFormatting sqref="E50">
    <cfRule type="cellIs" dxfId="23" priority="23" operator="equal">
      <formula>"ОТ"</formula>
    </cfRule>
  </conditionalFormatting>
  <conditionalFormatting sqref="E49:E51">
    <cfRule type="cellIs" dxfId="22" priority="22" operator="equal">
      <formula>"В"</formula>
    </cfRule>
  </conditionalFormatting>
  <conditionalFormatting sqref="E49:E51">
    <cfRule type="cellIs" dxfId="21" priority="21" operator="equal">
      <formula>"ОТ"</formula>
    </cfRule>
  </conditionalFormatting>
  <conditionalFormatting sqref="H22">
    <cfRule type="cellIs" dxfId="20" priority="20" operator="equal">
      <formula>"В"</formula>
    </cfRule>
  </conditionalFormatting>
  <conditionalFormatting sqref="H22">
    <cfRule type="cellIs" dxfId="19" priority="19" operator="equal">
      <formula>"ОТ"</formula>
    </cfRule>
  </conditionalFormatting>
  <conditionalFormatting sqref="H21:H23">
    <cfRule type="cellIs" dxfId="18" priority="18" operator="equal">
      <formula>"В"</formula>
    </cfRule>
  </conditionalFormatting>
  <conditionalFormatting sqref="H21:H23">
    <cfRule type="cellIs" dxfId="17" priority="17" operator="equal">
      <formula>"ОТ"</formula>
    </cfRule>
  </conditionalFormatting>
  <conditionalFormatting sqref="I28:I30">
    <cfRule type="cellIs" dxfId="16" priority="16" operator="equal">
      <formula>"В"</formula>
    </cfRule>
  </conditionalFormatting>
  <conditionalFormatting sqref="I28:I30">
    <cfRule type="cellIs" dxfId="15" priority="15" operator="equal">
      <formula>"ОТ"</formula>
    </cfRule>
  </conditionalFormatting>
  <conditionalFormatting sqref="I29">
    <cfRule type="cellIs" dxfId="14" priority="14" operator="equal">
      <formula>"В"</formula>
    </cfRule>
  </conditionalFormatting>
  <conditionalFormatting sqref="I29">
    <cfRule type="cellIs" dxfId="13" priority="13" operator="equal">
      <formula>"ОТ"</formula>
    </cfRule>
  </conditionalFormatting>
  <conditionalFormatting sqref="I28:I30">
    <cfRule type="cellIs" dxfId="12" priority="12" operator="equal">
      <formula>"В"</formula>
    </cfRule>
  </conditionalFormatting>
  <conditionalFormatting sqref="I28:I30">
    <cfRule type="cellIs" dxfId="11" priority="11" operator="equal">
      <formula>"ОТ"</formula>
    </cfRule>
  </conditionalFormatting>
  <conditionalFormatting sqref="L31:L33">
    <cfRule type="cellIs" dxfId="10" priority="10" operator="equal">
      <formula>"В"</formula>
    </cfRule>
  </conditionalFormatting>
  <conditionalFormatting sqref="L31:L33">
    <cfRule type="cellIs" dxfId="9" priority="9" operator="equal">
      <formula>"ОТ"</formula>
    </cfRule>
  </conditionalFormatting>
  <conditionalFormatting sqref="L32">
    <cfRule type="cellIs" dxfId="8" priority="8" operator="equal">
      <formula>"В"</formula>
    </cfRule>
  </conditionalFormatting>
  <conditionalFormatting sqref="L32">
    <cfRule type="cellIs" dxfId="7" priority="7" operator="equal">
      <formula>"ОТ"</formula>
    </cfRule>
  </conditionalFormatting>
  <conditionalFormatting sqref="L31:L33">
    <cfRule type="cellIs" dxfId="6" priority="6" operator="equal">
      <formula>"В"</formula>
    </cfRule>
  </conditionalFormatting>
  <conditionalFormatting sqref="L31:L33">
    <cfRule type="cellIs" dxfId="5" priority="5" operator="equal">
      <formula>"ОТ"</formula>
    </cfRule>
  </conditionalFormatting>
  <conditionalFormatting sqref="AD18:AD20">
    <cfRule type="cellIs" dxfId="4" priority="4" operator="equal">
      <formula>"В"</formula>
    </cfRule>
  </conditionalFormatting>
  <conditionalFormatting sqref="AD18:AD20">
    <cfRule type="cellIs" dxfId="3" priority="3" operator="equal">
      <formula>"ОТ"</formula>
    </cfRule>
  </conditionalFormatting>
  <conditionalFormatting sqref="Z49:AA51">
    <cfRule type="cellIs" dxfId="2" priority="2" operator="equal">
      <formula>"В"</formula>
    </cfRule>
  </conditionalFormatting>
  <conditionalFormatting sqref="Z49:AA51">
    <cfRule type="cellIs" dxfId="1" priority="1" operator="equal">
      <formula>"ОТ"</formula>
    </cfRule>
  </conditionalFormatting>
  <dataValidations disablePrompts="1" count="1">
    <dataValidation type="custom" allowBlank="1" showInputMessage="1" showErrorMessage="1" sqref="AN5:AO10 AH11:AO12" xr:uid="{00000000-0002-0000-0200-000000000000}">
      <formula1>"Function IsFormulaInCell (Cell) As Boolean     IsFormulaInCell= Cell.HasFormula End Function"</formula1>
    </dataValidation>
  </dataValidations>
  <printOptions horizontalCentered="1" verticalCentered="1"/>
  <pageMargins left="0.34" right="0.19685039370078741" top="0.74" bottom="0.35" header="0.68" footer="0.31496062992125984"/>
  <pageSetup paperSize="9" scale="6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71" id="{00000000-000E-0000-0200-00000D000000}">
            <xm:f>OR(WEEKDAY(DATE(Лист3!$Q$1,$AQ15,B$13))=7,WEEKDAY(DATE(Лист3!$Q$1,$AQ15,B$13))=1)</xm:f>
            <x14:dxf>
              <fill>
                <patternFill>
                  <bgColor theme="7"/>
                </patternFill>
              </fill>
            </x14:dxf>
          </x14:cfRule>
          <xm:sqref>B15:AF54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Q9"/>
  <sheetViews>
    <sheetView workbookViewId="0">
      <selection activeCell="Z49" sqref="Z49:AA51"/>
    </sheetView>
  </sheetViews>
  <sheetFormatPr defaultRowHeight="15" x14ac:dyDescent="0.25"/>
  <cols>
    <col min="16" max="16" width="12.85546875" customWidth="1"/>
  </cols>
  <sheetData>
    <row r="1" spans="1:17" ht="18" x14ac:dyDescent="0.25">
      <c r="A1" s="67" t="s">
        <v>75</v>
      </c>
      <c r="P1" t="s">
        <v>79</v>
      </c>
      <c r="Q1">
        <v>2024</v>
      </c>
    </row>
    <row r="2" spans="1:17" ht="18" x14ac:dyDescent="0.25">
      <c r="A2" s="67" t="s">
        <v>74</v>
      </c>
    </row>
    <row r="8" spans="1:17" x14ac:dyDescent="0.25">
      <c r="A8" t="s">
        <v>101</v>
      </c>
    </row>
    <row r="9" spans="1:17" x14ac:dyDescent="0.25">
      <c r="A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График</vt:lpstr>
      <vt:lpstr>Инструкция_По_Заполнению</vt:lpstr>
      <vt:lpstr>Баланс</vt:lpstr>
      <vt:lpstr>Лист3</vt:lpstr>
      <vt:lpstr>Баланс!Область_печати</vt:lpstr>
      <vt:lpstr>График!Область_печати</vt:lpstr>
      <vt:lpstr>подсветить</vt:lpstr>
      <vt:lpstr>РабГод</vt:lpstr>
      <vt:lpstr>файл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Газимов Роберт Ясавиевич</dc:creator>
  <cp:lastModifiedBy>Юрий Новиков</cp:lastModifiedBy>
  <cp:lastPrinted>2023-09-05T11:35:12Z</cp:lastPrinted>
  <dcterms:created xsi:type="dcterms:W3CDTF">2017-04-28T09:02:05Z</dcterms:created>
  <dcterms:modified xsi:type="dcterms:W3CDTF">2024-03-28T16:22:54Z</dcterms:modified>
</cp:coreProperties>
</file>